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2.xml" ContentType="application/vnd.openxmlformats-officedocument.spreadsheetml.table+xml"/>
  <Override PartName="/xl/queryTables/queryTable10.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3.xml" ContentType="application/vnd.openxmlformats-officedocument.spreadsheetml.table+xml"/>
  <Override PartName="/xl/queryTables/queryTable11.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tables/table14.xml" ContentType="application/vnd.openxmlformats-officedocument.spreadsheetml.table+xml"/>
  <Override PartName="/xl/queryTables/queryTable12.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nihal\Desktop\coding ninjas\Excel\CPI inflation\"/>
    </mc:Choice>
  </mc:AlternateContent>
  <xr:revisionPtr revIDLastSave="0" documentId="13_ncr:1_{B71011C8-2DEE-4ABD-BF90-7237229C105A}" xr6:coauthVersionLast="47" xr6:coauthVersionMax="47" xr10:uidLastSave="{00000000-0000-0000-0000-000000000000}"/>
  <bookViews>
    <workbookView xWindow="-108" yWindow="-108" windowWidth="23256" windowHeight="12576" firstSheet="5" activeTab="5" xr2:uid="{00000000-000D-0000-FFFF-FFFF00000000}"/>
  </bookViews>
  <sheets>
    <sheet name="Raw Data" sheetId="2" r:id="rId1"/>
    <sheet name="Notes" sheetId="5" r:id="rId2"/>
    <sheet name="Main Data" sheetId="4" r:id="rId3"/>
    <sheet name="Copy of main data" sheetId="15" r:id="rId4"/>
    <sheet name="Sample Size analysis" sheetId="7" r:id="rId5"/>
    <sheet name="Broad food categories" sheetId="16" r:id="rId6"/>
    <sheet name="Essential Services" sheetId="28" r:id="rId7"/>
    <sheet name="EDA 1" sheetId="9" r:id="rId8"/>
    <sheet name="EDA  2" sheetId="12" r:id="rId9"/>
    <sheet name="EDA  3" sheetId="14" r:id="rId10"/>
    <sheet name="EDA  4" sheetId="17" r:id="rId11"/>
    <sheet name="EDA  5" sheetId="22" r:id="rId12"/>
    <sheet name="Communication" sheetId="10" r:id="rId13"/>
    <sheet name="2023-2024 crude oil prices" sheetId="25" r:id="rId14"/>
    <sheet name="2022-2023 crude oil prices" sheetId="24" r:id="rId15"/>
    <sheet name="2021-2022 crude oil prices" sheetId="23" r:id="rId16"/>
  </sheets>
  <definedNames>
    <definedName name="_xlnm._FilterDatabase" localSheetId="10" hidden="1">'EDA  4'!$A$1:$F$179</definedName>
    <definedName name="_xlnm._FilterDatabase" localSheetId="2" hidden="1">'Main Data'!$A$1:$AI$373</definedName>
    <definedName name="ExternalData_1" localSheetId="5" hidden="1">'Broad food categories'!$A$1:$F$15</definedName>
    <definedName name="ExternalData_1" localSheetId="11" hidden="1">'EDA  5'!$I$2:$T$26</definedName>
    <definedName name="ExternalData_1" localSheetId="6" hidden="1">'Essential Services'!$B$3:$G$38</definedName>
    <definedName name="ExternalData_1" localSheetId="0" hidden="1">'Raw Data'!$A$1:$AD$374</definedName>
    <definedName name="ExternalData_2" localSheetId="8" hidden="1">'EDA  2'!$B$3:$E$10</definedName>
    <definedName name="ExternalData_2" localSheetId="9" hidden="1">'EDA  3'!$B$2:$H$19</definedName>
    <definedName name="ExternalData_2" localSheetId="6" hidden="1">'Essential Services'!$I$3:$N$38</definedName>
    <definedName name="ExternalData_3" localSheetId="6" hidden="1">'Essential Services'!$P$3:$U$38</definedName>
    <definedName name="ExternalData_4" localSheetId="6" hidden="1">'Essential Services'!$W$3:$AB$38</definedName>
    <definedName name="ExternalData_5" localSheetId="6" hidden="1">'Essential Services'!$AD$3:$AI$38</definedName>
    <definedName name="ExternalData_6" localSheetId="6" hidden="1">'Essential Services'!$AK$3:$AP$127</definedName>
    <definedName name="ExternalData_7" localSheetId="6" hidden="1">'Essential Services'!$AR$3:$AW$127</definedName>
  </definedNames>
  <calcPr calcId="191029"/>
  <pivotCaches>
    <pivotCache cacheId="0"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5" i="17" l="1"/>
  <c r="AM5" i="17"/>
  <c r="AD5" i="17"/>
  <c r="U5" i="17"/>
  <c r="M5" i="17"/>
  <c r="BH4" i="17"/>
  <c r="BG4" i="17"/>
  <c r="BF4" i="17"/>
  <c r="AX4" i="17"/>
  <c r="AW4" i="17"/>
  <c r="AV4" i="17"/>
  <c r="AT4" i="28"/>
  <c r="AT5" i="28"/>
  <c r="AT6" i="28"/>
  <c r="AT7" i="28"/>
  <c r="AT8" i="28"/>
  <c r="AT9" i="28"/>
  <c r="AT10" i="28"/>
  <c r="AT11" i="28"/>
  <c r="AT12" i="28"/>
  <c r="AT13" i="28"/>
  <c r="AT14" i="28"/>
  <c r="AT15" i="28"/>
  <c r="AT16" i="28"/>
  <c r="AT17" i="28"/>
  <c r="AT18" i="28"/>
  <c r="AT19" i="28"/>
  <c r="AT20" i="28"/>
  <c r="AT21" i="28"/>
  <c r="AT22" i="28"/>
  <c r="AT23" i="28"/>
  <c r="AT24" i="28"/>
  <c r="AT25" i="28"/>
  <c r="AT26" i="28"/>
  <c r="AT27" i="28"/>
  <c r="AT28" i="28"/>
  <c r="AT29" i="28"/>
  <c r="AT30" i="28"/>
  <c r="AT31" i="28"/>
  <c r="AT32" i="28"/>
  <c r="AT33" i="28"/>
  <c r="AT34" i="28"/>
  <c r="AT35" i="28"/>
  <c r="AT36" i="28"/>
  <c r="AT37" i="28"/>
  <c r="AT38" i="28"/>
  <c r="AT39" i="28"/>
  <c r="AT40" i="28"/>
  <c r="AT41" i="28"/>
  <c r="AT42" i="28"/>
  <c r="AT43" i="28"/>
  <c r="AT44" i="28"/>
  <c r="AT45" i="28"/>
  <c r="AT46" i="28"/>
  <c r="AT47" i="28"/>
  <c r="AT48" i="28"/>
  <c r="AT49" i="28"/>
  <c r="AT50" i="28"/>
  <c r="AT51" i="28"/>
  <c r="AT52" i="28"/>
  <c r="AT53" i="28"/>
  <c r="AT54" i="28"/>
  <c r="AT55" i="28"/>
  <c r="AT56" i="28"/>
  <c r="AT57" i="28"/>
  <c r="AT58" i="28"/>
  <c r="AT59" i="28"/>
  <c r="AT60" i="28"/>
  <c r="AT61" i="28"/>
  <c r="AT62" i="28"/>
  <c r="AT63" i="28"/>
  <c r="AT64" i="28"/>
  <c r="AT65" i="28"/>
  <c r="AT66" i="28"/>
  <c r="AT67" i="28"/>
  <c r="AT68" i="28"/>
  <c r="AT69" i="28"/>
  <c r="AT70" i="28"/>
  <c r="AT71" i="28"/>
  <c r="AT72" i="28"/>
  <c r="AT73" i="28"/>
  <c r="AT74" i="28"/>
  <c r="AT75" i="28"/>
  <c r="AT76" i="28"/>
  <c r="AT77" i="28"/>
  <c r="AT78" i="28"/>
  <c r="AT79" i="28"/>
  <c r="AT80" i="28"/>
  <c r="AT81" i="28"/>
  <c r="AT82" i="28"/>
  <c r="AT83" i="28"/>
  <c r="AT84" i="28"/>
  <c r="AT85" i="28"/>
  <c r="AT86" i="28"/>
  <c r="AT87" i="28"/>
  <c r="AT88" i="28"/>
  <c r="AT89" i="28"/>
  <c r="AT90" i="28"/>
  <c r="AT91" i="28"/>
  <c r="AT92" i="28"/>
  <c r="AT93" i="28"/>
  <c r="AT94" i="28"/>
  <c r="AT95" i="28"/>
  <c r="AT96" i="28"/>
  <c r="AT97" i="28"/>
  <c r="AT98" i="28"/>
  <c r="AT99" i="28"/>
  <c r="AT100" i="28"/>
  <c r="AT101" i="28"/>
  <c r="AT102" i="28"/>
  <c r="AT103" i="28"/>
  <c r="AT104" i="28"/>
  <c r="AT105" i="28"/>
  <c r="AT106" i="28"/>
  <c r="AT107" i="28"/>
  <c r="AT108" i="28"/>
  <c r="AT109" i="28"/>
  <c r="AT110" i="28"/>
  <c r="AT111" i="28"/>
  <c r="AT112" i="28"/>
  <c r="AT113" i="28"/>
  <c r="AT114" i="28"/>
  <c r="AT115" i="28"/>
  <c r="AT116" i="28"/>
  <c r="AT117" i="28"/>
  <c r="AT118" i="28"/>
  <c r="AT119" i="28"/>
  <c r="AT120" i="28"/>
  <c r="AT121" i="28"/>
  <c r="AT122" i="28"/>
  <c r="AT123" i="28"/>
  <c r="AT124" i="28"/>
  <c r="AT125" i="28"/>
  <c r="AT126" i="28"/>
  <c r="AT127" i="28"/>
  <c r="AM4" i="28"/>
  <c r="AM5" i="28"/>
  <c r="AM6" i="28"/>
  <c r="AM7" i="28"/>
  <c r="AM8" i="28"/>
  <c r="AM9" i="28"/>
  <c r="AM10" i="28"/>
  <c r="AM11" i="28"/>
  <c r="AM12" i="28"/>
  <c r="AM13" i="28"/>
  <c r="AM14" i="28"/>
  <c r="AM15" i="28"/>
  <c r="AM16" i="28"/>
  <c r="AM17" i="28"/>
  <c r="AM18" i="28"/>
  <c r="AM19" i="28"/>
  <c r="AM20" i="28"/>
  <c r="AM21" i="28"/>
  <c r="AM22" i="28"/>
  <c r="AM23" i="28"/>
  <c r="AM24" i="28"/>
  <c r="AM25" i="28"/>
  <c r="AM26" i="28"/>
  <c r="AM27" i="28"/>
  <c r="AM28" i="28"/>
  <c r="AM29" i="28"/>
  <c r="AM30" i="28"/>
  <c r="AM31" i="28"/>
  <c r="AM32" i="28"/>
  <c r="AM33" i="28"/>
  <c r="AM34" i="28"/>
  <c r="AM35" i="28"/>
  <c r="AM36" i="28"/>
  <c r="AM37" i="28"/>
  <c r="AM38" i="28"/>
  <c r="AM39" i="28"/>
  <c r="AM40" i="28"/>
  <c r="AM41" i="28"/>
  <c r="AM42" i="28"/>
  <c r="AM43" i="28"/>
  <c r="AM44" i="28"/>
  <c r="AM45" i="28"/>
  <c r="AM46" i="28"/>
  <c r="AM47" i="28"/>
  <c r="AM48" i="28"/>
  <c r="AM49" i="28"/>
  <c r="AM50" i="28"/>
  <c r="AM51" i="28"/>
  <c r="AM52" i="28"/>
  <c r="AM53" i="28"/>
  <c r="AM54" i="28"/>
  <c r="AM55" i="28"/>
  <c r="AM56" i="28"/>
  <c r="AM57" i="28"/>
  <c r="AM58" i="28"/>
  <c r="AM59" i="28"/>
  <c r="AM60" i="28"/>
  <c r="AM61" i="28"/>
  <c r="AM62" i="28"/>
  <c r="AM63" i="28"/>
  <c r="AM64" i="28"/>
  <c r="AM65" i="28"/>
  <c r="AM66" i="28"/>
  <c r="AM67" i="28"/>
  <c r="AM68" i="28"/>
  <c r="AM69" i="28"/>
  <c r="AM70" i="28"/>
  <c r="AM71" i="28"/>
  <c r="AM72" i="28"/>
  <c r="AM73" i="28"/>
  <c r="AM74" i="28"/>
  <c r="AM75" i="28"/>
  <c r="AM76" i="28"/>
  <c r="AM77" i="28"/>
  <c r="AM78" i="28"/>
  <c r="AM79" i="28"/>
  <c r="AM80" i="28"/>
  <c r="AM81" i="28"/>
  <c r="AM82" i="28"/>
  <c r="AM83" i="28"/>
  <c r="AM84" i="28"/>
  <c r="AM85" i="28"/>
  <c r="AM86" i="28"/>
  <c r="AM87" i="28"/>
  <c r="AM88" i="28"/>
  <c r="AM89" i="28"/>
  <c r="AM90" i="28"/>
  <c r="AM91" i="28"/>
  <c r="AM92" i="28"/>
  <c r="AM93" i="28"/>
  <c r="AM94" i="28"/>
  <c r="AM95" i="28"/>
  <c r="AM96" i="28"/>
  <c r="AM97" i="28"/>
  <c r="AM98" i="28"/>
  <c r="AM99" i="28"/>
  <c r="AM100" i="28"/>
  <c r="AM101" i="28"/>
  <c r="AM102" i="28"/>
  <c r="AM103" i="28"/>
  <c r="AM104" i="28"/>
  <c r="AM105" i="28"/>
  <c r="AM106" i="28"/>
  <c r="AM107" i="28"/>
  <c r="AM108" i="28"/>
  <c r="AM109" i="28"/>
  <c r="AM110" i="28"/>
  <c r="AM111" i="28"/>
  <c r="AM112" i="28"/>
  <c r="AM113" i="28"/>
  <c r="AM114" i="28"/>
  <c r="AM115" i="28"/>
  <c r="AM116" i="28"/>
  <c r="AM117" i="28"/>
  <c r="AM118" i="28"/>
  <c r="AM119" i="28"/>
  <c r="AM120" i="28"/>
  <c r="AM121" i="28"/>
  <c r="AM122" i="28"/>
  <c r="AM123" i="28"/>
  <c r="AM124" i="28"/>
  <c r="AM125" i="28"/>
  <c r="AM126" i="28"/>
  <c r="AM127" i="28"/>
  <c r="K38" i="28"/>
  <c r="K37" i="28"/>
  <c r="K36" i="28"/>
  <c r="K35" i="28"/>
  <c r="K34" i="28"/>
  <c r="K33" i="28"/>
  <c r="K32" i="28"/>
  <c r="K31" i="28"/>
  <c r="K30" i="28"/>
  <c r="K29" i="28"/>
  <c r="K28" i="28"/>
  <c r="K27" i="28"/>
  <c r="K26" i="28"/>
  <c r="K25" i="28"/>
  <c r="K24" i="28"/>
  <c r="K23" i="28"/>
  <c r="K22" i="28"/>
  <c r="K21" i="28"/>
  <c r="K20" i="28"/>
  <c r="K19" i="28"/>
  <c r="K18" i="28"/>
  <c r="K17" i="28"/>
  <c r="K16" i="28"/>
  <c r="K15" i="28"/>
  <c r="K14" i="28"/>
  <c r="K13" i="28"/>
  <c r="K12" i="28"/>
  <c r="K11" i="28"/>
  <c r="K10" i="28"/>
  <c r="K9" i="28"/>
  <c r="K8" i="28"/>
  <c r="K7" i="28"/>
  <c r="K6" i="28"/>
  <c r="K5" i="28"/>
  <c r="P4" i="17" s="1"/>
  <c r="K4" i="28"/>
  <c r="O4" i="17" s="1"/>
  <c r="AU29" i="17"/>
  <c r="AU28" i="17"/>
  <c r="AU27" i="17"/>
  <c r="AU26" i="17"/>
  <c r="AU25" i="17"/>
  <c r="AU24" i="17"/>
  <c r="AU23" i="17"/>
  <c r="AU22" i="17"/>
  <c r="AU21" i="17"/>
  <c r="AU20" i="17"/>
  <c r="AU19" i="17"/>
  <c r="AU18" i="17"/>
  <c r="AU17" i="17"/>
  <c r="AU16" i="17"/>
  <c r="AU15" i="17"/>
  <c r="AU14" i="17"/>
  <c r="AU13" i="17"/>
  <c r="AU12" i="17"/>
  <c r="AU11" i="17"/>
  <c r="AU10" i="17"/>
  <c r="AU9" i="17"/>
  <c r="AU8" i="17"/>
  <c r="AU7" i="17"/>
  <c r="AU6" i="17"/>
  <c r="AU4" i="17"/>
  <c r="AM29" i="17"/>
  <c r="AM28" i="17"/>
  <c r="AM27" i="17"/>
  <c r="AM26" i="17"/>
  <c r="AM25" i="17"/>
  <c r="AM24" i="17"/>
  <c r="AM23" i="17"/>
  <c r="AM22" i="17"/>
  <c r="AM21" i="17"/>
  <c r="AM20" i="17"/>
  <c r="AM19" i="17"/>
  <c r="AM18" i="17"/>
  <c r="AM17" i="17"/>
  <c r="AM16" i="17"/>
  <c r="AM15" i="17"/>
  <c r="AM14" i="17"/>
  <c r="AM13" i="17"/>
  <c r="AM12" i="17"/>
  <c r="AM11" i="17"/>
  <c r="AM10" i="17"/>
  <c r="AM9" i="17"/>
  <c r="AM8" i="17"/>
  <c r="AM7" i="17"/>
  <c r="AM6" i="17"/>
  <c r="AM4" i="17"/>
  <c r="AD29" i="17"/>
  <c r="AD28" i="17"/>
  <c r="AD27" i="17"/>
  <c r="AD26" i="17"/>
  <c r="AD25" i="17"/>
  <c r="AD24" i="17"/>
  <c r="AD23" i="17"/>
  <c r="AD22" i="17"/>
  <c r="AD21" i="17"/>
  <c r="AD20" i="17"/>
  <c r="AD19" i="17"/>
  <c r="AD18" i="17"/>
  <c r="AD17" i="17"/>
  <c r="AD16" i="17"/>
  <c r="AD15" i="17"/>
  <c r="AD14" i="17"/>
  <c r="AD13" i="17"/>
  <c r="AD12" i="17"/>
  <c r="AD11" i="17"/>
  <c r="AD10" i="17"/>
  <c r="AD9" i="17"/>
  <c r="AD8" i="17"/>
  <c r="AD7" i="17"/>
  <c r="AD6" i="17"/>
  <c r="AD4" i="17"/>
  <c r="U29" i="17"/>
  <c r="U28" i="17"/>
  <c r="U27" i="17"/>
  <c r="U26" i="17"/>
  <c r="U25" i="17"/>
  <c r="U24" i="17"/>
  <c r="U23" i="17"/>
  <c r="U22" i="17"/>
  <c r="U21" i="17"/>
  <c r="U20" i="17"/>
  <c r="U19" i="17"/>
  <c r="U18" i="17"/>
  <c r="U17" i="17"/>
  <c r="U16" i="17"/>
  <c r="U15" i="17"/>
  <c r="U14" i="17"/>
  <c r="U13" i="17"/>
  <c r="U12" i="17"/>
  <c r="U11" i="17"/>
  <c r="U10" i="17"/>
  <c r="U9" i="17"/>
  <c r="U8" i="17"/>
  <c r="U7" i="17"/>
  <c r="U6" i="17"/>
  <c r="U4" i="17"/>
  <c r="M29" i="17"/>
  <c r="M28" i="17"/>
  <c r="M27" i="17"/>
  <c r="M26" i="17"/>
  <c r="M25" i="17"/>
  <c r="M24" i="17"/>
  <c r="M23" i="17"/>
  <c r="M22" i="17"/>
  <c r="M21" i="17"/>
  <c r="M20" i="17"/>
  <c r="M19" i="17"/>
  <c r="M18" i="17"/>
  <c r="M17" i="17"/>
  <c r="M16" i="17"/>
  <c r="M15" i="17"/>
  <c r="M14" i="17"/>
  <c r="M13" i="17"/>
  <c r="M12" i="17"/>
  <c r="M11" i="17"/>
  <c r="M10" i="17"/>
  <c r="M9" i="17"/>
  <c r="M8" i="17"/>
  <c r="M7" i="17"/>
  <c r="M6" i="17"/>
  <c r="M4"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AF4" i="28"/>
  <c r="AF5" i="28"/>
  <c r="AF6" i="28"/>
  <c r="AF7" i="28"/>
  <c r="AF8" i="28"/>
  <c r="AF9" i="28"/>
  <c r="AF10" i="28"/>
  <c r="AF11" i="28"/>
  <c r="AF12" i="28"/>
  <c r="AF13" i="28"/>
  <c r="AF14" i="28"/>
  <c r="AF15" i="28"/>
  <c r="AF16" i="28"/>
  <c r="AF17" i="28"/>
  <c r="AF18" i="28"/>
  <c r="AF19" i="28"/>
  <c r="AF20" i="28"/>
  <c r="AF21" i="28"/>
  <c r="AF22" i="28"/>
  <c r="AF23" i="28"/>
  <c r="AF24" i="28"/>
  <c r="AF25" i="28"/>
  <c r="AF26" i="28"/>
  <c r="AF27" i="28"/>
  <c r="AF28" i="28"/>
  <c r="AF29" i="28"/>
  <c r="AF30" i="28"/>
  <c r="AF31" i="28"/>
  <c r="AF32" i="28"/>
  <c r="AF33" i="28"/>
  <c r="AF34" i="28"/>
  <c r="AF35" i="28"/>
  <c r="AF36" i="28"/>
  <c r="AF37" i="28"/>
  <c r="AF38" i="28"/>
  <c r="Y4" i="28"/>
  <c r="Y5" i="28"/>
  <c r="Y6" i="28"/>
  <c r="Y7" i="28"/>
  <c r="Y8" i="28"/>
  <c r="Y9" i="28"/>
  <c r="Y10" i="28"/>
  <c r="Y11" i="28"/>
  <c r="Y12" i="28"/>
  <c r="Y13" i="28"/>
  <c r="Y14" i="28"/>
  <c r="Y15" i="28"/>
  <c r="Y16" i="28"/>
  <c r="Y17" i="28"/>
  <c r="Y18" i="28"/>
  <c r="Y19" i="28"/>
  <c r="Y20" i="28"/>
  <c r="Y21" i="28"/>
  <c r="Y22" i="28"/>
  <c r="Y23" i="28"/>
  <c r="Y24" i="28"/>
  <c r="Y25" i="28"/>
  <c r="Y26" i="28"/>
  <c r="Y27" i="28"/>
  <c r="Y28" i="28"/>
  <c r="Y29" i="28"/>
  <c r="Y30" i="28"/>
  <c r="Y31" i="28"/>
  <c r="Y32" i="28"/>
  <c r="Y33" i="28"/>
  <c r="Y34" i="28"/>
  <c r="Y35" i="28"/>
  <c r="Y36" i="28"/>
  <c r="Y37" i="28"/>
  <c r="Y38" i="28"/>
  <c r="R4" i="28"/>
  <c r="X4" i="17" s="1"/>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E6" i="17"/>
  <c r="E35" i="17" s="1"/>
  <c r="F6" i="17"/>
  <c r="F35" i="17" s="1"/>
  <c r="G6" i="17"/>
  <c r="D34" i="17"/>
  <c r="D35" i="17"/>
  <c r="D36" i="17"/>
  <c r="D37" i="17"/>
  <c r="E37" i="17"/>
  <c r="F37" i="17"/>
  <c r="D38" i="17"/>
  <c r="E38" i="17"/>
  <c r="F38" i="17"/>
  <c r="F4" i="12"/>
  <c r="F5" i="12"/>
  <c r="F6" i="12"/>
  <c r="F7" i="12"/>
  <c r="F8" i="12"/>
  <c r="F9" i="12"/>
  <c r="E11" i="9"/>
  <c r="E12" i="9"/>
  <c r="AF4" i="17" l="1"/>
  <c r="E4" i="17"/>
  <c r="V4" i="17"/>
  <c r="U34" i="17" s="1"/>
  <c r="AG4" i="17"/>
  <c r="W4" i="17"/>
  <c r="AE4" i="17"/>
  <c r="AN4" i="17"/>
  <c r="AK34" i="17" s="1"/>
  <c r="AO4" i="17"/>
  <c r="AL34" i="17" s="1"/>
  <c r="F4" i="17"/>
  <c r="F34" i="17" s="1"/>
  <c r="G4" i="17"/>
  <c r="G34" i="17" s="1"/>
  <c r="AP4" i="17"/>
  <c r="AM34" i="17" s="1"/>
  <c r="N4" i="17"/>
  <c r="M34" i="17" s="1"/>
  <c r="E34" i="17"/>
  <c r="F36" i="17"/>
  <c r="E36" i="17"/>
  <c r="D46" i="17"/>
  <c r="BA33" i="17"/>
  <c r="BB33" i="17"/>
  <c r="BA36" i="17"/>
  <c r="BB36" i="17"/>
  <c r="BA37" i="17"/>
  <c r="BB37" i="17"/>
  <c r="BA38" i="17"/>
  <c r="BB38" i="17"/>
  <c r="BA39" i="17"/>
  <c r="BB39" i="17"/>
  <c r="BA40" i="17"/>
  <c r="BB40" i="17"/>
  <c r="BA41" i="17"/>
  <c r="BB41" i="17"/>
  <c r="BA42" i="17"/>
  <c r="BB42" i="17"/>
  <c r="BA43" i="17"/>
  <c r="BB43" i="17"/>
  <c r="BA44" i="17"/>
  <c r="BB44" i="17"/>
  <c r="BA45" i="17"/>
  <c r="BB45" i="17"/>
  <c r="BA46" i="17"/>
  <c r="BB46" i="17"/>
  <c r="BA47" i="17"/>
  <c r="BB47" i="17"/>
  <c r="BA48" i="17"/>
  <c r="BB48" i="17"/>
  <c r="BA49" i="17"/>
  <c r="BB49" i="17"/>
  <c r="BA50" i="17"/>
  <c r="BB50" i="17"/>
  <c r="BA51" i="17"/>
  <c r="BB51" i="17"/>
  <c r="BA52" i="17"/>
  <c r="BB52" i="17"/>
  <c r="BA53" i="17"/>
  <c r="BB53" i="17"/>
  <c r="BA54" i="17"/>
  <c r="BB54" i="17"/>
  <c r="BA55" i="17"/>
  <c r="BB55" i="17"/>
  <c r="BA56" i="17"/>
  <c r="BB56" i="17"/>
  <c r="BA57" i="17"/>
  <c r="BB57" i="17"/>
  <c r="AZ36" i="17"/>
  <c r="AZ37" i="17"/>
  <c r="AZ38" i="17"/>
  <c r="AZ39" i="17"/>
  <c r="AZ40" i="17"/>
  <c r="AZ41" i="17"/>
  <c r="AZ42" i="17"/>
  <c r="AZ43" i="17"/>
  <c r="AZ44" i="17"/>
  <c r="AZ45" i="17"/>
  <c r="AZ46" i="17"/>
  <c r="AZ47" i="17"/>
  <c r="AZ48" i="17"/>
  <c r="AZ49" i="17"/>
  <c r="AZ50" i="17"/>
  <c r="AZ51" i="17"/>
  <c r="AZ52" i="17"/>
  <c r="AZ53" i="17"/>
  <c r="AZ54" i="17"/>
  <c r="AZ55" i="17"/>
  <c r="AZ56" i="17"/>
  <c r="AZ57" i="17"/>
  <c r="AZ33" i="17"/>
  <c r="BG6" i="17"/>
  <c r="BA34" i="17" s="1"/>
  <c r="BH6" i="17"/>
  <c r="BB34" i="17" s="1"/>
  <c r="BF6" i="17"/>
  <c r="AZ35" i="17" s="1"/>
  <c r="AA3" i="22"/>
  <c r="AB3" i="22"/>
  <c r="AC3" i="22"/>
  <c r="AD3" i="22"/>
  <c r="AE3" i="22"/>
  <c r="AF3" i="22"/>
  <c r="AG3" i="22"/>
  <c r="Z3" i="22"/>
  <c r="D16" i="22"/>
  <c r="D17" i="22"/>
  <c r="D18" i="22"/>
  <c r="D19" i="22"/>
  <c r="D20" i="22"/>
  <c r="D21" i="22"/>
  <c r="D22" i="22"/>
  <c r="D23" i="22"/>
  <c r="D24" i="22"/>
  <c r="D25" i="22"/>
  <c r="D26" i="22"/>
  <c r="D15" i="22"/>
  <c r="D4" i="22"/>
  <c r="D5" i="22"/>
  <c r="D6" i="22"/>
  <c r="D7" i="22"/>
  <c r="D8" i="22"/>
  <c r="D9" i="22"/>
  <c r="D10" i="22"/>
  <c r="D11" i="22"/>
  <c r="D12" i="22"/>
  <c r="D13" i="22"/>
  <c r="D14" i="22"/>
  <c r="D3" i="22"/>
  <c r="AU34" i="17"/>
  <c r="AT34" i="17"/>
  <c r="AS34" i="17"/>
  <c r="AE34" i="17"/>
  <c r="AD34" i="17"/>
  <c r="AC34" i="17"/>
  <c r="W34" i="17"/>
  <c r="V34" i="17"/>
  <c r="O34" i="17"/>
  <c r="N34" i="17"/>
  <c r="AU37" i="17"/>
  <c r="AU38" i="17"/>
  <c r="AU39" i="17"/>
  <c r="AU40" i="17"/>
  <c r="AU41" i="17"/>
  <c r="AU42" i="17"/>
  <c r="AU43" i="17"/>
  <c r="AU44" i="17"/>
  <c r="AU45" i="17"/>
  <c r="AU46" i="17"/>
  <c r="AU47" i="17"/>
  <c r="AU48" i="17"/>
  <c r="AU49" i="17"/>
  <c r="AU50" i="17"/>
  <c r="AU51" i="17"/>
  <c r="AU52" i="17"/>
  <c r="AU53" i="17"/>
  <c r="AU54" i="17"/>
  <c r="AU55" i="17"/>
  <c r="AU56" i="17"/>
  <c r="AU57" i="17"/>
  <c r="AU58" i="17"/>
  <c r="AT37" i="17"/>
  <c r="AT38" i="17"/>
  <c r="AT39" i="17"/>
  <c r="AT40" i="17"/>
  <c r="AT41" i="17"/>
  <c r="AT42" i="17"/>
  <c r="AT43" i="17"/>
  <c r="AT44" i="17"/>
  <c r="AT45" i="17"/>
  <c r="AT46" i="17"/>
  <c r="AT47" i="17"/>
  <c r="AT48" i="17"/>
  <c r="AT49" i="17"/>
  <c r="AT50" i="17"/>
  <c r="AT51" i="17"/>
  <c r="AT52" i="17"/>
  <c r="AT53" i="17"/>
  <c r="AT54" i="17"/>
  <c r="AT55" i="17"/>
  <c r="AT56" i="17"/>
  <c r="AT57" i="17"/>
  <c r="AT58" i="17"/>
  <c r="AS37" i="17"/>
  <c r="AS38" i="17"/>
  <c r="AS39" i="17"/>
  <c r="AS40" i="17"/>
  <c r="AS41" i="17"/>
  <c r="AS42" i="17"/>
  <c r="AS43" i="17"/>
  <c r="AS44" i="17"/>
  <c r="AS45" i="17"/>
  <c r="AS46" i="17"/>
  <c r="AS47" i="17"/>
  <c r="AS48" i="17"/>
  <c r="AS49" i="17"/>
  <c r="AS50" i="17"/>
  <c r="AS51" i="17"/>
  <c r="AS52" i="17"/>
  <c r="AS53" i="17"/>
  <c r="AS54" i="17"/>
  <c r="AS55" i="17"/>
  <c r="AS56" i="17"/>
  <c r="AS57" i="17"/>
  <c r="AS58" i="17"/>
  <c r="AL37" i="17"/>
  <c r="AM37" i="17"/>
  <c r="AL38" i="17"/>
  <c r="AM38" i="17"/>
  <c r="AL39" i="17"/>
  <c r="AM39" i="17"/>
  <c r="AL40" i="17"/>
  <c r="AM40" i="17"/>
  <c r="AL41" i="17"/>
  <c r="AM41" i="17"/>
  <c r="AL42" i="17"/>
  <c r="AM42" i="17"/>
  <c r="AL43" i="17"/>
  <c r="AM43" i="17"/>
  <c r="AL44" i="17"/>
  <c r="AM44" i="17"/>
  <c r="AL45" i="17"/>
  <c r="AM45" i="17"/>
  <c r="AL46" i="17"/>
  <c r="AM46" i="17"/>
  <c r="AL47" i="17"/>
  <c r="AM47" i="17"/>
  <c r="AL48" i="17"/>
  <c r="AM48" i="17"/>
  <c r="AL49" i="17"/>
  <c r="AM49" i="17"/>
  <c r="AL50" i="17"/>
  <c r="AM50" i="17"/>
  <c r="AL51" i="17"/>
  <c r="AM51" i="17"/>
  <c r="AL52" i="17"/>
  <c r="AM52" i="17"/>
  <c r="AL53" i="17"/>
  <c r="AM53" i="17"/>
  <c r="AL54" i="17"/>
  <c r="AM54" i="17"/>
  <c r="AL55" i="17"/>
  <c r="AM55" i="17"/>
  <c r="AL56" i="17"/>
  <c r="AM56" i="17"/>
  <c r="AL57" i="17"/>
  <c r="AM57" i="17"/>
  <c r="AL58" i="17"/>
  <c r="AM58" i="17"/>
  <c r="AK37" i="17"/>
  <c r="AK38" i="17"/>
  <c r="AK39" i="17"/>
  <c r="AK40" i="17"/>
  <c r="AK41" i="17"/>
  <c r="AK42" i="17"/>
  <c r="AK43" i="17"/>
  <c r="AK44" i="17"/>
  <c r="AK45" i="17"/>
  <c r="AK46" i="17"/>
  <c r="AK47" i="17"/>
  <c r="AK48" i="17"/>
  <c r="AK49" i="17"/>
  <c r="AK50" i="17"/>
  <c r="AK51" i="17"/>
  <c r="AK52" i="17"/>
  <c r="AK53" i="17"/>
  <c r="AK54" i="17"/>
  <c r="AK55" i="17"/>
  <c r="AK56" i="17"/>
  <c r="AK57" i="17"/>
  <c r="AK58" i="17"/>
  <c r="AE37" i="17"/>
  <c r="AE38" i="17"/>
  <c r="AE39" i="17"/>
  <c r="AE40" i="17"/>
  <c r="AE41" i="17"/>
  <c r="AE42" i="17"/>
  <c r="AE43" i="17"/>
  <c r="AE44" i="17"/>
  <c r="AE45" i="17"/>
  <c r="AE46" i="17"/>
  <c r="AE47" i="17"/>
  <c r="AE48" i="17"/>
  <c r="AE49" i="17"/>
  <c r="AE50" i="17"/>
  <c r="AE51" i="17"/>
  <c r="AE52" i="17"/>
  <c r="AE53" i="17"/>
  <c r="AE54" i="17"/>
  <c r="AE55" i="17"/>
  <c r="AE56" i="17"/>
  <c r="AE57" i="17"/>
  <c r="AE58" i="17"/>
  <c r="AD37" i="17"/>
  <c r="AD38" i="17"/>
  <c r="AD39" i="17"/>
  <c r="AD40" i="17"/>
  <c r="AD41" i="17"/>
  <c r="AD42" i="17"/>
  <c r="AD43" i="17"/>
  <c r="AD44" i="17"/>
  <c r="AD45" i="17"/>
  <c r="AD46" i="17"/>
  <c r="AD47" i="17"/>
  <c r="AD48" i="17"/>
  <c r="AD49" i="17"/>
  <c r="AD50" i="17"/>
  <c r="AD51" i="17"/>
  <c r="AD52" i="17"/>
  <c r="AD53" i="17"/>
  <c r="AD54" i="17"/>
  <c r="AD55" i="17"/>
  <c r="AD56" i="17"/>
  <c r="AD57" i="17"/>
  <c r="AD58" i="17"/>
  <c r="AC37" i="17"/>
  <c r="AC38" i="17"/>
  <c r="AC39" i="17"/>
  <c r="AC40" i="17"/>
  <c r="AC41" i="17"/>
  <c r="AC42" i="17"/>
  <c r="AC43" i="17"/>
  <c r="AC44" i="17"/>
  <c r="AC45" i="17"/>
  <c r="AC46" i="17"/>
  <c r="AC47" i="17"/>
  <c r="AC48" i="17"/>
  <c r="AC49" i="17"/>
  <c r="AC50" i="17"/>
  <c r="AC51" i="17"/>
  <c r="AC52" i="17"/>
  <c r="AC53" i="17"/>
  <c r="AC54" i="17"/>
  <c r="AC55" i="17"/>
  <c r="AC56" i="17"/>
  <c r="AC57" i="17"/>
  <c r="AC58" i="17"/>
  <c r="W37" i="17"/>
  <c r="W38" i="17"/>
  <c r="W39" i="17"/>
  <c r="W40" i="17"/>
  <c r="W41" i="17"/>
  <c r="W42" i="17"/>
  <c r="W43" i="17"/>
  <c r="W44" i="17"/>
  <c r="W45" i="17"/>
  <c r="W46" i="17"/>
  <c r="W47" i="17"/>
  <c r="W48" i="17"/>
  <c r="W49" i="17"/>
  <c r="W50" i="17"/>
  <c r="W51" i="17"/>
  <c r="W52" i="17"/>
  <c r="W53" i="17"/>
  <c r="W54" i="17"/>
  <c r="W55" i="17"/>
  <c r="W56" i="17"/>
  <c r="W57" i="17"/>
  <c r="W58" i="17"/>
  <c r="V37" i="17"/>
  <c r="V38" i="17"/>
  <c r="V39" i="17"/>
  <c r="V40" i="17"/>
  <c r="V41" i="17"/>
  <c r="V42" i="17"/>
  <c r="V43" i="17"/>
  <c r="V44" i="17"/>
  <c r="V45" i="17"/>
  <c r="V46" i="17"/>
  <c r="V47" i="17"/>
  <c r="V48" i="17"/>
  <c r="V49" i="17"/>
  <c r="V50" i="17"/>
  <c r="V51" i="17"/>
  <c r="V52" i="17"/>
  <c r="V53" i="17"/>
  <c r="V54" i="17"/>
  <c r="V55" i="17"/>
  <c r="V56" i="17"/>
  <c r="V57" i="17"/>
  <c r="V58" i="17"/>
  <c r="U37" i="17"/>
  <c r="U38" i="17"/>
  <c r="U39" i="17"/>
  <c r="U40" i="17"/>
  <c r="U41" i="17"/>
  <c r="U42" i="17"/>
  <c r="U43" i="17"/>
  <c r="U44" i="17"/>
  <c r="U45" i="17"/>
  <c r="U46" i="17"/>
  <c r="U47" i="17"/>
  <c r="U48" i="17"/>
  <c r="U49" i="17"/>
  <c r="U50" i="17"/>
  <c r="U51" i="17"/>
  <c r="U52" i="17"/>
  <c r="U53" i="17"/>
  <c r="U54" i="17"/>
  <c r="U55" i="17"/>
  <c r="U56" i="17"/>
  <c r="U57" i="17"/>
  <c r="U58" i="17"/>
  <c r="O37" i="17"/>
  <c r="O38" i="17"/>
  <c r="O39" i="17"/>
  <c r="O40" i="17"/>
  <c r="O41" i="17"/>
  <c r="O42" i="17"/>
  <c r="O43" i="17"/>
  <c r="O44" i="17"/>
  <c r="O45" i="17"/>
  <c r="O46" i="17"/>
  <c r="O47" i="17"/>
  <c r="O48" i="17"/>
  <c r="O49" i="17"/>
  <c r="O50" i="17"/>
  <c r="O51" i="17"/>
  <c r="O52" i="17"/>
  <c r="O53" i="17"/>
  <c r="O54" i="17"/>
  <c r="O55" i="17"/>
  <c r="O56" i="17"/>
  <c r="O57" i="17"/>
  <c r="O58" i="17"/>
  <c r="N37" i="17"/>
  <c r="N38" i="17"/>
  <c r="N39" i="17"/>
  <c r="N40" i="17"/>
  <c r="N41" i="17"/>
  <c r="N42" i="17"/>
  <c r="N43" i="17"/>
  <c r="N44" i="17"/>
  <c r="N45" i="17"/>
  <c r="N46" i="17"/>
  <c r="N47" i="17"/>
  <c r="N48" i="17"/>
  <c r="N49" i="17"/>
  <c r="N50" i="17"/>
  <c r="N51" i="17"/>
  <c r="N52" i="17"/>
  <c r="N53" i="17"/>
  <c r="N54" i="17"/>
  <c r="N55" i="17"/>
  <c r="N56" i="17"/>
  <c r="N57" i="17"/>
  <c r="N58" i="17"/>
  <c r="M37" i="17"/>
  <c r="M38" i="17"/>
  <c r="M39" i="17"/>
  <c r="M40" i="17"/>
  <c r="M41" i="17"/>
  <c r="M42" i="17"/>
  <c r="M43" i="17"/>
  <c r="M44" i="17"/>
  <c r="M45" i="17"/>
  <c r="M46" i="17"/>
  <c r="M47" i="17"/>
  <c r="M48" i="17"/>
  <c r="M49" i="17"/>
  <c r="M50" i="17"/>
  <c r="M51" i="17"/>
  <c r="M52" i="17"/>
  <c r="M53" i="17"/>
  <c r="M54" i="17"/>
  <c r="M55" i="17"/>
  <c r="M56" i="17"/>
  <c r="M57" i="17"/>
  <c r="M58" i="17"/>
  <c r="G37" i="17"/>
  <c r="G38" i="17"/>
  <c r="G39" i="17"/>
  <c r="G40" i="17"/>
  <c r="G41" i="17"/>
  <c r="G42" i="17"/>
  <c r="G43" i="17"/>
  <c r="G44" i="17"/>
  <c r="G45" i="17"/>
  <c r="G46" i="17"/>
  <c r="G47" i="17"/>
  <c r="G48" i="17"/>
  <c r="G49" i="17"/>
  <c r="G50" i="17"/>
  <c r="G51" i="17"/>
  <c r="G52" i="17"/>
  <c r="G53" i="17"/>
  <c r="G54" i="17"/>
  <c r="G55" i="17"/>
  <c r="G56" i="17"/>
  <c r="G57" i="17"/>
  <c r="G58" i="17"/>
  <c r="F39" i="17"/>
  <c r="F40" i="17"/>
  <c r="F41" i="17"/>
  <c r="F42" i="17"/>
  <c r="F43" i="17"/>
  <c r="F44" i="17"/>
  <c r="F45" i="17"/>
  <c r="F46" i="17"/>
  <c r="F47" i="17"/>
  <c r="F48" i="17"/>
  <c r="F49" i="17"/>
  <c r="F50" i="17"/>
  <c r="F51" i="17"/>
  <c r="F52" i="17"/>
  <c r="F53" i="17"/>
  <c r="F54" i="17"/>
  <c r="F55" i="17"/>
  <c r="F56" i="17"/>
  <c r="F57" i="17"/>
  <c r="F58" i="17"/>
  <c r="E39" i="17"/>
  <c r="E40" i="17"/>
  <c r="E41" i="17"/>
  <c r="E42" i="17"/>
  <c r="E43" i="17"/>
  <c r="E44" i="17"/>
  <c r="E45" i="17"/>
  <c r="E46" i="17"/>
  <c r="E47" i="17"/>
  <c r="E48" i="17"/>
  <c r="E49" i="17"/>
  <c r="E50" i="17"/>
  <c r="E51" i="17"/>
  <c r="E52" i="17"/>
  <c r="E53" i="17"/>
  <c r="E54" i="17"/>
  <c r="E55" i="17"/>
  <c r="E56" i="17"/>
  <c r="E57" i="17"/>
  <c r="E58" i="17"/>
  <c r="AX6" i="17"/>
  <c r="AU36" i="17" s="1"/>
  <c r="AW6" i="17"/>
  <c r="AT36" i="17" s="1"/>
  <c r="AV6" i="17"/>
  <c r="AS36" i="17" s="1"/>
  <c r="AP6" i="17"/>
  <c r="AM35" i="17" s="1"/>
  <c r="AO6" i="17"/>
  <c r="AL35" i="17" s="1"/>
  <c r="AN6" i="17"/>
  <c r="AK36" i="17" s="1"/>
  <c r="AG6" i="17"/>
  <c r="AE36" i="17" s="1"/>
  <c r="AF6" i="17"/>
  <c r="AD35" i="17" s="1"/>
  <c r="AE6" i="17"/>
  <c r="AC36" i="17" s="1"/>
  <c r="X6" i="17"/>
  <c r="W36" i="17" s="1"/>
  <c r="W6" i="17"/>
  <c r="V35" i="17" s="1"/>
  <c r="V6" i="17"/>
  <c r="U36" i="17" s="1"/>
  <c r="P6" i="17"/>
  <c r="O35" i="17" s="1"/>
  <c r="O6" i="17"/>
  <c r="N36" i="17" s="1"/>
  <c r="N6" i="17"/>
  <c r="M36" i="17" s="1"/>
  <c r="G36" i="17"/>
  <c r="L58" i="17"/>
  <c r="L57" i="17"/>
  <c r="L56" i="17"/>
  <c r="L55" i="17"/>
  <c r="L54" i="17"/>
  <c r="L53" i="17"/>
  <c r="L52" i="17"/>
  <c r="L51" i="17"/>
  <c r="L50" i="17"/>
  <c r="L49" i="17"/>
  <c r="L48" i="17"/>
  <c r="L47" i="17"/>
  <c r="L46" i="17"/>
  <c r="L45" i="17"/>
  <c r="L44" i="17"/>
  <c r="L43" i="17"/>
  <c r="L42" i="17"/>
  <c r="L41" i="17"/>
  <c r="L40" i="17"/>
  <c r="L39" i="17"/>
  <c r="L38" i="17"/>
  <c r="L37" i="17"/>
  <c r="L36" i="17"/>
  <c r="L34" i="17"/>
  <c r="D39" i="17"/>
  <c r="D40" i="17"/>
  <c r="D41" i="17"/>
  <c r="D42" i="17"/>
  <c r="D43" i="17"/>
  <c r="D44" i="17"/>
  <c r="D45" i="17"/>
  <c r="D47" i="17"/>
  <c r="D48" i="17"/>
  <c r="D49" i="17"/>
  <c r="D50" i="17"/>
  <c r="D51" i="17"/>
  <c r="D52" i="17"/>
  <c r="D53" i="17"/>
  <c r="D54" i="17"/>
  <c r="D55" i="17"/>
  <c r="D56" i="17"/>
  <c r="D57" i="17"/>
  <c r="D58" i="17"/>
  <c r="AI19" i="14"/>
  <c r="AI20" i="14"/>
  <c r="AI21" i="14"/>
  <c r="AI22" i="14"/>
  <c r="AI23" i="14"/>
  <c r="AI24" i="14"/>
  <c r="AI18" i="14"/>
  <c r="AH19" i="14"/>
  <c r="AH20" i="14"/>
  <c r="AH21" i="14"/>
  <c r="AH22" i="14"/>
  <c r="AH23" i="14"/>
  <c r="AH24" i="14"/>
  <c r="AH18" i="14"/>
  <c r="AG19" i="14"/>
  <c r="AG20" i="14"/>
  <c r="AG21" i="14"/>
  <c r="AG22" i="14"/>
  <c r="AG23" i="14"/>
  <c r="AG24" i="14"/>
  <c r="AG18" i="14"/>
  <c r="AI6" i="14"/>
  <c r="AI7" i="14"/>
  <c r="AI8" i="14"/>
  <c r="AI9" i="14"/>
  <c r="AI10" i="14"/>
  <c r="AI11" i="14"/>
  <c r="AI5" i="14"/>
  <c r="AH6" i="14"/>
  <c r="AH7" i="14"/>
  <c r="AH8" i="14"/>
  <c r="AH9" i="14"/>
  <c r="AH10" i="14"/>
  <c r="AH11" i="14"/>
  <c r="AH5" i="14"/>
  <c r="AG6" i="14"/>
  <c r="AG7" i="14"/>
  <c r="AG8" i="14"/>
  <c r="AG9" i="14"/>
  <c r="AG10" i="14"/>
  <c r="AG11" i="14"/>
  <c r="AG5" i="14"/>
  <c r="P5" i="14"/>
  <c r="P6" i="14"/>
  <c r="P7" i="14"/>
  <c r="P8" i="14"/>
  <c r="P9" i="14"/>
  <c r="P10" i="14"/>
  <c r="P11" i="14"/>
  <c r="P12" i="14"/>
  <c r="P13" i="14"/>
  <c r="P14" i="14"/>
  <c r="O5" i="14"/>
  <c r="O6" i="14"/>
  <c r="O7" i="14"/>
  <c r="O8" i="14"/>
  <c r="O9" i="14"/>
  <c r="O10" i="14"/>
  <c r="O11" i="14"/>
  <c r="O12" i="14"/>
  <c r="O13" i="14"/>
  <c r="O14" i="14"/>
  <c r="P4" i="14"/>
  <c r="O4" i="14"/>
  <c r="N5" i="14"/>
  <c r="N6" i="14"/>
  <c r="N7" i="14"/>
  <c r="N8" i="14"/>
  <c r="N9" i="14"/>
  <c r="N10" i="14"/>
  <c r="N11" i="14"/>
  <c r="N12" i="14"/>
  <c r="N13" i="14"/>
  <c r="N14" i="14"/>
  <c r="N4" i="14"/>
  <c r="M3" i="14"/>
  <c r="L3" i="14"/>
  <c r="L4" i="14"/>
  <c r="K3" i="14"/>
  <c r="E3" i="14"/>
  <c r="E4" i="14"/>
  <c r="E5" i="14"/>
  <c r="E6" i="14"/>
  <c r="E7" i="14"/>
  <c r="E8" i="14"/>
  <c r="E9" i="14"/>
  <c r="E10" i="14"/>
  <c r="E11" i="14"/>
  <c r="E12" i="14"/>
  <c r="E13" i="14"/>
  <c r="E14" i="14"/>
  <c r="E15" i="14"/>
  <c r="E16" i="14"/>
  <c r="E17" i="14"/>
  <c r="E18" i="14"/>
  <c r="E19" i="14"/>
  <c r="F13" i="9"/>
  <c r="C59" i="9" s="1"/>
  <c r="G13" i="9"/>
  <c r="C60" i="9" s="1"/>
  <c r="H13" i="9"/>
  <c r="C61" i="9" s="1"/>
  <c r="I13" i="9"/>
  <c r="C62" i="9" s="1"/>
  <c r="J13" i="9"/>
  <c r="C63" i="9" s="1"/>
  <c r="K13" i="9"/>
  <c r="C64" i="9" s="1"/>
  <c r="L13" i="9"/>
  <c r="C65" i="9" s="1"/>
  <c r="M13" i="9"/>
  <c r="C66" i="9" s="1"/>
  <c r="E13" i="9"/>
  <c r="C58" i="9" s="1"/>
  <c r="G12" i="9"/>
  <c r="C47" i="9" s="1"/>
  <c r="H12" i="9"/>
  <c r="C48" i="9" s="1"/>
  <c r="I12" i="9"/>
  <c r="C49" i="9" s="1"/>
  <c r="J12" i="9"/>
  <c r="C50" i="9" s="1"/>
  <c r="K12" i="9"/>
  <c r="C51" i="9" s="1"/>
  <c r="L12" i="9"/>
  <c r="C52" i="9" s="1"/>
  <c r="M12" i="9"/>
  <c r="C53" i="9" s="1"/>
  <c r="F12" i="9"/>
  <c r="C46" i="9" s="1"/>
  <c r="C45" i="9"/>
  <c r="F11" i="9"/>
  <c r="C33" i="9" s="1"/>
  <c r="G11" i="9"/>
  <c r="C34" i="9" s="1"/>
  <c r="H11" i="9"/>
  <c r="C35" i="9" s="1"/>
  <c r="I11" i="9"/>
  <c r="C36" i="9" s="1"/>
  <c r="J11" i="9"/>
  <c r="C37" i="9" s="1"/>
  <c r="K11" i="9"/>
  <c r="C38" i="9" s="1"/>
  <c r="L11" i="9"/>
  <c r="C39" i="9" s="1"/>
  <c r="M11" i="9"/>
  <c r="C40" i="9" s="1"/>
  <c r="C32" i="9"/>
  <c r="D2" i="4"/>
  <c r="S2" i="4"/>
  <c r="AB262" i="4"/>
  <c r="Y262" i="4"/>
  <c r="X262" i="4"/>
  <c r="W262" i="4"/>
  <c r="V262" i="4"/>
  <c r="P262" i="4"/>
  <c r="F262" i="4"/>
  <c r="AA265" i="4"/>
  <c r="Z265" i="4"/>
  <c r="U265" i="4"/>
  <c r="O265" i="4"/>
  <c r="N265" i="4"/>
  <c r="M265" i="4"/>
  <c r="L265" i="4"/>
  <c r="K265" i="4"/>
  <c r="J265" i="4"/>
  <c r="I265" i="4"/>
  <c r="H265" i="4"/>
  <c r="G265" i="4"/>
  <c r="E265" i="4"/>
  <c r="AC265" i="4"/>
  <c r="AE262" i="4"/>
  <c r="AF262" i="4"/>
  <c r="AG262" i="4"/>
  <c r="AH262" i="4"/>
  <c r="AI262" i="4"/>
  <c r="AD262" i="4"/>
  <c r="AE261" i="4"/>
  <c r="AF261" i="4"/>
  <c r="AG261" i="4"/>
  <c r="AH261" i="4"/>
  <c r="AI261" i="4"/>
  <c r="AD261" i="4"/>
  <c r="AC264" i="4"/>
  <c r="AB261" i="4"/>
  <c r="AA264" i="4"/>
  <c r="Z264" i="4"/>
  <c r="W261" i="4"/>
  <c r="X261" i="4"/>
  <c r="Y261" i="4"/>
  <c r="V261" i="4"/>
  <c r="U264" i="4"/>
  <c r="P261" i="4"/>
  <c r="H264" i="4"/>
  <c r="I264" i="4"/>
  <c r="J264" i="4"/>
  <c r="K264" i="4"/>
  <c r="L264" i="4"/>
  <c r="M264" i="4"/>
  <c r="N264" i="4"/>
  <c r="O264" i="4"/>
  <c r="G264" i="4"/>
  <c r="F261" i="4"/>
  <c r="E264" i="4"/>
  <c r="P260" i="4"/>
  <c r="AF260" i="4"/>
  <c r="AG260" i="4"/>
  <c r="AH260" i="4"/>
  <c r="AI260" i="4"/>
  <c r="AE260" i="4"/>
  <c r="AD260" i="4"/>
  <c r="AC263" i="4"/>
  <c r="AB260" i="4"/>
  <c r="W260" i="4"/>
  <c r="X260" i="4"/>
  <c r="Y260" i="4"/>
  <c r="V260" i="4"/>
  <c r="U263" i="4"/>
  <c r="I263" i="4"/>
  <c r="J263" i="4"/>
  <c r="K263" i="4"/>
  <c r="L263" i="4"/>
  <c r="M263" i="4"/>
  <c r="N263" i="4"/>
  <c r="O263" i="4"/>
  <c r="H263" i="4"/>
  <c r="G263" i="4"/>
  <c r="F260" i="4"/>
  <c r="E263" i="4"/>
  <c r="S2" i="15"/>
  <c r="R2" i="15"/>
  <c r="Q2" i="15"/>
  <c r="P2" i="15"/>
  <c r="T2" i="4"/>
  <c r="R2" i="4"/>
  <c r="Q2" i="4"/>
  <c r="R9" i="5"/>
  <c r="BA35" i="17" l="1"/>
  <c r="AZ34" i="17"/>
  <c r="BB35" i="17"/>
  <c r="M35" i="17"/>
  <c r="N35" i="17"/>
  <c r="G35" i="17"/>
  <c r="AM36" i="17"/>
  <c r="AT35" i="17"/>
  <c r="AU35" i="17"/>
  <c r="AG29" i="14"/>
  <c r="AH30" i="14"/>
  <c r="AG34" i="14"/>
  <c r="AI29" i="14"/>
  <c r="AG33" i="14"/>
  <c r="AH31" i="14"/>
  <c r="AG32" i="14"/>
  <c r="AI34" i="14"/>
  <c r="U35" i="17"/>
  <c r="V36" i="17"/>
  <c r="AC35" i="17"/>
  <c r="AD36" i="17"/>
  <c r="AK35" i="17"/>
  <c r="AS35" i="17"/>
  <c r="W35" i="17"/>
  <c r="AE35" i="17"/>
  <c r="AL36" i="17"/>
  <c r="O36" i="17"/>
  <c r="AH32" i="14"/>
  <c r="AG35" i="14"/>
  <c r="AI35" i="14"/>
  <c r="AG31" i="14"/>
  <c r="AI33" i="14"/>
  <c r="AG30" i="14"/>
  <c r="AI32" i="14"/>
  <c r="AH29" i="14"/>
  <c r="AI31" i="14"/>
  <c r="AH35" i="14"/>
  <c r="AI30" i="14"/>
  <c r="AH34" i="14"/>
  <c r="AH33" i="14"/>
  <c r="K4" i="14"/>
  <c r="M5" i="14"/>
  <c r="L8" i="14"/>
  <c r="L6" i="14"/>
  <c r="K6" i="14"/>
  <c r="L5" i="14"/>
  <c r="M4" i="14"/>
  <c r="K7" i="14"/>
  <c r="K5" i="14"/>
  <c r="M14" i="14"/>
  <c r="L14" i="14"/>
  <c r="M13" i="14"/>
  <c r="M12" i="14"/>
  <c r="K14" i="14"/>
  <c r="L13" i="14"/>
  <c r="K13" i="14"/>
  <c r="L12" i="14"/>
  <c r="M11" i="14"/>
  <c r="K12" i="14"/>
  <c r="L11" i="14"/>
  <c r="M10" i="14"/>
  <c r="K11" i="14"/>
  <c r="L10" i="14"/>
  <c r="M9" i="14"/>
  <c r="K10" i="14"/>
  <c r="L9" i="14"/>
  <c r="M8" i="14"/>
  <c r="M7" i="14"/>
  <c r="K9" i="14"/>
  <c r="K8" i="14"/>
  <c r="L7" i="14"/>
  <c r="M6" i="14"/>
  <c r="C67" i="9"/>
  <c r="D59" i="9" s="1"/>
  <c r="C41" i="9"/>
  <c r="D36" i="9" s="1"/>
  <c r="C54" i="9"/>
  <c r="D54" i="9" s="1"/>
  <c r="D60" i="9" l="1"/>
  <c r="D64" i="9"/>
  <c r="D35" i="9"/>
  <c r="D48" i="9"/>
  <c r="D37" i="9"/>
  <c r="D62" i="9"/>
  <c r="D40" i="9"/>
  <c r="D32" i="9"/>
  <c r="D41" i="9"/>
  <c r="D65" i="9"/>
  <c r="D46" i="9"/>
  <c r="D47" i="9"/>
  <c r="D61" i="9"/>
  <c r="D39" i="9"/>
  <c r="D63" i="9"/>
  <c r="D33" i="9"/>
  <c r="D67" i="9"/>
  <c r="D34" i="9"/>
  <c r="D58" i="9"/>
  <c r="D66" i="9"/>
  <c r="D49" i="9"/>
  <c r="D38" i="9"/>
  <c r="D50" i="9"/>
  <c r="D53" i="9"/>
  <c r="D51" i="9"/>
  <c r="D52" i="9"/>
  <c r="D4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61B430-C289-4E4D-B83C-502B01012708}"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 id="2" xr16:uid="{0ABA53AD-DFE6-45D5-B5ED-E6A28E63EB3D}" keepAlive="1" name="Query - Broad Food Categories" description="Connection to the 'Broad Food Categories' query in the workbook." type="5" refreshedVersion="8" background="1" saveData="1">
    <dbPr connection="Provider=Microsoft.Mashup.OleDb.1;Data Source=$Workbook$;Location=&quot;Broad Food Categories&quot;;Extended Properties=&quot;&quot;" command="SELECT * FROM [Broad Food Categories]"/>
  </connection>
  <connection id="3" xr16:uid="{59DB20D3-2188-43C9-86A4-296E0C7B829A}" keepAlive="1" name="Query - Clothing and Footwear" description="Connection to the 'Clothing and Footwear' query in the workbook." type="5" refreshedVersion="8" background="1" saveData="1">
    <dbPr connection="Provider=Microsoft.Mashup.OleDb.1;Data Source=$Workbook$;Location=&quot;Clothing and Footwear&quot;;Extended Properties=&quot;&quot;" command="SELECT * FROM [Clothing and Footwear]"/>
  </connection>
  <connection id="4" xr16:uid="{7A0AB663-27FA-45C2-A756-30DFC9A0B9F1}" keepAlive="1" name="Query - Correlation" description="Connection to the 'Correlation' query in the workbook." type="5" refreshedVersion="8" background="1" saveData="1">
    <dbPr connection="Provider=Microsoft.Mashup.OleDb.1;Data Source=$Workbook$;Location=Correlation;Extended Properties=&quot;&quot;" command="SELECT * FROM [Correlation]"/>
  </connection>
  <connection id="5" xr16:uid="{CFEBB961-9E32-4AAB-92AE-CE719D928F09}" keepAlive="1" name="Query - Crude oil correlation" description="Connection to the 'Crude oil correlation' query in the workbook." type="5" refreshedVersion="8" background="1" saveData="1">
    <dbPr connection="Provider=Microsoft.Mashup.OleDb.1;Data Source=$Workbook$;Location=&quot;Crude oil correlation&quot;;Extended Properties=&quot;&quot;" command="SELECT * FROM [Crude oil correlation]"/>
  </connection>
  <connection id="6" xr16:uid="{693C5A51-FC7D-4246-BAA9-EE8210B5DAC2}" keepAlive="1" name="Query - Education" description="Connection to the 'Education' query in the workbook." type="5" refreshedVersion="8" background="1" saveData="1">
    <dbPr connection="Provider=Microsoft.Mashup.OleDb.1;Data Source=$Workbook$;Location=Education;Extended Properties=&quot;&quot;" command="SELECT * FROM [Education]"/>
  </connection>
  <connection id="7" xr16:uid="{DCDEE469-D33A-4B1A-9B36-C1B1F51207D1}" keepAlive="1" name="Query - Food and beverages" description="Connection to the 'Food and beverages' query in the workbook." type="5" refreshedVersion="8" background="1" saveData="1">
    <dbPr connection="Provider=Microsoft.Mashup.OleDb.1;Data Source=$Workbook$;Location=&quot;Food and beverages&quot;;Extended Properties=&quot;&quot;" command="SELECT * FROM [Food and beverages]"/>
  </connection>
  <connection id="8" xr16:uid="{77434713-9CBF-42DE-B653-889E6C8E8A1D}" keepAlive="1" name="Query - Food month on month changes" description="Connection to the 'Food month on month changes' query in the workbook." type="5" refreshedVersion="8" background="1" saveData="1">
    <dbPr connection="Provider=Microsoft.Mashup.OleDb.1;Data Source=$Workbook$;Location=&quot;Food month on month changes&quot;;Extended Properties=&quot;&quot;" command="SELECT * FROM [Food month on month changes]"/>
  </connection>
  <connection id="9" xr16:uid="{D9B552EA-D7E7-47DC-AF19-EE87C2DF87FA}" keepAlive="1" name="Query - Fuel analysis" description="Connection to the 'Fuel analysis' query in the workbook." type="5" refreshedVersion="8" background="1" saveData="1">
    <dbPr connection="Provider=Microsoft.Mashup.OleDb.1;Data Source=$Workbook$;Location=&quot;Fuel analysis&quot;;Extended Properties=&quot;&quot;" command="SELECT * FROM [Fuel analysis]"/>
  </connection>
  <connection id="10" xr16:uid="{A03B4B1F-760F-494F-AB95-45192B77D7CE}" keepAlive="1" name="Query - General Index" description="Connection to the 'General Index' query in the workbook." type="5" refreshedVersion="8" background="1" saveData="1">
    <dbPr connection="Provider=Microsoft.Mashup.OleDb.1;Data Source=$Workbook$;Location=&quot;General Index&quot;;Extended Properties=&quot;&quot;" command="SELECT * FROM [General Index]"/>
  </connection>
  <connection id="11" xr16:uid="{F247BB73-D948-49A6-9669-3CC435EF2CCB}" keepAlive="1" name="Query - Health" description="Connection to the 'Health' query in the workbook." type="5" refreshedVersion="8" background="1" saveData="1">
    <dbPr connection="Provider=Microsoft.Mashup.OleDb.1;Data Source=$Workbook$;Location=Health;Extended Properties=&quot;&quot;" command="SELECT * FROM [Health]"/>
  </connection>
  <connection id="12" xr16:uid="{A6CF599E-AD3C-45C1-B6BF-560B61BD7858}" keepAlive="1" name="Query - Household goods and services" description="Connection to the 'Household goods and services' query in the workbook." type="5" refreshedVersion="8" background="1" saveData="1">
    <dbPr connection="Provider=Microsoft.Mashup.OleDb.1;Data Source=$Workbook$;Location=&quot;Household goods and services&quot;;Extended Properties=&quot;&quot;" command="SELECT * FROM [Household goods and services]"/>
  </connection>
  <connection id="13" xr16:uid="{C085658F-0BB7-4DC4-95A4-CC4C61D35CF3}" keepAlive="1" name="Query - Transport and communication" description="Connection to the 'Transport and communication' query in the workbook." type="5" refreshedVersion="8" background="1" saveData="1">
    <dbPr connection="Provider=Microsoft.Mashup.OleDb.1;Data Source=$Workbook$;Location=&quot;Transport and communication&quot;;Extended Properties=&quot;&quot;" command="SELECT * FROM [Transport and communication]"/>
  </connection>
  <connection id="14" xr16:uid="{C4846A7C-C58D-4D76-8A17-AFC7F72B4DF0}" keepAlive="1" name="Query - YoY Inflation Rural+Urban" description="Connection to the 'YoY Inflation Rural+Urban' query in the workbook." type="5" refreshedVersion="8" background="1" saveData="1">
    <dbPr connection="Provider=Microsoft.Mashup.OleDb.1;Data Source=$Workbook$;Location=&quot;YoY Inflation Rural+Urban&quot;;Extended Properties=&quot;&quot;" command="SELECT * FROM [YoY Inflation Rural+Urban]"/>
  </connection>
</connections>
</file>

<file path=xl/sharedStrings.xml><?xml version="1.0" encoding="utf-8"?>
<sst xmlns="http://schemas.openxmlformats.org/spreadsheetml/2006/main" count="15238" uniqueCount="1449">
  <si>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</si>
  <si>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</si>
  <si>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</si>
  <si>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</si>
  <si>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</si>
  <si>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</si>
  <si>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</si>
  <si>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</si>
  <si>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</si>
  <si>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</si>
  <si>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</si>
  <si>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</si>
  <si>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</si>
  <si>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</si>
  <si>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</si>
  <si>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</si>
  <si>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</si>
  <si>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</si>
  <si>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</si>
  <si>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</si>
  <si>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</si>
  <si>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</si>
  <si>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</si>
  <si>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</si>
  <si>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</si>
  <si>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</si>
  <si>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</si>
  <si>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</si>
  <si>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</si>
  <si>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</si>
  <si>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</si>
  <si>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</si>
  <si>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</si>
  <si>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</si>
  <si>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</si>
  <si>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</si>
  <si>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</si>
  <si>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</si>
  <si>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</si>
  <si>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</si>
  <si>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</si>
  <si>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</si>
  <si>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</si>
  <si>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</si>
  <si>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</si>
  <si>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</si>
  <si>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</si>
  <si>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</si>
  <si>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</si>
  <si>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</si>
  <si>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</si>
  <si>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</si>
  <si>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</si>
  <si>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</si>
  <si>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</si>
  <si>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</si>
  <si>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</si>
  <si>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</si>
  <si>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</si>
  <si>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</si>
  <si>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</si>
  <si>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</si>
  <si>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</si>
  <si>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</si>
  <si>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</si>
  <si>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</si>
  <si>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</si>
  <si>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</si>
  <si>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</si>
  <si>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</si>
  <si>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</si>
  <si>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</si>
  <si>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</si>
  <si>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</si>
  <si>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</si>
  <si>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</si>
  <si>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</si>
  <si>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</si>
  <si>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</si>
  <si>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</si>
  <si>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</si>
  <si>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</si>
  <si>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</si>
  <si>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</si>
  <si>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</si>
  <si>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</si>
  <si>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</si>
  <si>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</si>
  <si>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</si>
  <si>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</si>
  <si>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</si>
  <si>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</si>
  <si>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</si>
  <si>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</si>
  <si>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</si>
  <si>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</si>
  <si>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</si>
  <si>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</si>
  <si>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</si>
  <si>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</si>
  <si>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</si>
  <si>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</si>
  <si>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</si>
  <si>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</si>
  <si>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</si>
  <si>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</si>
  <si>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</si>
  <si>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</si>
  <si>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</si>
  <si>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</si>
  <si>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</si>
  <si>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</si>
  <si>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</si>
  <si>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</si>
  <si>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</si>
  <si>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</si>
  <si>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</si>
  <si>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</si>
  <si>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</si>
  <si>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</si>
  <si>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</si>
  <si>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</si>
  <si>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</si>
  <si>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</si>
  <si>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</si>
  <si>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</si>
  <si>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</si>
  <si>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</si>
  <si>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</si>
  <si>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</si>
  <si>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</si>
  <si>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</si>
  <si>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</si>
  <si>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</si>
  <si>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</si>
  <si>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</si>
  <si>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</si>
  <si>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</si>
  <si>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</si>
  <si>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</si>
  <si>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</si>
  <si>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</si>
  <si>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</si>
  <si>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</si>
  <si>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</si>
  <si>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</si>
  <si>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</si>
  <si>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</si>
  <si>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</si>
  <si>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</si>
  <si>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</si>
  <si>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</si>
  <si>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</si>
  <si>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</si>
  <si>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</si>
  <si>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</si>
  <si>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</si>
  <si>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</si>
  <si>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</si>
  <si>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</si>
  <si>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</si>
  <si>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</si>
  <si>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</si>
  <si>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</si>
  <si>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</si>
  <si>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</si>
  <si>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</si>
  <si>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</si>
  <si>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</si>
  <si>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</si>
  <si>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</si>
  <si>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</si>
  <si>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</si>
  <si>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</si>
  <si>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</si>
  <si>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</si>
  <si>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</si>
  <si>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</si>
  <si>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</si>
  <si>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</si>
  <si>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</si>
  <si>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</si>
  <si>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</si>
  <si>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</si>
  <si>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</si>
  <si>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</si>
  <si>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</si>
  <si>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</si>
  <si>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</si>
  <si>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</si>
  <si>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</si>
  <si>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</si>
  <si>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</si>
  <si>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</si>
  <si>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</si>
  <si>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</si>
  <si>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</si>
  <si>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</si>
  <si>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</si>
  <si>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</si>
  <si>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</si>
  <si>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</si>
  <si>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</si>
  <si>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</si>
  <si>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</si>
  <si>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</si>
  <si>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</si>
  <si>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</si>
  <si>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</si>
  <si>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</si>
  <si>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</si>
  <si>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</si>
  <si>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</si>
  <si>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</si>
  <si>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</si>
  <si>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</si>
  <si>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</si>
  <si>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</si>
  <si>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</si>
  <si>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</si>
  <si>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</si>
  <si>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</si>
  <si>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</si>
  <si>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</si>
  <si>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</si>
  <si>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</si>
  <si>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</si>
  <si>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</si>
  <si>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</si>
  <si>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</si>
  <si>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</si>
  <si>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</si>
  <si>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</si>
  <si>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</si>
  <si>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</si>
  <si>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</si>
  <si>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</si>
  <si>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</si>
  <si>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</si>
  <si>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</si>
  <si>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</si>
  <si>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</si>
  <si>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</si>
  <si>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</si>
  <si>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</si>
  <si>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</si>
  <si>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</si>
  <si>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</si>
  <si>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</si>
  <si>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</si>
  <si>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</si>
  <si>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</si>
  <si>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</si>
  <si>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</si>
  <si>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</si>
  <si>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</si>
  <si>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</si>
  <si>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</si>
  <si>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</si>
  <si>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</si>
  <si>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</si>
  <si>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</si>
  <si>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</si>
  <si>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</si>
  <si>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</si>
  <si>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</si>
  <si>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</si>
  <si>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</si>
  <si>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</si>
  <si>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</si>
  <si>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</si>
  <si>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</si>
  <si>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</si>
  <si>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</si>
  <si>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</si>
  <si>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</si>
  <si>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</si>
  <si>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</si>
  <si>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</si>
  <si>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</si>
  <si>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</si>
  <si>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</si>
  <si>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</si>
  <si>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</si>
  <si>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</si>
  <si>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</si>
  <si>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</si>
  <si>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</si>
  <si>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</si>
  <si>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</si>
  <si>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</si>
  <si>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</si>
  <si>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</si>
  <si>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</si>
  <si>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</si>
  <si>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</si>
  <si>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</si>
  <si>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</si>
  <si>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</si>
  <si>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</si>
  <si>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</si>
  <si>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</si>
  <si>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</si>
  <si>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</si>
  <si>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</si>
  <si>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</si>
  <si>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</si>
  <si>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</si>
  <si>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</si>
  <si>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</si>
  <si>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</si>
  <si>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</si>
  <si>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</si>
  <si>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</si>
  <si>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</si>
  <si>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</si>
  <si>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</si>
  <si>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</si>
  <si>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</si>
  <si>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</si>
  <si>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</si>
  <si>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</si>
  <si>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</si>
  <si>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</si>
  <si>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</si>
  <si>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</si>
  <si>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</si>
  <si>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</si>
  <si>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</si>
  <si>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</si>
  <si>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</si>
  <si>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</si>
  <si>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</si>
  <si>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</si>
  <si>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</si>
  <si>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</si>
  <si>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</si>
  <si>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</si>
  <si>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</si>
  <si>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</si>
  <si>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</si>
  <si>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</si>
  <si>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</si>
  <si>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</si>
  <si>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</si>
  <si>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</si>
  <si>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</si>
  <si>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</si>
  <si>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</si>
  <si>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</si>
  <si>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</si>
  <si>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</si>
  <si>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</si>
  <si>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</si>
  <si>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</si>
  <si>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</si>
  <si>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</si>
  <si>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</si>
  <si>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</si>
  <si>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</si>
  <si>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</si>
  <si>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</si>
  <si>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</si>
  <si>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</si>
  <si>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</si>
  <si>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</si>
  <si>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</si>
  <si>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</si>
  <si>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</si>
  <si>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</si>
  <si>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</si>
  <si>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</si>
  <si>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</si>
  <si>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</si>
  <si>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</si>
  <si>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</si>
  <si>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</si>
  <si>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</si>
  <si>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</si>
  <si>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</si>
  <si>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</si>
  <si>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</si>
  <si>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</si>
  <si>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</si>
  <si>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</si>
  <si>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</si>
  <si>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</si>
  <si>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</si>
  <si>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</si>
  <si>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</si>
  <si>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</si>
  <si>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</si>
  <si>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</si>
  <si>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</si>
  <si>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</si>
  <si>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</si>
  <si>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</si>
  <si>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</si>
  <si>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</si>
  <si>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</si>
  <si>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</si>
  <si>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</si>
  <si>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</si>
  <si>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</si>
  <si>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</si>
  <si>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</si>
  <si>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</si>
  <si>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</si>
  <si>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</si>
  <si>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</si>
  <si>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</si>
  <si>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</si>
  <si>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</si>
  <si>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</si>
  <si>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</si>
  <si>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</si>
  <si>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</si>
  <si>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</si>
  <si>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</si>
  <si>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</si>
  <si>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</si>
  <si>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</si>
  <si>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</si>
  <si>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</si>
  <si>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</si>
  <si>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</si>
  <si>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</si>
  <si>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</si>
  <si>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</si>
  <si>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</si>
  <si>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</si>
  <si>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</si>
  <si>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</si>
  <si>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</si>
  <si>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</si>
  <si>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</si>
  <si>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</si>
  <si>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</si>
  <si>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</si>
  <si>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</si>
  <si>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</si>
  <si>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</si>
  <si>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</si>
  <si>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</si>
  <si>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</si>
  <si>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</si>
  <si>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</si>
  <si>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</si>
  <si>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</si>
  <si>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</si>
  <si>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</si>
  <si>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</si>
  <si>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</si>
  <si>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</si>
  <si>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</si>
  <si>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</si>
  <si>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</si>
  <si>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</si>
  <si>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</si>
  <si>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</si>
  <si>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</si>
  <si>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</si>
  <si>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</si>
  <si>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</si>
  <si>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</si>
  <si>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</si>
  <si>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</si>
  <si>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</si>
  <si>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</si>
  <si>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</si>
  <si>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</si>
  <si>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</si>
  <si>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</si>
  <si>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</si>
  <si>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</si>
  <si>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</si>
  <si>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</si>
  <si>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</si>
  <si>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</si>
  <si>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</si>
  <si>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</si>
  <si>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</si>
  <si>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</si>
  <si>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</si>
  <si>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</si>
  <si>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</si>
  <si>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</si>
  <si>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</si>
  <si>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</si>
  <si>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</si>
  <si>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</si>
  <si>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</si>
  <si>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</si>
  <si>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</si>
  <si>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</si>
  <si>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</si>
  <si>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</si>
  <si>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</si>
  <si>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</si>
  <si>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</si>
  <si>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</si>
  <si>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</si>
  <si>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</si>
  <si>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</si>
  <si>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</si>
  <si>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</si>
  <si>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</si>
  <si>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</si>
  <si>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</si>
  <si>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</si>
  <si>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</si>
  <si>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</si>
  <si>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</si>
  <si>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</si>
  <si>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</si>
  <si>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</si>
  <si>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</si>
  <si>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</si>
  <si>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</si>
  <si>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</si>
  <si>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</si>
  <si>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</si>
  <si>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</si>
  <si>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</si>
  <si>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</si>
  <si>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</si>
  <si>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</si>
  <si>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</si>
  <si>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</si>
  <si>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</si>
  <si>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</si>
  <si>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</si>
  <si>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</si>
  <si>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</si>
  <si>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</si>
  <si>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</si>
  <si>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</si>
  <si>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</si>
  <si>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</si>
  <si>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</si>
  <si>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</si>
  <si>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</si>
  <si>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</si>
  <si>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</si>
  <si>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</si>
  <si>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</si>
  <si>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</si>
  <si>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</si>
  <si>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</si>
  <si>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</si>
  <si>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</si>
  <si>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</si>
  <si>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</si>
  <si>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</si>
  <si>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</si>
  <si>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</si>
  <si>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</si>
  <si>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</si>
  <si>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</si>
  <si>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</si>
  <si>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</si>
  <si>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</si>
  <si>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</si>
  <si>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</si>
  <si>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</si>
  <si>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</si>
  <si>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</si>
  <si>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</si>
  <si>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</si>
  <si>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</si>
  <si>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</si>
  <si>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</si>
  <si>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</si>
  <si>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</si>
  <si>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</si>
  <si>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</si>
  <si>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</si>
  <si>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</si>
  <si>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</si>
  <si>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</si>
  <si>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</si>
  <si>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</si>
  <si>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</si>
  <si>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</si>
  <si>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</si>
  <si>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</si>
  <si>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</si>
  <si>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</si>
  <si>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</si>
  <si>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</si>
  <si>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</si>
  <si>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</si>
  <si>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</si>
  <si>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</si>
  <si>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</si>
  <si>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</si>
  <si>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</si>
  <si>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</si>
  <si>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</si>
  <si>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</si>
  <si>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</si>
  <si>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</si>
  <si>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</si>
  <si>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</si>
  <si>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</si>
  <si>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</si>
  <si>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</si>
  <si>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</si>
  <si>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</si>
  <si>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</si>
  <si>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</si>
  <si>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</si>
  <si>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</si>
  <si>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</si>
  <si>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</si>
  <si>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</si>
  <si>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</si>
  <si>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</si>
  <si>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</si>
  <si>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</si>
  <si>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</si>
  <si>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</si>
  <si>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</si>
  <si>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</si>
  <si>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</si>
  <si>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</si>
  <si>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</si>
  <si>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</si>
  <si>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</si>
  <si>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</si>
  <si>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</si>
  <si>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</si>
  <si>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</si>
  <si>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</si>
  <si>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</si>
  <si>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</si>
  <si>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</si>
  <si>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</si>
  <si>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</si>
  <si>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</si>
  <si>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</si>
  <si>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</si>
  <si>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</si>
  <si>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</si>
  <si>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</si>
  <si>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</si>
  <si>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</si>
  <si>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</si>
  <si>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</si>
  <si>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</si>
  <si>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</si>
  <si>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</si>
  <si>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</si>
  <si>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</si>
  <si>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</si>
  <si>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</si>
  <si>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</si>
  <si>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</si>
  <si>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</si>
  <si>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</si>
  <si>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</si>
  <si>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</si>
  <si>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</si>
  <si>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</si>
  <si>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</si>
  <si>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</si>
  <si>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</si>
  <si>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</si>
  <si>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</si>
  <si>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</si>
  <si>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</si>
  <si>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</si>
  <si>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</si>
  <si>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</si>
  <si>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</si>
  <si>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</si>
  <si>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</si>
  <si>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</si>
  <si>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</si>
  <si>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</si>
  <si>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</si>
  <si>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</si>
  <si>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</si>
  <si>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</si>
  <si>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</si>
  <si>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</si>
  <si>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</si>
  <si>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</si>
  <si>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</si>
  <si>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</si>
  <si>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</si>
  <si>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</si>
  <si>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</si>
  <si>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</si>
  <si>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</si>
  <si>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</si>
  <si>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</si>
  <si>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</si>
  <si>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</si>
  <si>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</si>
  <si>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</si>
  <si>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</si>
  <si>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</si>
  <si>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</si>
  <si>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</si>
  <si>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</si>
  <si>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</si>
  <si>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</si>
  <si>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</si>
  <si>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</si>
  <si>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</si>
  <si>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</si>
  <si>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</si>
  <si>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</si>
  <si>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</si>
  <si>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</si>
  <si>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</si>
  <si>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</si>
  <si>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</si>
  <si>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</si>
  <si>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</si>
  <si>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</si>
  <si>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</si>
  <si>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</si>
  <si>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</si>
  <si>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</si>
  <si>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</si>
  <si>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</si>
  <si>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</si>
  <si>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</si>
  <si>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</si>
  <si>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</si>
  <si>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</si>
  <si>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</si>
  <si>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</si>
  <si>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</si>
  <si>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</si>
  <si>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</si>
  <si>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</si>
  <si>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</si>
  <si>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</si>
  <si>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</si>
  <si>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</si>
  <si>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</si>
  <si>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</si>
  <si>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</si>
  <si>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</si>
  <si>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</si>
  <si>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</si>
  <si>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</si>
  <si>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</si>
  <si>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</si>
  <si>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</si>
  <si>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</si>
  <si>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</si>
  <si>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</si>
  <si>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</si>
  <si>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</si>
  <si>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</si>
  <si>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</si>
  <si>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</si>
  <si>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</si>
  <si>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</si>
  <si>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</si>
  <si>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</si>
  <si>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</si>
  <si>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</si>
  <si>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</si>
  <si>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</si>
  <si>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</si>
  <si>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</si>
  <si>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</si>
  <si>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</si>
  <si>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</si>
  <si>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</si>
  <si>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</si>
  <si>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</si>
  <si>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</si>
  <si>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</si>
  <si>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</si>
  <si>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</si>
  <si>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</si>
  <si>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</si>
  <si>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</si>
  <si>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</si>
  <si>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</si>
  <si>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</si>
  <si>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</si>
  <si>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</si>
  <si>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</si>
  <si>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</si>
  <si>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</si>
  <si>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</si>
  <si>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</si>
  <si>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</si>
  <si>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</si>
  <si>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</si>
  <si>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</si>
  <si>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</si>
  <si>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</si>
  <si>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</si>
  <si>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</si>
  <si>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</si>
  <si>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</si>
  <si>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</si>
  <si>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</si>
  <si>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</si>
  <si>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</si>
  <si>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</si>
  <si>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</si>
  <si>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</si>
  <si>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</si>
  <si>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</si>
  <si>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</si>
  <si>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</si>
  <si>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</si>
  <si>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</si>
  <si>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</si>
  <si>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</si>
  <si>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</si>
  <si>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</si>
  <si>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</si>
  <si>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</si>
  <si>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</si>
  <si>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</si>
  <si>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</si>
  <si>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</si>
  <si>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</si>
  <si>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</si>
  <si>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</si>
  <si>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</si>
  <si>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</si>
  <si>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</si>
  <si>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</si>
  <si>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</si>
  <si>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</si>
  <si>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</si>
  <si>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</si>
  <si>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</si>
  <si>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</si>
  <si>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</si>
  <si>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</si>
  <si>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</si>
  <si>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</si>
  <si>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</si>
  <si>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</si>
  <si>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</si>
  <si>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</si>
  <si>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</si>
  <si>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</si>
  <si>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</si>
  <si>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</si>
  <si>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</si>
  <si>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</si>
  <si>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</si>
  <si>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</si>
  <si>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</si>
  <si>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</si>
  <si>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</si>
  <si>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</si>
  <si>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</si>
  <si>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</si>
  <si>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</si>
  <si>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</si>
  <si>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</si>
  <si>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</si>
  <si>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</si>
  <si>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</si>
  <si>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</si>
  <si>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</si>
  <si>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</si>
  <si>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</si>
  <si>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</si>
  <si>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</si>
  <si>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</si>
  <si>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</si>
  <si>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</si>
  <si>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</si>
  <si>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</si>
  <si>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</si>
  <si>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</si>
  <si>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</si>
  <si>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</si>
  <si>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</si>
  <si>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</si>
  <si>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</si>
  <si>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</si>
  <si>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</si>
  <si>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</si>
  <si>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</si>
  <si>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</si>
  <si>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</si>
  <si>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</si>
  <si>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</si>
  <si>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</si>
  <si>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</si>
  <si>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</si>
  <si>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</si>
  <si>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</si>
  <si>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</si>
  <si>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</si>
  <si>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</si>
  <si>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</si>
  <si>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</si>
  <si>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</si>
  <si>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</si>
  <si>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</si>
  <si>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</si>
  <si>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</si>
  <si>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</si>
  <si>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</si>
  <si>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</si>
  <si>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</si>
  <si>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</si>
  <si>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</si>
  <si>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</si>
  <si>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</si>
  <si>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</si>
  <si>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</si>
  <si>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</si>
  <si>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</si>
  <si>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</si>
  <si>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</si>
  <si>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</si>
  <si>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</si>
  <si>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</si>
  <si>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</si>
  <si>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</si>
  <si>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</si>
  <si>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</si>
  <si>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</si>
  <si>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</si>
  <si>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</si>
  <si>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</si>
  <si>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</si>
  <si>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</si>
  <si>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</si>
  <si>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</si>
  <si>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</si>
  <si>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</si>
  <si>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</si>
  <si>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</si>
  <si>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</si>
  <si>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</si>
  <si>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</si>
  <si>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</si>
  <si>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</si>
  <si>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</si>
  <si>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</si>
  <si>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</si>
  <si>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</si>
  <si>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</si>
  <si>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</si>
  <si>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</si>
  <si>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</si>
  <si>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</si>
  <si>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</si>
  <si>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</si>
  <si>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</si>
  <si>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</si>
  <si>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</si>
  <si>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</si>
  <si>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</si>
  <si>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</si>
  <si>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</si>
  <si>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</si>
  <si>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</si>
  <si>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</si>
  <si>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</si>
  <si>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</si>
  <si>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</si>
  <si>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</si>
  <si>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</si>
  <si>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</si>
  <si>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</si>
  <si>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</si>
  <si>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</si>
  <si>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</si>
  <si>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</si>
  <si>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</si>
  <si>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</si>
  <si>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</si>
  <si>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</si>
  <si>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</si>
  <si>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</si>
  <si>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</si>
  <si>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</si>
  <si>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</si>
  <si>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</si>
  <si>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</si>
  <si>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</si>
  <si>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</si>
  <si>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</si>
  <si>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</si>
  <si>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</si>
  <si>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</si>
  <si>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</si>
  <si>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</si>
  <si>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</si>
  <si>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</si>
  <si>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</si>
  <si>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</si>
  <si>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</si>
  <si>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</si>
  <si>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</si>
  <si>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</si>
  <si>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</si>
  <si>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</si>
  <si>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</si>
  <si>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</si>
  <si>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</si>
  <si>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</si>
  <si>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</si>
  <si>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</si>
  <si>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</si>
  <si>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</si>
  <si>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</si>
  <si>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</si>
  <si>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</si>
  <si>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</si>
  <si>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</si>
  <si>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</si>
  <si>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</si>
  <si>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</si>
  <si>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</si>
  <si>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</si>
  <si>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</si>
  <si>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</si>
  <si>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</si>
  <si>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</si>
  <si>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</si>
  <si>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</si>
  <si>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</si>
  <si>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</si>
  <si>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</si>
  <si>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</si>
  <si>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</si>
  <si>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</si>
  <si>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</si>
  <si>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</si>
  <si>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</si>
  <si>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</si>
  <si>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</si>
  <si>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</si>
  <si>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</si>
  <si>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</si>
  <si>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</si>
  <si>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</si>
  <si>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</si>
  <si>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</si>
  <si>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</si>
  <si>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</si>
  <si>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</si>
  <si>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</si>
  <si>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</si>
  <si>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</si>
  <si>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</si>
  <si>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</si>
  <si>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</si>
  <si>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</si>
  <si>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</si>
  <si>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</si>
  <si>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</si>
  <si>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</si>
  <si>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</si>
  <si>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</si>
  <si>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</si>
  <si>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</si>
  <si>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</si>
  <si>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</si>
  <si>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</si>
  <si>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</si>
  <si>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</si>
  <si>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</si>
  <si>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</si>
  <si>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</si>
  <si>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</si>
  <si>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</si>
  <si>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</si>
  <si>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</si>
  <si>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</si>
  <si>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</si>
  <si>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</si>
  <si>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</si>
  <si>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</si>
  <si>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</si>
  <si>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</si>
  <si>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</si>
  <si>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</si>
  <si>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</si>
  <si>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</si>
  <si>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</si>
  <si>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</si>
  <si>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</si>
  <si>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</si>
  <si>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</si>
  <si>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</si>
  <si>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</si>
  <si>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</si>
  <si>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</si>
  <si>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</si>
  <si>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</si>
  <si>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</si>
  <si>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</si>
  <si>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</si>
  <si>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</si>
  <si>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</si>
  <si>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</si>
  <si>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</si>
  <si>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</si>
  <si>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</si>
  <si>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</si>
  <si>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</si>
  <si>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</si>
  <si>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</si>
  <si>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</si>
  <si>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</si>
  <si>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</si>
  <si>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</si>
  <si>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</si>
  <si>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</si>
  <si>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</si>
  <si>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</si>
  <si>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</si>
  <si>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</si>
  <si>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</si>
  <si>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</si>
  <si>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</si>
  <si>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</si>
  <si>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</si>
  <si>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</si>
  <si>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</si>
  <si>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</si>
  <si>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</si>
  <si>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</si>
  <si>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</si>
  <si>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</si>
  <si>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</si>
  <si>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</si>
  <si>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</si>
  <si>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</si>
  <si>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</si>
  <si>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</si>
  <si>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</si>
  <si>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</si>
  <si>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</si>
  <si>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</si>
  <si>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</si>
  <si>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</si>
  <si>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</si>
  <si>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</si>
  <si>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</si>
  <si>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</si>
  <si>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</si>
  <si>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</si>
  <si>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</si>
  <si>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</si>
  <si>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</si>
  <si>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</si>
  <si>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</si>
  <si>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</si>
  <si>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</si>
  <si>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</si>
  <si>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</si>
  <si>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</si>
  <si>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</si>
  <si>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</si>
  <si>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</si>
  <si>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</si>
  <si>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</si>
  <si>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</si>
  <si>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</si>
  <si>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</si>
  <si>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</si>
  <si>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</si>
  <si>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</si>
  <si>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</si>
  <si>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</si>
  <si>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</si>
  <si>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</si>
  <si>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</si>
  <si>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</si>
  <si>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</si>
  <si>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</si>
  <si>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</si>
  <si>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</si>
  <si>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</si>
  <si>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</si>
  <si>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</si>
  <si>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</si>
  <si>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</si>
  <si>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</si>
  <si>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</si>
  <si>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Password: cpi123</t>
  </si>
  <si>
    <t>Column names</t>
  </si>
  <si>
    <t>Description</t>
  </si>
  <si>
    <t>Main groups and subgroups</t>
  </si>
  <si>
    <t>Transport and comms</t>
  </si>
  <si>
    <t>Personal care</t>
  </si>
  <si>
    <t>Grand Total</t>
  </si>
  <si>
    <t># of general index</t>
  </si>
  <si>
    <t>% of general index</t>
  </si>
  <si>
    <t>Findings:</t>
  </si>
  <si>
    <t>Equal distribution</t>
  </si>
  <si>
    <t>Data cleaning required</t>
  </si>
  <si>
    <t>2023 has less data points</t>
  </si>
  <si>
    <t>No data cleaning requried</t>
  </si>
  <si>
    <t>No data cleaning required</t>
  </si>
  <si>
    <t># of genral index</t>
  </si>
  <si>
    <t>Category</t>
  </si>
  <si>
    <t>General CPI score</t>
  </si>
  <si>
    <t>CPI score</t>
  </si>
  <si>
    <t>Rural/Urban/Rural+Urban</t>
  </si>
  <si>
    <t>Analyzed contribution of 9 broad categories in May 2023</t>
  </si>
  <si>
    <t>Attribute</t>
  </si>
  <si>
    <t># of missing values</t>
  </si>
  <si>
    <t>% of missing values</t>
  </si>
  <si>
    <t>Delta</t>
  </si>
  <si>
    <t>Contribution of different categories towards CPI basket</t>
  </si>
  <si>
    <t>A trend of YoY increase in CPI inflation</t>
  </si>
  <si>
    <t>Missing values (NA and -)</t>
  </si>
  <si>
    <t>Broader food categories</t>
  </si>
  <si>
    <t>Cereals</t>
  </si>
  <si>
    <t>Pulses</t>
  </si>
  <si>
    <t>Milk products</t>
  </si>
  <si>
    <t>Fats and oils</t>
  </si>
  <si>
    <t>Fruits and vegetables</t>
  </si>
  <si>
    <t>Sugar and confectionary</t>
  </si>
  <si>
    <t>Non alcoholic beverages</t>
  </si>
  <si>
    <t>Grains and starches</t>
  </si>
  <si>
    <t>Prepared meals, snacks and sweets</t>
  </si>
  <si>
    <t>Meat, fish and egg</t>
  </si>
  <si>
    <t>Meat, fish and eggs</t>
  </si>
  <si>
    <t>Fats, sugars and snacks</t>
  </si>
  <si>
    <t>May 22</t>
  </si>
  <si>
    <t>June 22</t>
  </si>
  <si>
    <t>July 22</t>
  </si>
  <si>
    <t>August 22</t>
  </si>
  <si>
    <t>September 22</t>
  </si>
  <si>
    <t>October 22</t>
  </si>
  <si>
    <t>November 22</t>
  </si>
  <si>
    <t>December 22</t>
  </si>
  <si>
    <t>January 23</t>
  </si>
  <si>
    <t>February 23</t>
  </si>
  <si>
    <t>March 23</t>
  </si>
  <si>
    <t>April 23</t>
  </si>
  <si>
    <t>May 23</t>
  </si>
  <si>
    <t>Month-on-Month changes in food inflation</t>
  </si>
  <si>
    <t>Month number</t>
  </si>
  <si>
    <t>Transport and commucnication</t>
  </si>
  <si>
    <t>Month Year</t>
  </si>
  <si>
    <t>January 21</t>
  </si>
  <si>
    <t>February 21</t>
  </si>
  <si>
    <t>March 21</t>
  </si>
  <si>
    <t>April 21</t>
  </si>
  <si>
    <t>May 21</t>
  </si>
  <si>
    <t>June 21</t>
  </si>
  <si>
    <t>July 21</t>
  </si>
  <si>
    <t>August 21</t>
  </si>
  <si>
    <t>September 21</t>
  </si>
  <si>
    <t>October 21</t>
  </si>
  <si>
    <t>November 21</t>
  </si>
  <si>
    <t>December 21</t>
  </si>
  <si>
    <t>January 22</t>
  </si>
  <si>
    <t>February 22</t>
  </si>
  <si>
    <t>March 22</t>
  </si>
  <si>
    <t>April 22</t>
  </si>
  <si>
    <t>Rural+ Urban</t>
  </si>
  <si>
    <t>Total</t>
  </si>
  <si>
    <t>Rural %</t>
  </si>
  <si>
    <t>Urban %</t>
  </si>
  <si>
    <t>Rural+Urban %</t>
  </si>
  <si>
    <t>Impact of COVID-19 pandemic on inflation rates in India</t>
  </si>
  <si>
    <t>Education, clothing, and household goods and services were not significantly affected by COVID-19.</t>
  </si>
  <si>
    <t>March 19</t>
  </si>
  <si>
    <t>May 19</t>
  </si>
  <si>
    <t>June 19</t>
  </si>
  <si>
    <t>July 19</t>
  </si>
  <si>
    <t>August 19</t>
  </si>
  <si>
    <t>September 19</t>
  </si>
  <si>
    <t>October 19</t>
  </si>
  <si>
    <t>November 19</t>
  </si>
  <si>
    <t>December 19</t>
  </si>
  <si>
    <t>January 20</t>
  </si>
  <si>
    <t>February 20</t>
  </si>
  <si>
    <t>March 20</t>
  </si>
  <si>
    <t>April 20</t>
  </si>
  <si>
    <t>May 20</t>
  </si>
  <si>
    <t>June 20</t>
  </si>
  <si>
    <t>July 20</t>
  </si>
  <si>
    <t>August 20</t>
  </si>
  <si>
    <t>September 20</t>
  </si>
  <si>
    <t>October 20</t>
  </si>
  <si>
    <t>November 20</t>
  </si>
  <si>
    <t>December 20</t>
  </si>
  <si>
    <t>Rural+Urban%</t>
  </si>
  <si>
    <t>General index from 2017</t>
  </si>
  <si>
    <t>There was high inflation from 2019 to 2022</t>
  </si>
  <si>
    <t>Month-Year</t>
  </si>
  <si>
    <t>January 13</t>
  </si>
  <si>
    <t>February 13</t>
  </si>
  <si>
    <t>March 13</t>
  </si>
  <si>
    <t>April 13</t>
  </si>
  <si>
    <t>May 13</t>
  </si>
  <si>
    <t>June 13</t>
  </si>
  <si>
    <t>July 13</t>
  </si>
  <si>
    <t>August 13</t>
  </si>
  <si>
    <t>September 13</t>
  </si>
  <si>
    <t>October 13</t>
  </si>
  <si>
    <t>November 13</t>
  </si>
  <si>
    <t>December 13</t>
  </si>
  <si>
    <t>January 14</t>
  </si>
  <si>
    <t>February 14</t>
  </si>
  <si>
    <t>March 14</t>
  </si>
  <si>
    <t>April 14</t>
  </si>
  <si>
    <t>May 14</t>
  </si>
  <si>
    <t>June 14</t>
  </si>
  <si>
    <t>July 14</t>
  </si>
  <si>
    <t>August 14</t>
  </si>
  <si>
    <t>September 14</t>
  </si>
  <si>
    <t>October 14</t>
  </si>
  <si>
    <t>November 14</t>
  </si>
  <si>
    <t>December 14</t>
  </si>
  <si>
    <t>January 15</t>
  </si>
  <si>
    <t>February 15</t>
  </si>
  <si>
    <t>March 15</t>
  </si>
  <si>
    <t>April 15</t>
  </si>
  <si>
    <t>May 15</t>
  </si>
  <si>
    <t>June 15</t>
  </si>
  <si>
    <t>July 15</t>
  </si>
  <si>
    <t>August 15</t>
  </si>
  <si>
    <t>September 15</t>
  </si>
  <si>
    <t>October 15</t>
  </si>
  <si>
    <t>November 15</t>
  </si>
  <si>
    <t>December 15</t>
  </si>
  <si>
    <t>January 16</t>
  </si>
  <si>
    <t>February 16</t>
  </si>
  <si>
    <t>March 16</t>
  </si>
  <si>
    <t>April 16</t>
  </si>
  <si>
    <t>May 16</t>
  </si>
  <si>
    <t>June 16</t>
  </si>
  <si>
    <t>July 16</t>
  </si>
  <si>
    <t>August 16</t>
  </si>
  <si>
    <t>September 16</t>
  </si>
  <si>
    <t>October 16</t>
  </si>
  <si>
    <t>November 16</t>
  </si>
  <si>
    <t>December 16</t>
  </si>
  <si>
    <t>January 17</t>
  </si>
  <si>
    <t>February 17</t>
  </si>
  <si>
    <t>March 17</t>
  </si>
  <si>
    <t>April 17</t>
  </si>
  <si>
    <t>May 17</t>
  </si>
  <si>
    <t>June 17</t>
  </si>
  <si>
    <t>July 17</t>
  </si>
  <si>
    <t>August 17</t>
  </si>
  <si>
    <t>September 17</t>
  </si>
  <si>
    <t>October 17</t>
  </si>
  <si>
    <t>November 17</t>
  </si>
  <si>
    <t>December 17</t>
  </si>
  <si>
    <t>January 18</t>
  </si>
  <si>
    <t>February 18</t>
  </si>
  <si>
    <t>March 18</t>
  </si>
  <si>
    <t>April 18</t>
  </si>
  <si>
    <t>May 18</t>
  </si>
  <si>
    <t>June 18</t>
  </si>
  <si>
    <t>July 18</t>
  </si>
  <si>
    <t>August 18</t>
  </si>
  <si>
    <t>September 18</t>
  </si>
  <si>
    <t>October 18</t>
  </si>
  <si>
    <t>November 18</t>
  </si>
  <si>
    <t>December 18</t>
  </si>
  <si>
    <t>January 19</t>
  </si>
  <si>
    <t>February 19</t>
  </si>
  <si>
    <t>Using only broad categories CPI in May 2023</t>
  </si>
  <si>
    <t xml:space="preserve">Food and beverages CPI for all sectors </t>
  </si>
  <si>
    <t>Rural delta</t>
  </si>
  <si>
    <t>Urban delta</t>
  </si>
  <si>
    <t>Rural+Urban delta</t>
  </si>
  <si>
    <t>From May 22</t>
  </si>
  <si>
    <t>Food categories CPI in June 2022</t>
  </si>
  <si>
    <t>Food Categories</t>
  </si>
  <si>
    <t>Food categories CPI in May 2023</t>
  </si>
  <si>
    <t>% change between june 22 and may 23</t>
  </si>
  <si>
    <t>Similar trends observed in all sectors</t>
  </si>
  <si>
    <t>April 19</t>
  </si>
  <si>
    <t>Data cleaning: Replace missing values in April and May with moving average. Formula: average of previous month and next month. Housing column has lot of missing values, cannot use that column for analysis. April 2019 values for all categories are not present in the table.</t>
  </si>
  <si>
    <t>2021-22</t>
  </si>
  <si>
    <t>(` Crore)</t>
  </si>
  <si>
    <t>Import/Export of Crude oil and Petroleum Products</t>
  </si>
  <si>
    <t>IMPORT/EXPORT</t>
  </si>
  <si>
    <t>APRIL</t>
  </si>
  <si>
    <t>MAY</t>
  </si>
  <si>
    <t>JUNE</t>
  </si>
  <si>
    <t>JULY</t>
  </si>
  <si>
    <t>AUGUST</t>
  </si>
  <si>
    <t>SEPTEMBER</t>
  </si>
  <si>
    <t>OCTOBER</t>
  </si>
  <si>
    <t>NOVEMBER</t>
  </si>
  <si>
    <t>DECEMBER</t>
  </si>
  <si>
    <t>JANUARY</t>
  </si>
  <si>
    <t>FEBRUARY</t>
  </si>
  <si>
    <t>MARCH</t>
  </si>
  <si>
    <t>TOTAL</t>
  </si>
  <si>
    <t>IMPORT^</t>
  </si>
  <si>
    <t xml:space="preserve"> CRUDE OIL</t>
  </si>
  <si>
    <t>PRODUCTS</t>
  </si>
  <si>
    <t>LPG</t>
  </si>
  <si>
    <t>MS</t>
  </si>
  <si>
    <t>Naphtha</t>
  </si>
  <si>
    <t>ATF</t>
  </si>
  <si>
    <t>SKO</t>
  </si>
  <si>
    <t>HSD</t>
  </si>
  <si>
    <t>LOBS/ Lube oil</t>
  </si>
  <si>
    <t>Fuel Oil</t>
  </si>
  <si>
    <t>Bitumen</t>
  </si>
  <si>
    <t>Petcoke</t>
  </si>
  <si>
    <t>Others&amp;</t>
  </si>
  <si>
    <t>PRODUCT IMPORT*</t>
  </si>
  <si>
    <t>TOTAL IMPORT</t>
  </si>
  <si>
    <t xml:space="preserve"> PRODUCT EXPORT @</t>
  </si>
  <si>
    <t>MS!</t>
  </si>
  <si>
    <t>Naphtha$</t>
  </si>
  <si>
    <t>ATF#</t>
  </si>
  <si>
    <t>LDO</t>
  </si>
  <si>
    <t>LOBS/ Lube Oil</t>
  </si>
  <si>
    <t>Petcoke / CBFS</t>
  </si>
  <si>
    <t>Others%</t>
  </si>
  <si>
    <t>TOTAL  PRODUCT EXPORT</t>
  </si>
  <si>
    <t>NET IMPORT</t>
  </si>
  <si>
    <t>Source: Oil Companies &amp; DGCIS</t>
  </si>
  <si>
    <t>Notes:</t>
  </si>
  <si>
    <t>RIL SEZ imports/exports included in country's import/export data</t>
  </si>
  <si>
    <t xml:space="preserve">^LNG import not included </t>
  </si>
  <si>
    <t>&amp; Others in import include Paraffin wax, Petroleum Jelly, Aviation Gas, MTBE, Reformate etc.</t>
  </si>
  <si>
    <t xml:space="preserve">@ Nepal sales by IOCL, Nepal and Bhutan sales by BPCL are considered in total exports with average Rupee-US$ exchange rate </t>
  </si>
  <si>
    <t>! RIL SEZ's MS export includes export of Alkylates</t>
  </si>
  <si>
    <t># ATF exports by RIL  does not include ATF sales to foreign going airlines</t>
  </si>
  <si>
    <t>% Others in export include Benzene, Hexane, MTO, Sulphur etc.</t>
  </si>
  <si>
    <t>2022-23</t>
  </si>
  <si>
    <t>2023-24</t>
  </si>
  <si>
    <t>Data is provisional</t>
  </si>
  <si>
    <t>Imported Crude oil prices(Crores)</t>
  </si>
  <si>
    <t>The impact of fluctuations in imported crude oil prices on the inflation rates of various categories.</t>
  </si>
  <si>
    <t>Analyzed the correlation between changes in crude oil prices and eight broad categories.</t>
  </si>
  <si>
    <t>https://docs.google.com/spreadsheets/d/184m70hU6lsqBGrse67AryYNlywHUPmjT/edit?usp=sharing&amp;ouid=112308346197534868013&amp;rtpof=true&amp;sd=true</t>
  </si>
  <si>
    <t>Google drive link</t>
  </si>
  <si>
    <t>Clothing and Footwear</t>
  </si>
  <si>
    <t>General Index</t>
  </si>
  <si>
    <t>Correlation of various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</si>
</sst>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 #,##0_ ;_ * \-#,##0_ ;_ * &quot;-&quot;_ ;_ @_ "/>
    <numFmt numFmtId="43" formatCode="_ * #,##0.00_ ;_ * \-#,##0.00_ ;_ * &quot;-&quot;??_ ;_ @_ "/>
    <numFmt numFmtId="164" formatCode="0.0%"/>
    <numFmt numFmtId="165" formatCode="0.0"/>
    <numFmt numFmtId="166" formatCode="_-* #,##0_-;\-* #,##0_-;_-* &quot;-&quot;_-;_-@_-"/>
    <numFmt numFmtId="167" formatCode="_-* #,##0.00_-;\-* #,##0.00_-;_-* &quot;-&quot;??_-;_-@_-"/>
    <numFmt numFmtId="168" formatCode="_ &quot;\&quot;* #,##0_ ;_ &quot;\&quot;* \-#,##0_ ;_ &quot;\&quot;* &quot;-&quot;_ ;_ @_ "/>
    <numFmt numFmtId="169" formatCode="_ &quot;\&quot;* #,##0.00_ ;_ &quot;\&quot;* \-#,##0.00_ ;_ &quot;\&quot;* &quot;-&quot;??_ ;_ @_ "/>
    <numFmt numFmtId="170" formatCode="#,##0.00&quot; F&quot;_);[Red]\(#,##0.00&quot; F&quot;\)"/>
    <numFmt numFmtId="171" formatCode="0.0000_}"/>
    <numFmt numFmtId="172" formatCode="_-* #,##0.00\ _D_M_-;\-* #,##0.00\ _D_M_-;_-* &quot;-&quot;??\ _D_M_-;_-@_-"/>
    <numFmt numFmtId="173" formatCode="&quot;$&quot;#,##0\ ;\(&quot;$&quot;#,##0\)"/>
    <numFmt numFmtId="174" formatCode="0.00_)"/>
    <numFmt numFmtId="175" formatCode="0.00_);[Red]\(0.00\)"/>
    <numFmt numFmtId="176" formatCode="&quot;Rs.&quot;#,##0.00;[Red]\-&quot;Rs.&quot;#,##0.00"/>
    <numFmt numFmtId="177" formatCode="_-&quot;Rs.&quot;* #,##0_-;\-&quot;Rs.&quot;* #,##0_-;_-&quot;Rs.&quot;* &quot;-&quot;_-;_-@_-"/>
    <numFmt numFmtId="178" formatCode="_(&quot;Rs.&quot;* #,##0.00_);_(&quot;Rs.&quot;* \(#,##0.00\);_(&quot;Rs.&quot;* &quot;-&quot;??_);_(@_)"/>
    <numFmt numFmtId="179" formatCode="_-&quot;Rs.&quot;* #,##0.00_-;\-&quot;Rs.&quot;* #,##0.00_-;_-&quot;Rs.&quot;* &quot;-&quot;??_-;_-@_-"/>
    <numFmt numFmtId="180" formatCode="mm/dd/yy"/>
    <numFmt numFmtId="181" formatCode="&quot;Rs.&quot;#,##0.00;\-&quot;Rs.&quot;#,##0.00"/>
    <numFmt numFmtId="182" formatCode="&quot;Rs.&quot;#,##0;\-&quot;Rs.&quot;#,##0"/>
    <numFmt numFmtId="183" formatCode="&quot;Rs.&quot;#,##0;[Red]\-&quot;Rs.&quot;#,##0"/>
  </numFmts>
  <fonts count="103">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
      <b/>
      <u/>
      <sz val="14"/>
      <color theme="1"/>
      <name val="Calibri"/>
      <family val="2"/>
      <scheme val="minor"/>
    </font>
    <font>
      <b/>
      <sz val="18"/>
      <color theme="1"/>
      <name val="Calibri"/>
      <family val="2"/>
      <scheme val="minor"/>
    </font>
    <font>
      <b/>
      <u/>
      <sz val="28"/>
      <color theme="1"/>
      <name val="Calibri"/>
      <family val="2"/>
      <scheme val="minor"/>
    </font>
    <font>
      <sz val="8"/>
      <name val="Calibri"/>
      <family val="2"/>
      <scheme val="minor"/>
    </font>
    <font>
      <b/>
      <sz val="11"/>
      <color theme="3"/>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0"/>
      <name val="Arial"/>
      <family val="2"/>
    </font>
    <font>
      <sz val="8"/>
      <name val="Arial"/>
      <family val="2"/>
    </font>
    <font>
      <sz val="12"/>
      <name val="Arial"/>
      <family val="2"/>
    </font>
    <font>
      <b/>
      <sz val="10"/>
      <name val="Times New Roman"/>
      <family val="1"/>
    </font>
    <font>
      <b/>
      <sz val="14"/>
      <name val="Times New Roman"/>
      <family val="1"/>
    </font>
    <font>
      <i/>
      <sz val="10"/>
      <name val="Times New Roman"/>
      <family val="1"/>
    </font>
    <font>
      <b/>
      <sz val="11"/>
      <name val="Times New Roman"/>
      <family val="1"/>
    </font>
    <font>
      <sz val="11"/>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36"/>
      <name val="Arial"/>
      <family val="2"/>
    </font>
    <font>
      <sz val="12"/>
      <name val="¾©"/>
      <family val="3"/>
      <charset val="129"/>
    </font>
    <font>
      <sz val="12"/>
      <name val="¹ÙÅÁÃ¼"/>
      <family val="1"/>
      <charset val="129"/>
    </font>
    <font>
      <sz val="10"/>
      <color indexed="8"/>
      <name val="Calibri"/>
      <family val="2"/>
    </font>
    <font>
      <sz val="10"/>
      <color indexed="9"/>
      <name val="Calibri"/>
      <family val="2"/>
    </font>
    <font>
      <sz val="10"/>
      <color indexed="20"/>
      <name val="Calibri"/>
      <family val="2"/>
    </font>
    <font>
      <sz val="11"/>
      <color indexed="37"/>
      <name val="Calibri"/>
      <family val="2"/>
    </font>
    <font>
      <b/>
      <sz val="18"/>
      <color indexed="8"/>
      <name val="Footlight MT Light"/>
      <family val="1"/>
    </font>
    <font>
      <sz val="12"/>
      <name val="±¼¸²Ã¼"/>
      <family val="3"/>
      <charset val="129"/>
    </font>
    <font>
      <sz val="10"/>
      <color indexed="8"/>
      <name val="Arial"/>
      <family val="2"/>
    </font>
    <font>
      <b/>
      <sz val="10"/>
      <color indexed="52"/>
      <name val="Calibri"/>
      <family val="2"/>
    </font>
    <font>
      <b/>
      <sz val="11"/>
      <color indexed="17"/>
      <name val="Calibri"/>
      <family val="2"/>
    </font>
    <font>
      <b/>
      <sz val="10"/>
      <color indexed="9"/>
      <name val="Calibri"/>
      <family val="2"/>
    </font>
    <font>
      <u/>
      <sz val="10"/>
      <color indexed="12"/>
      <name val="Arial"/>
      <family val="2"/>
    </font>
    <font>
      <sz val="9"/>
      <name val="Times New Roman"/>
      <family val="1"/>
    </font>
    <font>
      <sz val="12"/>
      <color indexed="8"/>
      <name val="Arial"/>
      <family val="2"/>
    </font>
    <font>
      <sz val="10"/>
      <color indexed="8"/>
      <name val="Antique Olive"/>
      <family val="2"/>
    </font>
    <font>
      <sz val="10"/>
      <name val="Tahoma"/>
      <family val="2"/>
    </font>
    <font>
      <sz val="10"/>
      <color indexed="24"/>
      <name val="Arial"/>
      <family val="2"/>
    </font>
    <font>
      <sz val="10"/>
      <name val="MS Serif"/>
      <family val="1"/>
    </font>
    <font>
      <sz val="10"/>
      <color indexed="16"/>
      <name val="MS Serif"/>
      <family val="1"/>
    </font>
    <font>
      <i/>
      <sz val="10"/>
      <color indexed="23"/>
      <name val="Calibri"/>
      <family val="2"/>
    </font>
    <font>
      <sz val="16"/>
      <color indexed="8"/>
      <name val="Footlight MT Light"/>
      <family val="1"/>
    </font>
    <font>
      <sz val="10"/>
      <color indexed="17"/>
      <name val="Calibri"/>
      <family val="2"/>
    </font>
    <font>
      <b/>
      <sz val="12"/>
      <name val="Arial"/>
      <family val="2"/>
    </font>
    <font>
      <b/>
      <sz val="15"/>
      <color indexed="62"/>
      <name val="Calibri"/>
      <family val="2"/>
    </font>
    <font>
      <b/>
      <sz val="13"/>
      <color indexed="62"/>
      <name val="Calibri"/>
      <family val="2"/>
    </font>
    <font>
      <b/>
      <sz val="11"/>
      <color indexed="62"/>
      <name val="Calibri"/>
      <family val="2"/>
    </font>
    <font>
      <u/>
      <sz val="7.5"/>
      <color indexed="12"/>
      <name val="Antique Olive"/>
      <family val="2"/>
    </font>
    <font>
      <sz val="10"/>
      <color indexed="62"/>
      <name val="Calibri"/>
      <family val="2"/>
    </font>
    <font>
      <sz val="11"/>
      <color indexed="48"/>
      <name val="Calibri"/>
      <family val="2"/>
    </font>
    <font>
      <sz val="16"/>
      <name val="Times New Roman"/>
      <family val="1"/>
    </font>
    <font>
      <sz val="10"/>
      <color indexed="52"/>
      <name val="Calibri"/>
      <family val="2"/>
    </font>
    <font>
      <b/>
      <sz val="9"/>
      <name val="Helv"/>
    </font>
    <font>
      <b/>
      <sz val="10"/>
      <color indexed="8"/>
      <name val="Antique Olive"/>
      <family val="2"/>
    </font>
    <font>
      <sz val="10"/>
      <color indexed="60"/>
      <name val="Calibri"/>
      <family val="2"/>
    </font>
    <font>
      <sz val="7"/>
      <name val="Small Fonts"/>
      <family val="2"/>
    </font>
    <font>
      <b/>
      <i/>
      <sz val="16"/>
      <name val="Helv"/>
    </font>
    <font>
      <b/>
      <sz val="10"/>
      <color indexed="63"/>
      <name val="Calibri"/>
      <family val="2"/>
    </font>
    <font>
      <sz val="10"/>
      <name val="Courier"/>
      <family val="3"/>
    </font>
    <font>
      <sz val="8"/>
      <name val="Helv"/>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2"/>
      <name val="MS Sans Serif"/>
      <family val="2"/>
    </font>
    <font>
      <sz val="12"/>
      <name val="MS Sans Serif"/>
      <family val="2"/>
    </font>
    <font>
      <b/>
      <sz val="8"/>
      <color indexed="8"/>
      <name val="Helv"/>
    </font>
    <font>
      <sz val="10"/>
      <color indexed="12"/>
      <name val="Arial"/>
      <family val="2"/>
    </font>
    <font>
      <sz val="10"/>
      <color indexed="10"/>
      <name val="Calibri"/>
      <family val="2"/>
    </font>
    <font>
      <sz val="11"/>
      <color indexed="14"/>
      <name val="Calibri"/>
      <family val="2"/>
    </font>
    <font>
      <b/>
      <i/>
      <sz val="11"/>
      <name val="Times New Roman"/>
      <family val="1"/>
    </font>
    <font>
      <sz val="12"/>
      <color theme="1"/>
      <name val="Arial"/>
      <family val="2"/>
    </font>
    <font>
      <sz val="12"/>
      <color theme="1"/>
      <name val="Tahoma"/>
      <family val="2"/>
    </font>
    <font>
      <u/>
      <sz val="11"/>
      <color theme="10"/>
      <name val="Calibri"/>
      <family val="2"/>
      <scheme val="minor"/>
    </font>
    <font>
      <sz val="11"/>
      <color rgb="FF000000"/>
      <name val="Arial"/>
      <family val="2"/>
    </font>
    <font>
      <sz val="11"/>
      <color theme="1"/>
      <name val="Arial"/>
      <family val="2"/>
    </font>
    <font>
      <sz val="10"/>
      <color theme="1"/>
      <name val="Times New Roman"/>
      <family val="1"/>
    </font>
    <font>
      <i/>
      <sz val="10"/>
      <color theme="1"/>
      <name val="Times New Roman"/>
      <family val="1"/>
    </font>
    <font>
      <sz val="11"/>
      <color theme="1"/>
      <name val="Times New Roman"/>
      <family val="1"/>
    </font>
    <font>
      <sz val="14"/>
      <color theme="1"/>
      <name val="Times New Roman"/>
      <family val="1"/>
    </font>
    <font>
      <b/>
      <sz val="14"/>
      <color theme="1"/>
      <name val="Times New Roman"/>
      <family val="1"/>
    </font>
    <font>
      <b/>
      <sz val="12"/>
      <color theme="1"/>
      <name val="Times New Roman"/>
      <family val="1"/>
    </font>
    <font>
      <b/>
      <i/>
      <sz val="10"/>
      <color theme="1"/>
      <name val="Times New Roman"/>
      <family val="1"/>
    </font>
    <font>
      <b/>
      <sz val="20"/>
      <color theme="1"/>
      <name val="Calibri"/>
      <family val="2"/>
      <scheme val="minor"/>
    </font>
  </fonts>
  <fills count="9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F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0070C0"/>
        <bgColor indexed="64"/>
      </patternFill>
    </fill>
    <fill>
      <patternFill patternType="solid">
        <fgColor rgb="FFFF0000"/>
        <bgColor indexed="64"/>
      </patternFill>
    </fill>
    <fill>
      <patternFill patternType="solid">
        <fgColor theme="4" tint="-0.249977111117893"/>
        <bgColor indexed="64"/>
      </patternFill>
    </fill>
    <fill>
      <patternFill patternType="solid">
        <fgColor rgb="FFFFC00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10"/>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54"/>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22"/>
        <bgColor indexed="64"/>
      </patternFill>
    </fill>
    <fill>
      <patternFill patternType="solid">
        <fgColor indexed="26"/>
        <bgColor indexed="64"/>
      </patternFill>
    </fill>
    <fill>
      <patternFill patternType="solid">
        <fgColor indexed="60"/>
      </patternFill>
    </fill>
    <fill>
      <patternFill patternType="solid">
        <fgColor indexed="43"/>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15"/>
      </patternFill>
    </fill>
    <fill>
      <patternFill patternType="solid">
        <fgColor indexed="20"/>
      </patternFill>
    </fill>
    <fill>
      <patternFill patternType="solid">
        <fgColor indexed="9"/>
        <bgColor indexed="9"/>
      </patternFill>
    </fill>
    <fill>
      <patternFill patternType="solid">
        <fgColor rgb="FF92D050"/>
        <bgColor indexed="64"/>
      </patternFill>
    </fill>
    <fill>
      <patternFill patternType="solid">
        <fgColor theme="0" tint="-0.14999847407452621"/>
        <bgColor indexed="64"/>
      </patternFill>
    </fill>
  </fills>
  <borders count="46">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8"/>
      </top>
      <bottom style="medium">
        <color indexed="64"/>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48"/>
      </bottom>
      <diagonal/>
    </border>
    <border>
      <left/>
      <right/>
      <top/>
      <bottom style="thick">
        <color indexed="22"/>
      </bottom>
      <diagonal/>
    </border>
    <border>
      <left/>
      <right/>
      <top/>
      <bottom style="thick">
        <color indexed="58"/>
      </bottom>
      <diagonal/>
    </border>
    <border>
      <left/>
      <right/>
      <top/>
      <bottom style="medium">
        <color indexed="30"/>
      </bottom>
      <diagonal/>
    </border>
    <border>
      <left/>
      <right/>
      <top/>
      <bottom style="medium">
        <color indexed="49"/>
      </bottom>
      <diagonal/>
    </border>
    <border>
      <left/>
      <right/>
      <top/>
      <bottom style="medium">
        <color indexed="58"/>
      </bottom>
      <diagonal/>
    </border>
    <border>
      <left/>
      <right/>
      <top/>
      <bottom style="double">
        <color indexed="52"/>
      </bottom>
      <diagonal/>
    </border>
    <border>
      <left/>
      <right/>
      <top/>
      <bottom style="double">
        <color indexed="17"/>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62"/>
      </top>
      <bottom style="double">
        <color indexed="62"/>
      </bottom>
      <diagonal/>
    </border>
    <border>
      <left/>
      <right/>
      <top style="double">
        <color indexed="64"/>
      </top>
      <bottom/>
      <diagonal/>
    </border>
    <border>
      <left/>
      <right/>
      <top style="thin">
        <color indexed="48"/>
      </top>
      <bottom style="double">
        <color indexed="48"/>
      </bottom>
      <diagonal/>
    </border>
  </borders>
  <cellStyleXfs count="749">
    <xf numFmtId="0" fontId="0" fillId="0" borderId="0"/>
    <xf numFmtId="9" fontId="2" fillId="0" borderId="0" applyFont="0" applyFill="0" applyBorder="0" applyAlignment="0" applyProtection="0"/>
    <xf numFmtId="43" fontId="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xf numFmtId="9" fontId="38" fillId="0" borderId="0" applyFont="0" applyFill="0" applyBorder="0" applyAlignment="0" applyProtection="0"/>
    <xf numFmtId="0" fontId="11" fillId="31" borderId="0" applyNumberFormat="0" applyBorder="0" applyAlignment="0" applyProtection="0"/>
    <xf numFmtId="0" fontId="39" fillId="32" borderId="0" applyNumberFormat="0" applyBorder="0" applyAlignment="0" applyProtection="0"/>
    <xf numFmtId="0" fontId="2" fillId="13" borderId="0" applyNumberFormat="0" applyBorder="0" applyAlignment="0" applyProtection="0"/>
    <xf numFmtId="0" fontId="11" fillId="31" borderId="0" applyNumberFormat="0" applyBorder="0" applyAlignment="0" applyProtection="0"/>
    <xf numFmtId="0" fontId="2" fillId="13" borderId="0" applyNumberFormat="0" applyBorder="0" applyAlignment="0" applyProtection="0"/>
    <xf numFmtId="0" fontId="11" fillId="31" borderId="0" applyNumberFormat="0" applyBorder="0" applyAlignment="0" applyProtection="0"/>
    <xf numFmtId="0" fontId="2" fillId="13" borderId="0" applyNumberFormat="0" applyBorder="0" applyAlignment="0" applyProtection="0"/>
    <xf numFmtId="0" fontId="39" fillId="32" borderId="0" applyNumberFormat="0" applyBorder="0" applyAlignment="0" applyProtection="0"/>
    <xf numFmtId="0" fontId="11" fillId="33" borderId="0" applyNumberFormat="0" applyBorder="0" applyAlignment="0" applyProtection="0"/>
    <xf numFmtId="0" fontId="39" fillId="34" borderId="0" applyNumberFormat="0" applyBorder="0" applyAlignment="0" applyProtection="0"/>
    <xf numFmtId="0" fontId="2" fillId="16" borderId="0" applyNumberFormat="0" applyBorder="0" applyAlignment="0" applyProtection="0"/>
    <xf numFmtId="0" fontId="11" fillId="33" borderId="0" applyNumberFormat="0" applyBorder="0" applyAlignment="0" applyProtection="0"/>
    <xf numFmtId="0" fontId="2" fillId="16" borderId="0" applyNumberFormat="0" applyBorder="0" applyAlignment="0" applyProtection="0"/>
    <xf numFmtId="0" fontId="11" fillId="33" borderId="0" applyNumberFormat="0" applyBorder="0" applyAlignment="0" applyProtection="0"/>
    <xf numFmtId="0" fontId="2" fillId="16" borderId="0" applyNumberFormat="0" applyBorder="0" applyAlignment="0" applyProtection="0"/>
    <xf numFmtId="0" fontId="39" fillId="34" borderId="0" applyNumberFormat="0" applyBorder="0" applyAlignment="0" applyProtection="0"/>
    <xf numFmtId="0" fontId="11" fillId="35" borderId="0" applyNumberFormat="0" applyBorder="0" applyAlignment="0" applyProtection="0"/>
    <xf numFmtId="0" fontId="39" fillId="36" borderId="0" applyNumberFormat="0" applyBorder="0" applyAlignment="0" applyProtection="0"/>
    <xf numFmtId="0" fontId="2" fillId="19" borderId="0" applyNumberFormat="0" applyBorder="0" applyAlignment="0" applyProtection="0"/>
    <xf numFmtId="0" fontId="11" fillId="35" borderId="0" applyNumberFormat="0" applyBorder="0" applyAlignment="0" applyProtection="0"/>
    <xf numFmtId="0" fontId="2" fillId="19" borderId="0" applyNumberFormat="0" applyBorder="0" applyAlignment="0" applyProtection="0"/>
    <xf numFmtId="0" fontId="11" fillId="35" borderId="0" applyNumberFormat="0" applyBorder="0" applyAlignment="0" applyProtection="0"/>
    <xf numFmtId="0" fontId="2" fillId="19" borderId="0" applyNumberFormat="0" applyBorder="0" applyAlignment="0" applyProtection="0"/>
    <xf numFmtId="0" fontId="39" fillId="36" borderId="0" applyNumberFormat="0" applyBorder="0" applyAlignment="0" applyProtection="0"/>
    <xf numFmtId="0" fontId="11" fillId="37" borderId="0" applyNumberFormat="0" applyBorder="0" applyAlignment="0" applyProtection="0"/>
    <xf numFmtId="0" fontId="39" fillId="32" borderId="0" applyNumberFormat="0" applyBorder="0" applyAlignment="0" applyProtection="0"/>
    <xf numFmtId="0" fontId="2" fillId="22" borderId="0" applyNumberFormat="0" applyBorder="0" applyAlignment="0" applyProtection="0"/>
    <xf numFmtId="0" fontId="11" fillId="37" borderId="0" applyNumberFormat="0" applyBorder="0" applyAlignment="0" applyProtection="0"/>
    <xf numFmtId="0" fontId="2" fillId="22" borderId="0" applyNumberFormat="0" applyBorder="0" applyAlignment="0" applyProtection="0"/>
    <xf numFmtId="0" fontId="11" fillId="37" borderId="0" applyNumberFormat="0" applyBorder="0" applyAlignment="0" applyProtection="0"/>
    <xf numFmtId="0" fontId="2" fillId="22" borderId="0" applyNumberFormat="0" applyBorder="0" applyAlignment="0" applyProtection="0"/>
    <xf numFmtId="0" fontId="39" fillId="32" borderId="0" applyNumberFormat="0" applyBorder="0" applyAlignment="0" applyProtection="0"/>
    <xf numFmtId="0" fontId="11" fillId="38" borderId="0" applyNumberFormat="0" applyBorder="0" applyAlignment="0" applyProtection="0"/>
    <xf numFmtId="0" fontId="39" fillId="38" borderId="0" applyNumberFormat="0" applyBorder="0" applyAlignment="0" applyProtection="0"/>
    <xf numFmtId="0" fontId="2" fillId="25" borderId="0" applyNumberFormat="0" applyBorder="0" applyAlignment="0" applyProtection="0"/>
    <xf numFmtId="0" fontId="11" fillId="38" borderId="0" applyNumberFormat="0" applyBorder="0" applyAlignment="0" applyProtection="0"/>
    <xf numFmtId="0" fontId="2" fillId="25" borderId="0" applyNumberFormat="0" applyBorder="0" applyAlignment="0" applyProtection="0"/>
    <xf numFmtId="0" fontId="11" fillId="38" borderId="0" applyNumberFormat="0" applyBorder="0" applyAlignment="0" applyProtection="0"/>
    <xf numFmtId="0" fontId="2" fillId="25" borderId="0" applyNumberFormat="0" applyBorder="0" applyAlignment="0" applyProtection="0"/>
    <xf numFmtId="0" fontId="39" fillId="38" borderId="0" applyNumberFormat="0" applyBorder="0" applyAlignment="0" applyProtection="0"/>
    <xf numFmtId="0" fontId="11" fillId="34" borderId="0" applyNumberFormat="0" applyBorder="0" applyAlignment="0" applyProtection="0"/>
    <xf numFmtId="0" fontId="39" fillId="34" borderId="0" applyNumberFormat="0" applyBorder="0" applyAlignment="0" applyProtection="0"/>
    <xf numFmtId="0" fontId="2" fillId="28" borderId="0" applyNumberFormat="0" applyBorder="0" applyAlignment="0" applyProtection="0"/>
    <xf numFmtId="0" fontId="11" fillId="34" borderId="0" applyNumberFormat="0" applyBorder="0" applyAlignment="0" applyProtection="0"/>
    <xf numFmtId="0" fontId="2" fillId="28" borderId="0" applyNumberFormat="0" applyBorder="0" applyAlignment="0" applyProtection="0"/>
    <xf numFmtId="0" fontId="11" fillId="34" borderId="0" applyNumberFormat="0" applyBorder="0" applyAlignment="0" applyProtection="0"/>
    <xf numFmtId="0" fontId="2" fillId="28" borderId="0" applyNumberFormat="0" applyBorder="0" applyAlignment="0" applyProtection="0"/>
    <xf numFmtId="0" fontId="39" fillId="34" borderId="0" applyNumberFormat="0" applyBorder="0" applyAlignment="0" applyProtection="0"/>
    <xf numFmtId="0" fontId="11" fillId="39" borderId="0" applyNumberFormat="0" applyBorder="0" applyAlignment="0" applyProtection="0"/>
    <xf numFmtId="0" fontId="39" fillId="32" borderId="0" applyNumberFormat="0" applyBorder="0" applyAlignment="0" applyProtection="0"/>
    <xf numFmtId="0" fontId="2" fillId="14" borderId="0" applyNumberFormat="0" applyBorder="0" applyAlignment="0" applyProtection="0"/>
    <xf numFmtId="0" fontId="11" fillId="39" borderId="0" applyNumberFormat="0" applyBorder="0" applyAlignment="0" applyProtection="0"/>
    <xf numFmtId="0" fontId="2" fillId="14" borderId="0" applyNumberFormat="0" applyBorder="0" applyAlignment="0" applyProtection="0"/>
    <xf numFmtId="0" fontId="11" fillId="39" borderId="0" applyNumberFormat="0" applyBorder="0" applyAlignment="0" applyProtection="0"/>
    <xf numFmtId="0" fontId="2" fillId="14" borderId="0" applyNumberFormat="0" applyBorder="0" applyAlignment="0" applyProtection="0"/>
    <xf numFmtId="0" fontId="39" fillId="32" borderId="0" applyNumberFormat="0" applyBorder="0" applyAlignment="0" applyProtection="0"/>
    <xf numFmtId="0" fontId="11" fillId="40" borderId="0" applyNumberFormat="0" applyBorder="0" applyAlignment="0" applyProtection="0"/>
    <xf numFmtId="0" fontId="39" fillId="40" borderId="0" applyNumberFormat="0" applyBorder="0" applyAlignment="0" applyProtection="0"/>
    <xf numFmtId="0" fontId="2" fillId="17" borderId="0" applyNumberFormat="0" applyBorder="0" applyAlignment="0" applyProtection="0"/>
    <xf numFmtId="0" fontId="11" fillId="40" borderId="0" applyNumberFormat="0" applyBorder="0" applyAlignment="0" applyProtection="0"/>
    <xf numFmtId="0" fontId="2" fillId="17" borderId="0" applyNumberFormat="0" applyBorder="0" applyAlignment="0" applyProtection="0"/>
    <xf numFmtId="0" fontId="11" fillId="40" borderId="0" applyNumberFormat="0" applyBorder="0" applyAlignment="0" applyProtection="0"/>
    <xf numFmtId="0" fontId="2" fillId="17" borderId="0" applyNumberFormat="0" applyBorder="0" applyAlignment="0" applyProtection="0"/>
    <xf numFmtId="0" fontId="39" fillId="40" borderId="0" applyNumberFormat="0" applyBorder="0" applyAlignment="0" applyProtection="0"/>
    <xf numFmtId="0" fontId="11" fillId="41" borderId="0" applyNumberFormat="0" applyBorder="0" applyAlignment="0" applyProtection="0"/>
    <xf numFmtId="0" fontId="39" fillId="42" borderId="0" applyNumberFormat="0" applyBorder="0" applyAlignment="0" applyProtection="0"/>
    <xf numFmtId="0" fontId="2" fillId="20" borderId="0" applyNumberFormat="0" applyBorder="0" applyAlignment="0" applyProtection="0"/>
    <xf numFmtId="0" fontId="11" fillId="41" borderId="0" applyNumberFormat="0" applyBorder="0" applyAlignment="0" applyProtection="0"/>
    <xf numFmtId="0" fontId="2" fillId="20" borderId="0" applyNumberFormat="0" applyBorder="0" applyAlignment="0" applyProtection="0"/>
    <xf numFmtId="0" fontId="11" fillId="41" borderId="0" applyNumberFormat="0" applyBorder="0" applyAlignment="0" applyProtection="0"/>
    <xf numFmtId="0" fontId="2" fillId="20" borderId="0" applyNumberFormat="0" applyBorder="0" applyAlignment="0" applyProtection="0"/>
    <xf numFmtId="0" fontId="39" fillId="42" borderId="0" applyNumberFormat="0" applyBorder="0" applyAlignment="0" applyProtection="0"/>
    <xf numFmtId="0" fontId="11" fillId="37" borderId="0" applyNumberFormat="0" applyBorder="0" applyAlignment="0" applyProtection="0"/>
    <xf numFmtId="0" fontId="39" fillId="32" borderId="0" applyNumberFormat="0" applyBorder="0" applyAlignment="0" applyProtection="0"/>
    <xf numFmtId="0" fontId="2" fillId="23" borderId="0" applyNumberFormat="0" applyBorder="0" applyAlignment="0" applyProtection="0"/>
    <xf numFmtId="0" fontId="11" fillId="37" borderId="0" applyNumberFormat="0" applyBorder="0" applyAlignment="0" applyProtection="0"/>
    <xf numFmtId="0" fontId="2" fillId="23" borderId="0" applyNumberFormat="0" applyBorder="0" applyAlignment="0" applyProtection="0"/>
    <xf numFmtId="0" fontId="11" fillId="37" borderId="0" applyNumberFormat="0" applyBorder="0" applyAlignment="0" applyProtection="0"/>
    <xf numFmtId="0" fontId="2" fillId="23" borderId="0" applyNumberFormat="0" applyBorder="0" applyAlignment="0" applyProtection="0"/>
    <xf numFmtId="0" fontId="39" fillId="32" borderId="0" applyNumberFormat="0" applyBorder="0" applyAlignment="0" applyProtection="0"/>
    <xf numFmtId="0" fontId="11" fillId="39" borderId="0" applyNumberFormat="0" applyBorder="0" applyAlignment="0" applyProtection="0"/>
    <xf numFmtId="0" fontId="39" fillId="39" borderId="0" applyNumberFormat="0" applyBorder="0" applyAlignment="0" applyProtection="0"/>
    <xf numFmtId="0" fontId="2" fillId="26" borderId="0" applyNumberFormat="0" applyBorder="0" applyAlignment="0" applyProtection="0"/>
    <xf numFmtId="0" fontId="11" fillId="39" borderId="0" applyNumberFormat="0" applyBorder="0" applyAlignment="0" applyProtection="0"/>
    <xf numFmtId="0" fontId="2" fillId="26" borderId="0" applyNumberFormat="0" applyBorder="0" applyAlignment="0" applyProtection="0"/>
    <xf numFmtId="0" fontId="11" fillId="39" borderId="0" applyNumberFormat="0" applyBorder="0" applyAlignment="0" applyProtection="0"/>
    <xf numFmtId="0" fontId="2" fillId="26" borderId="0" applyNumberFormat="0" applyBorder="0" applyAlignment="0" applyProtection="0"/>
    <xf numFmtId="0" fontId="39" fillId="39" borderId="0" applyNumberFormat="0" applyBorder="0" applyAlignment="0" applyProtection="0"/>
    <xf numFmtId="0" fontId="11" fillId="43" borderId="0" applyNumberFormat="0" applyBorder="0" applyAlignment="0" applyProtection="0"/>
    <xf numFmtId="0" fontId="39" fillId="34" borderId="0" applyNumberFormat="0" applyBorder="0" applyAlignment="0" applyProtection="0"/>
    <xf numFmtId="0" fontId="2" fillId="29" borderId="0" applyNumberFormat="0" applyBorder="0" applyAlignment="0" applyProtection="0"/>
    <xf numFmtId="0" fontId="11" fillId="43" borderId="0" applyNumberFormat="0" applyBorder="0" applyAlignment="0" applyProtection="0"/>
    <xf numFmtId="0" fontId="2" fillId="29" borderId="0" applyNumberFormat="0" applyBorder="0" applyAlignment="0" applyProtection="0"/>
    <xf numFmtId="0" fontId="11" fillId="43" borderId="0" applyNumberFormat="0" applyBorder="0" applyAlignment="0" applyProtection="0"/>
    <xf numFmtId="0" fontId="2" fillId="29" borderId="0" applyNumberFormat="0" applyBorder="0" applyAlignment="0" applyProtection="0"/>
    <xf numFmtId="0" fontId="39" fillId="34" borderId="0" applyNumberFormat="0" applyBorder="0" applyAlignment="0" applyProtection="0"/>
    <xf numFmtId="0" fontId="20" fillId="44" borderId="0" applyNumberFormat="0" applyBorder="0" applyAlignment="0" applyProtection="0"/>
    <xf numFmtId="0" fontId="40" fillId="45" borderId="0" applyNumberFormat="0" applyBorder="0" applyAlignment="0" applyProtection="0"/>
    <xf numFmtId="0" fontId="10" fillId="15"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40" fillId="45" borderId="0" applyNumberFormat="0" applyBorder="0" applyAlignment="0" applyProtection="0"/>
    <xf numFmtId="0" fontId="20" fillId="40" borderId="0" applyNumberFormat="0" applyBorder="0" applyAlignment="0" applyProtection="0"/>
    <xf numFmtId="0" fontId="40" fillId="40" borderId="0" applyNumberFormat="0" applyBorder="0" applyAlignment="0" applyProtection="0"/>
    <xf numFmtId="0" fontId="10" fillId="18"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40" fillId="40" borderId="0" applyNumberFormat="0" applyBorder="0" applyAlignment="0" applyProtection="0"/>
    <xf numFmtId="0" fontId="20" fillId="41" borderId="0" applyNumberFormat="0" applyBorder="0" applyAlignment="0" applyProtection="0"/>
    <xf numFmtId="0" fontId="40" fillId="42" borderId="0" applyNumberFormat="0" applyBorder="0" applyAlignment="0" applyProtection="0"/>
    <xf numFmtId="0" fontId="10" fillId="2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40" fillId="42" borderId="0" applyNumberFormat="0" applyBorder="0" applyAlignment="0" applyProtection="0"/>
    <xf numFmtId="0" fontId="20" fillId="46" borderId="0" applyNumberFormat="0" applyBorder="0" applyAlignment="0" applyProtection="0"/>
    <xf numFmtId="0" fontId="40" fillId="47" borderId="0" applyNumberFormat="0" applyBorder="0" applyAlignment="0" applyProtection="0"/>
    <xf numFmtId="0" fontId="10" fillId="24" borderId="0" applyNumberFormat="0" applyBorder="0" applyAlignment="0" applyProtection="0"/>
    <xf numFmtId="0" fontId="20" fillId="46" borderId="0" applyNumberFormat="0" applyBorder="0" applyAlignment="0" applyProtection="0"/>
    <xf numFmtId="0" fontId="20" fillId="46" borderId="0" applyNumberFormat="0" applyBorder="0" applyAlignment="0" applyProtection="0"/>
    <xf numFmtId="0" fontId="40" fillId="47"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10" fillId="27"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20" fillId="48" borderId="0" applyNumberFormat="0" applyBorder="0" applyAlignment="0" applyProtection="0"/>
    <xf numFmtId="0" fontId="40" fillId="34" borderId="0" applyNumberFormat="0" applyBorder="0" applyAlignment="0" applyProtection="0"/>
    <xf numFmtId="0" fontId="10" fillId="30"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40" fillId="34"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20" fillId="52" borderId="0" applyNumberFormat="0" applyBorder="0" applyAlignment="0" applyProtection="0"/>
    <xf numFmtId="0" fontId="20" fillId="49" borderId="0" applyNumberFormat="0" applyBorder="0" applyAlignment="0" applyProtection="0"/>
    <xf numFmtId="0" fontId="40" fillId="45" borderId="0" applyNumberFormat="0" applyBorder="0" applyAlignment="0" applyProtection="0"/>
    <xf numFmtId="0" fontId="20" fillId="53"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40" fillId="45" borderId="0" applyNumberFormat="0" applyBorder="0" applyAlignment="0" applyProtection="0"/>
    <xf numFmtId="0" fontId="11" fillId="55" borderId="0" applyNumberFormat="0" applyBorder="0" applyAlignment="0" applyProtection="0"/>
    <xf numFmtId="0" fontId="11" fillId="56" borderId="0" applyNumberFormat="0" applyBorder="0" applyAlignment="0" applyProtection="0"/>
    <xf numFmtId="0" fontId="20" fillId="57" borderId="0" applyNumberFormat="0" applyBorder="0" applyAlignment="0" applyProtection="0"/>
    <xf numFmtId="0" fontId="20" fillId="54" borderId="0" applyNumberFormat="0" applyBorder="0" applyAlignment="0" applyProtection="0"/>
    <xf numFmtId="0" fontId="40" fillId="54" borderId="0" applyNumberFormat="0" applyBorder="0" applyAlignment="0" applyProtection="0"/>
    <xf numFmtId="0" fontId="20" fillId="58"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40" fillId="54" borderId="0" applyNumberFormat="0" applyBorder="0" applyAlignment="0" applyProtection="0"/>
    <xf numFmtId="0" fontId="11" fillId="60" borderId="0" applyNumberFormat="0" applyBorder="0" applyAlignment="0" applyProtection="0"/>
    <xf numFmtId="0" fontId="11" fillId="61" borderId="0" applyNumberFormat="0" applyBorder="0" applyAlignment="0" applyProtection="0"/>
    <xf numFmtId="0" fontId="20" fillId="62" borderId="0" applyNumberFormat="0" applyBorder="0" applyAlignment="0" applyProtection="0"/>
    <xf numFmtId="0" fontId="20" fillId="59" borderId="0" applyNumberFormat="0" applyBorder="0" applyAlignment="0" applyProtection="0"/>
    <xf numFmtId="0" fontId="40" fillId="59" borderId="0" applyNumberFormat="0" applyBorder="0" applyAlignment="0" applyProtection="0"/>
    <xf numFmtId="0" fontId="20" fillId="63" borderId="0" applyNumberFormat="0" applyBorder="0" applyAlignment="0" applyProtection="0"/>
    <xf numFmtId="0" fontId="20" fillId="59" borderId="0" applyNumberFormat="0" applyBorder="0" applyAlignment="0" applyProtection="0"/>
    <xf numFmtId="0" fontId="20" fillId="59" borderId="0" applyNumberFormat="0" applyBorder="0" applyAlignment="0" applyProtection="0"/>
    <xf numFmtId="0" fontId="40" fillId="59" borderId="0" applyNumberFormat="0" applyBorder="0" applyAlignment="0" applyProtection="0"/>
    <xf numFmtId="0" fontId="11" fillId="55" borderId="0" applyNumberFormat="0" applyBorder="0" applyAlignment="0" applyProtection="0"/>
    <xf numFmtId="0" fontId="11" fillId="64" borderId="0" applyNumberFormat="0" applyBorder="0" applyAlignment="0" applyProtection="0"/>
    <xf numFmtId="0" fontId="20" fillId="56" borderId="0" applyNumberFormat="0" applyBorder="0" applyAlignment="0" applyProtection="0"/>
    <xf numFmtId="0" fontId="20" fillId="46" borderId="0" applyNumberFormat="0" applyBorder="0" applyAlignment="0" applyProtection="0"/>
    <xf numFmtId="0" fontId="40" fillId="65" borderId="0" applyNumberFormat="0" applyBorder="0" applyAlignment="0" applyProtection="0"/>
    <xf numFmtId="0" fontId="20" fillId="66" borderId="0" applyNumberFormat="0" applyBorder="0" applyAlignment="0" applyProtection="0"/>
    <xf numFmtId="0" fontId="20" fillId="46" borderId="0" applyNumberFormat="0" applyBorder="0" applyAlignment="0" applyProtection="0"/>
    <xf numFmtId="0" fontId="20" fillId="46" borderId="0" applyNumberFormat="0" applyBorder="0" applyAlignment="0" applyProtection="0"/>
    <xf numFmtId="0" fontId="40" fillId="65" borderId="0" applyNumberFormat="0" applyBorder="0" applyAlignment="0" applyProtection="0"/>
    <xf numFmtId="0" fontId="11" fillId="67" borderId="0" applyNumberFormat="0" applyBorder="0" applyAlignment="0" applyProtection="0"/>
    <xf numFmtId="0" fontId="11" fillId="68" borderId="0" applyNumberFormat="0" applyBorder="0" applyAlignment="0" applyProtection="0"/>
    <xf numFmtId="0" fontId="20" fillId="52"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20" fillId="52"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11" fillId="70" borderId="0" applyNumberFormat="0" applyBorder="0" applyAlignment="0" applyProtection="0"/>
    <xf numFmtId="0" fontId="11" fillId="71" borderId="0" applyNumberFormat="0" applyBorder="0" applyAlignment="0" applyProtection="0"/>
    <xf numFmtId="0" fontId="20" fillId="72" borderId="0" applyNumberFormat="0" applyBorder="0" applyAlignment="0" applyProtection="0"/>
    <xf numFmtId="0" fontId="20" fillId="69" borderId="0" applyNumberFormat="0" applyBorder="0" applyAlignment="0" applyProtection="0"/>
    <xf numFmtId="0" fontId="40" fillId="69" borderId="0" applyNumberFormat="0" applyBorder="0" applyAlignment="0" applyProtection="0"/>
    <xf numFmtId="0" fontId="20" fillId="73" borderId="0" applyNumberFormat="0" applyBorder="0" applyAlignment="0" applyProtection="0"/>
    <xf numFmtId="0" fontId="20" fillId="69" borderId="0" applyNumberFormat="0" applyBorder="0" applyAlignment="0" applyProtection="0"/>
    <xf numFmtId="0" fontId="20" fillId="69" borderId="0" applyNumberFormat="0" applyBorder="0" applyAlignment="0" applyProtection="0"/>
    <xf numFmtId="0" fontId="40" fillId="69" borderId="0" applyNumberFormat="0" applyBorder="0" applyAlignment="0" applyProtection="0"/>
    <xf numFmtId="0" fontId="12" fillId="0" borderId="0" applyNumberFormat="0" applyFont="0" applyFill="0" applyBorder="0" applyAlignment="0">
      <protection locked="0"/>
    </xf>
    <xf numFmtId="0" fontId="12" fillId="0" borderId="0" applyNumberFormat="0" applyFont="0" applyFill="0" applyBorder="0" applyAlignment="0">
      <protection locked="0"/>
    </xf>
    <xf numFmtId="168" fontId="38" fillId="0" borderId="0" applyFont="0" applyFill="0" applyBorder="0" applyAlignment="0" applyProtection="0"/>
    <xf numFmtId="169" fontId="38" fillId="0" borderId="0" applyFont="0" applyFill="0" applyBorder="0" applyAlignment="0" applyProtection="0"/>
    <xf numFmtId="41" fontId="38" fillId="0" borderId="0" applyFont="0" applyFill="0" applyBorder="0" applyAlignment="0" applyProtection="0"/>
    <xf numFmtId="43" fontId="38" fillId="0" borderId="0" applyFont="0" applyFill="0" applyBorder="0" applyAlignment="0" applyProtection="0"/>
    <xf numFmtId="0" fontId="21" fillId="33" borderId="0" applyNumberFormat="0" applyBorder="0" applyAlignment="0" applyProtection="0"/>
    <xf numFmtId="0" fontId="41" fillId="33" borderId="0" applyNumberFormat="0" applyBorder="0" applyAlignment="0" applyProtection="0"/>
    <xf numFmtId="0" fontId="42" fillId="7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41" fillId="33" borderId="0" applyNumberFormat="0" applyBorder="0" applyAlignment="0" applyProtection="0"/>
    <xf numFmtId="0" fontId="12" fillId="39" borderId="0" applyNumberFormat="0" applyBorder="0" applyAlignment="0">
      <protection locked="0"/>
    </xf>
    <xf numFmtId="0" fontId="12" fillId="39" borderId="0" applyNumberFormat="0" applyBorder="0" applyAlignment="0">
      <protection locked="0"/>
    </xf>
    <xf numFmtId="4" fontId="43" fillId="0" borderId="21" applyFill="0">
      <alignment vertical="center"/>
      <protection locked="0"/>
    </xf>
    <xf numFmtId="0" fontId="44" fillId="0" borderId="0"/>
    <xf numFmtId="0" fontId="45" fillId="0" borderId="0" applyFill="0" applyBorder="0" applyAlignment="0"/>
    <xf numFmtId="0" fontId="45" fillId="0" borderId="0" applyFill="0" applyBorder="0" applyAlignment="0"/>
    <xf numFmtId="0" fontId="12" fillId="0" borderId="0" applyFill="0" applyBorder="0" applyAlignment="0"/>
    <xf numFmtId="0" fontId="12" fillId="0" borderId="0" applyFill="0" applyBorder="0" applyAlignment="0"/>
    <xf numFmtId="0" fontId="22" fillId="32" borderId="22" applyNumberFormat="0" applyAlignment="0" applyProtection="0"/>
    <xf numFmtId="0" fontId="46" fillId="32" borderId="22" applyNumberFormat="0" applyAlignment="0" applyProtection="0"/>
    <xf numFmtId="0" fontId="47" fillId="74" borderId="23" applyNumberFormat="0" applyAlignment="0" applyProtection="0"/>
    <xf numFmtId="0" fontId="22" fillId="32" borderId="22" applyNumberFormat="0" applyAlignment="0" applyProtection="0"/>
    <xf numFmtId="0" fontId="22" fillId="32" borderId="22" applyNumberFormat="0" applyAlignment="0" applyProtection="0"/>
    <xf numFmtId="0" fontId="46" fillId="32" borderId="22" applyNumberFormat="0" applyAlignment="0" applyProtection="0"/>
    <xf numFmtId="0" fontId="23" fillId="47" borderId="24" applyNumberFormat="0" applyAlignment="0" applyProtection="0"/>
    <xf numFmtId="0" fontId="48" fillId="47" borderId="24" applyNumberFormat="0" applyAlignment="0" applyProtection="0"/>
    <xf numFmtId="0" fontId="23" fillId="66" borderId="24" applyNumberFormat="0" applyAlignment="0" applyProtection="0"/>
    <xf numFmtId="0" fontId="23" fillId="47" borderId="24" applyNumberFormat="0" applyAlignment="0" applyProtection="0"/>
    <xf numFmtId="0" fontId="23" fillId="47" borderId="24" applyNumberFormat="0" applyAlignment="0" applyProtection="0"/>
    <xf numFmtId="0" fontId="48" fillId="47" borderId="24" applyNumberFormat="0" applyAlignment="0" applyProtection="0"/>
    <xf numFmtId="0" fontId="49" fillId="0" borderId="0" applyNumberFormat="0" applyFill="0" applyBorder="0" applyAlignment="0" applyProtection="0">
      <alignment vertical="top"/>
      <protection locked="0"/>
    </xf>
    <xf numFmtId="170" fontId="50" fillId="0" borderId="0"/>
    <xf numFmtId="170" fontId="50" fillId="0" borderId="0"/>
    <xf numFmtId="170" fontId="50" fillId="0" borderId="0"/>
    <xf numFmtId="170" fontId="50" fillId="0" borderId="0"/>
    <xf numFmtId="170" fontId="50" fillId="0" borderId="0"/>
    <xf numFmtId="170" fontId="50" fillId="0" borderId="0"/>
    <xf numFmtId="170" fontId="50" fillId="0" borderId="0"/>
    <xf numFmtId="170" fontId="50" fillId="0" borderId="0"/>
    <xf numFmtId="171"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7"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7" fontId="90" fillId="0" borderId="0" applyFont="0" applyFill="0" applyBorder="0" applyAlignment="0" applyProtection="0"/>
    <xf numFmtId="43" fontId="91"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 fontId="52"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 fontId="52" fillId="0" borderId="0" applyFont="0" applyFill="0" applyBorder="0" applyAlignment="0" applyProtection="0"/>
    <xf numFmtId="172"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 fontId="5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3" fontId="52" fillId="0" borderId="0" applyFont="0" applyFill="0" applyBorder="0" applyAlignment="0" applyProtection="0"/>
    <xf numFmtId="3" fontId="54" fillId="0" borderId="0" applyFont="0" applyFill="0" applyBorder="0" applyAlignment="0" applyProtection="0"/>
    <xf numFmtId="0" fontId="55" fillId="0" borderId="0" applyNumberFormat="0" applyAlignment="0">
      <alignment horizontal="left"/>
    </xf>
    <xf numFmtId="173" fontId="52" fillId="0" borderId="0" applyFont="0" applyFill="0" applyBorder="0" applyAlignment="0" applyProtection="0"/>
    <xf numFmtId="165" fontId="12" fillId="0" borderId="0" applyFont="0" applyFill="0" applyBorder="0" applyAlignment="0" applyProtection="0"/>
    <xf numFmtId="0" fontId="52" fillId="0" borderId="0" applyFont="0" applyFill="0" applyBorder="0" applyAlignment="0" applyProtection="0"/>
    <xf numFmtId="0" fontId="54" fillId="0" borderId="0" applyFont="0" applyFill="0" applyBorder="0" applyAlignment="0" applyProtection="0"/>
    <xf numFmtId="0" fontId="34" fillId="75" borderId="0" applyNumberFormat="0" applyBorder="0" applyAlignment="0" applyProtection="0"/>
    <xf numFmtId="0" fontId="34" fillId="76" borderId="0" applyNumberFormat="0" applyBorder="0" applyAlignment="0" applyProtection="0"/>
    <xf numFmtId="0" fontId="34" fillId="77" borderId="0" applyNumberFormat="0" applyBorder="0" applyAlignment="0" applyProtection="0"/>
    <xf numFmtId="0" fontId="56" fillId="0" borderId="0" applyNumberFormat="0" applyAlignment="0">
      <alignment horizontal="left"/>
    </xf>
    <xf numFmtId="0" fontId="24" fillId="0" borderId="0" applyNumberFormat="0" applyFill="0" applyBorder="0" applyAlignment="0" applyProtection="0"/>
    <xf numFmtId="0" fontId="57" fillId="0" borderId="0" applyNumberFormat="0" applyFill="0" applyBorder="0" applyAlignment="0" applyProtection="0"/>
    <xf numFmtId="0" fontId="9"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7" fillId="0" borderId="0" applyNumberFormat="0" applyFill="0" applyBorder="0" applyAlignment="0" applyProtection="0"/>
    <xf numFmtId="4" fontId="58" fillId="0" borderId="0" applyFill="0" applyBorder="0">
      <protection locked="0"/>
    </xf>
    <xf numFmtId="2" fontId="52" fillId="0" borderId="0" applyFont="0" applyFill="0" applyBorder="0" applyAlignment="0" applyProtection="0"/>
    <xf numFmtId="2" fontId="54" fillId="0" borderId="0" applyFont="0" applyFill="0" applyBorder="0" applyAlignment="0" applyProtection="0"/>
    <xf numFmtId="0" fontId="25" fillId="35" borderId="0" applyNumberFormat="0" applyBorder="0" applyAlignment="0" applyProtection="0"/>
    <xf numFmtId="0" fontId="59" fillId="35" borderId="0" applyNumberFormat="0" applyBorder="0" applyAlignment="0" applyProtection="0"/>
    <xf numFmtId="0" fontId="11" fillId="61"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59" fillId="35" borderId="0" applyNumberFormat="0" applyBorder="0" applyAlignment="0" applyProtection="0"/>
    <xf numFmtId="38" fontId="13" fillId="78" borderId="0" applyNumberFormat="0" applyBorder="0" applyAlignment="0" applyProtection="0"/>
    <xf numFmtId="38" fontId="13" fillId="78" borderId="0" applyNumberFormat="0" applyBorder="0" applyAlignment="0" applyProtection="0"/>
    <xf numFmtId="0" fontId="60" fillId="0" borderId="25" applyNumberFormat="0" applyAlignment="0" applyProtection="0">
      <alignment horizontal="left" vertical="center"/>
    </xf>
    <xf numFmtId="0" fontId="60" fillId="0" borderId="26">
      <alignment horizontal="left" vertical="center"/>
    </xf>
    <xf numFmtId="0" fontId="26" fillId="0" borderId="27"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1" fillId="0" borderId="2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7" fillId="0" borderId="29"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30"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8" fillId="0" borderId="31" applyNumberFormat="0" applyFill="0" applyAlignment="0" applyProtection="0"/>
    <xf numFmtId="0" fontId="63" fillId="0" borderId="32" applyNumberFormat="0" applyFill="0" applyAlignment="0" applyProtection="0"/>
    <xf numFmtId="0" fontId="63" fillId="0" borderId="33"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63" fillId="0" borderId="32" applyNumberFormat="0" applyFill="0" applyAlignment="0" applyProtection="0"/>
    <xf numFmtId="0" fontId="28" fillId="0" borderId="0" applyNumberFormat="0" applyFill="0" applyBorder="0" applyAlignment="0" applyProtection="0"/>
    <xf numFmtId="0" fontId="63" fillId="0" borderId="0" applyNumberFormat="0" applyFill="0" applyBorder="0" applyAlignment="0" applyProtection="0"/>
    <xf numFmtId="0" fontId="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alignment vertical="top"/>
      <protection locked="0"/>
    </xf>
    <xf numFmtId="0" fontId="92" fillId="0" borderId="0" applyNumberFormat="0" applyFill="0" applyBorder="0" applyAlignment="0" applyProtection="0"/>
    <xf numFmtId="0" fontId="49" fillId="0" borderId="0" applyNumberFormat="0" applyFill="0" applyBorder="0" applyAlignment="0" applyProtection="0">
      <alignment vertical="top"/>
      <protection locked="0"/>
    </xf>
    <xf numFmtId="10" fontId="13" fillId="79" borderId="11" applyNumberFormat="0" applyBorder="0" applyAlignment="0" applyProtection="0"/>
    <xf numFmtId="10" fontId="13" fillId="79" borderId="11" applyNumberFormat="0" applyBorder="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29" fillId="34" borderId="22" applyNumberFormat="0" applyAlignment="0" applyProtection="0"/>
    <xf numFmtId="0" fontId="65" fillId="34" borderId="22" applyNumberFormat="0" applyAlignment="0" applyProtection="0"/>
    <xf numFmtId="0" fontId="66" fillId="71" borderId="23" applyNumberFormat="0" applyAlignment="0" applyProtection="0"/>
    <xf numFmtId="0" fontId="65" fillId="34" borderId="22" applyNumberFormat="0" applyAlignment="0" applyProtection="0"/>
    <xf numFmtId="0" fontId="65" fillId="34" borderId="22" applyNumberFormat="0" applyAlignment="0" applyProtection="0"/>
    <xf numFmtId="0" fontId="29" fillId="34" borderId="22" applyNumberFormat="0" applyAlignment="0" applyProtection="0"/>
    <xf numFmtId="0" fontId="65" fillId="34" borderId="22" applyNumberFormat="0" applyAlignment="0" applyProtection="0"/>
    <xf numFmtId="0" fontId="29"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174" fontId="67" fillId="0" borderId="9" applyNumberFormat="0" applyFill="0" applyBorder="0">
      <alignment horizontal="left" vertical="center"/>
    </xf>
    <xf numFmtId="0" fontId="30" fillId="0" borderId="34" applyNumberFormat="0" applyFill="0" applyAlignment="0" applyProtection="0"/>
    <xf numFmtId="0" fontId="68" fillId="0" borderId="34" applyNumberFormat="0" applyFill="0" applyAlignment="0" applyProtection="0"/>
    <xf numFmtId="0" fontId="25" fillId="0" borderId="35"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68" fillId="0" borderId="34" applyNumberFormat="0" applyFill="0" applyAlignment="0" applyProtection="0"/>
    <xf numFmtId="174" fontId="69" fillId="0" borderId="0"/>
    <xf numFmtId="165" fontId="15" fillId="0" borderId="16">
      <alignment horizontal="right"/>
    </xf>
    <xf numFmtId="175" fontId="70" fillId="0" borderId="0" applyNumberFormat="0" applyFont="0" applyBorder="0" applyAlignment="0"/>
    <xf numFmtId="0" fontId="31" fillId="42" borderId="0" applyNumberFormat="0" applyBorder="0" applyAlignment="0" applyProtection="0"/>
    <xf numFmtId="0" fontId="71" fillId="42" borderId="0" applyNumberFormat="0" applyBorder="0" applyAlignment="0" applyProtection="0"/>
    <xf numFmtId="0" fontId="25" fillId="7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71" fillId="42" borderId="0" applyNumberFormat="0" applyBorder="0" applyAlignment="0" applyProtection="0"/>
    <xf numFmtId="37" fontId="72" fillId="0" borderId="0"/>
    <xf numFmtId="41" fontId="12" fillId="0" borderId="0"/>
    <xf numFmtId="41" fontId="12" fillId="0" borderId="0"/>
    <xf numFmtId="41" fontId="12" fillId="0" borderId="0"/>
    <xf numFmtId="41" fontId="12" fillId="0" borderId="0"/>
    <xf numFmtId="174" fontId="73" fillId="0" borderId="0"/>
    <xf numFmtId="0" fontId="14"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52" fillId="0" borderId="0" applyBorder="0"/>
    <xf numFmtId="0" fontId="12" fillId="0" borderId="0"/>
    <xf numFmtId="0" fontId="12" fillId="0" borderId="0"/>
    <xf numFmtId="0" fontId="12" fillId="0" borderId="0"/>
    <xf numFmtId="0" fontId="90" fillId="0" borderId="0"/>
    <xf numFmtId="0" fontId="1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1" fillId="0" borderId="0"/>
    <xf numFmtId="0" fontId="12" fillId="0" borderId="0"/>
    <xf numFmtId="0" fontId="14" fillId="0" borderId="0"/>
    <xf numFmtId="0" fontId="12" fillId="0" borderId="0"/>
    <xf numFmtId="0" fontId="1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2" fillId="0" borderId="0"/>
    <xf numFmtId="0" fontId="90" fillId="0" borderId="0"/>
    <xf numFmtId="0" fontId="2" fillId="0" borderId="0"/>
    <xf numFmtId="0" fontId="2" fillId="0" borderId="0"/>
    <xf numFmtId="0" fontId="2" fillId="0" borderId="0"/>
    <xf numFmtId="0" fontId="2" fillId="0" borderId="0"/>
    <xf numFmtId="0" fontId="13" fillId="0" borderId="0"/>
    <xf numFmtId="0" fontId="12" fillId="0" borderId="0"/>
    <xf numFmtId="0" fontId="90" fillId="0" borderId="0"/>
    <xf numFmtId="0" fontId="90" fillId="0" borderId="0"/>
    <xf numFmtId="0" fontId="12" fillId="0" borderId="0"/>
    <xf numFmtId="0" fontId="2" fillId="0" borderId="0"/>
    <xf numFmtId="0" fontId="2" fillId="0" borderId="0"/>
    <xf numFmtId="0" fontId="2" fillId="0" borderId="0"/>
    <xf numFmtId="0" fontId="2" fillId="0" borderId="0"/>
    <xf numFmtId="0" fontId="14" fillId="0" borderId="0"/>
    <xf numFmtId="0" fontId="14" fillId="0" borderId="0"/>
    <xf numFmtId="0" fontId="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2" fillId="0" borderId="0"/>
    <xf numFmtId="0" fontId="52" fillId="0" borderId="0" applyBorder="0"/>
    <xf numFmtId="0" fontId="12" fillId="0" borderId="0"/>
    <xf numFmtId="0" fontId="52" fillId="0" borderId="0" applyBorder="0"/>
    <xf numFmtId="0" fontId="52" fillId="0" borderId="0" applyBorder="0"/>
    <xf numFmtId="0" fontId="12" fillId="0" borderId="0"/>
    <xf numFmtId="0" fontId="13" fillId="8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14"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1" fillId="0" borderId="0"/>
    <xf numFmtId="0" fontId="12" fillId="0" borderId="0"/>
    <xf numFmtId="0" fontId="1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93" fillId="0" borderId="0"/>
    <xf numFmtId="0" fontId="12" fillId="0" borderId="0"/>
    <xf numFmtId="0" fontId="12" fillId="0" borderId="0"/>
    <xf numFmtId="0" fontId="12" fillId="0" borderId="0"/>
    <xf numFmtId="0" fontId="12" fillId="0" borderId="0"/>
    <xf numFmtId="0" fontId="12" fillId="0" borderId="0"/>
    <xf numFmtId="0" fontId="14" fillId="0" borderId="0"/>
    <xf numFmtId="0" fontId="94" fillId="0" borderId="0"/>
    <xf numFmtId="0" fontId="12"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4" fillId="36" borderId="36" applyNumberFormat="0" applyFont="0" applyAlignment="0" applyProtection="0"/>
    <xf numFmtId="0" fontId="12" fillId="36" borderId="36" applyNumberFormat="0" applyFont="0" applyAlignment="0" applyProtection="0"/>
    <xf numFmtId="0" fontId="12" fillId="36" borderId="36" applyNumberFormat="0" applyFont="0" applyAlignment="0" applyProtection="0"/>
    <xf numFmtId="0" fontId="2" fillId="12" borderId="20" applyNumberFormat="0" applyFont="0" applyAlignment="0" applyProtection="0"/>
    <xf numFmtId="0" fontId="12" fillId="36" borderId="36" applyNumberFormat="0" applyFont="0" applyAlignment="0" applyProtection="0"/>
    <xf numFmtId="0" fontId="12" fillId="36" borderId="36" applyNumberFormat="0" applyFont="0" applyAlignment="0" applyProtection="0"/>
    <xf numFmtId="0" fontId="13" fillId="70" borderId="23" applyNumberFormat="0" applyFont="0" applyAlignment="0" applyProtection="0"/>
    <xf numFmtId="0" fontId="12" fillId="36" borderId="36" applyNumberFormat="0" applyFont="0" applyAlignment="0" applyProtection="0"/>
    <xf numFmtId="0" fontId="12" fillId="36" borderId="36" applyNumberFormat="0" applyFont="0" applyAlignment="0" applyProtection="0"/>
    <xf numFmtId="0" fontId="2" fillId="12" borderId="20" applyNumberFormat="0" applyFont="0" applyAlignment="0" applyProtection="0"/>
    <xf numFmtId="0" fontId="12" fillId="36" borderId="37" applyNumberFormat="0" applyFont="0" applyAlignment="0" applyProtection="0"/>
    <xf numFmtId="0" fontId="32" fillId="32" borderId="38" applyNumberFormat="0" applyAlignment="0" applyProtection="0"/>
    <xf numFmtId="0" fontId="74" fillId="32" borderId="38" applyNumberFormat="0" applyAlignment="0" applyProtection="0"/>
    <xf numFmtId="0" fontId="32" fillId="74" borderId="38" applyNumberFormat="0" applyAlignment="0" applyProtection="0"/>
    <xf numFmtId="0" fontId="32" fillId="32" borderId="38" applyNumberFormat="0" applyAlignment="0" applyProtection="0"/>
    <xf numFmtId="0" fontId="32" fillId="32" borderId="38" applyNumberFormat="0" applyAlignment="0" applyProtection="0"/>
    <xf numFmtId="0" fontId="74" fillId="32" borderId="38" applyNumberFormat="0" applyAlignment="0" applyProtection="0"/>
    <xf numFmtId="176" fontId="75" fillId="0" borderId="0">
      <protection hidden="1"/>
    </xf>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0" fontId="5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9" fontId="12" fillId="0" borderId="0" applyFont="0" applyFill="0" applyBorder="0" applyAlignment="0" applyProtection="0"/>
    <xf numFmtId="9" fontId="53" fillId="0" borderId="0" applyFont="0" applyFill="0" applyBorder="0" applyAlignment="0" applyProtection="0"/>
    <xf numFmtId="9" fontId="1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77" fontId="75" fillId="0" borderId="0"/>
    <xf numFmtId="166" fontId="75" fillId="0" borderId="0"/>
    <xf numFmtId="178" fontId="75" fillId="0" borderId="0"/>
    <xf numFmtId="179" fontId="75" fillId="0" borderId="0"/>
    <xf numFmtId="180" fontId="76" fillId="0" borderId="0" applyNumberFormat="0" applyFill="0" applyBorder="0" applyAlignment="0" applyProtection="0">
      <alignment horizontal="left"/>
    </xf>
    <xf numFmtId="14" fontId="76" fillId="0" borderId="0" applyNumberFormat="0" applyFill="0" applyBorder="0" applyAlignment="0" applyProtection="0">
      <alignment horizontal="left"/>
    </xf>
    <xf numFmtId="4" fontId="13" fillId="42" borderId="23" applyNumberFormat="0" applyProtection="0">
      <alignment vertical="center"/>
    </xf>
    <xf numFmtId="4" fontId="13" fillId="42" borderId="23" applyNumberFormat="0" applyProtection="0">
      <alignment vertical="center"/>
    </xf>
    <xf numFmtId="4" fontId="13" fillId="81" borderId="23" applyNumberFormat="0" applyProtection="0">
      <alignment horizontal="left" vertical="center" indent="1"/>
    </xf>
    <xf numFmtId="0" fontId="77" fillId="42" borderId="39" applyNumberFormat="0" applyProtection="0">
      <alignment horizontal="left" vertical="top" indent="1"/>
    </xf>
    <xf numFmtId="4" fontId="13" fillId="45" borderId="23" applyNumberFormat="0" applyProtection="0">
      <alignment horizontal="left" vertical="center" indent="1"/>
    </xf>
    <xf numFmtId="4" fontId="13" fillId="33" borderId="23" applyNumberFormat="0" applyProtection="0">
      <alignment horizontal="right" vertical="center"/>
    </xf>
    <xf numFmtId="4" fontId="13" fillId="82" borderId="23" applyNumberFormat="0" applyProtection="0">
      <alignment horizontal="right" vertical="center"/>
    </xf>
    <xf numFmtId="4" fontId="13" fillId="54" borderId="40" applyNumberFormat="0" applyProtection="0">
      <alignment horizontal="right" vertical="center"/>
    </xf>
    <xf numFmtId="4" fontId="13" fillId="43" borderId="23" applyNumberFormat="0" applyProtection="0">
      <alignment horizontal="right" vertical="center"/>
    </xf>
    <xf numFmtId="4" fontId="13" fillId="48" borderId="23" applyNumberFormat="0" applyProtection="0">
      <alignment horizontal="right" vertical="center"/>
    </xf>
    <xf numFmtId="4" fontId="13" fillId="69" borderId="23" applyNumberFormat="0" applyProtection="0">
      <alignment horizontal="right" vertical="center"/>
    </xf>
    <xf numFmtId="4" fontId="13" fillId="59" borderId="23" applyNumberFormat="0" applyProtection="0">
      <alignment horizontal="right" vertical="center"/>
    </xf>
    <xf numFmtId="4" fontId="13" fillId="83" borderId="23" applyNumberFormat="0" applyProtection="0">
      <alignment horizontal="right" vertical="center"/>
    </xf>
    <xf numFmtId="4" fontId="13" fillId="41" borderId="23" applyNumberFormat="0" applyProtection="0">
      <alignment horizontal="right" vertical="center"/>
    </xf>
    <xf numFmtId="4" fontId="13" fillId="84" borderId="40" applyNumberFormat="0" applyProtection="0">
      <alignment horizontal="left" vertical="center" indent="1"/>
    </xf>
    <xf numFmtId="4" fontId="12" fillId="65" borderId="40" applyNumberFormat="0" applyProtection="0">
      <alignment horizontal="left" vertical="center" indent="1"/>
    </xf>
    <xf numFmtId="4" fontId="12" fillId="65" borderId="40" applyNumberFormat="0" applyProtection="0">
      <alignment horizontal="left" vertical="center" indent="1"/>
    </xf>
    <xf numFmtId="4" fontId="13" fillId="85" borderId="23" applyNumberFormat="0" applyProtection="0">
      <alignment horizontal="right" vertical="center"/>
    </xf>
    <xf numFmtId="4" fontId="13" fillId="86" borderId="40" applyNumberFormat="0" applyProtection="0">
      <alignment horizontal="left" vertical="center" indent="1"/>
    </xf>
    <xf numFmtId="4" fontId="13" fillId="85" borderId="40" applyNumberFormat="0" applyProtection="0">
      <alignment horizontal="left" vertical="center" indent="1"/>
    </xf>
    <xf numFmtId="0" fontId="13" fillId="32" borderId="23" applyNumberFormat="0" applyProtection="0">
      <alignment horizontal="left" vertical="center" indent="1"/>
    </xf>
    <xf numFmtId="0" fontId="13" fillId="65" borderId="39" applyNumberFormat="0" applyProtection="0">
      <alignment horizontal="left" vertical="top" indent="1"/>
    </xf>
    <xf numFmtId="0" fontId="13" fillId="87" borderId="23" applyNumberFormat="0" applyProtection="0">
      <alignment horizontal="left" vertical="center" indent="1"/>
    </xf>
    <xf numFmtId="0" fontId="13" fillId="85" borderId="39" applyNumberFormat="0" applyProtection="0">
      <alignment horizontal="left" vertical="top" indent="1"/>
    </xf>
    <xf numFmtId="0" fontId="13" fillId="39" borderId="23" applyNumberFormat="0" applyProtection="0">
      <alignment horizontal="left" vertical="center" indent="1"/>
    </xf>
    <xf numFmtId="0" fontId="13" fillId="39" borderId="39" applyNumberFormat="0" applyProtection="0">
      <alignment horizontal="left" vertical="top" indent="1"/>
    </xf>
    <xf numFmtId="0" fontId="13" fillId="86" borderId="23" applyNumberFormat="0" applyProtection="0">
      <alignment horizontal="left" vertical="center" indent="1"/>
    </xf>
    <xf numFmtId="0" fontId="13" fillId="86" borderId="39" applyNumberFormat="0" applyProtection="0">
      <alignment horizontal="left" vertical="top" indent="1"/>
    </xf>
    <xf numFmtId="0" fontId="13" fillId="88" borderId="41" applyNumberFormat="0">
      <protection locked="0"/>
    </xf>
    <xf numFmtId="0" fontId="78" fillId="65" borderId="42" applyBorder="0"/>
    <xf numFmtId="4" fontId="79" fillId="36" borderId="39" applyNumberFormat="0" applyProtection="0">
      <alignment vertical="center"/>
    </xf>
    <xf numFmtId="4" fontId="13" fillId="36" borderId="11" applyNumberFormat="0" applyProtection="0">
      <alignment vertical="center"/>
    </xf>
    <xf numFmtId="4" fontId="79" fillId="32" borderId="39" applyNumberFormat="0" applyProtection="0">
      <alignment horizontal="left" vertical="center" indent="1"/>
    </xf>
    <xf numFmtId="0" fontId="79" fillId="36" borderId="39" applyNumberFormat="0" applyProtection="0">
      <alignment horizontal="left" vertical="top" indent="1"/>
    </xf>
    <xf numFmtId="4" fontId="13" fillId="0" borderId="23" applyNumberFormat="0" applyProtection="0">
      <alignment horizontal="right" vertical="center"/>
    </xf>
    <xf numFmtId="4" fontId="13" fillId="88" borderId="23" applyNumberFormat="0" applyProtection="0">
      <alignment horizontal="right" vertical="center"/>
    </xf>
    <xf numFmtId="4" fontId="13" fillId="45" borderId="23" applyNumberFormat="0" applyProtection="0">
      <alignment horizontal="left" vertical="center" indent="1"/>
    </xf>
    <xf numFmtId="0" fontId="79" fillId="85" borderId="39" applyNumberFormat="0" applyProtection="0">
      <alignment horizontal="left" vertical="top" indent="1"/>
    </xf>
    <xf numFmtId="4" fontId="80" fillId="89" borderId="40" applyNumberFormat="0" applyProtection="0">
      <alignment horizontal="left" vertical="center" indent="1"/>
    </xf>
    <xf numFmtId="0" fontId="13" fillId="90" borderId="11"/>
    <xf numFmtId="4" fontId="81" fillId="88" borderId="23" applyNumberFormat="0" applyProtection="0">
      <alignment horizontal="right" vertical="center"/>
    </xf>
    <xf numFmtId="0" fontId="82" fillId="0" borderId="0" applyNumberFormat="0" applyFill="0" applyBorder="0" applyAlignment="0" applyProtection="0"/>
    <xf numFmtId="0" fontId="83" fillId="0" borderId="11">
      <alignment horizontal="center"/>
    </xf>
    <xf numFmtId="0" fontId="12" fillId="0" borderId="0" applyNumberFormat="0" applyFill="0" applyBorder="0" applyAlignment="0" applyProtection="0"/>
    <xf numFmtId="0" fontId="83" fillId="0" borderId="0">
      <alignment horizontal="center" vertical="center"/>
    </xf>
    <xf numFmtId="0" fontId="84" fillId="91" borderId="0" applyNumberFormat="0" applyFill="0">
      <alignment horizontal="left" vertical="center"/>
    </xf>
    <xf numFmtId="40" fontId="85" fillId="0" borderId="0" applyBorder="0">
      <alignment horizontal="right"/>
    </xf>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0" fontId="12" fillId="0" borderId="0"/>
    <xf numFmtId="0" fontId="12" fillId="0" borderId="0"/>
    <xf numFmtId="0" fontId="33" fillId="0" borderId="0" applyNumberFormat="0" applyFill="0" applyBorder="0" applyAlignment="0" applyProtection="0"/>
    <xf numFmtId="0" fontId="8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82" fillId="0" borderId="0" applyNumberFormat="0" applyFill="0" applyBorder="0" applyAlignment="0" applyProtection="0"/>
    <xf numFmtId="0" fontId="34" fillId="0" borderId="43" applyNumberFormat="0" applyFill="0" applyAlignment="0" applyProtection="0"/>
    <xf numFmtId="0" fontId="52" fillId="0" borderId="44" applyNumberFormat="0" applyFont="0" applyFill="0" applyAlignment="0" applyProtection="0"/>
    <xf numFmtId="0" fontId="34" fillId="0" borderId="45" applyNumberFormat="0" applyFill="0" applyAlignment="0" applyProtection="0"/>
    <xf numFmtId="0" fontId="52" fillId="0" borderId="44" applyNumberFormat="0" applyFont="0" applyFill="0" applyAlignment="0" applyProtection="0"/>
    <xf numFmtId="0" fontId="52" fillId="0" borderId="44" applyNumberFormat="0" applyFont="0" applyFill="0" applyAlignment="0" applyProtection="0"/>
    <xf numFmtId="181" fontId="75" fillId="0" borderId="40">
      <protection locked="0"/>
    </xf>
    <xf numFmtId="178" fontId="75" fillId="0" borderId="40">
      <protection locked="0"/>
    </xf>
    <xf numFmtId="49" fontId="86" fillId="0" borderId="11">
      <alignment vertical="top"/>
      <protection locked="0"/>
    </xf>
    <xf numFmtId="182" fontId="75" fillId="0" borderId="40">
      <protection locked="0"/>
    </xf>
    <xf numFmtId="183" fontId="75" fillId="0" borderId="40">
      <protection locked="0"/>
    </xf>
    <xf numFmtId="49" fontId="86" fillId="0" borderId="40" applyFill="0" applyAlignment="0">
      <alignment horizontal="left"/>
      <protection locked="0"/>
    </xf>
    <xf numFmtId="0" fontId="35"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87" fillId="0" borderId="0" applyNumberFormat="0" applyFill="0" applyBorder="0" applyAlignment="0" applyProtection="0"/>
  </cellStyleXfs>
  <cellXfs count="131">
    <xf numFmtId="0" fontId="0" fillId="0" borderId="0" xfId="0"/>
    <xf numFmtId="0" fontId="1" fillId="2" borderId="0" xfId="0" applyFont="1" applyFill="1"/>
    <xf numFmtId="0" fontId="0" fillId="4" borderId="0" xfId="0" applyFill="1"/>
    <xf numFmtId="0" fontId="0" fillId="0" borderId="0" xfId="0" applyAlignment="1">
      <alignment horizontal="center" vertical="center"/>
    </xf>
    <xf numFmtId="0" fontId="0" fillId="5" borderId="0" xfId="0" applyFill="1"/>
    <xf numFmtId="0" fontId="0" fillId="0" borderId="0" xfId="0" pivotButton="1"/>
    <xf numFmtId="0" fontId="0" fillId="0" borderId="0" xfId="0" applyAlignment="1">
      <alignment horizontal="left"/>
    </xf>
    <xf numFmtId="0" fontId="1" fillId="6" borderId="1" xfId="0" applyFont="1" applyFill="1" applyBorder="1"/>
    <xf numFmtId="0" fontId="0" fillId="0" borderId="5" xfId="0" applyBorder="1"/>
    <xf numFmtId="0" fontId="0" fillId="0" borderId="6" xfId="0" applyBorder="1"/>
    <xf numFmtId="10" fontId="0" fillId="0" borderId="0" xfId="0" applyNumberFormat="1"/>
    <xf numFmtId="0" fontId="0" fillId="0" borderId="3" xfId="0" applyBorder="1"/>
    <xf numFmtId="0" fontId="0" fillId="0" borderId="4" xfId="0" applyBorder="1"/>
    <xf numFmtId="0" fontId="0" fillId="0" borderId="9" xfId="0" applyBorder="1"/>
    <xf numFmtId="0" fontId="0" fillId="0" borderId="10" xfId="0" applyBorder="1"/>
    <xf numFmtId="0" fontId="0" fillId="0" borderId="7" xfId="0" applyBorder="1"/>
    <xf numFmtId="0" fontId="3" fillId="0" borderId="2" xfId="0" applyFont="1" applyBorder="1"/>
    <xf numFmtId="0" fontId="0" fillId="7" borderId="0" xfId="0" applyFill="1"/>
    <xf numFmtId="164" fontId="0" fillId="0" borderId="0" xfId="1" applyNumberFormat="1" applyFont="1" applyBorder="1"/>
    <xf numFmtId="0" fontId="1" fillId="6" borderId="8" xfId="0" applyFont="1" applyFill="1" applyBorder="1" applyAlignment="1">
      <alignment horizontal="left"/>
    </xf>
    <xf numFmtId="0" fontId="1" fillId="6" borderId="8" xfId="0" applyFont="1" applyFill="1" applyBorder="1"/>
    <xf numFmtId="10" fontId="1" fillId="6" borderId="8" xfId="0" applyNumberFormat="1" applyFont="1" applyFill="1" applyBorder="1"/>
    <xf numFmtId="0" fontId="0" fillId="0" borderId="11" xfId="0" applyBorder="1"/>
    <xf numFmtId="0" fontId="0" fillId="2" borderId="11" xfId="0" applyFill="1" applyBorder="1"/>
    <xf numFmtId="165" fontId="0" fillId="0" borderId="11" xfId="0" applyNumberFormat="1" applyBorder="1"/>
    <xf numFmtId="9" fontId="0" fillId="0" borderId="0" xfId="1" applyFont="1"/>
    <xf numFmtId="0" fontId="1" fillId="0" borderId="0" xfId="0" applyFont="1"/>
    <xf numFmtId="0" fontId="4" fillId="0" borderId="0" xfId="0" applyFont="1"/>
    <xf numFmtId="0" fontId="0" fillId="8" borderId="0" xfId="0" applyFill="1"/>
    <xf numFmtId="0" fontId="0" fillId="8" borderId="10" xfId="0" applyFill="1" applyBorder="1"/>
    <xf numFmtId="0" fontId="0" fillId="8" borderId="2" xfId="0" applyFill="1" applyBorder="1"/>
    <xf numFmtId="0" fontId="0" fillId="8" borderId="3" xfId="0" applyFill="1" applyBorder="1"/>
    <xf numFmtId="0" fontId="0" fillId="8" borderId="4" xfId="0" applyFill="1" applyBorder="1"/>
    <xf numFmtId="0" fontId="5" fillId="8" borderId="9" xfId="0" applyFont="1" applyFill="1" applyBorder="1"/>
    <xf numFmtId="164" fontId="0" fillId="3" borderId="0" xfId="1" applyNumberFormat="1" applyFont="1" applyFill="1"/>
    <xf numFmtId="164" fontId="0" fillId="9" borderId="0" xfId="1" applyNumberFormat="1" applyFont="1" applyFill="1"/>
    <xf numFmtId="165" fontId="0" fillId="0" borderId="0" xfId="0" applyNumberFormat="1"/>
    <xf numFmtId="164" fontId="0" fillId="0" borderId="11" xfId="1" applyNumberFormat="1" applyFont="1" applyBorder="1"/>
    <xf numFmtId="0" fontId="6" fillId="8" borderId="9" xfId="0" applyFont="1" applyFill="1" applyBorder="1"/>
    <xf numFmtId="0" fontId="0" fillId="10" borderId="2" xfId="0" applyFill="1" applyBorder="1"/>
    <xf numFmtId="0" fontId="0" fillId="10" borderId="3" xfId="0" applyFill="1" applyBorder="1"/>
    <xf numFmtId="0" fontId="0" fillId="10" borderId="4" xfId="0" applyFill="1" applyBorder="1"/>
    <xf numFmtId="0" fontId="6" fillId="10" borderId="9" xfId="0" applyFont="1" applyFill="1" applyBorder="1"/>
    <xf numFmtId="0" fontId="0" fillId="10" borderId="10" xfId="0" applyFill="1" applyBorder="1"/>
    <xf numFmtId="0" fontId="0" fillId="10" borderId="9" xfId="0" applyFill="1" applyBorder="1"/>
    <xf numFmtId="0" fontId="5" fillId="10" borderId="9" xfId="0" applyFont="1" applyFill="1" applyBorder="1"/>
    <xf numFmtId="0" fontId="0" fillId="4" borderId="9" xfId="0" applyFill="1" applyBorder="1"/>
    <xf numFmtId="0" fontId="0" fillId="4" borderId="5" xfId="0" applyFill="1" applyBorder="1"/>
    <xf numFmtId="0" fontId="1" fillId="11" borderId="0" xfId="0" applyFont="1" applyFill="1"/>
    <xf numFmtId="165" fontId="0" fillId="3" borderId="0" xfId="0" applyNumberFormat="1" applyFill="1"/>
    <xf numFmtId="164" fontId="0" fillId="0" borderId="0" xfId="1" applyNumberFormat="1" applyFon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64" fontId="0" fillId="0" borderId="16" xfId="1" applyNumberFormat="1" applyFont="1" applyBorder="1"/>
    <xf numFmtId="164" fontId="0" fillId="0" borderId="19" xfId="1" applyNumberFormat="1" applyFont="1" applyBorder="1"/>
    <xf numFmtId="0" fontId="0" fillId="3" borderId="0" xfId="0" applyFill="1"/>
    <xf numFmtId="0" fontId="0" fillId="4" borderId="2" xfId="0" applyFill="1" applyBorder="1"/>
    <xf numFmtId="0" fontId="0" fillId="4" borderId="3" xfId="0" applyFill="1" applyBorder="1"/>
    <xf numFmtId="0" fontId="0" fillId="4" borderId="4" xfId="0" applyFill="1" applyBorder="1"/>
    <xf numFmtId="10" fontId="0" fillId="0" borderId="0" xfId="1" applyNumberFormat="1" applyFont="1" applyBorder="1"/>
    <xf numFmtId="165" fontId="0" fillId="7" borderId="0" xfId="0" applyNumberFormat="1" applyFill="1"/>
    <xf numFmtId="164" fontId="0" fillId="7" borderId="0" xfId="1" applyNumberFormat="1" applyFont="1" applyFill="1" applyBorder="1"/>
    <xf numFmtId="10" fontId="0" fillId="0" borderId="0" xfId="1" applyNumberFormat="1" applyFont="1"/>
    <xf numFmtId="0" fontId="0" fillId="8" borderId="9" xfId="0" applyFill="1" applyBorder="1"/>
    <xf numFmtId="43" fontId="0" fillId="0" borderId="0" xfId="2" applyFont="1"/>
    <xf numFmtId="0" fontId="0" fillId="2" borderId="12" xfId="0" applyFill="1" applyBorder="1"/>
    <xf numFmtId="0" fontId="0" fillId="2" borderId="13" xfId="0" applyFill="1" applyBorder="1"/>
    <xf numFmtId="0" fontId="0" fillId="2" borderId="14" xfId="0" applyFill="1" applyBorder="1"/>
    <xf numFmtId="10" fontId="0" fillId="0" borderId="16" xfId="1" applyNumberFormat="1" applyFont="1" applyBorder="1"/>
    <xf numFmtId="10" fontId="0" fillId="0" borderId="19" xfId="1" applyNumberFormat="1" applyFont="1" applyBorder="1"/>
    <xf numFmtId="0" fontId="0" fillId="10" borderId="0" xfId="0" applyFill="1"/>
    <xf numFmtId="10" fontId="0" fillId="0" borderId="11" xfId="1" applyNumberFormat="1" applyFont="1" applyBorder="1"/>
    <xf numFmtId="164" fontId="0" fillId="0" borderId="18" xfId="1" applyNumberFormat="1" applyFont="1" applyBorder="1"/>
    <xf numFmtId="165" fontId="0" fillId="0" borderId="16" xfId="0" applyNumberFormat="1" applyBorder="1"/>
    <xf numFmtId="165" fontId="0" fillId="0" borderId="19" xfId="0" applyNumberFormat="1" applyBorder="1"/>
    <xf numFmtId="17" fontId="0" fillId="2" borderId="12" xfId="0" applyNumberFormat="1" applyFill="1" applyBorder="1"/>
    <xf numFmtId="17" fontId="0" fillId="2" borderId="13" xfId="0" applyNumberFormat="1" applyFill="1" applyBorder="1"/>
    <xf numFmtId="0" fontId="0" fillId="0" borderId="15" xfId="1" applyNumberFormat="1" applyFont="1" applyBorder="1"/>
    <xf numFmtId="0" fontId="0" fillId="0" borderId="17" xfId="1" applyNumberFormat="1" applyFont="1" applyBorder="1"/>
    <xf numFmtId="0" fontId="0" fillId="3" borderId="15" xfId="0" applyFill="1" applyBorder="1"/>
    <xf numFmtId="0" fontId="0" fillId="3" borderId="16" xfId="0" applyFill="1" applyBorder="1"/>
    <xf numFmtId="17" fontId="0" fillId="7" borderId="0" xfId="0" applyNumberFormat="1" applyFill="1"/>
    <xf numFmtId="0" fontId="95" fillId="0" borderId="0" xfId="507" applyFont="1"/>
    <xf numFmtId="15" fontId="98" fillId="0" borderId="0" xfId="507" applyNumberFormat="1" applyFont="1"/>
    <xf numFmtId="0" fontId="98" fillId="0" borderId="0" xfId="507" applyFont="1"/>
    <xf numFmtId="0" fontId="16" fillId="92" borderId="11" xfId="507" applyFont="1" applyFill="1" applyBorder="1" applyAlignment="1">
      <alignment horizontal="center" vertical="center" wrapText="1"/>
    </xf>
    <xf numFmtId="0" fontId="16" fillId="92" borderId="11" xfId="507" applyFont="1" applyFill="1" applyBorder="1" applyAlignment="1">
      <alignment horizontal="center" vertical="center"/>
    </xf>
    <xf numFmtId="1" fontId="15" fillId="7" borderId="11" xfId="473" applyNumberFormat="1" applyFont="1" applyFill="1" applyBorder="1" applyAlignment="1">
      <alignment horizontal="center"/>
    </xf>
    <xf numFmtId="1" fontId="19" fillId="7" borderId="11" xfId="473" applyNumberFormat="1" applyFont="1" applyFill="1" applyBorder="1" applyAlignment="1">
      <alignment horizontal="right"/>
    </xf>
    <xf numFmtId="1" fontId="18" fillId="7" borderId="11" xfId="473" applyNumberFormat="1" applyFont="1" applyFill="1" applyBorder="1" applyAlignment="1">
      <alignment horizontal="right"/>
    </xf>
    <xf numFmtId="1" fontId="18" fillId="93" borderId="11" xfId="507" applyNumberFormat="1" applyFont="1" applyFill="1" applyBorder="1" applyAlignment="1">
      <alignment horizontal="right"/>
    </xf>
    <xf numFmtId="0" fontId="97" fillId="0" borderId="0" xfId="507" applyFont="1"/>
    <xf numFmtId="0" fontId="99" fillId="0" borderId="0" xfId="545" quotePrefix="1" applyFont="1" applyAlignment="1">
      <alignment horizontal="center"/>
    </xf>
    <xf numFmtId="1" fontId="100" fillId="7" borderId="11" xfId="473" applyNumberFormat="1" applyFont="1" applyFill="1" applyBorder="1" applyAlignment="1">
      <alignment horizontal="left"/>
    </xf>
    <xf numFmtId="1" fontId="100" fillId="7" borderId="11" xfId="473" applyNumberFormat="1" applyFont="1" applyFill="1" applyBorder="1" applyAlignment="1">
      <alignment horizontal="center"/>
    </xf>
    <xf numFmtId="1" fontId="97" fillId="7" borderId="11" xfId="473" applyNumberFormat="1" applyFont="1" applyFill="1" applyBorder="1" applyAlignment="1">
      <alignment horizontal="right"/>
    </xf>
    <xf numFmtId="3" fontId="97" fillId="7" borderId="11" xfId="473" applyNumberFormat="1" applyFont="1" applyFill="1" applyBorder="1" applyAlignment="1">
      <alignment horizontal="right"/>
    </xf>
    <xf numFmtId="0" fontId="100" fillId="93" borderId="11" xfId="507" applyFont="1" applyFill="1" applyBorder="1"/>
    <xf numFmtId="1" fontId="100" fillId="7" borderId="11" xfId="507" applyNumberFormat="1" applyFont="1" applyFill="1" applyBorder="1" applyAlignment="1">
      <alignment horizontal="left"/>
    </xf>
    <xf numFmtId="0" fontId="100" fillId="93" borderId="11" xfId="507" applyFont="1" applyFill="1" applyBorder="1" applyAlignment="1">
      <alignment horizontal="right"/>
    </xf>
    <xf numFmtId="0" fontId="100" fillId="93" borderId="11" xfId="507" applyFont="1" applyFill="1" applyBorder="1" applyAlignment="1">
      <alignment horizontal="center"/>
    </xf>
    <xf numFmtId="1" fontId="97" fillId="7" borderId="11" xfId="508" applyNumberFormat="1" applyFont="1" applyFill="1" applyBorder="1" applyAlignment="1">
      <alignment horizontal="right"/>
    </xf>
    <xf numFmtId="3" fontId="97" fillId="7" borderId="11" xfId="508" applyNumberFormat="1" applyFont="1" applyFill="1" applyBorder="1" applyAlignment="1">
      <alignment horizontal="right"/>
    </xf>
    <xf numFmtId="0" fontId="17" fillId="0" borderId="0" xfId="507" applyFont="1" applyAlignment="1">
      <alignment vertical="center" wrapText="1"/>
    </xf>
    <xf numFmtId="0" fontId="101" fillId="0" borderId="0" xfId="508" applyFont="1" applyAlignment="1">
      <alignment horizontal="left" vertical="center" wrapText="1"/>
    </xf>
    <xf numFmtId="0" fontId="17" fillId="0" borderId="0" xfId="507" applyFont="1" applyAlignment="1">
      <alignment horizontal="left" vertical="center" wrapText="1"/>
    </xf>
    <xf numFmtId="0" fontId="96" fillId="0" borderId="0" xfId="508" quotePrefix="1" applyFont="1" applyAlignment="1">
      <alignment horizontal="left"/>
    </xf>
    <xf numFmtId="0" fontId="17" fillId="0" borderId="13" xfId="507" applyFont="1" applyBorder="1" applyAlignment="1">
      <alignment vertical="center"/>
    </xf>
    <xf numFmtId="0" fontId="17" fillId="0" borderId="12" xfId="507" applyFont="1" applyBorder="1" applyAlignment="1">
      <alignment vertical="center"/>
    </xf>
    <xf numFmtId="2" fontId="0" fillId="0" borderId="11" xfId="0" applyNumberFormat="1" applyBorder="1"/>
    <xf numFmtId="0" fontId="102" fillId="8" borderId="9" xfId="0" applyFont="1" applyFill="1" applyBorder="1"/>
    <xf numFmtId="0" fontId="1" fillId="8" borderId="0" xfId="0" applyFont="1" applyFill="1"/>
    <xf numFmtId="0" fontId="1" fillId="8" borderId="10" xfId="0" applyFont="1" applyFill="1" applyBorder="1"/>
    <xf numFmtId="0" fontId="17" fillId="0" borderId="0" xfId="507" quotePrefix="1" applyFont="1" applyAlignment="1">
      <alignment horizontal="left"/>
    </xf>
    <xf numFmtId="49" fontId="0" fillId="0" borderId="15" xfId="0" applyNumberFormat="1" applyBorder="1"/>
    <xf numFmtId="49" fontId="0" fillId="3" borderId="15" xfId="0" applyNumberFormat="1" applyFill="1" applyBorder="1"/>
    <xf numFmtId="165" fontId="0" fillId="0" borderId="18" xfId="0" applyNumberFormat="1" applyBorder="1"/>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8" borderId="9" xfId="0" applyFont="1" applyFill="1" applyBorder="1" applyAlignment="1">
      <alignment horizontal="left" vertical="center" wrapText="1"/>
    </xf>
    <xf numFmtId="0" fontId="6" fillId="8" borderId="0" xfId="0" applyFont="1" applyFill="1" applyAlignment="1">
      <alignment horizontal="left" vertical="center" wrapText="1"/>
    </xf>
    <xf numFmtId="0" fontId="6" fillId="8" borderId="10" xfId="0" applyFont="1" applyFill="1" applyBorder="1" applyAlignment="1">
      <alignment horizontal="left" vertical="center" wrapText="1"/>
    </xf>
    <xf numFmtId="0" fontId="89" fillId="0" borderId="0" xfId="545" applyFont="1" applyAlignment="1">
      <alignment horizontal="right"/>
    </xf>
    <xf numFmtId="0" fontId="16" fillId="3" borderId="11" xfId="545" applyFont="1" applyFill="1" applyBorder="1" applyAlignment="1">
      <alignment horizontal="center" vertical="center"/>
    </xf>
  </cellXfs>
  <cellStyles count="749">
    <cellStyle name="µÚ¿¡ ¿À´Â ÇÏÀÌÆÛ¸µÅ©" xfId="3" xr:uid="{BE7C40FA-FC4D-4621-AA72-E9AC3FCB58E3}"/>
    <cellStyle name="W?_BOOKSHIP_laroux_´ë¿ÜÇÑ¹®°ø¹® " xfId="4" xr:uid="{E88FFBB8-BDC3-462F-AC03-5D5C90BA65D2}"/>
    <cellStyle name="¹éºÐÀ²_±âÅ¸" xfId="5" xr:uid="{7C2E591B-510B-4635-9CB3-F57111530E04}"/>
    <cellStyle name="20% - Accent1 2" xfId="6" xr:uid="{A1789368-583D-488F-93A1-3EAA9FC9CC27}"/>
    <cellStyle name="20% - Accent1 2 2" xfId="7" xr:uid="{DCD1CA9E-81C3-45C3-84EB-73DB5CFEB798}"/>
    <cellStyle name="20% - Accent1 2 3" xfId="8" xr:uid="{87BBB712-37C1-4DE8-9A75-DFEA31AFFF44}"/>
    <cellStyle name="20% - Accent1 3" xfId="9" xr:uid="{B8A49850-2B57-49FB-81EB-7D79AA62025B}"/>
    <cellStyle name="20% - Accent1 3 2" xfId="10" xr:uid="{B9D0B31B-7E29-4084-9A58-93C9B33DD1FF}"/>
    <cellStyle name="20% - Accent1 4" xfId="11" xr:uid="{847CA292-EB2F-4246-A9A2-76DBC9E6AE13}"/>
    <cellStyle name="20% - Accent1 4 2" xfId="12" xr:uid="{6BC502A7-9858-42EF-A51B-1A5E2BB36AAC}"/>
    <cellStyle name="20% - Accent1 5" xfId="13" xr:uid="{AE5BB6F7-6A9F-4C86-A8C9-BA79A5207812}"/>
    <cellStyle name="20% - Accent2 2" xfId="14" xr:uid="{F6376488-D38B-4A5B-A8B7-D45659BCDAA3}"/>
    <cellStyle name="20% - Accent2 2 2" xfId="15" xr:uid="{09B88596-953E-448E-869B-3D5031AC738A}"/>
    <cellStyle name="20% - Accent2 2 3" xfId="16" xr:uid="{99B4710B-5FAD-4303-B423-CE9939E3618F}"/>
    <cellStyle name="20% - Accent2 3" xfId="17" xr:uid="{F065120C-8C66-40C7-B6DB-623B06E2B73D}"/>
    <cellStyle name="20% - Accent2 3 2" xfId="18" xr:uid="{29B1DDC1-1FF4-4AA6-9C7E-68C7740761BC}"/>
    <cellStyle name="20% - Accent2 4" xfId="19" xr:uid="{FC0AE9AA-0062-4112-99D5-9444CCB0E9B0}"/>
    <cellStyle name="20% - Accent2 4 2" xfId="20" xr:uid="{D8896F1E-EFB7-4A68-A534-FBA042A9C2F8}"/>
    <cellStyle name="20% - Accent2 5" xfId="21" xr:uid="{45DE5492-B168-44E5-BE30-A29F24EBF5ED}"/>
    <cellStyle name="20% - Accent3 2" xfId="22" xr:uid="{1D1DC92E-D2E7-4813-B523-8B5CA21999ED}"/>
    <cellStyle name="20% - Accent3 2 2" xfId="23" xr:uid="{0B650FE8-73CD-47A6-9DFB-7BDF3C80686C}"/>
    <cellStyle name="20% - Accent3 2 3" xfId="24" xr:uid="{C5196D32-145C-4169-B53F-88323898B0CE}"/>
    <cellStyle name="20% - Accent3 3" xfId="25" xr:uid="{750CB774-134C-44CE-AD68-144C7BD075E1}"/>
    <cellStyle name="20% - Accent3 3 2" xfId="26" xr:uid="{7CEBB00F-3CFD-45B9-9B94-1E5BB258840C}"/>
    <cellStyle name="20% - Accent3 4" xfId="27" xr:uid="{7D9FFA16-B38B-41F5-AC06-98B69C9D2F3F}"/>
    <cellStyle name="20% - Accent3 4 2" xfId="28" xr:uid="{F51671C1-E65E-4D7F-90BD-5754C07721FC}"/>
    <cellStyle name="20% - Accent3 5" xfId="29" xr:uid="{64569C71-57AB-48F0-8495-BEAC17080D39}"/>
    <cellStyle name="20% - Accent4 2" xfId="30" xr:uid="{1DF2A08C-99FF-4193-9416-9DA0E89DE41B}"/>
    <cellStyle name="20% - Accent4 2 2" xfId="31" xr:uid="{5DD9C7CB-9DA0-47E6-9375-C453CB8C2DAF}"/>
    <cellStyle name="20% - Accent4 2 3" xfId="32" xr:uid="{E63F8CAC-5207-48B8-981D-877C0E949BB3}"/>
    <cellStyle name="20% - Accent4 3" xfId="33" xr:uid="{32793430-ACA7-4FF3-8FCA-806219334FA5}"/>
    <cellStyle name="20% - Accent4 3 2" xfId="34" xr:uid="{BEF4963F-5AA0-492E-BC62-DEA1D2562396}"/>
    <cellStyle name="20% - Accent4 4" xfId="35" xr:uid="{E8A5C345-2174-4FBA-A8F4-ECF1BD1C82B9}"/>
    <cellStyle name="20% - Accent4 4 2" xfId="36" xr:uid="{B2CB4088-7E97-4D12-A5A8-FAC71C9FDCAA}"/>
    <cellStyle name="20% - Accent4 5" xfId="37" xr:uid="{FD982B30-9523-40A7-B01C-05B6950DB0A1}"/>
    <cellStyle name="20% - Accent5 2" xfId="38" xr:uid="{57D5387A-A5D7-4737-9585-D2991E7A1543}"/>
    <cellStyle name="20% - Accent5 2 2" xfId="39" xr:uid="{5005F996-7071-4256-AA98-301F7457B441}"/>
    <cellStyle name="20% - Accent5 2 3" xfId="40" xr:uid="{FF77B681-8F40-4874-9CF1-2F8062325F22}"/>
    <cellStyle name="20% - Accent5 3" xfId="41" xr:uid="{E9309AED-9D44-472D-AD61-886C9B445E39}"/>
    <cellStyle name="20% - Accent5 3 2" xfId="42" xr:uid="{7BADAF91-5D3A-4107-ABB4-CD1FBEC1E4CE}"/>
    <cellStyle name="20% - Accent5 4" xfId="43" xr:uid="{C4487EBC-1DC2-44D1-8B7A-E8F2212054D0}"/>
    <cellStyle name="20% - Accent5 4 2" xfId="44" xr:uid="{59FAB176-683F-4C8B-8531-6020F54CD76C}"/>
    <cellStyle name="20% - Accent5 5" xfId="45" xr:uid="{81F0871A-118A-4FB7-9509-D9A2AA777E12}"/>
    <cellStyle name="20% - Accent6 2" xfId="46" xr:uid="{918A6A96-9D0D-400E-8DA3-83CE743D3C05}"/>
    <cellStyle name="20% - Accent6 2 2" xfId="47" xr:uid="{C5301107-63DF-4B24-9020-B27CCF0EE086}"/>
    <cellStyle name="20% - Accent6 2 3" xfId="48" xr:uid="{EBC1D507-8D9C-4A00-9760-5A1AE5AEF754}"/>
    <cellStyle name="20% - Accent6 3" xfId="49" xr:uid="{3168BD07-F161-4118-B7C8-2FFC9732B8EC}"/>
    <cellStyle name="20% - Accent6 3 2" xfId="50" xr:uid="{666BAD4C-872A-4586-AB14-0E26DD9C641A}"/>
    <cellStyle name="20% - Accent6 4" xfId="51" xr:uid="{6859A292-FE6D-4F05-8528-976CAB458917}"/>
    <cellStyle name="20% - Accent6 4 2" xfId="52" xr:uid="{C56AF64E-75A2-4F6E-AD05-4B2D7114E28E}"/>
    <cellStyle name="20% - Accent6 5" xfId="53" xr:uid="{EBB98800-4D8F-462E-9C62-A9FC7BF896FB}"/>
    <cellStyle name="40% - Accent1 2" xfId="54" xr:uid="{F59FCE25-E3AD-4AF2-8BC8-A8BB30E732CC}"/>
    <cellStyle name="40% - Accent1 2 2" xfId="55" xr:uid="{BE4D8437-2292-4280-AE55-3E28B736D730}"/>
    <cellStyle name="40% - Accent1 2 3" xfId="56" xr:uid="{5D378F6F-8376-4344-84C3-0E4143820EC2}"/>
    <cellStyle name="40% - Accent1 3" xfId="57" xr:uid="{F2AFC289-30A8-4641-BC6F-F32AA5D45287}"/>
    <cellStyle name="40% - Accent1 3 2" xfId="58" xr:uid="{B0CC4C77-3B2C-4367-9E77-BF8373262E86}"/>
    <cellStyle name="40% - Accent1 4" xfId="59" xr:uid="{67F1A37C-6E88-4D20-B46A-50F2E6EC320F}"/>
    <cellStyle name="40% - Accent1 4 2" xfId="60" xr:uid="{E1F07BD8-FBF6-407A-8F7A-A1738E5A9DC6}"/>
    <cellStyle name="40% - Accent1 5" xfId="61" xr:uid="{DE72D89E-324F-40B9-9A27-66D2947606E7}"/>
    <cellStyle name="40% - Accent2 2" xfId="62" xr:uid="{22D0EF00-8340-4CC1-8442-77ABEA85A668}"/>
    <cellStyle name="40% - Accent2 2 2" xfId="63" xr:uid="{80AE3C38-06C2-4C8E-BA34-03B618C88D82}"/>
    <cellStyle name="40% - Accent2 2 3" xfId="64" xr:uid="{A95F9057-B97E-47E7-9312-272478CC74AF}"/>
    <cellStyle name="40% - Accent2 3" xfId="65" xr:uid="{9947C28E-ADE8-4CFD-B7ED-CCAFC9FFCDDC}"/>
    <cellStyle name="40% - Accent2 3 2" xfId="66" xr:uid="{C4CD5D5B-F40C-47ED-8079-AAB001AB70A5}"/>
    <cellStyle name="40% - Accent2 4" xfId="67" xr:uid="{40AADB02-82B5-4330-A19A-3597ED25299B}"/>
    <cellStyle name="40% - Accent2 4 2" xfId="68" xr:uid="{FD22EF0F-70B0-4310-AF6C-2B348DF027BF}"/>
    <cellStyle name="40% - Accent2 5" xfId="69" xr:uid="{3C381FAE-CDF4-407F-9A09-30B382B8E069}"/>
    <cellStyle name="40% - Accent3 2" xfId="70" xr:uid="{7BA4D966-8784-4BEA-9D80-CD0A995EB67C}"/>
    <cellStyle name="40% - Accent3 2 2" xfId="71" xr:uid="{D24775F3-A2BA-4ED8-8A27-BABD6E50A6A9}"/>
    <cellStyle name="40% - Accent3 2 3" xfId="72" xr:uid="{BD03C7B8-03AF-4B23-8E9E-90FA3112BD1E}"/>
    <cellStyle name="40% - Accent3 3" xfId="73" xr:uid="{6E50E956-7AAF-4382-A7AB-C575FFAAF352}"/>
    <cellStyle name="40% - Accent3 3 2" xfId="74" xr:uid="{49705C28-FF4F-40F9-9C9F-36F1B2691906}"/>
    <cellStyle name="40% - Accent3 4" xfId="75" xr:uid="{7EE4A4E2-2A80-4AC5-A65C-F826E7571525}"/>
    <cellStyle name="40% - Accent3 4 2" xfId="76" xr:uid="{6069F538-DAF4-4154-B507-D90D106B8843}"/>
    <cellStyle name="40% - Accent3 5" xfId="77" xr:uid="{FF0604BF-C3A3-4758-862F-01B43F241229}"/>
    <cellStyle name="40% - Accent4 2" xfId="78" xr:uid="{2D1DA9C1-BB65-4006-ABDE-DB052034177D}"/>
    <cellStyle name="40% - Accent4 2 2" xfId="79" xr:uid="{491DA49E-0786-4D93-A756-5AC0E3FE9E84}"/>
    <cellStyle name="40% - Accent4 2 3" xfId="80" xr:uid="{B76797A5-4041-4441-9E7C-448A6A634904}"/>
    <cellStyle name="40% - Accent4 3" xfId="81" xr:uid="{0C7E87D7-18B4-43AE-BB56-3BB27AE5C630}"/>
    <cellStyle name="40% - Accent4 3 2" xfId="82" xr:uid="{AC869366-F918-47C9-A6E4-E148674E6434}"/>
    <cellStyle name="40% - Accent4 4" xfId="83" xr:uid="{B92AFD5D-530F-4260-8C8C-1639BE2679EF}"/>
    <cellStyle name="40% - Accent4 4 2" xfId="84" xr:uid="{BBD98561-FB9A-4FE3-BEA9-78A7F9D545EA}"/>
    <cellStyle name="40% - Accent4 5" xfId="85" xr:uid="{BF1AE9CA-6CEA-4D63-8119-27AB7CE9B921}"/>
    <cellStyle name="40% - Accent5 2" xfId="86" xr:uid="{B4865823-6BEE-4CE3-B999-C04F2E0A4323}"/>
    <cellStyle name="40% - Accent5 2 2" xfId="87" xr:uid="{07097711-C74E-4DFF-93F2-2CD84C21BF30}"/>
    <cellStyle name="40% - Accent5 2 3" xfId="88" xr:uid="{C57F6C82-5CE4-4F3A-B189-CE1970347381}"/>
    <cellStyle name="40% - Accent5 3" xfId="89" xr:uid="{F9942B6E-0522-4DA4-91B6-F379E287A793}"/>
    <cellStyle name="40% - Accent5 3 2" xfId="90" xr:uid="{ED3A8385-AA5D-4038-88B4-216C4D83633B}"/>
    <cellStyle name="40% - Accent5 4" xfId="91" xr:uid="{4A34CCCB-860F-431E-9592-731EAE19C62A}"/>
    <cellStyle name="40% - Accent5 4 2" xfId="92" xr:uid="{FA813D16-01BD-45DE-ABFC-8F9BF645C89F}"/>
    <cellStyle name="40% - Accent5 5" xfId="93" xr:uid="{63E66E2E-3545-4C07-B957-88414F4D2C50}"/>
    <cellStyle name="40% - Accent6 2" xfId="94" xr:uid="{46A15225-84AE-40C0-B23F-61EA90FB7DCE}"/>
    <cellStyle name="40% - Accent6 2 2" xfId="95" xr:uid="{2749BF75-496E-48CA-9903-E5F6D08D7A89}"/>
    <cellStyle name="40% - Accent6 2 3" xfId="96" xr:uid="{6CCD9E5D-A4C6-4F20-B7F5-7C1AC55A1ADC}"/>
    <cellStyle name="40% - Accent6 3" xfId="97" xr:uid="{DDA2D2B2-0FCC-44E5-877D-1001D3E2A94F}"/>
    <cellStyle name="40% - Accent6 3 2" xfId="98" xr:uid="{B67D6E0B-2743-48BA-B05D-AC19BF1E43B8}"/>
    <cellStyle name="40% - Accent6 4" xfId="99" xr:uid="{8540B718-55D2-411A-B543-86EB0E65F726}"/>
    <cellStyle name="40% - Accent6 4 2" xfId="100" xr:uid="{43D9307B-712A-45D8-981B-3FDAB42EF6C3}"/>
    <cellStyle name="40% - Accent6 5" xfId="101" xr:uid="{0383F3E1-5135-447F-A4B9-50CCCE9C95C5}"/>
    <cellStyle name="60% - Accent1 2" xfId="102" xr:uid="{C8027D89-E718-4BFB-A773-8E8D30C951BE}"/>
    <cellStyle name="60% - Accent1 2 2" xfId="103" xr:uid="{FA4B59D9-D69F-4823-B24B-281107439884}"/>
    <cellStyle name="60% - Accent1 2 3" xfId="104" xr:uid="{4EA07DFB-3C40-41DC-993A-F0DD8C5943AD}"/>
    <cellStyle name="60% - Accent1 3" xfId="105" xr:uid="{236B8942-E2DC-4AD0-83EC-073569BC2498}"/>
    <cellStyle name="60% - Accent1 4" xfId="106" xr:uid="{8725B2A3-B8C4-43E0-8137-A0C08CF3325C}"/>
    <cellStyle name="60% - Accent1 5" xfId="107" xr:uid="{8C383097-8D62-4516-A652-A213D5130BF3}"/>
    <cellStyle name="60% - Accent2 2" xfId="108" xr:uid="{929AF7BA-FC56-4778-ABC8-E4E10B5D3871}"/>
    <cellStyle name="60% - Accent2 2 2" xfId="109" xr:uid="{42372BEA-134F-4E5B-BCCE-F2B9FD8CB92A}"/>
    <cellStyle name="60% - Accent2 2 3" xfId="110" xr:uid="{838783B6-A9E6-403D-A570-91F3E4F752ED}"/>
    <cellStyle name="60% - Accent2 3" xfId="111" xr:uid="{4823ECE8-56B8-4B34-872D-234244697C21}"/>
    <cellStyle name="60% - Accent2 4" xfId="112" xr:uid="{4082C158-1340-49AE-8545-6740FCB284D2}"/>
    <cellStyle name="60% - Accent2 5" xfId="113" xr:uid="{5C13D451-2A86-42C0-9ECE-E22FE68C5ADE}"/>
    <cellStyle name="60% - Accent3 2" xfId="114" xr:uid="{D5D216A9-F7C0-440D-AE1D-761D39D4E421}"/>
    <cellStyle name="60% - Accent3 2 2" xfId="115" xr:uid="{813A6D80-6647-4583-9DB3-F970279419BF}"/>
    <cellStyle name="60% - Accent3 2 3" xfId="116" xr:uid="{C4F02A9C-58A2-427B-8333-8D1DAF8CB701}"/>
    <cellStyle name="60% - Accent3 3" xfId="117" xr:uid="{17A5329C-195A-4CBE-B9BE-57EB9BD7B613}"/>
    <cellStyle name="60% - Accent3 4" xfId="118" xr:uid="{4D9208E4-8648-4B93-A04D-4C3F7CD7271A}"/>
    <cellStyle name="60% - Accent3 5" xfId="119" xr:uid="{BA8A2BD3-7571-4CEF-8802-215FC66B7908}"/>
    <cellStyle name="60% - Accent4 2" xfId="120" xr:uid="{89B2BEB4-D872-4A82-8113-CD606C2B98EB}"/>
    <cellStyle name="60% - Accent4 2 2" xfId="121" xr:uid="{AFC48B16-1107-42EA-A790-C7F233E8EC02}"/>
    <cellStyle name="60% - Accent4 2 3" xfId="122" xr:uid="{A19C4E7A-C551-4C8E-8660-B8D7466A6150}"/>
    <cellStyle name="60% - Accent4 3" xfId="123" xr:uid="{79287B80-9724-45B6-93B5-9352837080F6}"/>
    <cellStyle name="60% - Accent4 4" xfId="124" xr:uid="{C2EBD489-0DE1-4181-9101-2C5869BA5F6C}"/>
    <cellStyle name="60% - Accent4 5" xfId="125" xr:uid="{8E94A1C8-0210-4A37-974C-50D1A179B0E0}"/>
    <cellStyle name="60% - Accent5 2" xfId="126" xr:uid="{ADFFDD9C-CE0A-4887-88A3-C44DB8DFED2B}"/>
    <cellStyle name="60% - Accent5 2 2" xfId="127" xr:uid="{5F59BAD9-7E38-47DC-A00D-AACE31B2133E}"/>
    <cellStyle name="60% - Accent5 2 3" xfId="128" xr:uid="{8040A8ED-0530-462D-A89F-8E2E19552627}"/>
    <cellStyle name="60% - Accent5 3" xfId="129" xr:uid="{014139AF-4E7E-4E1A-89AA-29A7EBBD8ECB}"/>
    <cellStyle name="60% - Accent5 4" xfId="130" xr:uid="{94BB5A57-6477-4AE5-B123-7BF3505A5D23}"/>
    <cellStyle name="60% - Accent5 5" xfId="131" xr:uid="{CA6DBC6C-64B5-466A-A1C3-2D2208EA6914}"/>
    <cellStyle name="60% - Accent6 2" xfId="132" xr:uid="{3850DC05-6982-45A8-B790-4DF4E501BF4F}"/>
    <cellStyle name="60% - Accent6 2 2" xfId="133" xr:uid="{998E8604-F107-4454-A4AE-E6B02400E262}"/>
    <cellStyle name="60% - Accent6 2 3" xfId="134" xr:uid="{7D934D05-80B5-4F4F-9A1B-32DE8E5FD686}"/>
    <cellStyle name="60% - Accent6 3" xfId="135" xr:uid="{D28E5718-F117-4BEC-9638-0F062F0781AC}"/>
    <cellStyle name="60% - Accent6 4" xfId="136" xr:uid="{356F373F-9730-49F9-876C-A86DF923A5E2}"/>
    <cellStyle name="60% - Accent6 5" xfId="137" xr:uid="{873D485B-E8B2-4846-A88B-A0AA48CBE382}"/>
    <cellStyle name="Accent1 - 20%" xfId="138" xr:uid="{BBF32272-5CB1-44EE-86A5-8CD56F8B02C0}"/>
    <cellStyle name="Accent1 - 40%" xfId="139" xr:uid="{253CB5C9-8F0C-448A-82B5-AF0F420179E2}"/>
    <cellStyle name="Accent1 - 60%" xfId="140" xr:uid="{82DCBEBF-A849-4B95-98F8-F85FD2D3A1C9}"/>
    <cellStyle name="Accent1 2" xfId="141" xr:uid="{9DF3FA46-D927-4BE6-AAB3-AD618CF8AF60}"/>
    <cellStyle name="Accent1 2 2" xfId="142" xr:uid="{D2E0518A-9E4C-4777-8B61-168B054AE092}"/>
    <cellStyle name="Accent1 2 3" xfId="143" xr:uid="{041AE1A1-C79D-40FD-BBC3-58F0DAB5C8AF}"/>
    <cellStyle name="Accent1 3" xfId="144" xr:uid="{810B0097-F210-486E-A8A1-0D70094D1CA1}"/>
    <cellStyle name="Accent1 4" xfId="145" xr:uid="{48EE68A7-5880-453F-8372-09F863E1D1E2}"/>
    <cellStyle name="Accent1 5" xfId="146" xr:uid="{38EFFABB-9967-4D29-B3A4-7EFA2224B5E7}"/>
    <cellStyle name="Accent2 - 20%" xfId="147" xr:uid="{46598FD3-B9B7-4B67-90D1-2AB318201843}"/>
    <cellStyle name="Accent2 - 40%" xfId="148" xr:uid="{2E25D9F3-1DA5-4E39-9891-AAAB8271746D}"/>
    <cellStyle name="Accent2 - 60%" xfId="149" xr:uid="{6DE26C61-551B-4EEC-A851-174F886F54C5}"/>
    <cellStyle name="Accent2 2" xfId="150" xr:uid="{6C7888A3-AC54-4D9F-93AE-2B5E8A878B75}"/>
    <cellStyle name="Accent2 2 2" xfId="151" xr:uid="{1A49BEEC-7F72-46A5-9455-6C6B896CBA30}"/>
    <cellStyle name="Accent2 2 3" xfId="152" xr:uid="{5B64EABE-1C89-4CB8-B7C3-1F25D9E5F20E}"/>
    <cellStyle name="Accent2 3" xfId="153" xr:uid="{4DC4FE7F-0A67-409E-99F6-825804A30A38}"/>
    <cellStyle name="Accent2 4" xfId="154" xr:uid="{B801C6D0-1A58-44E2-89AF-6E884C48DC7C}"/>
    <cellStyle name="Accent2 5" xfId="155" xr:uid="{C5C79CD2-9416-4D1A-8375-5E4CC9BE6DB7}"/>
    <cellStyle name="Accent3 - 20%" xfId="156" xr:uid="{5415C521-D7AA-435C-81D8-EDA610E26AE1}"/>
    <cellStyle name="Accent3 - 40%" xfId="157" xr:uid="{5F0D37A1-2BAD-477E-B57F-5FC20F14F7FC}"/>
    <cellStyle name="Accent3 - 60%" xfId="158" xr:uid="{2DA37293-DD49-4EB8-912E-CF5FED91292C}"/>
    <cellStyle name="Accent3 2" xfId="159" xr:uid="{EBDA12B4-B6B7-491E-84A4-5773CF775A43}"/>
    <cellStyle name="Accent3 2 2" xfId="160" xr:uid="{7536FBAE-B34B-4BF9-BCA0-51C6AC8DF4AC}"/>
    <cellStyle name="Accent3 2 3" xfId="161" xr:uid="{468E1CA6-8ED3-45AE-A38F-6A0EB6F9B060}"/>
    <cellStyle name="Accent3 3" xfId="162" xr:uid="{B43F8C4F-0F6C-4EAF-BDE2-6E90064B7EF0}"/>
    <cellStyle name="Accent3 4" xfId="163" xr:uid="{369027E2-3225-4091-AA75-B7639E19A342}"/>
    <cellStyle name="Accent3 5" xfId="164" xr:uid="{59734922-E7FF-4B37-A668-0F6D927A4C15}"/>
    <cellStyle name="Accent4 - 20%" xfId="165" xr:uid="{2AACCB5B-4735-448A-A58F-721CFD1E7BF4}"/>
    <cellStyle name="Accent4 - 40%" xfId="166" xr:uid="{D4BA60BD-7B22-477A-B031-99894C33597F}"/>
    <cellStyle name="Accent4 - 60%" xfId="167" xr:uid="{B00D0C8E-6624-4504-8184-78CDB4EB4FA7}"/>
    <cellStyle name="Accent4 2" xfId="168" xr:uid="{2D83B842-A4ED-4E7F-A288-A2927E7EC6BA}"/>
    <cellStyle name="Accent4 2 2" xfId="169" xr:uid="{D245021E-2B25-4A62-98FB-2CD36C3584C5}"/>
    <cellStyle name="Accent4 2 3" xfId="170" xr:uid="{894700B9-12F0-4BD6-BC2C-579775A9B24F}"/>
    <cellStyle name="Accent4 3" xfId="171" xr:uid="{BBB53EB0-903A-4B9B-A190-273DA42306D7}"/>
    <cellStyle name="Accent4 4" xfId="172" xr:uid="{FB263497-952A-41F6-A5E6-3047C29238F6}"/>
    <cellStyle name="Accent4 5" xfId="173" xr:uid="{AB1E3B30-1A6F-4CA2-92BE-9451FFAC5C93}"/>
    <cellStyle name="Accent5 - 20%" xfId="174" xr:uid="{6868E1DE-EF2A-4165-93F5-16CDE19BC8E7}"/>
    <cellStyle name="Accent5 - 40%" xfId="175" xr:uid="{F55B0075-25DF-4A7F-A587-4058EDBF18C6}"/>
    <cellStyle name="Accent5 - 60%" xfId="176" xr:uid="{DB09F635-62F0-4ABD-902A-BF32AB45DBA4}"/>
    <cellStyle name="Accent5 2" xfId="177" xr:uid="{D7B402F8-D752-4F3A-B4FA-07DE7546A376}"/>
    <cellStyle name="Accent5 2 2" xfId="178" xr:uid="{9C215170-99BC-4A26-9A12-081FD52FD65C}"/>
    <cellStyle name="Accent5 2 3" xfId="179" xr:uid="{CE642E87-9533-406A-AF3E-FB846A963CCF}"/>
    <cellStyle name="Accent5 3" xfId="180" xr:uid="{24FBB5DC-816A-404C-953A-D8DD8A8CE84F}"/>
    <cellStyle name="Accent5 4" xfId="181" xr:uid="{C04CD467-4106-4185-812D-1B4FD0477B1C}"/>
    <cellStyle name="Accent5 5" xfId="182" xr:uid="{95661CC0-CB50-4C16-A81C-5B29076A3727}"/>
    <cellStyle name="Accent6 - 20%" xfId="183" xr:uid="{4979C11E-6B6F-4B58-807E-CF1C12742A07}"/>
    <cellStyle name="Accent6 - 40%" xfId="184" xr:uid="{D5E17C2C-0964-4312-80B0-91F49615CCF8}"/>
    <cellStyle name="Accent6 - 60%" xfId="185" xr:uid="{DF0300DA-833E-4460-A1E1-B7B87AD2778C}"/>
    <cellStyle name="Accent6 2" xfId="186" xr:uid="{A0B58A20-1413-4B32-8356-834B61A30431}"/>
    <cellStyle name="Accent6 2 2" xfId="187" xr:uid="{296D1827-CC12-4221-A002-8CA1085D0371}"/>
    <cellStyle name="Accent6 2 3" xfId="188" xr:uid="{0E28E326-3E4B-40EA-8E99-8278D033466B}"/>
    <cellStyle name="Accent6 3" xfId="189" xr:uid="{A57B081B-7599-430D-9FE9-7A6AFF881EE0}"/>
    <cellStyle name="Accent6 4" xfId="190" xr:uid="{38290B96-A31C-4271-BAF9-AA78D0537D7D}"/>
    <cellStyle name="Accent6 5" xfId="191" xr:uid="{12C9D36D-2773-4427-BC1F-6C8EE3C80DE3}"/>
    <cellStyle name="Adjustable" xfId="192" xr:uid="{867CE7FC-19B1-4A09-B4D1-81990B217F63}"/>
    <cellStyle name="Adjustable 2" xfId="193" xr:uid="{3070595D-47F3-4EE6-BF24-8FF7F913C041}"/>
    <cellStyle name="ÅëÈ­ [0]_±âÅ¸" xfId="194" xr:uid="{113ED3A6-9E2F-420D-AC03-92CBF5C229D4}"/>
    <cellStyle name="ÅëÈ­_±âÅ¸" xfId="195" xr:uid="{E7B52897-EE4D-4086-B98B-C1957DFE70B9}"/>
    <cellStyle name="ÄÞ¸¶ [0]_±âÅ¸" xfId="196" xr:uid="{CF4B7F9F-503E-4626-8F32-7B954546B2F9}"/>
    <cellStyle name="ÄÞ¸¶_±âÅ¸" xfId="197" xr:uid="{F9553754-21D3-4FC5-A8EB-59BE41AE7DFC}"/>
    <cellStyle name="Bad 2" xfId="198" xr:uid="{6D3CDEB8-4502-4F15-AF20-718CA08E0C69}"/>
    <cellStyle name="Bad 2 2" xfId="199" xr:uid="{75C62579-CF96-4203-A167-2AB6915BD6BD}"/>
    <cellStyle name="Bad 2 3" xfId="200" xr:uid="{425023CF-1AC2-491E-BD67-4BE9D79D5659}"/>
    <cellStyle name="Bad 3" xfId="201" xr:uid="{A1081977-4A97-44B1-8682-E3255AEE4CD8}"/>
    <cellStyle name="Bad 4" xfId="202" xr:uid="{54749248-4F28-4D8B-B3E6-AA84C53C8CB3}"/>
    <cellStyle name="Bad 5" xfId="203" xr:uid="{B821CD3F-A3F0-4397-BA30-E7CB4718B6F5}"/>
    <cellStyle name="Best" xfId="204" xr:uid="{8D42115B-4FE3-4E87-B8EA-216D5089F95A}"/>
    <cellStyle name="Best 2" xfId="205" xr:uid="{510FCF5B-97D6-4676-BF54-37EBBF35373B}"/>
    <cellStyle name="BORDERS" xfId="206" xr:uid="{65B661E8-FC57-4A5E-AAEA-E7812E4E3371}"/>
    <cellStyle name="Ç¥ÁØ_¿ù°£¿ä¾àº¸°í" xfId="207" xr:uid="{97C946F4-5812-41C4-8EF3-E98BB4DDA644}"/>
    <cellStyle name="Calc Currency (0)" xfId="208" xr:uid="{D505EC7D-82B0-4751-992B-DEDCE260B57A}"/>
    <cellStyle name="Calc Currency (0) 2" xfId="209" xr:uid="{AC787DD1-8C71-4177-9381-78821755E9E9}"/>
    <cellStyle name="Calc Currency (0) 3" xfId="210" xr:uid="{D8F958DE-07AC-41FB-A679-2D153E71AD8D}"/>
    <cellStyle name="Calc Currency (0) 4" xfId="211" xr:uid="{D7B79CF1-7EA1-4364-89AD-1C4454C963E4}"/>
    <cellStyle name="Calculation 2" xfId="212" xr:uid="{B9280BC9-80C5-4078-92CB-86C08451D395}"/>
    <cellStyle name="Calculation 2 2" xfId="213" xr:uid="{F280DC17-E03B-4D72-96A3-4BC2C40C3456}"/>
    <cellStyle name="Calculation 2 3" xfId="214" xr:uid="{09873D46-2BFF-454F-BA3F-20FDAB5A7C46}"/>
    <cellStyle name="Calculation 3" xfId="215" xr:uid="{FBBE2491-E399-4CEA-9AA9-95DCD55FAB24}"/>
    <cellStyle name="Calculation 4" xfId="216" xr:uid="{24C6BF36-6783-4EF3-8D60-F8E84C9D6230}"/>
    <cellStyle name="Calculation 5" xfId="217" xr:uid="{1AE5FD66-D05A-4D74-ABA9-A16D8A15D376}"/>
    <cellStyle name="Check Cell 2" xfId="218" xr:uid="{0ABA65F6-DD06-4254-BD6D-E4E430BAA581}"/>
    <cellStyle name="Check Cell 2 2" xfId="219" xr:uid="{8293A5C2-5A50-4F23-A398-13EBBD887B05}"/>
    <cellStyle name="Check Cell 2 3" xfId="220" xr:uid="{122F3443-61A3-40BC-8C3F-5D80829EBA07}"/>
    <cellStyle name="Check Cell 3" xfId="221" xr:uid="{D913EEC9-C844-459B-BAE1-0E12F7521E55}"/>
    <cellStyle name="Check Cell 4" xfId="222" xr:uid="{13A5C17D-99A0-46F9-802F-16E74AE2AAF7}"/>
    <cellStyle name="Check Cell 5" xfId="223" xr:uid="{08459571-1742-4B89-97D8-9D6665853558}"/>
    <cellStyle name="ÇÏÀÌÆÛ¸µÅ©" xfId="224" xr:uid="{7D496337-F5F9-4942-9C47-3AB8F0A07F23}"/>
    <cellStyle name="Comma" xfId="2" builtinId="3"/>
    <cellStyle name="Comma  - Style1" xfId="225" xr:uid="{89420F88-D4C5-4AE3-8CD4-23F46EA98149}"/>
    <cellStyle name="Comma  - Style2" xfId="226" xr:uid="{39824697-F075-4BD3-91EF-7678E3832085}"/>
    <cellStyle name="Comma  - Style3" xfId="227" xr:uid="{704EB194-1A87-46F0-BB07-104255876796}"/>
    <cellStyle name="Comma  - Style4" xfId="228" xr:uid="{532A7C67-2946-4666-8BDB-22ACD8244301}"/>
    <cellStyle name="Comma  - Style5" xfId="229" xr:uid="{46FA0A6E-5098-4A90-956F-42778F7794DB}"/>
    <cellStyle name="Comma  - Style6" xfId="230" xr:uid="{9353171A-DA44-42A3-A4F9-CF734EBEBD4D}"/>
    <cellStyle name="Comma  - Style7" xfId="231" xr:uid="{1A00F609-6079-4AFE-8C71-018953C4D3CA}"/>
    <cellStyle name="Comma  - Style8" xfId="232" xr:uid="{B63326E0-3E06-4B9B-B5DB-54B90AB119D4}"/>
    <cellStyle name="Comma 10" xfId="233" xr:uid="{9D86CF41-45CC-489C-87BB-20EF2DCE9BDB}"/>
    <cellStyle name="Comma 10 10" xfId="234" xr:uid="{023CB642-ED7B-43BC-99C0-FBD189EF5609}"/>
    <cellStyle name="Comma 10 2" xfId="235" xr:uid="{34B818A3-6302-41D2-A248-75680C75A33C}"/>
    <cellStyle name="Comma 10 2 2" xfId="236" xr:uid="{32FF7C19-CDD6-4DBD-BF03-D50052C8D314}"/>
    <cellStyle name="Comma 10 2 2 2" xfId="237" xr:uid="{FE2D82AB-B067-4244-80BA-DA47FC4020C7}"/>
    <cellStyle name="Comma 10 2 3" xfId="238" xr:uid="{DD19CF2F-49F8-4788-94DC-A091DD02B91F}"/>
    <cellStyle name="Comma 10 3" xfId="239" xr:uid="{00E9C74A-34F7-4928-8691-3705D7C9CDCC}"/>
    <cellStyle name="Comma 10_CRU PROC" xfId="240" xr:uid="{C7B70CE7-E8C1-45AE-8B9C-689B272DC31C}"/>
    <cellStyle name="Comma 11" xfId="241" xr:uid="{488FAFDB-4DBA-48A1-B923-B3E046D11448}"/>
    <cellStyle name="Comma 11 2" xfId="242" xr:uid="{E36DED93-2247-4DF1-82F0-49DDDD42044A}"/>
    <cellStyle name="Comma 12" xfId="243" xr:uid="{520F56FC-5B42-4B18-B2FC-A68A12844694}"/>
    <cellStyle name="Comma 12 2" xfId="244" xr:uid="{CD0A5FBA-5CF5-47CF-AF90-CFFD2FA87296}"/>
    <cellStyle name="Comma 12 2 2" xfId="245" xr:uid="{313F6F16-9BF7-4804-AA83-CB75BEF6E9D4}"/>
    <cellStyle name="Comma 12 2 3" xfId="246" xr:uid="{22B74C39-62FE-441A-B7D7-B8D66A0DB38C}"/>
    <cellStyle name="Comma 12 3" xfId="247" xr:uid="{AB8E9693-F4CD-4C58-9593-FB247786FC65}"/>
    <cellStyle name="Comma 13" xfId="248" xr:uid="{70B1B7FC-F830-4301-8425-D8234AD6D58A}"/>
    <cellStyle name="Comma 14" xfId="249" xr:uid="{661395D1-58F3-4B4E-AB51-C8DB5C7D34DA}"/>
    <cellStyle name="Comma 15" xfId="250" xr:uid="{01288D3B-C936-469D-8F05-22CE2A7C4E2E}"/>
    <cellStyle name="Comma 16" xfId="251" xr:uid="{163DE341-9302-48CA-AB50-2196F320AE41}"/>
    <cellStyle name="Comma 17" xfId="252" xr:uid="{1BE44C9E-03DA-4B4F-8DB4-8269E645DC7F}"/>
    <cellStyle name="Comma 18" xfId="253" xr:uid="{5ADE24EB-938B-4192-861D-B31A693DB886}"/>
    <cellStyle name="Comma 18 2" xfId="254" xr:uid="{B411717A-ADB1-4A7E-BA25-74B955F9F8CC}"/>
    <cellStyle name="Comma 19" xfId="255" xr:uid="{50D99E9A-C523-4310-BD37-CFB5806972BC}"/>
    <cellStyle name="Comma 19 2" xfId="256" xr:uid="{B760F942-ECBC-4673-BA86-3FB8A0C19082}"/>
    <cellStyle name="Comma 2" xfId="257" xr:uid="{9E2F6F94-1CD8-4652-8270-CF88D1E0D85B}"/>
    <cellStyle name="Comma 2 2" xfId="258" xr:uid="{80F329CC-9E8B-4DA9-AF59-1FC4D3312C4A}"/>
    <cellStyle name="Comma 2 3" xfId="259" xr:uid="{9745710F-F5E3-4090-B423-150A231179ED}"/>
    <cellStyle name="Comma 2 3 2" xfId="260" xr:uid="{6E7AA9A2-8290-4FA0-A2CA-530CBA733A9D}"/>
    <cellStyle name="Comma 2 38" xfId="261" xr:uid="{73D436DB-7A91-4CA2-8C03-58235986D43D}"/>
    <cellStyle name="Comma 2 4" xfId="262" xr:uid="{19F64280-D6EC-44E7-B99F-33D5FCDA6D6D}"/>
    <cellStyle name="Comma 2 4 2" xfId="263" xr:uid="{B385E193-77F3-460F-BB9D-AA32D48BB568}"/>
    <cellStyle name="Comma 2 4 2 2" xfId="264" xr:uid="{E94103D3-DC1B-407A-B2F1-3FBDBB94B93E}"/>
    <cellStyle name="Comma 2 4 3" xfId="265" xr:uid="{9C208582-4ACB-4221-B2BC-7EA351085E89}"/>
    <cellStyle name="Comma 2 5" xfId="266" xr:uid="{F2EF41CE-A967-4B5B-99E1-C0A6009DC5B2}"/>
    <cellStyle name="Comma 2 6" xfId="267" xr:uid="{7D9425A9-2B0A-4F1D-A23F-3443764F0E16}"/>
    <cellStyle name="Comma 20" xfId="268" xr:uid="{F7C369E0-E79A-4622-A93A-F4075BC24F34}"/>
    <cellStyle name="Comma 20 2" xfId="269" xr:uid="{FBF77ABA-BFB5-45E4-BED3-61CC2746985D}"/>
    <cellStyle name="Comma 21" xfId="270" xr:uid="{1BA1E434-2ACD-4D8D-A7F0-5F01C83F5DA9}"/>
    <cellStyle name="Comma 21 2" xfId="271" xr:uid="{004B3B0E-BAAB-44B9-AC80-223C14B44664}"/>
    <cellStyle name="Comma 22" xfId="272" xr:uid="{D259CFAC-3484-418E-9CEA-D9856EC7C721}"/>
    <cellStyle name="Comma 22 2" xfId="273" xr:uid="{DB1B7445-7DF7-4340-823A-2821D73A4810}"/>
    <cellStyle name="Comma 23" xfId="274" xr:uid="{B826BE2F-5A14-421D-A918-2BA075AFAFB1}"/>
    <cellStyle name="Comma 24" xfId="275" xr:uid="{46CACC0A-8A4D-4ED1-8741-436FCBA732A8}"/>
    <cellStyle name="Comma 25" xfId="276" xr:uid="{F886A5A8-54B5-40BB-B8B3-B93A2739C54D}"/>
    <cellStyle name="Comma 26" xfId="277" xr:uid="{4DB2032C-E240-4FDC-836C-2D45D21F664D}"/>
    <cellStyle name="Comma 27" xfId="278" xr:uid="{BA73C138-4198-4216-82D0-9584F7CACE54}"/>
    <cellStyle name="Comma 28" xfId="279" xr:uid="{1C778826-2555-489A-A757-B7A5222C0211}"/>
    <cellStyle name="Comma 29" xfId="280" xr:uid="{88819ED2-16F8-4657-819D-08FCEEFFD702}"/>
    <cellStyle name="Comma 3" xfId="281" xr:uid="{3F3F058A-8885-429D-B52E-1D9D61302E91}"/>
    <cellStyle name="Comma 3 2" xfId="282" xr:uid="{C0D22E7A-17E1-464F-BE69-7002B9EC4AD4}"/>
    <cellStyle name="Comma 3 2 2" xfId="283" xr:uid="{3D651A65-E629-411E-8183-E84C1BAE3D09}"/>
    <cellStyle name="Comma 3 3" xfId="284" xr:uid="{8369222A-3D13-475E-9861-755FF7809D44}"/>
    <cellStyle name="Comma 3 4" xfId="285" xr:uid="{E79F2D03-5998-41FF-9832-1369ACA49375}"/>
    <cellStyle name="Comma 30" xfId="286" xr:uid="{3BA69BA8-9B7E-43EF-B3E7-06A498D3C964}"/>
    <cellStyle name="Comma 31" xfId="287" xr:uid="{5946A81F-3397-4AF0-A27B-61EFF59C3D17}"/>
    <cellStyle name="Comma 32" xfId="288" xr:uid="{BD21A540-1F87-453D-8616-F53BFD80CD58}"/>
    <cellStyle name="Comma 33" xfId="289" xr:uid="{A5A13A89-65A9-4DF1-B680-AB05F507017B}"/>
    <cellStyle name="Comma 34" xfId="290" xr:uid="{E2CC4CAA-C13E-487A-B0D9-A5F6FC9D39C8}"/>
    <cellStyle name="Comma 4" xfId="291" xr:uid="{969F2D7D-2BC8-415D-8D4B-7C9A9BCC46A5}"/>
    <cellStyle name="Comma 4 2" xfId="292" xr:uid="{EB9B4D61-5FE4-4064-B48C-83611748CE5B}"/>
    <cellStyle name="Comma 4 3" xfId="293" xr:uid="{3BF322E4-85C0-40C1-81DB-CC65B9FEC890}"/>
    <cellStyle name="Comma 5" xfId="294" xr:uid="{E6625C52-ACB0-4326-A999-2416CA96EBAA}"/>
    <cellStyle name="Comma 5 2" xfId="295" xr:uid="{6D142EEB-51EE-4EA1-BE04-26DBEC027881}"/>
    <cellStyle name="Comma 6" xfId="296" xr:uid="{55D19E6A-A8C4-4680-9679-1ECE910A2D47}"/>
    <cellStyle name="Comma 6 2" xfId="297" xr:uid="{5164060A-10B6-4B24-BD77-BB7EA9E761C4}"/>
    <cellStyle name="Comma 6 3" xfId="298" xr:uid="{41E97487-82AE-4686-A513-867923300780}"/>
    <cellStyle name="Comma 6_CRU PROC" xfId="299" xr:uid="{8E76B278-35EC-4851-8B0D-0B6D15A007F0}"/>
    <cellStyle name="Comma 7" xfId="300" xr:uid="{B35AAB46-1EAE-4A0F-95A4-145138AC8CB7}"/>
    <cellStyle name="Comma 7 2" xfId="301" xr:uid="{3DD37A3A-1A05-4E92-97F5-EC9BCE00C9C3}"/>
    <cellStyle name="Comma 7 3" xfId="302" xr:uid="{76A71EF1-7E36-43C6-A053-CDBE79BD6984}"/>
    <cellStyle name="Comma 7_CRU PROC" xfId="303" xr:uid="{4633BB08-2244-4466-8DC6-8626747F4245}"/>
    <cellStyle name="Comma 8" xfId="304" xr:uid="{E81DD8D1-C805-4592-869D-FCBBDBDE6F69}"/>
    <cellStyle name="Comma 8 2" xfId="305" xr:uid="{A7C51ACD-DA2E-470A-B237-08039F93BBD1}"/>
    <cellStyle name="Comma 8 3" xfId="306" xr:uid="{9D02D097-8E03-461D-87FF-26C285B34BAB}"/>
    <cellStyle name="Comma 8_CRU PROC" xfId="307" xr:uid="{659C12C4-199F-4209-8468-D0F3DCC2481A}"/>
    <cellStyle name="Comma 9" xfId="308" xr:uid="{F1478035-A048-462C-9931-E771F83D5C32}"/>
    <cellStyle name="Comma 9 2" xfId="309" xr:uid="{39398F2C-2B6F-4012-9D27-31FC53180CDF}"/>
    <cellStyle name="Comma 9 3" xfId="310" xr:uid="{EAFA4A68-B2AD-4249-82CE-BB724898B0C2}"/>
    <cellStyle name="Comma 9_CRU PROC" xfId="311" xr:uid="{BC5846F6-4DC5-4468-8F77-4F1F618F0418}"/>
    <cellStyle name="Comma0" xfId="312" xr:uid="{0E464F46-9735-4553-B207-4EB31F5C9FC2}"/>
    <cellStyle name="Comma0 2" xfId="313" xr:uid="{46282A31-752B-4EB8-B85E-459208050AA1}"/>
    <cellStyle name="Copied" xfId="314" xr:uid="{69861BBF-C3BE-430D-B027-ED61D91DCD78}"/>
    <cellStyle name="Currency0" xfId="315" xr:uid="{3119AA8E-9ADC-4307-BA4D-C2338E496730}"/>
    <cellStyle name="Currency0 2" xfId="316" xr:uid="{90FCADA0-5521-4A97-9A8C-CA805DA2DAD3}"/>
    <cellStyle name="Date" xfId="317" xr:uid="{E68E828E-C0E0-43FE-916F-525A5F9A5A54}"/>
    <cellStyle name="Date 2" xfId="318" xr:uid="{FC6C214A-3485-44FD-9EFF-2A1BEA892634}"/>
    <cellStyle name="Emphasis 1 2" xfId="319" xr:uid="{804C143B-F47A-42F6-9EF1-C2C3B9E9FF05}"/>
    <cellStyle name="Emphasis 2 2" xfId="320" xr:uid="{F29B35C6-3796-49E3-B7B8-56F79181B185}"/>
    <cellStyle name="Emphasis 3 2" xfId="321" xr:uid="{12F00146-42E9-4F66-B8BF-6A06DB4EBFE4}"/>
    <cellStyle name="Entered" xfId="322" xr:uid="{C3D541D6-8A70-423A-9A37-92B761064627}"/>
    <cellStyle name="Explanatory Text 2" xfId="323" xr:uid="{1ABB50FA-26F8-414D-BB1B-6ED63EB8C1BB}"/>
    <cellStyle name="Explanatory Text 2 2" xfId="324" xr:uid="{E99ED453-0C49-44F4-8EAA-114A6E3BCB29}"/>
    <cellStyle name="Explanatory Text 2 3" xfId="325" xr:uid="{002D67EE-5B19-4274-8591-AC9F19E2D6C1}"/>
    <cellStyle name="Explanatory Text 3" xfId="326" xr:uid="{FC3F7A59-B40A-4BA5-8039-6523110F2761}"/>
    <cellStyle name="Explanatory Text 4" xfId="327" xr:uid="{760DEC02-3F94-450E-B54F-82884301C017}"/>
    <cellStyle name="Explanatory Text 5" xfId="328" xr:uid="{255F66B9-9407-4BF5-B453-AF156B970E11}"/>
    <cellStyle name="FIGURES" xfId="329" xr:uid="{B1C8D863-0CAC-438F-8184-5C99D422AD12}"/>
    <cellStyle name="Fixed" xfId="330" xr:uid="{BE784A99-2161-4E53-B36C-CAC8F2C53B94}"/>
    <cellStyle name="Fixed 2" xfId="331" xr:uid="{B9205622-1E40-41A3-BB67-952F5850448A}"/>
    <cellStyle name="Good 2" xfId="332" xr:uid="{3AE24AC4-7A00-46D4-B1AD-4ECC90ADAA8E}"/>
    <cellStyle name="Good 2 2" xfId="333" xr:uid="{DE0BE2BC-1E66-4366-A979-3788DC3B0F81}"/>
    <cellStyle name="Good 2 3" xfId="334" xr:uid="{331F78CD-BE07-48F5-858E-AE669987D252}"/>
    <cellStyle name="Good 3" xfId="335" xr:uid="{8915FC40-2ED5-4B9A-A95C-0A54F7873E08}"/>
    <cellStyle name="Good 4" xfId="336" xr:uid="{AF12CBC7-B16E-46E3-BDD0-E11F454E74AA}"/>
    <cellStyle name="Good 5" xfId="337" xr:uid="{D73D8D23-1539-48BF-9EB1-A2AB3B3407BD}"/>
    <cellStyle name="Grey" xfId="338" xr:uid="{1E8A0029-830F-4DF2-8B10-0F05EBAF2442}"/>
    <cellStyle name="Grey 2" xfId="339" xr:uid="{05A4100E-E0BD-4F49-8291-D9F6A3C12027}"/>
    <cellStyle name="Header1" xfId="340" xr:uid="{B641FB27-10EE-4674-928C-2B66F35A0853}"/>
    <cellStyle name="Header2" xfId="341" xr:uid="{794D14CE-0B62-4966-BA84-CA20B565832D}"/>
    <cellStyle name="Heading 1 2" xfId="342" xr:uid="{7FCA01B3-A3B7-407D-96AE-5A8B302821B3}"/>
    <cellStyle name="Heading 1 2 2" xfId="343" xr:uid="{DE593A70-7F1F-4C50-B65A-A31E71171FC6}"/>
    <cellStyle name="Heading 1 2 3" xfId="344" xr:uid="{AC2DA280-BAB7-4624-A32D-0F6BB3653BEA}"/>
    <cellStyle name="Heading 1 2 4" xfId="345" xr:uid="{4EBEBC6C-83C0-40BF-B91B-EAE6343369C4}"/>
    <cellStyle name="Heading 1 3" xfId="346" xr:uid="{E02C67BF-4080-428A-B417-F072FC09A288}"/>
    <cellStyle name="Heading 1 3 2" xfId="347" xr:uid="{647699F1-01E5-4C29-BAF7-74E72B0EA3FE}"/>
    <cellStyle name="Heading 1 4" xfId="348" xr:uid="{E90CAB54-4BE9-4721-A203-DE5B358EFB81}"/>
    <cellStyle name="Heading 1 4 2" xfId="349" xr:uid="{CB0DE9F6-5540-404C-85A1-C7D9624BDADA}"/>
    <cellStyle name="Heading 1 5" xfId="350" xr:uid="{7BD1A0EB-9D4C-4146-9944-E24D599C2BA8}"/>
    <cellStyle name="Heading 1 5 2" xfId="351" xr:uid="{5E745BE8-19DA-41F8-9FE9-186893E6F3F3}"/>
    <cellStyle name="Heading 2 2" xfId="352" xr:uid="{DD717034-156E-469C-A58F-582A1D0AAFB8}"/>
    <cellStyle name="Heading 2 2 2" xfId="353" xr:uid="{22F408F9-34CC-4F2B-A1C0-0CADFBBA53F8}"/>
    <cellStyle name="Heading 2 2 3" xfId="354" xr:uid="{45075B6E-75B1-4337-9F3A-85B832A3939B}"/>
    <cellStyle name="Heading 2 2 4" xfId="355" xr:uid="{1646C2E2-6C72-4B9A-B6F2-FCB58534B150}"/>
    <cellStyle name="Heading 2 3" xfId="356" xr:uid="{ED23D94D-B37F-4E0D-B291-FEC41A557CFB}"/>
    <cellStyle name="Heading 2 3 2" xfId="357" xr:uid="{FD50F254-913D-416A-9334-6DCBD7085BF2}"/>
    <cellStyle name="Heading 2 4" xfId="358" xr:uid="{D16E406D-2462-4634-877A-1EFC8C041F94}"/>
    <cellStyle name="Heading 2 4 2" xfId="359" xr:uid="{C1A3971C-42DE-484E-9EB1-CA66FC203F4A}"/>
    <cellStyle name="Heading 2 5" xfId="360" xr:uid="{2E98D633-290C-4F96-A722-FFB86B13D085}"/>
    <cellStyle name="Heading 2 5 2" xfId="361" xr:uid="{008028D6-3510-47A1-AAED-C02B65E5065E}"/>
    <cellStyle name="Heading 3 2" xfId="362" xr:uid="{BBE0820C-C486-4693-843F-ADEE3262B437}"/>
    <cellStyle name="Heading 3 2 2" xfId="363" xr:uid="{FAB3D8F0-3BCA-41AC-A754-8E97240312EC}"/>
    <cellStyle name="Heading 3 2 3" xfId="364" xr:uid="{0BFF0502-60EC-47DA-A951-B6FC2E172190}"/>
    <cellStyle name="Heading 3 3" xfId="365" xr:uid="{45EADD03-FC3E-4678-8EA0-D6B14725C87E}"/>
    <cellStyle name="Heading 3 4" xfId="366" xr:uid="{FD4E9CDB-BF39-4352-AF80-D751A278E977}"/>
    <cellStyle name="Heading 3 5" xfId="367" xr:uid="{6D8D6EC6-444D-4819-9AE8-E3E37C295FD1}"/>
    <cellStyle name="Heading 4 2" xfId="368" xr:uid="{4A233FA1-A125-41FB-B881-962189523377}"/>
    <cellStyle name="Heading 4 2 2" xfId="369" xr:uid="{906998C9-824D-46F7-8250-26B467E2D80F}"/>
    <cellStyle name="Heading 4 2 3" xfId="370" xr:uid="{FD8CA58D-2BE0-433B-87E9-E63163E6F2A4}"/>
    <cellStyle name="Heading 4 3" xfId="371" xr:uid="{8A866D3F-9414-48A3-970A-7492E36740FB}"/>
    <cellStyle name="Heading 4 4" xfId="372" xr:uid="{90F26FCC-EE09-4CB7-A95E-DB9417DC512E}"/>
    <cellStyle name="Heading 4 5" xfId="373" xr:uid="{D84B7CD8-3BA4-45C5-8275-949FC20F775D}"/>
    <cellStyle name="Hyperlink 2" xfId="374" xr:uid="{48412EF1-1FCC-44AE-B812-793E514ED0E7}"/>
    <cellStyle name="Hyperlink 3" xfId="375" xr:uid="{61CA2659-F331-4D1D-875F-EFDBA73F59E1}"/>
    <cellStyle name="Hyperlink 4" xfId="376" xr:uid="{A79B1A86-720F-46D7-AF5B-0CC7D30FB925}"/>
    <cellStyle name="Input [yellow]" xfId="377" xr:uid="{754BE624-FF91-4657-BFA9-7069391A37A8}"/>
    <cellStyle name="Input [yellow] 2" xfId="378" xr:uid="{BF78341D-5A17-4808-B5D3-FFC9B16AE3B8}"/>
    <cellStyle name="Input 10" xfId="379" xr:uid="{DBC61E4F-DBA9-4150-BF16-ABC5A1C0F7AA}"/>
    <cellStyle name="Input 11" xfId="380" xr:uid="{00E68142-867A-4C73-A3B0-2F317B90A248}"/>
    <cellStyle name="Input 12" xfId="381" xr:uid="{C7E3387C-A26D-4898-8F76-4573CB42AA9B}"/>
    <cellStyle name="Input 13" xfId="382" xr:uid="{3C55DBFD-ED5D-460C-B1C0-2CF88E704CD3}"/>
    <cellStyle name="Input 14" xfId="383" xr:uid="{9B3DF9E2-520E-459E-8EEA-AE2AAE641A83}"/>
    <cellStyle name="Input 15" xfId="384" xr:uid="{35A4E968-4E96-499A-A3C8-EC427D4C3C3C}"/>
    <cellStyle name="Input 16" xfId="385" xr:uid="{1E712123-C864-48C9-AF70-F1D5E2A0D90F}"/>
    <cellStyle name="Input 17" xfId="386" xr:uid="{4C6DCDC6-69D8-43E4-B2BD-4C1959763143}"/>
    <cellStyle name="Input 18" xfId="387" xr:uid="{88E1CEEB-F86A-4CF1-AF19-5337F9E616D9}"/>
    <cellStyle name="Input 19" xfId="388" xr:uid="{592C4B38-0778-4D39-BB80-46295334740D}"/>
    <cellStyle name="Input 2" xfId="389" xr:uid="{1AEFB29D-F846-418E-A819-4CA749BDFF97}"/>
    <cellStyle name="Input 2 2" xfId="390" xr:uid="{7004248A-D2A9-4E1D-8295-798A05E6EB8B}"/>
    <cellStyle name="Input 2 3" xfId="391" xr:uid="{183B271B-019F-455A-A00C-88EB6D7DD932}"/>
    <cellStyle name="Input 20" xfId="392" xr:uid="{EF9193B9-F5EE-4C66-97A8-169481ACB189}"/>
    <cellStyle name="Input 21" xfId="393" xr:uid="{656A0BD5-B341-4E0D-B091-BF3CC008CD69}"/>
    <cellStyle name="Input 3" xfId="394" xr:uid="{7C0CA597-23D9-412E-955F-D4B62A79475E}"/>
    <cellStyle name="Input 3 2" xfId="395" xr:uid="{D310E4CB-EB88-40FF-9005-D81402F46607}"/>
    <cellStyle name="Input 4" xfId="396" xr:uid="{33C3CF16-1AFC-4AE0-8805-2EA4F88C1968}"/>
    <cellStyle name="Input 4 2" xfId="397" xr:uid="{0E91D16B-4688-492B-B72D-B9D45D898D39}"/>
    <cellStyle name="Input 5" xfId="398" xr:uid="{B830A752-9662-47C7-87CC-1381274EC30D}"/>
    <cellStyle name="Input 6" xfId="399" xr:uid="{11E06EBA-D16B-465C-8C5C-80D41013A389}"/>
    <cellStyle name="Input 7" xfId="400" xr:uid="{E799F98D-C449-436D-929F-02C98B727366}"/>
    <cellStyle name="Input 8" xfId="401" xr:uid="{E084F742-D5C9-477E-B373-6A6055793EE3}"/>
    <cellStyle name="Input 9" xfId="402" xr:uid="{00E64B4A-E24A-48AD-83D7-F3F5F66102D0}"/>
    <cellStyle name="ITEMS" xfId="403" xr:uid="{673DEDC3-CF90-400C-B176-D19CAB4DD26E}"/>
    <cellStyle name="Linked Cell 2" xfId="404" xr:uid="{37E61E55-93EE-4BF5-9EC3-5EB6B71C9F3A}"/>
    <cellStyle name="Linked Cell 2 2" xfId="405" xr:uid="{EEBB7194-1B76-423F-B90D-E5EABACB59BE}"/>
    <cellStyle name="Linked Cell 2 3" xfId="406" xr:uid="{A83D49D0-6129-4595-816D-194565213CEF}"/>
    <cellStyle name="Linked Cell 3" xfId="407" xr:uid="{AD256B36-EB06-42CA-82B0-F367986C75AE}"/>
    <cellStyle name="Linked Cell 4" xfId="408" xr:uid="{2C0238C9-A312-41D3-86A5-1717E631FC80}"/>
    <cellStyle name="Linked Cell 5" xfId="409" xr:uid="{5F374A16-F70E-4F8F-91BB-677B8AB0F5FD}"/>
    <cellStyle name="m1 - Style1" xfId="410" xr:uid="{652DD8B7-5588-4C63-8F3A-DAF02913F3E7}"/>
    <cellStyle name="MANKAD" xfId="411" xr:uid="{82539190-F608-4DED-8ACA-8AB9A380593A}"/>
    <cellStyle name="METRO" xfId="412" xr:uid="{DEBF4089-4D6C-4956-8115-E1ACF6B68948}"/>
    <cellStyle name="Neutral 2" xfId="413" xr:uid="{C6899906-E41F-431D-BEFB-15655DAF9E97}"/>
    <cellStyle name="Neutral 2 2" xfId="414" xr:uid="{D01BE3BD-426C-4FC4-9F8F-D4C1E3F6F147}"/>
    <cellStyle name="Neutral 2 3" xfId="415" xr:uid="{75FCFDC0-8A2A-4C22-B49C-3DCC3EFF72E5}"/>
    <cellStyle name="Neutral 3" xfId="416" xr:uid="{86FA831B-D0B8-48E2-B719-5BFED5348AAE}"/>
    <cellStyle name="Neutral 4" xfId="417" xr:uid="{32B98D9D-0C32-406B-AFE2-502A6D9E3E12}"/>
    <cellStyle name="Neutral 5" xfId="418" xr:uid="{AB5DEF72-4805-4562-86B7-9B16DA100FCA}"/>
    <cellStyle name="no dec" xfId="419" xr:uid="{CDE273F3-3A06-46FE-A0EE-73569A43B1F1}"/>
    <cellStyle name="Normal" xfId="0" builtinId="0"/>
    <cellStyle name="Normal - Style1" xfId="420" xr:uid="{0C66A01B-E696-4DF9-89EB-948E02DB538D}"/>
    <cellStyle name="Normal - Style1 2" xfId="421" xr:uid="{D54BB091-E2C7-4DC6-9483-AE778B40988B}"/>
    <cellStyle name="Normal - Style1 2 2" xfId="422" xr:uid="{5E9AA215-270C-4707-8543-89EF1B339C8F}"/>
    <cellStyle name="Normal - Style1 3" xfId="423" xr:uid="{8A7A2946-2C40-4E40-9B6C-9C81D0E95D05}"/>
    <cellStyle name="Normal - Style1 4" xfId="424" xr:uid="{3F9ADDD4-C9BC-4620-B94C-14C62958B218}"/>
    <cellStyle name="Normal - Style1_CRU PROC" xfId="425" xr:uid="{23CA2DFE-396C-47C6-A169-CAA9A62F180C}"/>
    <cellStyle name="Normal 10" xfId="426" xr:uid="{156F50E2-1C46-4272-9873-08282F70D118}"/>
    <cellStyle name="Normal 10 2" xfId="427" xr:uid="{07081681-2CF0-44F2-B72F-043443592829}"/>
    <cellStyle name="Normal 10 2 2" xfId="428" xr:uid="{187771F0-15C6-49C2-92B6-668E5CF983C0}"/>
    <cellStyle name="Normal 10 3" xfId="429" xr:uid="{8B035F4C-6A11-46BD-8BFF-E1FFFC6BCF7C}"/>
    <cellStyle name="Normal 10 3 2" xfId="430" xr:uid="{B424AA3C-7A62-4418-A3F3-571AA00005CA}"/>
    <cellStyle name="Normal 10 4" xfId="431" xr:uid="{41D3813A-C38D-47ED-9755-4989A15C2BFC}"/>
    <cellStyle name="Normal 10 4 2" xfId="432" xr:uid="{3A94E024-A508-4DDC-9886-E79B70EF07BE}"/>
    <cellStyle name="Normal 10 5" xfId="433" xr:uid="{06A4BA51-9977-41EE-9403-65DFA20A63E6}"/>
    <cellStyle name="Normal 10_CRU PROC" xfId="434" xr:uid="{80AC19DA-DE5D-453D-A2AE-292F35606200}"/>
    <cellStyle name="Normal 11" xfId="435" xr:uid="{BF259281-E531-4368-ABEF-8686191ECC7F}"/>
    <cellStyle name="Normal 11 2" xfId="436" xr:uid="{833C4611-6B28-40A2-B06F-647DC1DCD4C8}"/>
    <cellStyle name="Normal 11 2 2" xfId="437" xr:uid="{FFDACFF0-6B9A-47D4-B3BB-410948094634}"/>
    <cellStyle name="Normal 11 2 2 2" xfId="438" xr:uid="{7C214BED-A05C-40E6-AB9A-5C1692CBF7C9}"/>
    <cellStyle name="Normal 11 2 3" xfId="439" xr:uid="{1979531B-3A4D-4722-9D23-A2B1CCEBE462}"/>
    <cellStyle name="Normal 11 2 4" xfId="440" xr:uid="{5188F5BA-1ACE-4151-BB25-DBA872EE0DEA}"/>
    <cellStyle name="Normal 11 3" xfId="441" xr:uid="{D89960C0-BE1D-4400-BE4C-AB6BD8B0BAF1}"/>
    <cellStyle name="Normal 12" xfId="442" xr:uid="{63A5D092-988F-4529-898B-37CA2452AB1C}"/>
    <cellStyle name="Normal 12 2" xfId="443" xr:uid="{4EEBDC01-6F4A-427D-858F-50AD671E1A57}"/>
    <cellStyle name="Normal 12 2 2" xfId="444" xr:uid="{E54C5906-5B7A-404D-AFA8-440417D3F689}"/>
    <cellStyle name="Normal 12 3" xfId="445" xr:uid="{30354890-998D-470A-811C-2D4DEC48E6BB}"/>
    <cellStyle name="Normal 12 3 2" xfId="446" xr:uid="{5F8AD7DF-7DCC-4F18-AE61-6C5E72620FFC}"/>
    <cellStyle name="Normal 12 4" xfId="447" xr:uid="{3DA1B175-5AD5-4A96-91C2-0E804EFC7182}"/>
    <cellStyle name="Normal 12 5" xfId="448" xr:uid="{B70696F0-2F2D-49FB-AA8C-40492E188139}"/>
    <cellStyle name="Normal 12_CRU PROC" xfId="449" xr:uid="{23CC6C73-BBB0-446D-9E30-63FE25DAAD6D}"/>
    <cellStyle name="Normal 13" xfId="450" xr:uid="{49632B90-78E8-4C7A-8106-9B66921BE54F}"/>
    <cellStyle name="Normal 13 2" xfId="451" xr:uid="{4E09B828-A463-40D3-8AE2-0A93E9C5548D}"/>
    <cellStyle name="Normal 14" xfId="452" xr:uid="{6BFF8788-7CDF-4B66-82F4-6CECAFFCC9A7}"/>
    <cellStyle name="Normal 14 2" xfId="453" xr:uid="{4CDE8B4C-8E71-46D5-894F-B5661CA76655}"/>
    <cellStyle name="Normal 15" xfId="454" xr:uid="{1391A542-6115-4646-A229-E0FAE83D2958}"/>
    <cellStyle name="Normal 15 2" xfId="455" xr:uid="{E5600CE8-812A-4A4D-8265-01B7DE4813EC}"/>
    <cellStyle name="Normal 16" xfId="456" xr:uid="{4FD9CC3D-2200-4C0F-AA61-46F0919EE4EC}"/>
    <cellStyle name="Normal 16 2" xfId="457" xr:uid="{FE0D3C17-80C0-4A94-AAD7-0C3BF718F62D}"/>
    <cellStyle name="Normal 17" xfId="458" xr:uid="{E60B7280-C416-45E1-B189-67DF15DD5F3A}"/>
    <cellStyle name="Normal 17 2" xfId="459" xr:uid="{9A80760E-5359-4D31-A8C0-E3828196E5DD}"/>
    <cellStyle name="Normal 17 2 2" xfId="460" xr:uid="{2745A429-4E99-46CF-A548-8C302268BB30}"/>
    <cellStyle name="Normal 17 3" xfId="461" xr:uid="{6AE70E02-40B3-41A1-8F20-957492F4E042}"/>
    <cellStyle name="Normal 18" xfId="462" xr:uid="{CC232025-D7C7-4DB1-A942-2C71A2274845}"/>
    <cellStyle name="Normal 18 2" xfId="463" xr:uid="{F90E449B-70B3-4F64-8043-1C1A7C872BC9}"/>
    <cellStyle name="Normal 18 2 2" xfId="464" xr:uid="{F0A7658A-7D36-493E-AFE8-24481EE5A094}"/>
    <cellStyle name="Normal 18 3" xfId="465" xr:uid="{0E29B205-ACE7-44F4-BA4C-AD36C6B263E5}"/>
    <cellStyle name="Normal 19" xfId="466" xr:uid="{49A60E0A-6A68-4A97-9DAF-B27A8039134A}"/>
    <cellStyle name="Normal 19 2" xfId="467" xr:uid="{0DBA388B-89FF-475B-98D7-A39B4F12741A}"/>
    <cellStyle name="Normal 2" xfId="468" xr:uid="{8B475C5A-2AEC-4558-AFCA-285132DF142B}"/>
    <cellStyle name="Normal 2 2" xfId="469" xr:uid="{78AAAA8C-819F-46E7-A545-B871BEC9F58F}"/>
    <cellStyle name="Normal 2 2 2" xfId="470" xr:uid="{64B90B03-5AEF-4413-886F-CF2FAE8781AF}"/>
    <cellStyle name="Normal 2 2 2 2" xfId="471" xr:uid="{4CBF59B4-3567-4D91-951E-C8D2921FAE12}"/>
    <cellStyle name="Normal 2 2 3" xfId="472" xr:uid="{B99E4ECA-4A7D-4687-BF86-5F096B8FF7A7}"/>
    <cellStyle name="Normal 2 2 3 5" xfId="473" xr:uid="{3D01F871-C987-48EF-8BFD-A4AB95F20C57}"/>
    <cellStyle name="Normal 2 2 4" xfId="474" xr:uid="{569917E2-F956-460F-AABE-D678E13CD305}"/>
    <cellStyle name="Normal 2 2 5" xfId="475" xr:uid="{7C1EA195-3A7D-4506-9530-2FF2F6E544AA}"/>
    <cellStyle name="Normal 2 3" xfId="476" xr:uid="{2B4894F8-E2AA-4DAE-ACE9-174BE8E6F230}"/>
    <cellStyle name="Normal 2 3 2" xfId="477" xr:uid="{B83A8546-C077-45D5-9B65-1CABF4DBE0B1}"/>
    <cellStyle name="Normal 2 3 2 2" xfId="478" xr:uid="{2B4B2CD8-2279-4738-A81B-3E00E1D86045}"/>
    <cellStyle name="Normal 2 3 3" xfId="479" xr:uid="{BCB236B4-8ADF-4C81-834E-D414D5C5E100}"/>
    <cellStyle name="Normal 2 3 4" xfId="480" xr:uid="{F8DFC3FF-9AF3-45FC-82D0-56BBB88E8F56}"/>
    <cellStyle name="Normal 2 4" xfId="481" xr:uid="{904FAF61-6C4F-44D0-B7A4-B50124B67F2F}"/>
    <cellStyle name="Normal 2 4 2" xfId="482" xr:uid="{22355F22-B4CE-4F7B-AEB1-9FF368A52409}"/>
    <cellStyle name="Normal 2 4 2 2" xfId="483" xr:uid="{DB74E182-B39B-4A42-AC63-8309EC4D3942}"/>
    <cellStyle name="Normal 2 4 3" xfId="484" xr:uid="{1C0630BB-566A-48FB-AF33-8D32115E11A4}"/>
    <cellStyle name="Normal 2 5" xfId="485" xr:uid="{A7CE74CD-B820-4367-83CA-6679ABA15034}"/>
    <cellStyle name="Normal 2 5 2" xfId="486" xr:uid="{D24FA19B-8817-4424-8606-7D3DA77145E9}"/>
    <cellStyle name="Normal 2 5 2 2" xfId="487" xr:uid="{99FCCF9B-FA7F-47D7-986F-892BAC69140D}"/>
    <cellStyle name="Normal 2 5 3" xfId="488" xr:uid="{0F6A1EB6-FF73-4152-BABF-8EED4BBB15D5}"/>
    <cellStyle name="Normal 2 5 3 2" xfId="489" xr:uid="{A1C29E45-35E3-485E-A05E-7310E2B5B1F2}"/>
    <cellStyle name="Normal 2 5 4" xfId="490" xr:uid="{EDA5D835-5DB0-49A4-AE1A-E5A74B8EBE45}"/>
    <cellStyle name="Normal 2 6" xfId="491" xr:uid="{A25DE489-44AA-4159-99DE-B5760FBE2C2B}"/>
    <cellStyle name="Normal 2 6 2" xfId="492" xr:uid="{59CC1DD4-6520-45CB-B00A-95FDDDED73C2}"/>
    <cellStyle name="Normal 2 7" xfId="493" xr:uid="{858E5CA3-B640-4DE7-A358-D6FB10CEF389}"/>
    <cellStyle name="Normal 2 8" xfId="494" xr:uid="{E5E4EB1A-404D-43FA-A76C-E49CDB8981B6}"/>
    <cellStyle name="Normal 2 8 2" xfId="495" xr:uid="{D0DAA6DF-9804-4D81-B658-7617533570DD}"/>
    <cellStyle name="Normal 2 8 2 2" xfId="496" xr:uid="{C631BB0C-5B0C-4E6C-B2A0-CE055A675ACF}"/>
    <cellStyle name="Normal 2 8 3" xfId="497" xr:uid="{FF51FD21-164D-4FEF-A53E-26977F4D5025}"/>
    <cellStyle name="Normal 2 9" xfId="498" xr:uid="{E4910D06-9370-4C05-9CC7-A3E865329523}"/>
    <cellStyle name="Normal 20" xfId="499" xr:uid="{923C2A97-0189-42A6-B433-825C5D34CB1A}"/>
    <cellStyle name="Normal 21" xfId="500" xr:uid="{C15BECC5-83D3-43BA-BAB9-413948959B44}"/>
    <cellStyle name="Normal 22" xfId="501" xr:uid="{49A72D5A-38AA-4E50-A06D-3F240BF13322}"/>
    <cellStyle name="Normal 23" xfId="502" xr:uid="{A5A0A0A6-BAF3-4296-81B9-D9436171CDA9}"/>
    <cellStyle name="Normal 24" xfId="503" xr:uid="{22338CC9-1FF4-4705-AB61-79631BB37410}"/>
    <cellStyle name="Normal 24 2" xfId="504" xr:uid="{E9F8ECAE-018A-4CEF-B55C-DE1F76EC9FB5}"/>
    <cellStyle name="Normal 25" xfId="505" xr:uid="{28D3F5FC-72FB-45C8-811D-7809D0C3587C}"/>
    <cellStyle name="Normal 25 2" xfId="506" xr:uid="{15736A12-9DCE-4A12-8EE0-C78BC6B04544}"/>
    <cellStyle name="Normal 259" xfId="507" xr:uid="{9969C7DC-3DA1-4AC8-B994-D126B09685AF}"/>
    <cellStyle name="Normal 259 4" xfId="508" xr:uid="{9B199FC2-BACC-41FD-9120-C8A7AD9372EA}"/>
    <cellStyle name="Normal 26" xfId="509" xr:uid="{53012FAE-BC6D-4745-A835-19D50B265B6D}"/>
    <cellStyle name="Normal 26 2" xfId="510" xr:uid="{4EF8C69F-49B4-4165-8811-78BECBCA2B0E}"/>
    <cellStyle name="Normal 27" xfId="511" xr:uid="{88B15002-B49A-4829-B784-F677816E9F6B}"/>
    <cellStyle name="Normal 27 2" xfId="512" xr:uid="{1DE91D6A-138E-40F8-AFE2-52B16F6797C4}"/>
    <cellStyle name="Normal 28" xfId="513" xr:uid="{C22419F5-DBD5-41A3-AADD-2E14DA0FD57C}"/>
    <cellStyle name="Normal 28 2" xfId="514" xr:uid="{38619AB0-B8D4-4B16-BA69-C4DC70CE96B6}"/>
    <cellStyle name="Normal 29" xfId="515" xr:uid="{E37F0B47-F9C9-4D70-AA1F-F382C29F547F}"/>
    <cellStyle name="Normal 29 2" xfId="516" xr:uid="{25762F81-9646-47A9-B43A-6DFBB41E1A45}"/>
    <cellStyle name="Normal 3" xfId="517" xr:uid="{7C385166-EDE6-41F3-AE00-0183A1F72591}"/>
    <cellStyle name="Normal 3 2" xfId="518" xr:uid="{8FE2DDD6-5880-4497-BC22-1CCCB33BC230}"/>
    <cellStyle name="Normal 3 2 2" xfId="519" xr:uid="{5AC60B84-AB22-492E-B708-51D692C9086F}"/>
    <cellStyle name="Normal 3 2 2 2" xfId="520" xr:uid="{81EFC267-D5AC-445D-8D29-088E69221DE3}"/>
    <cellStyle name="Normal 3 2 3" xfId="521" xr:uid="{F547E845-0EA5-4031-8B2A-E8A44E813513}"/>
    <cellStyle name="Normal 3 2 3 2" xfId="522" xr:uid="{F0FA17F0-7E0F-421F-A2D9-1F43159F8132}"/>
    <cellStyle name="Normal 3 2 3 2 2" xfId="523" xr:uid="{2D8DB483-DE22-4F64-8179-32F140B0B1B3}"/>
    <cellStyle name="Normal 3 3" xfId="524" xr:uid="{200A3AC2-26B6-4772-8C64-7749BB1A212E}"/>
    <cellStyle name="Normal 3 4" xfId="525" xr:uid="{FE4AD655-C4C9-4D78-9C7D-A7E4581D40B3}"/>
    <cellStyle name="Normal 3 5" xfId="526" xr:uid="{81C3BFCF-903D-4605-B058-A843BDDE1EB3}"/>
    <cellStyle name="Normal 3 6" xfId="527" xr:uid="{001A5A03-3A28-4106-AE0C-6A74488BD0B2}"/>
    <cellStyle name="Normal 3 7" xfId="528" xr:uid="{EBC0A44B-EB40-4C4E-9DA9-83A39F796D91}"/>
    <cellStyle name="Normal 3 8" xfId="529" xr:uid="{EF8D3E92-792A-4C23-855B-767C762ADBD1}"/>
    <cellStyle name="Normal 30" xfId="530" xr:uid="{E97ADFA5-88F4-4305-B7BA-2C55E6CDAF3C}"/>
    <cellStyle name="Normal 30 2" xfId="531" xr:uid="{75513B83-A479-4A0F-85F3-4CBDD437A8E9}"/>
    <cellStyle name="Normal 31" xfId="532" xr:uid="{415DF490-661D-4828-80E0-6509DB78293A}"/>
    <cellStyle name="Normal 31 2" xfId="533" xr:uid="{A7FDF986-E404-4DFB-94D5-421BCD36CCD9}"/>
    <cellStyle name="Normal 32" xfId="534" xr:uid="{CD259B39-1FF2-4A87-A566-93D0ABE0CB53}"/>
    <cellStyle name="Normal 32 2" xfId="535" xr:uid="{0E2F7229-DD3D-48A2-BA2E-62B9CC5D1B7F}"/>
    <cellStyle name="Normal 33" xfId="536" xr:uid="{6ABC8B2E-76A0-4F73-8603-E911B6307052}"/>
    <cellStyle name="Normal 33 2" xfId="537" xr:uid="{83AC6FF2-1F1B-4E46-92A1-282BD7651D47}"/>
    <cellStyle name="Normal 34" xfId="538" xr:uid="{509046DC-C023-4FA3-9BA8-2BDFE37D867F}"/>
    <cellStyle name="Normal 35" xfId="539" xr:uid="{C052F6ED-7CAE-477F-9C70-52B167583B58}"/>
    <cellStyle name="Normal 36" xfId="540" xr:uid="{A6CAE84C-0C77-45A9-8BC8-547BB5C81296}"/>
    <cellStyle name="Normal 37" xfId="541" xr:uid="{3F30A45D-7886-4EE1-A501-96F3C9C182B1}"/>
    <cellStyle name="Normal 38" xfId="542" xr:uid="{52BD91E1-CF04-4306-8D1C-1A88247D1253}"/>
    <cellStyle name="Normal 39" xfId="543" xr:uid="{D07150ED-5952-4350-8DCB-B1E8BF410847}"/>
    <cellStyle name="Normal 4" xfId="544" xr:uid="{1B12E8F3-E59B-4391-9164-C90C5CFF7F81}"/>
    <cellStyle name="Normal 4 2" xfId="545" xr:uid="{ED7621E9-E4A3-4911-8F0F-7D09F587E6FB}"/>
    <cellStyle name="Normal 4 2 2" xfId="546" xr:uid="{775BBEB8-3D2A-46CA-B0C5-6929873726A3}"/>
    <cellStyle name="Normal 4 3" xfId="547" xr:uid="{68D85303-AB7C-40AC-B6B0-A667D3A49856}"/>
    <cellStyle name="Normal 4 3 2" xfId="548" xr:uid="{6E0CA482-FAC6-45AF-AFCC-BFA7C1A8E0B9}"/>
    <cellStyle name="Normal 4 4" xfId="549" xr:uid="{B5DC7F1D-059E-4AE4-9431-8E6FAC982155}"/>
    <cellStyle name="Normal 4 5" xfId="550" xr:uid="{4A6623B0-0512-4C77-A39E-2D58EB6E80C2}"/>
    <cellStyle name="Normal 40" xfId="551" xr:uid="{19098EA7-9A4F-47A4-8893-2B5319F33E77}"/>
    <cellStyle name="Normal 41" xfId="552" xr:uid="{8BCEAB8E-6322-40F0-AAE5-E29C83AF894F}"/>
    <cellStyle name="Normal 42" xfId="553" xr:uid="{D4876E37-D26A-4D25-AA5D-CA127484198F}"/>
    <cellStyle name="Normal 43" xfId="554" xr:uid="{8105B8E7-36F4-4E31-866A-4FB5AA922DCA}"/>
    <cellStyle name="Normal 44" xfId="555" xr:uid="{01A4CA82-3F37-4A9F-B28E-6EE011FF888A}"/>
    <cellStyle name="Normal 45" xfId="556" xr:uid="{568AA7B7-2A9C-470A-B7E3-A144A45952F2}"/>
    <cellStyle name="Normal 46" xfId="557" xr:uid="{05121B2F-0F22-43DB-8BF3-7515CFF52F7A}"/>
    <cellStyle name="Normal 47" xfId="558" xr:uid="{66F07EF5-837C-4369-9C46-01CB2E2BBCD1}"/>
    <cellStyle name="Normal 5" xfId="559" xr:uid="{92645C32-0274-46E2-9214-7E4AF977C25D}"/>
    <cellStyle name="Normal 5 2" xfId="560" xr:uid="{8E4F2235-C71A-45DE-813C-82754660233C}"/>
    <cellStyle name="Normal 5 2 2" xfId="561" xr:uid="{7D421EBB-80E3-4BC9-9230-DA89FC8CC259}"/>
    <cellStyle name="Normal 5 2 2 2" xfId="562" xr:uid="{B59E6544-55F1-4C9D-9D4B-F7852C3CF392}"/>
    <cellStyle name="Normal 5 2 3" xfId="563" xr:uid="{0F5D0968-41D4-4CA3-9BE5-3076D8224058}"/>
    <cellStyle name="Normal 5 3" xfId="564" xr:uid="{06778AC1-F8AF-4C18-8B22-205D1710C20F}"/>
    <cellStyle name="Normal 6" xfId="565" xr:uid="{289F39F9-FD6B-49FF-92EE-355C0023DCC3}"/>
    <cellStyle name="Normal 6 2" xfId="566" xr:uid="{1BDAE834-3C05-4691-B757-746DBDCE6815}"/>
    <cellStyle name="Normal 6 2 2" xfId="567" xr:uid="{3F6890B8-E678-402B-8288-E3F8D7E200CE}"/>
    <cellStyle name="Normal 6 2 2 2" xfId="568" xr:uid="{E10C0EAE-091B-4860-8908-C1BCA52471BD}"/>
    <cellStyle name="Normal 6 2 3" xfId="569" xr:uid="{990587ED-4884-4333-9E35-7FC2E20E76E9}"/>
    <cellStyle name="Normal 6 3" xfId="570" xr:uid="{50780C4F-B140-475C-8091-70E61FD0F3F5}"/>
    <cellStyle name="Normal 7" xfId="571" xr:uid="{FD0E7D0C-8DBD-4944-A9DB-CB7E26BC3F51}"/>
    <cellStyle name="Normal 7 2" xfId="572" xr:uid="{D3239CD7-F512-41B3-A0D5-00EF860DDD6F}"/>
    <cellStyle name="Normal 7 3" xfId="573" xr:uid="{21071DF9-A0C0-4C8F-810E-28A2150753A3}"/>
    <cellStyle name="Normal 7 4" xfId="574" xr:uid="{2AA63BC2-1CB6-4F5D-B69B-72ABDB5A20AB}"/>
    <cellStyle name="Normal 7 5" xfId="575" xr:uid="{1394B6F3-D8F2-4AAE-9506-C5A70004FA51}"/>
    <cellStyle name="Normal 7_CRU PROC" xfId="576" xr:uid="{174F6CBD-1CDA-4609-9B6B-CA51AA023B45}"/>
    <cellStyle name="Normal 8" xfId="577" xr:uid="{6E6C2B4C-6173-4D8D-ADDE-2F6C1BDB1844}"/>
    <cellStyle name="Normal 8 2" xfId="578" xr:uid="{396E4E12-11BA-4E7D-B2CE-1ABE46F521A1}"/>
    <cellStyle name="Normal 8 2 2" xfId="579" xr:uid="{CC13DFF0-5ED7-4835-987F-F16CF3C1D183}"/>
    <cellStyle name="Normal 8 3" xfId="580" xr:uid="{839B4AB0-0A49-4A2D-9A1B-0441244321BE}"/>
    <cellStyle name="Normal 8 4" xfId="581" xr:uid="{2671C506-E18A-4CC4-9067-B2A94554CA93}"/>
    <cellStyle name="Normal 8 5" xfId="582" xr:uid="{0B4419A3-357D-4520-B249-EFCB74F69E50}"/>
    <cellStyle name="Normal 8 6" xfId="583" xr:uid="{87662F5F-36CC-4319-980F-43658093ABB8}"/>
    <cellStyle name="Normal 8_CRU PROC" xfId="584" xr:uid="{51643D56-2A0F-4474-A53F-2D181FF4359B}"/>
    <cellStyle name="Normal 9" xfId="585" xr:uid="{31D3EAE7-02DA-4F40-80CF-374068A8E48A}"/>
    <cellStyle name="Normal 9 2" xfId="586" xr:uid="{68442307-FEBE-4C47-AE01-3CBA868D381E}"/>
    <cellStyle name="Note 2" xfId="587" xr:uid="{D4CABAC4-9826-49B7-A95A-E3D4D39A1750}"/>
    <cellStyle name="Note 2 2" xfId="588" xr:uid="{EE47F318-971C-4861-9908-7D00BA6EDEB4}"/>
    <cellStyle name="Note 2 3" xfId="589" xr:uid="{1C25E828-DDF6-4B7A-A04D-32D78B17D63C}"/>
    <cellStyle name="Note 2 4" xfId="590" xr:uid="{49521F59-F13C-4515-B51B-5B3EC6246006}"/>
    <cellStyle name="Note 3" xfId="591" xr:uid="{477A36FA-3322-402A-B5CD-040776B7620E}"/>
    <cellStyle name="Note 3 2" xfId="592" xr:uid="{888E4572-540B-4733-9E8E-F1AF3CB23333}"/>
    <cellStyle name="Note 3 3" xfId="593" xr:uid="{E9A41736-03F6-466D-8D4D-791D5F6C5425}"/>
    <cellStyle name="Note 4" xfId="594" xr:uid="{7067F53C-D329-4277-ABBA-B76EAD97A83C}"/>
    <cellStyle name="Note 4 2" xfId="595" xr:uid="{0B4CD370-A217-4B53-AE4E-BDDF7FB0A2EB}"/>
    <cellStyle name="Note 4 3" xfId="596" xr:uid="{5C43BB7E-C362-44CC-A9E3-9F9C044978D7}"/>
    <cellStyle name="Note 5" xfId="597" xr:uid="{D99BEA04-16AF-40D6-AF74-9693A9331959}"/>
    <cellStyle name="Output 2" xfId="598" xr:uid="{F87388E6-E8ED-4F00-AF5A-28C407F085E1}"/>
    <cellStyle name="Output 2 2" xfId="599" xr:uid="{8D2B341D-D18A-4EF9-B122-7992896F4BF4}"/>
    <cellStyle name="Output 2 3" xfId="600" xr:uid="{A90C886D-B886-4112-852C-878D9659B85C}"/>
    <cellStyle name="Output 3" xfId="601" xr:uid="{4321555F-A443-4A0A-B211-14CF80C4DCFB}"/>
    <cellStyle name="Output 4" xfId="602" xr:uid="{20701547-801A-489B-A15E-1759C9B871EC}"/>
    <cellStyle name="Output 5" xfId="603" xr:uid="{909BB90D-3B9B-4599-861A-67DA3F808A56}"/>
    <cellStyle name="P $,(0)" xfId="604" xr:uid="{2EACA38A-ED4F-47D1-B5A6-1E9BFA3BD1A1}"/>
    <cellStyle name="Percent" xfId="1" builtinId="5"/>
    <cellStyle name="Percent [2]" xfId="605" xr:uid="{777252A1-04EF-4240-9811-A52C3F197A7E}"/>
    <cellStyle name="Percent [2] 2" xfId="606" xr:uid="{28DEF27F-E798-42BE-A861-4F320FC28574}"/>
    <cellStyle name="Percent [2] 2 2" xfId="607" xr:uid="{E4FC76BF-02D6-489A-A94D-C7D1C11387C3}"/>
    <cellStyle name="Percent [2] 3" xfId="608" xr:uid="{54ABBA01-9F9D-4890-A684-16850C217079}"/>
    <cellStyle name="Percent 10" xfId="609" xr:uid="{25E725BF-DEC8-4C5E-B502-4702B03916A4}"/>
    <cellStyle name="Percent 10 2" xfId="610" xr:uid="{640184D3-9EB9-45F7-99D5-7D845EAD4A08}"/>
    <cellStyle name="Percent 10 2 2" xfId="611" xr:uid="{53908692-B7FC-4991-A6EB-8435CA061BD6}"/>
    <cellStyle name="Percent 10 2 2 2" xfId="612" xr:uid="{C14CF31A-344A-4BD5-A943-5859236C9161}"/>
    <cellStyle name="Percent 11" xfId="613" xr:uid="{18ADF46A-8D10-4A3E-ACF6-580210580E8F}"/>
    <cellStyle name="Percent 12" xfId="614" xr:uid="{0FE4F24B-C8B5-4B74-917F-6688DE2A3C00}"/>
    <cellStyle name="Percent 12 2" xfId="615" xr:uid="{74F50208-331F-4D2B-91C3-9D77841D6311}"/>
    <cellStyle name="Percent 12 3" xfId="616" xr:uid="{21DB0CAA-C7B6-4B3D-AB99-22838DE0CDDB}"/>
    <cellStyle name="Percent 13" xfId="617" xr:uid="{15B671C6-C71A-4B7D-98BD-54474D65FEB8}"/>
    <cellStyle name="Percent 14" xfId="618" xr:uid="{F76C58BA-9DBC-4886-A675-DA8FF7166D55}"/>
    <cellStyle name="Percent 15" xfId="619" xr:uid="{1662F5F7-0FD4-4914-AD7C-C5EBCCC03685}"/>
    <cellStyle name="Percent 16" xfId="620" xr:uid="{85A6F769-1FAA-49EA-9810-990235D21D3B}"/>
    <cellStyle name="Percent 17" xfId="621" xr:uid="{AAA85B08-B491-401D-846B-54F7DAD5BB44}"/>
    <cellStyle name="Percent 18" xfId="622" xr:uid="{31A292AC-B4A3-40EC-8FED-2928A184BE77}"/>
    <cellStyle name="Percent 19" xfId="623" xr:uid="{4309406F-E7FF-499B-8C52-0C40C065A783}"/>
    <cellStyle name="Percent 2" xfId="624" xr:uid="{D55AB1FF-7616-4EFB-A35F-4FDECE04876C}"/>
    <cellStyle name="Percent 2 2" xfId="625" xr:uid="{57F85F2C-E705-4890-BC96-63931476F7F9}"/>
    <cellStyle name="Percent 2 2 2" xfId="626" xr:uid="{4167B8E7-8522-4FB5-A5B2-5E1699297FFF}"/>
    <cellStyle name="Percent 20" xfId="627" xr:uid="{01449F1C-3CE9-47D7-9FE4-028E88A77E11}"/>
    <cellStyle name="Percent 21" xfId="628" xr:uid="{9CA12932-DD6E-4E73-855D-6D50B144C5D4}"/>
    <cellStyle name="Percent 22" xfId="629" xr:uid="{D440FD4A-CF4F-4271-8B88-4F4AFCB97322}"/>
    <cellStyle name="Percent 23" xfId="630" xr:uid="{950EFB5E-7F5F-4A5E-80AE-3A96A1F7BFC8}"/>
    <cellStyle name="Percent 24" xfId="631" xr:uid="{E1292652-B8BA-4C5A-8757-88A763A7BA5F}"/>
    <cellStyle name="Percent 25" xfId="632" xr:uid="{C1A84A47-6145-46D2-B945-2E62A2B9D18D}"/>
    <cellStyle name="Percent 26" xfId="633" xr:uid="{D72D5436-CE99-43FB-BC65-8FE92AC2F8D7}"/>
    <cellStyle name="Percent 27" xfId="634" xr:uid="{B24EE346-E428-4D82-91FC-681152D0343E}"/>
    <cellStyle name="Percent 28" xfId="635" xr:uid="{FA626855-9410-4A85-88D1-0892EE7F2418}"/>
    <cellStyle name="Percent 3" xfId="636" xr:uid="{9478780E-5ECF-44DC-ADD4-35B44CB16174}"/>
    <cellStyle name="Percent 3 2" xfId="637" xr:uid="{2CE669CE-1272-4D0C-809E-F147FACF376E}"/>
    <cellStyle name="Percent 3 2 2" xfId="638" xr:uid="{2E75FF95-09A5-47C8-89B3-75E93D1E082C}"/>
    <cellStyle name="Percent 3 2 2 2" xfId="639" xr:uid="{94D66447-FEC8-4A75-957A-F51E116C531B}"/>
    <cellStyle name="Percent 3 2 2 2 2" xfId="640" xr:uid="{CD324908-474C-416F-AD99-B42F76D4AB51}"/>
    <cellStyle name="Percent 3 2 3" xfId="641" xr:uid="{E2C88AC6-E2A3-4700-BAF3-CBD35823EDC1}"/>
    <cellStyle name="Percent 3 3" xfId="642" xr:uid="{7D21D3BB-F43C-447E-9494-DFFEC55AEE61}"/>
    <cellStyle name="Percent 3 4" xfId="643" xr:uid="{20A78335-1274-43AA-B095-144F63D194AE}"/>
    <cellStyle name="Percent 4" xfId="644" xr:uid="{9C1C81B7-1F75-40AB-9FB2-36811AFE3819}"/>
    <cellStyle name="Percent 4 2" xfId="645" xr:uid="{23BBE413-21C9-4633-8FDA-A4A3EFBF2F3F}"/>
    <cellStyle name="Percent 4 3" xfId="646" xr:uid="{0873D8CF-F385-45FD-84A1-BB89D30644D3}"/>
    <cellStyle name="Percent 4 4" xfId="647" xr:uid="{5E60A1B2-5287-4EFA-9D46-D5DB0F1306F6}"/>
    <cellStyle name="Percent 5" xfId="648" xr:uid="{8BCD6B22-C12A-48E4-8476-25504F4C9B84}"/>
    <cellStyle name="Percent 5 2" xfId="649" xr:uid="{9085432D-2A42-4753-AA70-E3535D9A01A0}"/>
    <cellStyle name="Percent 5 3" xfId="650" xr:uid="{B41CE9D5-C32E-4895-98A0-2675618C063C}"/>
    <cellStyle name="Percent 5 4" xfId="651" xr:uid="{36234468-7C76-44FD-9DB9-93184034D074}"/>
    <cellStyle name="Percent 6" xfId="652" xr:uid="{3DAE38B6-F127-401D-B98E-CAA5CF93409B}"/>
    <cellStyle name="Percent 6 2" xfId="653" xr:uid="{E6F1344F-0944-423E-AF71-E3E52950D996}"/>
    <cellStyle name="Percent 6 3" xfId="654" xr:uid="{5CDC06B6-F73C-4CB8-92D0-ABFF9D41BDA1}"/>
    <cellStyle name="Percent 7" xfId="655" xr:uid="{A6167278-BBDF-41DE-B105-576D41509D81}"/>
    <cellStyle name="Percent 7 2" xfId="656" xr:uid="{A6DC316B-CB22-4796-884F-17FF9C8B6E98}"/>
    <cellStyle name="Percent 7 3" xfId="657" xr:uid="{1C82ECDF-6344-4A6F-A519-CDB43A8992E0}"/>
    <cellStyle name="Percent 8" xfId="658" xr:uid="{B0E1B486-2F8A-40C3-8B94-7C589EBE639A}"/>
    <cellStyle name="Percent 8 2" xfId="659" xr:uid="{B7700163-F9B6-4254-B0E6-A3EB6287F21D}"/>
    <cellStyle name="Percent 8 3" xfId="660" xr:uid="{B24D65BC-B022-4C12-A9C2-94EC68E7F6F5}"/>
    <cellStyle name="Percent 9" xfId="661" xr:uid="{B2BB8131-3376-41F2-ACDB-E97B49AE5762}"/>
    <cellStyle name="Percent 9 2" xfId="662" xr:uid="{A85CFA3E-B784-4D62-9182-4ABA92DA945A}"/>
    <cellStyle name="Percent 9 3" xfId="663" xr:uid="{5E199595-C8F0-47FC-9617-0DB4573C7DDA}"/>
    <cellStyle name="Prot $,(0)" xfId="664" xr:uid="{8606B650-0A83-48CB-B562-71434A2B0367}"/>
    <cellStyle name="Prot Fixed (1)" xfId="665" xr:uid="{F9FF7038-FE84-47AE-AE58-BB730854BFBF}"/>
    <cellStyle name="Prot, (0)" xfId="666" xr:uid="{18294875-A9E2-46B9-8B2E-A5E4E94863DB}"/>
    <cellStyle name="Prot, Fixed (2)" xfId="667" xr:uid="{B48C289F-7913-4386-B71C-4F5110892A32}"/>
    <cellStyle name="RevList" xfId="668" xr:uid="{EEDCA802-0990-434A-AE1B-D0CBEBD3F453}"/>
    <cellStyle name="RevList 2" xfId="669" xr:uid="{347F479D-714B-4C5F-AC89-C1379FB7D477}"/>
    <cellStyle name="SAPBEXaggData" xfId="670" xr:uid="{BD31F566-DB4D-40B2-8A3A-9425854BFB59}"/>
    <cellStyle name="SAPBEXaggDataEmph" xfId="671" xr:uid="{1EB83234-9A2A-4EAC-A981-A0AC5F476A32}"/>
    <cellStyle name="SAPBEXaggItem" xfId="672" xr:uid="{CFEAC739-A555-4C85-843E-E3E1466613F2}"/>
    <cellStyle name="SAPBEXaggItemX" xfId="673" xr:uid="{DF7E57E6-FFF4-4C4C-8AA7-926F74666374}"/>
    <cellStyle name="SAPBEXchaText" xfId="674" xr:uid="{27C51408-5F99-4A30-A525-EC39C96DB864}"/>
    <cellStyle name="SAPBEXexcBad7" xfId="675" xr:uid="{94E3D297-1430-4EA4-AE3D-652CF80C5901}"/>
    <cellStyle name="SAPBEXexcBad8" xfId="676" xr:uid="{0745AC2B-6FE2-4E5A-8400-C1208802854A}"/>
    <cellStyle name="SAPBEXexcBad9" xfId="677" xr:uid="{AA0CA836-3941-4BE6-9674-3CA5F94075DF}"/>
    <cellStyle name="SAPBEXexcCritical4" xfId="678" xr:uid="{97E32754-7E86-4E5B-8D74-C4D364CE98A8}"/>
    <cellStyle name="SAPBEXexcCritical5" xfId="679" xr:uid="{48D9C3E1-8EB5-4E69-A98B-0A793E4CF9E5}"/>
    <cellStyle name="SAPBEXexcCritical6" xfId="680" xr:uid="{BEC6301A-15C4-4D3F-AEC9-6F8F4538969E}"/>
    <cellStyle name="SAPBEXexcGood1" xfId="681" xr:uid="{4BA90CB7-6240-4EFE-BD1D-19D4E1E8D46E}"/>
    <cellStyle name="SAPBEXexcGood2" xfId="682" xr:uid="{906731F6-B78B-4E03-B518-B252B1045799}"/>
    <cellStyle name="SAPBEXexcGood3" xfId="683" xr:uid="{4D09D730-D394-47FB-A4B8-4F4529F594A5}"/>
    <cellStyle name="SAPBEXfilterDrill" xfId="684" xr:uid="{FD962399-8894-4355-8F60-BC593C45090A}"/>
    <cellStyle name="SAPBEXfilterItem" xfId="685" xr:uid="{127C99BA-6ECB-45C7-AC84-C282E24FE90B}"/>
    <cellStyle name="SAPBEXfilterText" xfId="686" xr:uid="{559BF18C-F6FE-4697-B4CA-0688FCF3261D}"/>
    <cellStyle name="SAPBEXformats" xfId="687" xr:uid="{EA6871CD-2F0A-4B5D-AF79-E83209AC50A1}"/>
    <cellStyle name="SAPBEXheaderItem" xfId="688" xr:uid="{C7BBED89-CBC5-48F3-8C98-ED6D92F7D635}"/>
    <cellStyle name="SAPBEXheaderText" xfId="689" xr:uid="{E32EA956-522B-406E-B03D-6410F0DE896F}"/>
    <cellStyle name="SAPBEXHLevel0" xfId="690" xr:uid="{4415D575-AA3E-4D5C-BC8D-03FFBFC47737}"/>
    <cellStyle name="SAPBEXHLevel0X" xfId="691" xr:uid="{DC852A11-5815-4109-8B23-D6E715ED316E}"/>
    <cellStyle name="SAPBEXHLevel1" xfId="692" xr:uid="{3E2967B9-92EA-4F08-B871-26E4CCB3AC1F}"/>
    <cellStyle name="SAPBEXHLevel1X" xfId="693" xr:uid="{FCB0B18D-E269-4670-9651-7AF705F9D709}"/>
    <cellStyle name="SAPBEXHLevel2" xfId="694" xr:uid="{784A5AAB-4E4C-42F1-9741-8588889C7F74}"/>
    <cellStyle name="SAPBEXHLevel2X" xfId="695" xr:uid="{389283E7-AE55-4547-BE59-175389E50C31}"/>
    <cellStyle name="SAPBEXHLevel3" xfId="696" xr:uid="{E5D2002A-15A8-4A5D-BD9D-C6205EDC9F1F}"/>
    <cellStyle name="SAPBEXHLevel3X" xfId="697" xr:uid="{A989F875-EE7C-43A0-8DA3-8358D1C343C5}"/>
    <cellStyle name="SAPBEXinputData" xfId="698" xr:uid="{6386230A-348B-4F6D-AD62-A1FCE9541885}"/>
    <cellStyle name="SAPBEXItemHeader" xfId="699" xr:uid="{0BF46495-2C0C-4496-B72D-F814E40D1A84}"/>
    <cellStyle name="SAPBEXresData" xfId="700" xr:uid="{1D65CD7F-8D58-40BB-BA13-19A2A56EB42A}"/>
    <cellStyle name="SAPBEXresDataEmph" xfId="701" xr:uid="{36005D5F-D4BC-4220-8D5B-BEADFC52FFB5}"/>
    <cellStyle name="SAPBEXresItem" xfId="702" xr:uid="{CD03543D-1F4A-4CD7-9651-FCF7F412BDE0}"/>
    <cellStyle name="SAPBEXresItemX" xfId="703" xr:uid="{205F7114-9E65-46D9-AE33-EE0DCDC29F1A}"/>
    <cellStyle name="SAPBEXstdData" xfId="704" xr:uid="{21976294-6CF7-488A-82A9-3925DF99181E}"/>
    <cellStyle name="SAPBEXstdDataEmph" xfId="705" xr:uid="{A64076F7-3C00-495F-A63B-AB5AF1870820}"/>
    <cellStyle name="SAPBEXstdItem" xfId="706" xr:uid="{FE5D9503-B3DB-4AFA-A017-9D1680BC3692}"/>
    <cellStyle name="SAPBEXstdItemX" xfId="707" xr:uid="{B2F2E9FD-B270-471A-AF11-627D2F1B237B}"/>
    <cellStyle name="SAPBEXtitle" xfId="708" xr:uid="{E579D335-D0D0-4D14-B3E3-42ED6276BFEC}"/>
    <cellStyle name="SAPBEXunassignedItem" xfId="709" xr:uid="{9614A2EB-34E7-48EB-85EC-6808B64462C7}"/>
    <cellStyle name="SAPBEXundefined" xfId="710" xr:uid="{4EB8F4E3-91E3-40B6-8106-0E1663C946E0}"/>
    <cellStyle name="Sheet Title" xfId="711" xr:uid="{2B9BBE22-BC3B-4C25-8771-200BA6907B07}"/>
    <cellStyle name="style" xfId="712" xr:uid="{B65FA033-3081-415F-813D-B1948534F63C}"/>
    <cellStyle name="Style 1" xfId="713" xr:uid="{903803F3-D0EB-4953-AF91-B4D3C6997264}"/>
    <cellStyle name="style1" xfId="714" xr:uid="{FF7243CC-14DE-4BF6-95D5-75B13E07E05F}"/>
    <cellStyle name="style2" xfId="715" xr:uid="{3DAE7869-9226-46C7-8964-498C12D131FE}"/>
    <cellStyle name="Subtotal" xfId="716" xr:uid="{9972FA27-F408-4E4A-BA0F-782355097F8C}"/>
    <cellStyle name="þ_x001d_ð &amp;ý&amp;†ýG_x0008_ X_x000a__x0007__x0001__x0001_" xfId="717" xr:uid="{EFE2A8D1-2136-475A-B934-DAA5CA2C5D7D}"/>
    <cellStyle name="þ_x001d_ð &amp;ý&amp;†ýG_x0008_ X_x000a__x0007__x0001__x0001_ 2" xfId="718" xr:uid="{0875F2E0-D695-4C6C-B373-5A1A5F4D2D0C}"/>
    <cellStyle name="þ_x001d_ð &amp;ý&amp;†ýG_x0008_ X_x000a__x0007__x0001__x0001_ 2 2" xfId="719" xr:uid="{E3AD28A1-A701-4144-8755-47EB8C0448A6}"/>
    <cellStyle name="þ_x001d_ð &amp;ý&amp;†ýG_x0008_ X_x000a__x0007__x0001__x0001_ 3" xfId="720" xr:uid="{368AC40F-1DAD-450C-8D64-4E62E559AC98}"/>
    <cellStyle name="þ_x001d_ð &amp;ý&amp;†ýG_x0008__x0009_X_x000a__x0007__x0001__x0001_" xfId="721" xr:uid="{7E3F660D-9BC7-4E18-BD68-09C1AEB60513}"/>
    <cellStyle name="þ_x001d_ð &amp;ý&amp;†ýG_x0008__x0009_X_x000a__x0007__x0001__x0001_ 2" xfId="722" xr:uid="{B3D48AE7-1431-4F1A-A176-E730F12148AA}"/>
    <cellStyle name="þ_x001d_ð&quot;_x000c_Býò_x000c_5ýU_x0001_e_x0005_¹,_x0007__x0001__x0001_" xfId="723" xr:uid="{94CB3641-58C3-4B6E-BE17-3F222C0FA518}"/>
    <cellStyle name="þ_x001d_ð&quot;_x000c_Býò_x000c_5ýU_x0001_e_x0005_¹,_x0007__x0001__x0001_ 2" xfId="724" xr:uid="{D39E3109-A2E7-4BCB-BE9D-B5D2D499992C}"/>
    <cellStyle name="þ_x001d_ð&quot;_x000c_Býò_x000c_5ýU_x0001_e_x0005_¹,_x0007__x0001__x0001_ 2 2" xfId="725" xr:uid="{F6E0C243-91B2-460D-86F0-9A4DD86F225D}"/>
    <cellStyle name="þ_x001d_ð&quot;_x000c_Býò_x000c_5ýU_x0001_e_x0005_¹,_x0007__x0001__x0001_ 3" xfId="726" xr:uid="{FAA7C72F-F544-42BE-8933-1810980E97FB}"/>
    <cellStyle name="Title 2" xfId="727" xr:uid="{01708445-C254-4DD7-B629-6C6129EA8EBB}"/>
    <cellStyle name="Title 2 2" xfId="728" xr:uid="{0FF73744-4DFB-4386-8370-EB6D6E3DFB38}"/>
    <cellStyle name="Title 3" xfId="729" xr:uid="{E8052777-8E7E-4B04-B216-C37C3A756FD7}"/>
    <cellStyle name="Title 4" xfId="730" xr:uid="{EDDCDDA0-5260-4FBB-8EEA-3C7B4869E87C}"/>
    <cellStyle name="Title 5" xfId="731" xr:uid="{6EF95146-F82F-41A6-B167-0D78560DCA20}"/>
    <cellStyle name="Total 2" xfId="732" xr:uid="{2DDC587F-ACB2-4662-A021-E5DF4545D7C6}"/>
    <cellStyle name="Total 2 2" xfId="733" xr:uid="{108BC503-30C7-4E51-B4E0-D3FE380E5041}"/>
    <cellStyle name="Total 2 3" xfId="734" xr:uid="{F0D12685-19D6-4776-8240-93A7D5315714}"/>
    <cellStyle name="Total 3" xfId="735" xr:uid="{BF774CF5-2DE3-45C6-B5AB-60AC944CB65F}"/>
    <cellStyle name="Total 4" xfId="736" xr:uid="{CD5AC167-F0A9-4334-B7C2-F857C5F01D5D}"/>
    <cellStyle name="Unp $,(2)" xfId="737" xr:uid="{37205DA6-807A-4AD4-9259-2F01B8828535}"/>
    <cellStyle name="Unp Comma [0]" xfId="738" xr:uid="{F367A6F6-E74D-47A6-B304-62F6277DC01F}"/>
    <cellStyle name="Unp comment" xfId="739" xr:uid="{02437A3D-6B93-4827-84E1-F362DB4F9EFB}"/>
    <cellStyle name="Unp Fixed (1)" xfId="740" xr:uid="{D21FA3E3-44B5-4618-AB9F-2569FDB56FD9}"/>
    <cellStyle name="Unp Fixed (2)" xfId="741" xr:uid="{B0A3A912-6412-4A47-83DD-97F3F0E6D480}"/>
    <cellStyle name="Unprotected" xfId="742" xr:uid="{F9D76395-E31B-40EE-A86D-C3C1987CB630}"/>
    <cellStyle name="Warning Text 2" xfId="743" xr:uid="{B1C305D0-FF86-45D8-82F4-6508438E89AC}"/>
    <cellStyle name="Warning Text 2 2" xfId="744" xr:uid="{ECC20020-29B1-4A79-9EB3-0C3E7845ABED}"/>
    <cellStyle name="Warning Text 2 3" xfId="745" xr:uid="{5717B5ED-BF0B-4704-9305-7D6F96FE7DEB}"/>
    <cellStyle name="Warning Text 3" xfId="746" xr:uid="{B4F4BEE8-4166-460B-9856-EAC24CF4BF3C}"/>
    <cellStyle name="Warning Text 4" xfId="747" xr:uid="{C23B46B5-7846-44A7-8D39-3A75BF39D4E4}"/>
    <cellStyle name="Warning Text 5" xfId="748" xr:uid="{F841414E-9C0E-4A97-A5EC-1B15638DD18A}"/>
  </cellStyles>
  <dxfs count="85">
    <dxf>
      <numFmt numFmtId="0" formatCode="General"/>
    </dxf>
    <dxf>
      <numFmt numFmtId="0" formatCode="General"/>
    </dxf>
    <dxf>
      <numFmt numFmtId="0" formatCode="General"/>
    </dxf>
    <dxf>
      <numFmt numFmtId="0" formatCode="General"/>
    </dxf>
    <dxf>
      <numFmt numFmtId="0" formatCode="General"/>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dxf>
    <dxf>
      <numFmt numFmtId="165" formatCode="0.0"/>
    </dxf>
    <dxf>
      <numFmt numFmtId="165" formatCode="0.0"/>
    </dxf>
    <dxf>
      <numFmt numFmtId="165" formatCode="0.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 1'!$D$57</c:f>
              <c:strCache>
                <c:ptCount val="1"/>
                <c:pt idx="0">
                  <c:v>Rural+Urban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E5-412A-9B62-BDE50B352D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E5-412A-9B62-BDE50B352D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E5-412A-9B62-BDE50B352D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E5-412A-9B62-BDE50B352D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E5-412A-9B62-BDE50B352D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E5-412A-9B62-BDE50B352D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E5-412A-9B62-BDE50B352D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E5-412A-9B62-BDE50B352D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E5-412A-9B62-BDE50B352D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1'!$B$58:$B$66</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1'!$D$58:$D$66</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00-701B-4B4A-A8BD-7288C0233FD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
            </a:r>
            <a:r>
              <a:rPr lang="en-IN" baseline="0"/>
              <a:t> and communication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4'!$AK$33</c:f>
              <c:strCache>
                <c:ptCount val="1"/>
                <c:pt idx="0">
                  <c:v>Rural</c:v>
                </c:pt>
              </c:strCache>
            </c:strRef>
          </c:tx>
          <c:spPr>
            <a:solidFill>
              <a:schemeClr val="accent1"/>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4'!$AK$34:$AK$58</c:f>
              <c:numCache>
                <c:formatCode>0.0%</c:formatCode>
                <c:ptCount val="25"/>
                <c:pt idx="0">
                  <c:v>5.417956656346882E-3</c:v>
                </c:pt>
                <c:pt idx="1">
                  <c:v>1.1547344110854941E-3</c:v>
                </c:pt>
                <c:pt idx="2">
                  <c:v>1.1534025374854075E-3</c:v>
                </c:pt>
                <c:pt idx="3">
                  <c:v>0</c:v>
                </c:pt>
                <c:pt idx="4">
                  <c:v>7.6804915514592943E-3</c:v>
                </c:pt>
                <c:pt idx="5">
                  <c:v>1.5243902439025692E-3</c:v>
                </c:pt>
                <c:pt idx="6">
                  <c:v>1.5220700152206135E-3</c:v>
                </c:pt>
                <c:pt idx="7">
                  <c:v>7.5987841945284438E-4</c:v>
                </c:pt>
                <c:pt idx="8">
                  <c:v>3.0372057706910078E-3</c:v>
                </c:pt>
                <c:pt idx="9">
                  <c:v>2.195306585919762E-2</c:v>
                </c:pt>
                <c:pt idx="10">
                  <c:v>9.6296296296297136E-3</c:v>
                </c:pt>
                <c:pt idx="11">
                  <c:v>-2.2010271460015506E-3</c:v>
                </c:pt>
                <c:pt idx="12">
                  <c:v>-1.4705882352940341E-3</c:v>
                </c:pt>
                <c:pt idx="13">
                  <c:v>2.0618556701031011E-2</c:v>
                </c:pt>
                <c:pt idx="14">
                  <c:v>0</c:v>
                </c:pt>
                <c:pt idx="15">
                  <c:v>2.0202020202020075E-2</c:v>
                </c:pt>
                <c:pt idx="16">
                  <c:v>0</c:v>
                </c:pt>
                <c:pt idx="17">
                  <c:v>1.5558698727015478E-2</c:v>
                </c:pt>
                <c:pt idx="18">
                  <c:v>6.9637883008356553E-3</c:v>
                </c:pt>
                <c:pt idx="19">
                  <c:v>1.2448132780083066E-2</c:v>
                </c:pt>
                <c:pt idx="20">
                  <c:v>-2.0491803278689302E-3</c:v>
                </c:pt>
                <c:pt idx="21">
                  <c:v>2.0533880903491537E-3</c:v>
                </c:pt>
                <c:pt idx="22">
                  <c:v>7.513661202185753E-3</c:v>
                </c:pt>
                <c:pt idx="23">
                  <c:v>1.8305084745762635E-2</c:v>
                </c:pt>
                <c:pt idx="24">
                  <c:v>7.3235685752331744E-3</c:v>
                </c:pt>
              </c:numCache>
            </c:numRef>
          </c:val>
          <c:extLst>
            <c:ext xmlns:c16="http://schemas.microsoft.com/office/drawing/2014/chart" uri="{C3380CC4-5D6E-409C-BE32-E72D297353CC}">
              <c16:uniqueId val="{00000000-8B9F-43EB-AAE9-C91623D85F35}"/>
            </c:ext>
          </c:extLst>
        </c:ser>
        <c:ser>
          <c:idx val="1"/>
          <c:order val="1"/>
          <c:tx>
            <c:strRef>
              <c:f>'EDA  4'!$AL$33</c:f>
              <c:strCache>
                <c:ptCount val="1"/>
                <c:pt idx="0">
                  <c:v>Urban</c:v>
                </c:pt>
              </c:strCache>
            </c:strRef>
          </c:tx>
          <c:spPr>
            <a:solidFill>
              <a:schemeClr val="accent2"/>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4'!$AL$34:$AL$58</c:f>
              <c:numCache>
                <c:formatCode>0.0%</c:formatCode>
                <c:ptCount val="25"/>
                <c:pt idx="0">
                  <c:v>5.8724832214765337E-3</c:v>
                </c:pt>
                <c:pt idx="1">
                  <c:v>8.3402835696408937E-4</c:v>
                </c:pt>
                <c:pt idx="2">
                  <c:v>8.3333333333328601E-4</c:v>
                </c:pt>
                <c:pt idx="3">
                  <c:v>-4.163197335553705E-3</c:v>
                </c:pt>
                <c:pt idx="4">
                  <c:v>8.3612040133779261E-3</c:v>
                </c:pt>
                <c:pt idx="5">
                  <c:v>1.6583747927031746E-3</c:v>
                </c:pt>
                <c:pt idx="6">
                  <c:v>3.3112582781457426E-3</c:v>
                </c:pt>
                <c:pt idx="7">
                  <c:v>2.4752475247524519E-3</c:v>
                </c:pt>
                <c:pt idx="8">
                  <c:v>1.6460905349794473E-3</c:v>
                </c:pt>
                <c:pt idx="9">
                  <c:v>2.8759244042728019E-2</c:v>
                </c:pt>
                <c:pt idx="10">
                  <c:v>7.1884984025558426E-3</c:v>
                </c:pt>
                <c:pt idx="11">
                  <c:v>-7.1371927042029465E-3</c:v>
                </c:pt>
                <c:pt idx="12">
                  <c:v>-4.7923322683706754E-3</c:v>
                </c:pt>
                <c:pt idx="13">
                  <c:v>1.8860353130016119E-2</c:v>
                </c:pt>
                <c:pt idx="14">
                  <c:v>0</c:v>
                </c:pt>
                <c:pt idx="15">
                  <c:v>1.8511224891689708E-2</c:v>
                </c:pt>
                <c:pt idx="16">
                  <c:v>0</c:v>
                </c:pt>
                <c:pt idx="17">
                  <c:v>3.5576179427687503E-2</c:v>
                </c:pt>
                <c:pt idx="18">
                  <c:v>8.9619118745331485E-3</c:v>
                </c:pt>
                <c:pt idx="19">
                  <c:v>2.2205773501111129E-3</c:v>
                </c:pt>
                <c:pt idx="20">
                  <c:v>-1.4771048744462115E-3</c:v>
                </c:pt>
                <c:pt idx="21">
                  <c:v>2.2189349112426877E-3</c:v>
                </c:pt>
                <c:pt idx="22">
                  <c:v>1.0332103321033253E-2</c:v>
                </c:pt>
                <c:pt idx="23">
                  <c:v>2.6296566837107335E-2</c:v>
                </c:pt>
                <c:pt idx="24">
                  <c:v>8.5409252669038337E-3</c:v>
                </c:pt>
              </c:numCache>
            </c:numRef>
          </c:val>
          <c:extLst>
            <c:ext xmlns:c16="http://schemas.microsoft.com/office/drawing/2014/chart" uri="{C3380CC4-5D6E-409C-BE32-E72D297353CC}">
              <c16:uniqueId val="{00000001-8B9F-43EB-AAE9-C91623D85F35}"/>
            </c:ext>
          </c:extLst>
        </c:ser>
        <c:ser>
          <c:idx val="2"/>
          <c:order val="2"/>
          <c:tx>
            <c:strRef>
              <c:f>'EDA  4'!$AM$33</c:f>
              <c:strCache>
                <c:ptCount val="1"/>
                <c:pt idx="0">
                  <c:v>Rural+Urban</c:v>
                </c:pt>
              </c:strCache>
            </c:strRef>
          </c:tx>
          <c:spPr>
            <a:solidFill>
              <a:schemeClr val="accent3"/>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4'!$AM$34:$AM$58</c:f>
              <c:numCache>
                <c:formatCode>0.0%</c:formatCode>
                <c:ptCount val="25"/>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pt idx="13">
                  <c:v>1.9630484988452525E-2</c:v>
                </c:pt>
                <c:pt idx="14">
                  <c:v>0</c:v>
                </c:pt>
                <c:pt idx="15">
                  <c:v>1.9252548131370416E-2</c:v>
                </c:pt>
                <c:pt idx="16">
                  <c:v>0</c:v>
                </c:pt>
                <c:pt idx="17">
                  <c:v>2.5925925925925925E-2</c:v>
                </c:pt>
                <c:pt idx="18">
                  <c:v>7.9422382671479729E-3</c:v>
                </c:pt>
                <c:pt idx="19">
                  <c:v>7.1633237822349575E-3</c:v>
                </c:pt>
                <c:pt idx="20">
                  <c:v>-1.4224751066855522E-3</c:v>
                </c:pt>
                <c:pt idx="21">
                  <c:v>2.1367521367520151E-3</c:v>
                </c:pt>
                <c:pt idx="22">
                  <c:v>8.5287846481877545E-3</c:v>
                </c:pt>
                <c:pt idx="23">
                  <c:v>2.2551092318534097E-2</c:v>
                </c:pt>
                <c:pt idx="24">
                  <c:v>7.5809786354238068E-3</c:v>
                </c:pt>
              </c:numCache>
            </c:numRef>
          </c:val>
          <c:extLst>
            <c:ext xmlns:c16="http://schemas.microsoft.com/office/drawing/2014/chart" uri="{C3380CC4-5D6E-409C-BE32-E72D297353CC}">
              <c16:uniqueId val="{00000002-8B9F-43EB-AAE9-C91623D85F35}"/>
            </c:ext>
          </c:extLst>
        </c:ser>
        <c:dLbls>
          <c:showLegendKey val="0"/>
          <c:showVal val="0"/>
          <c:showCatName val="0"/>
          <c:showSerName val="0"/>
          <c:showPercent val="0"/>
          <c:showBubbleSize val="0"/>
        </c:dLbls>
        <c:gapWidth val="219"/>
        <c:overlap val="-27"/>
        <c:axId val="1895960271"/>
        <c:axId val="1895966031"/>
      </c:barChart>
      <c:catAx>
        <c:axId val="18959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6031"/>
        <c:crosses val="autoZero"/>
        <c:auto val="1"/>
        <c:lblAlgn val="ctr"/>
        <c:lblOffset val="100"/>
        <c:noMultiLvlLbl val="0"/>
      </c:catAx>
      <c:valAx>
        <c:axId val="18959660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Clothing</a:t>
            </a:r>
            <a:r>
              <a:rPr lang="en-IN" baseline="0"/>
              <a:t> and footwear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4'!$AS$33</c:f>
              <c:strCache>
                <c:ptCount val="1"/>
                <c:pt idx="0">
                  <c:v>Rural</c:v>
                </c:pt>
              </c:strCache>
            </c:strRef>
          </c:tx>
          <c:spPr>
            <a:solidFill>
              <a:schemeClr val="accent1"/>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4'!$AS$34:$AS$58</c:f>
              <c:numCache>
                <c:formatCode>0.0%</c:formatCode>
                <c:ptCount val="25"/>
                <c:pt idx="0">
                  <c:v>1.3342228152100643E-3</c:v>
                </c:pt>
                <c:pt idx="1">
                  <c:v>1.9986675549632442E-3</c:v>
                </c:pt>
                <c:pt idx="2">
                  <c:v>1.9946808510639055E-3</c:v>
                </c:pt>
                <c:pt idx="3">
                  <c:v>0</c:v>
                </c:pt>
                <c:pt idx="4">
                  <c:v>1.3271400132715133E-3</c:v>
                </c:pt>
                <c:pt idx="5">
                  <c:v>1.3253810470509517E-3</c:v>
                </c:pt>
                <c:pt idx="6">
                  <c:v>-6.6181336863000871E-4</c:v>
                </c:pt>
                <c:pt idx="7">
                  <c:v>0</c:v>
                </c:pt>
                <c:pt idx="8">
                  <c:v>3.3112582781456954E-3</c:v>
                </c:pt>
                <c:pt idx="9">
                  <c:v>2.6402640264026776E-3</c:v>
                </c:pt>
                <c:pt idx="10">
                  <c:v>1.316655694535804E-3</c:v>
                </c:pt>
                <c:pt idx="11">
                  <c:v>1.3149243918475809E-3</c:v>
                </c:pt>
                <c:pt idx="12">
                  <c:v>1.3131976362441801E-3</c:v>
                </c:pt>
                <c:pt idx="13">
                  <c:v>5.2459016393443369E-3</c:v>
                </c:pt>
                <c:pt idx="14">
                  <c:v>0</c:v>
                </c:pt>
                <c:pt idx="15">
                  <c:v>5.2185257664708606E-3</c:v>
                </c:pt>
                <c:pt idx="16">
                  <c:v>0</c:v>
                </c:pt>
                <c:pt idx="17">
                  <c:v>1.297858533419968E-3</c:v>
                </c:pt>
                <c:pt idx="18">
                  <c:v>1.9442644199610041E-3</c:v>
                </c:pt>
                <c:pt idx="19">
                  <c:v>2.5873221216041768E-3</c:v>
                </c:pt>
                <c:pt idx="20">
                  <c:v>3.2258064516129032E-3</c:v>
                </c:pt>
                <c:pt idx="21">
                  <c:v>5.1446945337621309E-3</c:v>
                </c:pt>
                <c:pt idx="22">
                  <c:v>3.1989763275751758E-3</c:v>
                </c:pt>
                <c:pt idx="23">
                  <c:v>1.0204081632653024E-2</c:v>
                </c:pt>
                <c:pt idx="24">
                  <c:v>3.1565656565656565E-3</c:v>
                </c:pt>
              </c:numCache>
            </c:numRef>
          </c:val>
          <c:extLst>
            <c:ext xmlns:c16="http://schemas.microsoft.com/office/drawing/2014/chart" uri="{C3380CC4-5D6E-409C-BE32-E72D297353CC}">
              <c16:uniqueId val="{00000000-CEE6-418A-9694-CBC24CEFBDAC}"/>
            </c:ext>
          </c:extLst>
        </c:ser>
        <c:ser>
          <c:idx val="1"/>
          <c:order val="1"/>
          <c:tx>
            <c:strRef>
              <c:f>'EDA  4'!$AT$33</c:f>
              <c:strCache>
                <c:ptCount val="1"/>
                <c:pt idx="0">
                  <c:v>Urban</c:v>
                </c:pt>
              </c:strCache>
            </c:strRef>
          </c:tx>
          <c:spPr>
            <a:solidFill>
              <a:schemeClr val="accent2"/>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4'!$AT$34:$AT$58</c:f>
              <c:numCache>
                <c:formatCode>0.0%</c:formatCode>
                <c:ptCount val="25"/>
                <c:pt idx="0">
                  <c:v>1.414427157001334E-3</c:v>
                </c:pt>
                <c:pt idx="1">
                  <c:v>2.11864406779649E-3</c:v>
                </c:pt>
                <c:pt idx="2">
                  <c:v>2.1141649048626596E-3</c:v>
                </c:pt>
                <c:pt idx="3">
                  <c:v>1.4064697609002606E-3</c:v>
                </c:pt>
                <c:pt idx="4">
                  <c:v>2.1067415730335881E-3</c:v>
                </c:pt>
                <c:pt idx="5">
                  <c:v>2.102312543798258E-3</c:v>
                </c:pt>
                <c:pt idx="6">
                  <c:v>2.0979020979021773E-3</c:v>
                </c:pt>
                <c:pt idx="7">
                  <c:v>4.1870202372644404E-3</c:v>
                </c:pt>
                <c:pt idx="8">
                  <c:v>2.0847810979845931E-3</c:v>
                </c:pt>
                <c:pt idx="9">
                  <c:v>2.7739251040222309E-3</c:v>
                </c:pt>
                <c:pt idx="10">
                  <c:v>2.0746887966805764E-3</c:v>
                </c:pt>
                <c:pt idx="11">
                  <c:v>2.070393374741083E-3</c:v>
                </c:pt>
                <c:pt idx="12">
                  <c:v>2.754820936639158E-3</c:v>
                </c:pt>
                <c:pt idx="13">
                  <c:v>5.4945054945053778E-3</c:v>
                </c:pt>
                <c:pt idx="14">
                  <c:v>0</c:v>
                </c:pt>
                <c:pt idx="15">
                  <c:v>5.4644808743170188E-3</c:v>
                </c:pt>
                <c:pt idx="16">
                  <c:v>0</c:v>
                </c:pt>
                <c:pt idx="17">
                  <c:v>4.0760869565218943E-3</c:v>
                </c:pt>
                <c:pt idx="18">
                  <c:v>2.0297699594044854E-3</c:v>
                </c:pt>
                <c:pt idx="19">
                  <c:v>1.3504388926402233E-3</c:v>
                </c:pt>
                <c:pt idx="20">
                  <c:v>3.3715441672285905E-3</c:v>
                </c:pt>
                <c:pt idx="21">
                  <c:v>5.3763440860213904E-3</c:v>
                </c:pt>
                <c:pt idx="22">
                  <c:v>4.0106951871657377E-3</c:v>
                </c:pt>
                <c:pt idx="23">
                  <c:v>1.0652463382157275E-2</c:v>
                </c:pt>
                <c:pt idx="24">
                  <c:v>5.2700922266138532E-3</c:v>
                </c:pt>
              </c:numCache>
            </c:numRef>
          </c:val>
          <c:extLst>
            <c:ext xmlns:c16="http://schemas.microsoft.com/office/drawing/2014/chart" uri="{C3380CC4-5D6E-409C-BE32-E72D297353CC}">
              <c16:uniqueId val="{00000001-CEE6-418A-9694-CBC24CEFBDAC}"/>
            </c:ext>
          </c:extLst>
        </c:ser>
        <c:ser>
          <c:idx val="2"/>
          <c:order val="2"/>
          <c:tx>
            <c:strRef>
              <c:f>'EDA  4'!$AU$33</c:f>
              <c:strCache>
                <c:ptCount val="1"/>
                <c:pt idx="0">
                  <c:v>Rural+Urban</c:v>
                </c:pt>
              </c:strCache>
            </c:strRef>
          </c:tx>
          <c:spPr>
            <a:solidFill>
              <a:schemeClr val="accent3"/>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4'!$AU$34:$AU$58</c:f>
              <c:numCache>
                <c:formatCode>0.0%</c:formatCode>
                <c:ptCount val="25"/>
                <c:pt idx="0">
                  <c:v>1.3651877133105026E-3</c:v>
                </c:pt>
                <c:pt idx="1">
                  <c:v>2.0449897750512026E-3</c:v>
                </c:pt>
                <c:pt idx="2">
                  <c:v>2.0408163265306896E-3</c:v>
                </c:pt>
                <c:pt idx="3">
                  <c:v>6.7888662593343049E-4</c:v>
                </c:pt>
                <c:pt idx="4">
                  <c:v>1.3568521031206828E-3</c:v>
                </c:pt>
                <c:pt idx="5">
                  <c:v>2.032520325203329E-3</c:v>
                </c:pt>
                <c:pt idx="6">
                  <c:v>0</c:v>
                </c:pt>
                <c:pt idx="7">
                  <c:v>2.0283975659228055E-3</c:v>
                </c:pt>
                <c:pt idx="8">
                  <c:v>2.6990553306343165E-3</c:v>
                </c:pt>
                <c:pt idx="9">
                  <c:v>2.6917900403768888E-3</c:v>
                </c:pt>
                <c:pt idx="10">
                  <c:v>1.3422818791945545E-3</c:v>
                </c:pt>
                <c:pt idx="11">
                  <c:v>2.0107238605898887E-3</c:v>
                </c:pt>
                <c:pt idx="12">
                  <c:v>2.0066889632107785E-3</c:v>
                </c:pt>
                <c:pt idx="13">
                  <c:v>5.340453938584855E-3</c:v>
                </c:pt>
                <c:pt idx="14">
                  <c:v>0</c:v>
                </c:pt>
                <c:pt idx="15">
                  <c:v>5.3120849933597798E-3</c:v>
                </c:pt>
                <c:pt idx="16">
                  <c:v>0</c:v>
                </c:pt>
                <c:pt idx="17">
                  <c:v>1.9815059445177207E-3</c:v>
                </c:pt>
                <c:pt idx="18">
                  <c:v>1.9775873434410771E-3</c:v>
                </c:pt>
                <c:pt idx="19">
                  <c:v>1.9736842105263904E-3</c:v>
                </c:pt>
                <c:pt idx="20">
                  <c:v>3.2829940906106366E-3</c:v>
                </c:pt>
                <c:pt idx="21">
                  <c:v>5.2356020942407261E-3</c:v>
                </c:pt>
                <c:pt idx="22">
                  <c:v>3.9062499999999631E-3</c:v>
                </c:pt>
                <c:pt idx="23">
                  <c:v>1.0376134889753716E-2</c:v>
                </c:pt>
                <c:pt idx="24">
                  <c:v>3.8510911424903356E-3</c:v>
                </c:pt>
              </c:numCache>
            </c:numRef>
          </c:val>
          <c:extLst>
            <c:ext xmlns:c16="http://schemas.microsoft.com/office/drawing/2014/chart" uri="{C3380CC4-5D6E-409C-BE32-E72D297353CC}">
              <c16:uniqueId val="{00000002-CEE6-418A-9694-CBC24CEFBDAC}"/>
            </c:ext>
          </c:extLst>
        </c:ser>
        <c:dLbls>
          <c:showLegendKey val="0"/>
          <c:showVal val="0"/>
          <c:showCatName val="0"/>
          <c:showSerName val="0"/>
          <c:showPercent val="0"/>
          <c:showBubbleSize val="0"/>
        </c:dLbls>
        <c:gapWidth val="219"/>
        <c:overlap val="-27"/>
        <c:axId val="1895926191"/>
        <c:axId val="1895930511"/>
      </c:barChart>
      <c:catAx>
        <c:axId val="189592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30511"/>
        <c:crosses val="autoZero"/>
        <c:auto val="1"/>
        <c:lblAlgn val="ctr"/>
        <c:lblOffset val="100"/>
        <c:noMultiLvlLbl val="0"/>
      </c:catAx>
      <c:valAx>
        <c:axId val="189593051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26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4'!$E$33</c:f>
              <c:strCache>
                <c:ptCount val="1"/>
                <c:pt idx="0">
                  <c:v>Rural</c:v>
                </c:pt>
              </c:strCache>
            </c:strRef>
          </c:tx>
          <c:spPr>
            <a:solidFill>
              <a:schemeClr val="accent1"/>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4'!$E$34:$E$58</c:f>
              <c:numCache>
                <c:formatCode>0.0%</c:formatCode>
                <c:ptCount val="25"/>
                <c:pt idx="0">
                  <c:v>0</c:v>
                </c:pt>
                <c:pt idx="1">
                  <c:v>3.8585209003215068E-3</c:v>
                </c:pt>
                <c:pt idx="2">
                  <c:v>3.8436899423446146E-3</c:v>
                </c:pt>
                <c:pt idx="3">
                  <c:v>6.3816209317166563E-3</c:v>
                </c:pt>
                <c:pt idx="4">
                  <c:v>8.8776157260621793E-3</c:v>
                </c:pt>
                <c:pt idx="5">
                  <c:v>3.7712130735386195E-3</c:v>
                </c:pt>
                <c:pt idx="6">
                  <c:v>3.130870381966187E-3</c:v>
                </c:pt>
                <c:pt idx="7">
                  <c:v>3.1210986267166045E-3</c:v>
                </c:pt>
                <c:pt idx="8">
                  <c:v>6.2227753578109979E-4</c:v>
                </c:pt>
                <c:pt idx="9">
                  <c:v>1.8656716417909385E-3</c:v>
                </c:pt>
                <c:pt idx="10">
                  <c:v>3.7243947858472647E-3</c:v>
                </c:pt>
                <c:pt idx="11">
                  <c:v>1.236858379715628E-3</c:v>
                </c:pt>
                <c:pt idx="12">
                  <c:v>-4.3236565781347566E-3</c:v>
                </c:pt>
                <c:pt idx="13">
                  <c:v>0</c:v>
                </c:pt>
                <c:pt idx="14">
                  <c:v>0</c:v>
                </c:pt>
                <c:pt idx="15">
                  <c:v>3.7220843672457989E-3</c:v>
                </c:pt>
                <c:pt idx="16">
                  <c:v>0</c:v>
                </c:pt>
                <c:pt idx="17">
                  <c:v>5.5624227441284126E-3</c:v>
                </c:pt>
                <c:pt idx="18">
                  <c:v>-9.8340503995082637E-3</c:v>
                </c:pt>
                <c:pt idx="19">
                  <c:v>8.6902545003104022E-3</c:v>
                </c:pt>
                <c:pt idx="20">
                  <c:v>-5.5384615384615737E-3</c:v>
                </c:pt>
                <c:pt idx="21">
                  <c:v>8.0445544554456159E-3</c:v>
                </c:pt>
                <c:pt idx="22">
                  <c:v>3.6832412523019908E-3</c:v>
                </c:pt>
                <c:pt idx="23">
                  <c:v>6.1162079510699891E-4</c:v>
                </c:pt>
                <c:pt idx="24">
                  <c:v>1.2224938875306666E-3</c:v>
                </c:pt>
              </c:numCache>
            </c:numRef>
          </c:val>
          <c:extLst>
            <c:ext xmlns:c16="http://schemas.microsoft.com/office/drawing/2014/chart" uri="{C3380CC4-5D6E-409C-BE32-E72D297353CC}">
              <c16:uniqueId val="{00000000-1B68-4633-9C88-3B1834278698}"/>
            </c:ext>
          </c:extLst>
        </c:ser>
        <c:ser>
          <c:idx val="1"/>
          <c:order val="1"/>
          <c:tx>
            <c:strRef>
              <c:f>'EDA  4'!$F$33</c:f>
              <c:strCache>
                <c:ptCount val="1"/>
                <c:pt idx="0">
                  <c:v>Urban</c:v>
                </c:pt>
              </c:strCache>
            </c:strRef>
          </c:tx>
          <c:spPr>
            <a:solidFill>
              <a:schemeClr val="accent2"/>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4'!$F$34:$F$58</c:f>
              <c:numCache>
                <c:formatCode>0.0%</c:formatCode>
                <c:ptCount val="25"/>
                <c:pt idx="0">
                  <c:v>6.8212824010910182E-4</c:v>
                </c:pt>
                <c:pt idx="1">
                  <c:v>4.4308111792774763E-3</c:v>
                </c:pt>
                <c:pt idx="2">
                  <c:v>4.4112656939260652E-3</c:v>
                </c:pt>
                <c:pt idx="3">
                  <c:v>6.0810810810811196E-3</c:v>
                </c:pt>
                <c:pt idx="4">
                  <c:v>1.0073875083948958E-2</c:v>
                </c:pt>
                <c:pt idx="5">
                  <c:v>7.3138297872340045E-3</c:v>
                </c:pt>
                <c:pt idx="6">
                  <c:v>6.6006600660062256E-4</c:v>
                </c:pt>
                <c:pt idx="7">
                  <c:v>6.5963060686012088E-4</c:v>
                </c:pt>
                <c:pt idx="8">
                  <c:v>6.5919578114715055E-4</c:v>
                </c:pt>
                <c:pt idx="9">
                  <c:v>6.5876152832670823E-4</c:v>
                </c:pt>
                <c:pt idx="10">
                  <c:v>1.316655694535804E-3</c:v>
                </c:pt>
                <c:pt idx="11">
                  <c:v>6.5746219592369701E-4</c:v>
                </c:pt>
                <c:pt idx="12">
                  <c:v>1.9710906701709027E-3</c:v>
                </c:pt>
                <c:pt idx="13">
                  <c:v>0</c:v>
                </c:pt>
                <c:pt idx="14">
                  <c:v>0</c:v>
                </c:pt>
                <c:pt idx="15">
                  <c:v>0</c:v>
                </c:pt>
                <c:pt idx="16">
                  <c:v>0</c:v>
                </c:pt>
                <c:pt idx="17">
                  <c:v>1.9672131147540985E-2</c:v>
                </c:pt>
                <c:pt idx="18">
                  <c:v>-3.8585209003215068E-3</c:v>
                </c:pt>
                <c:pt idx="19">
                  <c:v>5.164622336991497E-3</c:v>
                </c:pt>
                <c:pt idx="20">
                  <c:v>4.4958253050739697E-3</c:v>
                </c:pt>
                <c:pt idx="21">
                  <c:v>3.19693094629156E-3</c:v>
                </c:pt>
                <c:pt idx="22">
                  <c:v>-5.0987890376036418E-3</c:v>
                </c:pt>
                <c:pt idx="23">
                  <c:v>3.2030749519538757E-3</c:v>
                </c:pt>
                <c:pt idx="24">
                  <c:v>6.3856960408684551E-3</c:v>
                </c:pt>
              </c:numCache>
            </c:numRef>
          </c:val>
          <c:extLst>
            <c:ext xmlns:c16="http://schemas.microsoft.com/office/drawing/2014/chart" uri="{C3380CC4-5D6E-409C-BE32-E72D297353CC}">
              <c16:uniqueId val="{00000001-1B68-4633-9C88-3B1834278698}"/>
            </c:ext>
          </c:extLst>
        </c:ser>
        <c:ser>
          <c:idx val="2"/>
          <c:order val="2"/>
          <c:tx>
            <c:strRef>
              <c:f>'EDA  4'!$G$33</c:f>
              <c:strCache>
                <c:ptCount val="1"/>
                <c:pt idx="0">
                  <c:v>Rural+Urban</c:v>
                </c:pt>
              </c:strCache>
            </c:strRef>
          </c:tx>
          <c:spPr>
            <a:solidFill>
              <a:schemeClr val="accent3"/>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4'!$G$34:$G$58</c:f>
              <c:numCache>
                <c:formatCode>0.0%</c:formatCode>
                <c:ptCount val="25"/>
                <c:pt idx="0">
                  <c:v>0</c:v>
                </c:pt>
                <c:pt idx="1">
                  <c:v>4.3246839654023763E-3</c:v>
                </c:pt>
                <c:pt idx="2">
                  <c:v>4.3060616098046086E-3</c:v>
                </c:pt>
                <c:pt idx="3">
                  <c:v>5.9366754617414625E-3</c:v>
                </c:pt>
                <c:pt idx="4">
                  <c:v>9.8360655737704927E-3</c:v>
                </c:pt>
                <c:pt idx="5">
                  <c:v>5.8441558441558808E-3</c:v>
                </c:pt>
                <c:pt idx="6">
                  <c:v>1.9367333763717427E-3</c:v>
                </c:pt>
                <c:pt idx="7">
                  <c:v>1.2886597938145429E-3</c:v>
                </c:pt>
                <c:pt idx="8">
                  <c:v>6.4350064350060694E-4</c:v>
                </c:pt>
                <c:pt idx="9">
                  <c:v>1.2861736334404414E-3</c:v>
                </c:pt>
                <c:pt idx="10">
                  <c:v>2.5690430314708138E-3</c:v>
                </c:pt>
                <c:pt idx="11">
                  <c:v>6.4061499039073878E-4</c:v>
                </c:pt>
                <c:pt idx="12">
                  <c:v>-6.4020486555694189E-4</c:v>
                </c:pt>
                <c:pt idx="13">
                  <c:v>9.6092248558619919E-4</c:v>
                </c:pt>
                <c:pt idx="14">
                  <c:v>0</c:v>
                </c:pt>
                <c:pt idx="15">
                  <c:v>9.6000000000003635E-4</c:v>
                </c:pt>
                <c:pt idx="16">
                  <c:v>0</c:v>
                </c:pt>
                <c:pt idx="17">
                  <c:v>1.3427109974424516E-2</c:v>
                </c:pt>
                <c:pt idx="18">
                  <c:v>-6.3091482649842269E-3</c:v>
                </c:pt>
                <c:pt idx="19">
                  <c:v>6.3492063492063492E-3</c:v>
                </c:pt>
                <c:pt idx="20">
                  <c:v>6.3091482649838687E-4</c:v>
                </c:pt>
                <c:pt idx="21">
                  <c:v>5.0441361916772473E-3</c:v>
                </c:pt>
                <c:pt idx="22">
                  <c:v>-1.2547051442911986E-3</c:v>
                </c:pt>
                <c:pt idx="23">
                  <c:v>1.8844221105528353E-3</c:v>
                </c:pt>
                <c:pt idx="24">
                  <c:v>4.3887147335422488E-3</c:v>
                </c:pt>
              </c:numCache>
            </c:numRef>
          </c:val>
          <c:extLst>
            <c:ext xmlns:c16="http://schemas.microsoft.com/office/drawing/2014/chart" uri="{C3380CC4-5D6E-409C-BE32-E72D297353CC}">
              <c16:uniqueId val="{00000002-1B68-4633-9C88-3B1834278698}"/>
            </c:ext>
          </c:extLst>
        </c:ser>
        <c:dLbls>
          <c:showLegendKey val="0"/>
          <c:showVal val="0"/>
          <c:showCatName val="0"/>
          <c:showSerName val="0"/>
          <c:showPercent val="0"/>
          <c:showBubbleSize val="0"/>
        </c:dLbls>
        <c:gapWidth val="219"/>
        <c:overlap val="-27"/>
        <c:axId val="1884956799"/>
        <c:axId val="1884957279"/>
      </c:barChart>
      <c:catAx>
        <c:axId val="18849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7279"/>
        <c:crosses val="autoZero"/>
        <c:auto val="1"/>
        <c:lblAlgn val="ctr"/>
        <c:lblOffset val="100"/>
        <c:noMultiLvlLbl val="0"/>
      </c:catAx>
      <c:valAx>
        <c:axId val="188495727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6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a:t>
            </a:r>
            <a:r>
              <a:rPr lang="en-IN" baseline="0"/>
              <a:t> and beverages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4'!$M$33</c:f>
              <c:strCache>
                <c:ptCount val="1"/>
                <c:pt idx="0">
                  <c:v>Rural</c:v>
                </c:pt>
              </c:strCache>
            </c:strRef>
          </c:tx>
          <c:spPr>
            <a:solidFill>
              <a:schemeClr val="accent1"/>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4'!$M$34:$M$58</c:f>
              <c:numCache>
                <c:formatCode>0.0%</c:formatCode>
                <c:ptCount val="25"/>
                <c:pt idx="0">
                  <c:v>7.2886297376109871E-4</c:v>
                </c:pt>
                <c:pt idx="1">
                  <c:v>6.9191551347413584E-3</c:v>
                </c:pt>
                <c:pt idx="2">
                  <c:v>6.8716094032548903E-3</c:v>
                </c:pt>
                <c:pt idx="3">
                  <c:v>1.2931034482758704E-2</c:v>
                </c:pt>
                <c:pt idx="4">
                  <c:v>1.4184397163120567E-2</c:v>
                </c:pt>
                <c:pt idx="5">
                  <c:v>6.993006993006993E-3</c:v>
                </c:pt>
                <c:pt idx="6">
                  <c:v>1.0416666666666666E-2</c:v>
                </c:pt>
                <c:pt idx="7">
                  <c:v>1.924398625429561E-2</c:v>
                </c:pt>
                <c:pt idx="8">
                  <c:v>1.7532029669588632E-2</c:v>
                </c:pt>
                <c:pt idx="9">
                  <c:v>2.25314777998675E-2</c:v>
                </c:pt>
                <c:pt idx="10">
                  <c:v>-8.4251458198315709E-3</c:v>
                </c:pt>
                <c:pt idx="11">
                  <c:v>-2.0915032679738488E-2</c:v>
                </c:pt>
                <c:pt idx="12">
                  <c:v>-1.068090787716971E-2</c:v>
                </c:pt>
                <c:pt idx="13">
                  <c:v>1.282051282051286E-2</c:v>
                </c:pt>
                <c:pt idx="14">
                  <c:v>7.3284477015322742E-3</c:v>
                </c:pt>
                <c:pt idx="15">
                  <c:v>7.2751322751324256E-3</c:v>
                </c:pt>
                <c:pt idx="16">
                  <c:v>0</c:v>
                </c:pt>
                <c:pt idx="17">
                  <c:v>1.9697964543663821E-2</c:v>
                </c:pt>
                <c:pt idx="18">
                  <c:v>5.1513200257564899E-3</c:v>
                </c:pt>
                <c:pt idx="19">
                  <c:v>2.2421524663677132E-2</c:v>
                </c:pt>
                <c:pt idx="20">
                  <c:v>2.3809523809523881E-2</c:v>
                </c:pt>
                <c:pt idx="21">
                  <c:v>6.7319461444308093E-3</c:v>
                </c:pt>
                <c:pt idx="22">
                  <c:v>-2.9787234042553228E-2</c:v>
                </c:pt>
                <c:pt idx="23">
                  <c:v>-3.0701754385964949E-2</c:v>
                </c:pt>
                <c:pt idx="24">
                  <c:v>-1.2928248222365136E-3</c:v>
                </c:pt>
              </c:numCache>
            </c:numRef>
          </c:val>
          <c:extLst>
            <c:ext xmlns:c16="http://schemas.microsoft.com/office/drawing/2014/chart" uri="{C3380CC4-5D6E-409C-BE32-E72D297353CC}">
              <c16:uniqueId val="{00000000-7340-45E1-8034-6B870F3230FA}"/>
            </c:ext>
          </c:extLst>
        </c:ser>
        <c:ser>
          <c:idx val="1"/>
          <c:order val="1"/>
          <c:tx>
            <c:strRef>
              <c:f>'EDA  4'!$N$33</c:f>
              <c:strCache>
                <c:ptCount val="1"/>
                <c:pt idx="0">
                  <c:v>Urban</c:v>
                </c:pt>
              </c:strCache>
            </c:strRef>
          </c:tx>
          <c:spPr>
            <a:solidFill>
              <a:schemeClr val="accent2"/>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4'!$N$34:$N$58</c:f>
              <c:numCache>
                <c:formatCode>0.0%</c:formatCode>
                <c:ptCount val="25"/>
                <c:pt idx="0">
                  <c:v>1.1594202898550683E-2</c:v>
                </c:pt>
                <c:pt idx="1">
                  <c:v>1.5042979942693369E-2</c:v>
                </c:pt>
                <c:pt idx="2">
                  <c:v>1.4820042342978285E-2</c:v>
                </c:pt>
                <c:pt idx="3">
                  <c:v>1.2517385257301689E-2</c:v>
                </c:pt>
                <c:pt idx="4">
                  <c:v>1.4423076923076884E-2</c:v>
                </c:pt>
                <c:pt idx="5">
                  <c:v>9.4786729857820294E-3</c:v>
                </c:pt>
                <c:pt idx="6">
                  <c:v>2.6827632461435659E-3</c:v>
                </c:pt>
                <c:pt idx="7">
                  <c:v>1.6053511705685655E-2</c:v>
                </c:pt>
                <c:pt idx="8">
                  <c:v>1.1191573403554896E-2</c:v>
                </c:pt>
                <c:pt idx="9">
                  <c:v>1.7578125000000111E-2</c:v>
                </c:pt>
                <c:pt idx="10">
                  <c:v>-1.2156110044785704E-2</c:v>
                </c:pt>
                <c:pt idx="11">
                  <c:v>-1.7487046632124463E-2</c:v>
                </c:pt>
                <c:pt idx="12">
                  <c:v>-1.0547132498351973E-2</c:v>
                </c:pt>
                <c:pt idx="13">
                  <c:v>2.2651565622918094E-2</c:v>
                </c:pt>
                <c:pt idx="14">
                  <c:v>1.1400651465798045E-2</c:v>
                </c:pt>
                <c:pt idx="15">
                  <c:v>1.1272141706924315E-2</c:v>
                </c:pt>
                <c:pt idx="16">
                  <c:v>0</c:v>
                </c:pt>
                <c:pt idx="17">
                  <c:v>1.8471337579617872E-2</c:v>
                </c:pt>
                <c:pt idx="18">
                  <c:v>8.7554721701063511E-3</c:v>
                </c:pt>
                <c:pt idx="19">
                  <c:v>1.9218846869187813E-2</c:v>
                </c:pt>
                <c:pt idx="20">
                  <c:v>1.5815085158150815E-2</c:v>
                </c:pt>
                <c:pt idx="21">
                  <c:v>0</c:v>
                </c:pt>
                <c:pt idx="22">
                  <c:v>-2.1556886227544876E-2</c:v>
                </c:pt>
                <c:pt idx="23">
                  <c:v>-1.5911872705018325E-2</c:v>
                </c:pt>
                <c:pt idx="24">
                  <c:v>-2.4875621890547614E-3</c:v>
                </c:pt>
              </c:numCache>
            </c:numRef>
          </c:val>
          <c:extLst>
            <c:ext xmlns:c16="http://schemas.microsoft.com/office/drawing/2014/chart" uri="{C3380CC4-5D6E-409C-BE32-E72D297353CC}">
              <c16:uniqueId val="{00000001-7340-45E1-8034-6B870F3230FA}"/>
            </c:ext>
          </c:extLst>
        </c:ser>
        <c:ser>
          <c:idx val="2"/>
          <c:order val="2"/>
          <c:tx>
            <c:strRef>
              <c:f>'EDA  4'!$O$33</c:f>
              <c:strCache>
                <c:ptCount val="1"/>
                <c:pt idx="0">
                  <c:v>Rural+Urban</c:v>
                </c:pt>
              </c:strCache>
            </c:strRef>
          </c:tx>
          <c:spPr>
            <a:solidFill>
              <a:schemeClr val="accent3"/>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4'!$O$34:$O$58</c:f>
              <c:numCache>
                <c:formatCode>0.0%</c:formatCode>
                <c:ptCount val="25"/>
                <c:pt idx="0">
                  <c:v>4.3636363636363222E-3</c:v>
                </c:pt>
                <c:pt idx="1">
                  <c:v>1.0137581462708224E-2</c:v>
                </c:pt>
                <c:pt idx="2">
                  <c:v>1.003584229390685E-2</c:v>
                </c:pt>
                <c:pt idx="3">
                  <c:v>1.2775017743080078E-2</c:v>
                </c:pt>
                <c:pt idx="4">
                  <c:v>1.4015416958654521E-2</c:v>
                </c:pt>
                <c:pt idx="5">
                  <c:v>8.2930200414652183E-3</c:v>
                </c:pt>
                <c:pt idx="6">
                  <c:v>7.5394105551747376E-3</c:v>
                </c:pt>
                <c:pt idx="7">
                  <c:v>1.7687074829931933E-2</c:v>
                </c:pt>
                <c:pt idx="8">
                  <c:v>1.5374331550802216E-2</c:v>
                </c:pt>
                <c:pt idx="9">
                  <c:v>2.0408163265306083E-2</c:v>
                </c:pt>
                <c:pt idx="10">
                  <c:v>-9.6774193548387101E-3</c:v>
                </c:pt>
                <c:pt idx="11">
                  <c:v>-1.9543973941368076E-2</c:v>
                </c:pt>
                <c:pt idx="12">
                  <c:v>-1.0631229235880361E-2</c:v>
                </c:pt>
                <c:pt idx="13">
                  <c:v>1.6789791806581598E-2</c:v>
                </c:pt>
                <c:pt idx="14">
                  <c:v>8.5865257595771662E-3</c:v>
                </c:pt>
                <c:pt idx="15">
                  <c:v>8.5134250163720459E-3</c:v>
                </c:pt>
                <c:pt idx="16">
                  <c:v>0</c:v>
                </c:pt>
                <c:pt idx="17">
                  <c:v>1.948051948051948E-2</c:v>
                </c:pt>
                <c:pt idx="18">
                  <c:v>6.369426751592357E-3</c:v>
                </c:pt>
                <c:pt idx="19">
                  <c:v>2.1518987341772187E-2</c:v>
                </c:pt>
                <c:pt idx="20">
                  <c:v>2.0446096654274985E-2</c:v>
                </c:pt>
                <c:pt idx="21">
                  <c:v>4.2501517911355015E-3</c:v>
                </c:pt>
                <c:pt idx="22">
                  <c:v>-2.6602176541717083E-2</c:v>
                </c:pt>
                <c:pt idx="23">
                  <c:v>-2.5465838509316736E-2</c:v>
                </c:pt>
                <c:pt idx="24">
                  <c:v>-1.2746972594010009E-3</c:v>
                </c:pt>
              </c:numCache>
            </c:numRef>
          </c:val>
          <c:extLst>
            <c:ext xmlns:c16="http://schemas.microsoft.com/office/drawing/2014/chart" uri="{C3380CC4-5D6E-409C-BE32-E72D297353CC}">
              <c16:uniqueId val="{00000002-7340-45E1-8034-6B870F3230FA}"/>
            </c:ext>
          </c:extLst>
        </c:ser>
        <c:dLbls>
          <c:showLegendKey val="0"/>
          <c:showVal val="0"/>
          <c:showCatName val="0"/>
          <c:showSerName val="0"/>
          <c:showPercent val="0"/>
          <c:showBubbleSize val="0"/>
        </c:dLbls>
        <c:gapWidth val="219"/>
        <c:overlap val="-27"/>
        <c:axId val="2093532431"/>
        <c:axId val="2093534831"/>
      </c:barChart>
      <c:catAx>
        <c:axId val="20935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4831"/>
        <c:crosses val="autoZero"/>
        <c:auto val="1"/>
        <c:lblAlgn val="ctr"/>
        <c:lblOffset val="100"/>
        <c:noMultiLvlLbl val="0"/>
      </c:catAx>
      <c:valAx>
        <c:axId val="20935348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4'!$U$33</c:f>
              <c:strCache>
                <c:ptCount val="1"/>
                <c:pt idx="0">
                  <c:v>Rural</c:v>
                </c:pt>
              </c:strCache>
            </c:strRef>
          </c:tx>
          <c:spPr>
            <a:solidFill>
              <a:schemeClr val="accent1"/>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4'!$U$34:$U$58</c:f>
              <c:numCache>
                <c:formatCode>0.0%</c:formatCode>
                <c:ptCount val="25"/>
                <c:pt idx="0">
                  <c:v>3.3355570380253501E-3</c:v>
                </c:pt>
                <c:pt idx="1">
                  <c:v>2.9920212765958579E-3</c:v>
                </c:pt>
                <c:pt idx="2">
                  <c:v>2.9830957905203088E-3</c:v>
                </c:pt>
                <c:pt idx="3">
                  <c:v>2.6437541308656789E-3</c:v>
                </c:pt>
                <c:pt idx="4">
                  <c:v>3.2959789057350037E-3</c:v>
                </c:pt>
                <c:pt idx="5">
                  <c:v>3.28515111695138E-3</c:v>
                </c:pt>
                <c:pt idx="6">
                  <c:v>4.5841519318927122E-3</c:v>
                </c:pt>
                <c:pt idx="7">
                  <c:v>1.9556714471967596E-3</c:v>
                </c:pt>
                <c:pt idx="8">
                  <c:v>3.9037085230970905E-3</c:v>
                </c:pt>
                <c:pt idx="9">
                  <c:v>3.2404406999351908E-3</c:v>
                </c:pt>
                <c:pt idx="10">
                  <c:v>5.8139534883719455E-3</c:v>
                </c:pt>
                <c:pt idx="11">
                  <c:v>3.2113037893384717E-3</c:v>
                </c:pt>
                <c:pt idx="12">
                  <c:v>3.2010243277848915E-3</c:v>
                </c:pt>
                <c:pt idx="13">
                  <c:v>-1.5315890236119831E-2</c:v>
                </c:pt>
                <c:pt idx="14">
                  <c:v>1.2637718729747172E-2</c:v>
                </c:pt>
                <c:pt idx="15">
                  <c:v>1.2479999999999927E-2</c:v>
                </c:pt>
                <c:pt idx="16">
                  <c:v>0</c:v>
                </c:pt>
                <c:pt idx="17">
                  <c:v>3.7926675094818126E-3</c:v>
                </c:pt>
                <c:pt idx="18">
                  <c:v>1.8891687657429654E-3</c:v>
                </c:pt>
                <c:pt idx="19">
                  <c:v>2.5141420490258056E-3</c:v>
                </c:pt>
                <c:pt idx="20">
                  <c:v>5.6426332288401614E-3</c:v>
                </c:pt>
                <c:pt idx="21">
                  <c:v>7.4812967581046668E-3</c:v>
                </c:pt>
                <c:pt idx="22">
                  <c:v>5.5693069306931046E-3</c:v>
                </c:pt>
                <c:pt idx="23">
                  <c:v>1.1076923076923147E-2</c:v>
                </c:pt>
                <c:pt idx="24">
                  <c:v>1.8259281801581433E-3</c:v>
                </c:pt>
              </c:numCache>
            </c:numRef>
          </c:val>
          <c:extLst>
            <c:ext xmlns:c16="http://schemas.microsoft.com/office/drawing/2014/chart" uri="{C3380CC4-5D6E-409C-BE32-E72D297353CC}">
              <c16:uniqueId val="{00000000-4267-4ABC-B43F-DF76E522CF27}"/>
            </c:ext>
          </c:extLst>
        </c:ser>
        <c:ser>
          <c:idx val="1"/>
          <c:order val="1"/>
          <c:tx>
            <c:strRef>
              <c:f>'EDA  4'!$V$33</c:f>
              <c:strCache>
                <c:ptCount val="1"/>
                <c:pt idx="0">
                  <c:v>Urban</c:v>
                </c:pt>
              </c:strCache>
            </c:strRef>
          </c:tx>
          <c:spPr>
            <a:solidFill>
              <a:schemeClr val="accent2"/>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4'!$V$34:$V$58</c:f>
              <c:numCache>
                <c:formatCode>0.0%</c:formatCode>
                <c:ptCount val="25"/>
                <c:pt idx="0">
                  <c:v>5.0541516245486548E-3</c:v>
                </c:pt>
                <c:pt idx="1">
                  <c:v>2.1551724137931854E-3</c:v>
                </c:pt>
                <c:pt idx="2">
                  <c:v>2.1505376344086837E-3</c:v>
                </c:pt>
                <c:pt idx="3">
                  <c:v>3.5765379113018594E-3</c:v>
                </c:pt>
                <c:pt idx="4">
                  <c:v>3.5637918745545258E-3</c:v>
                </c:pt>
                <c:pt idx="5">
                  <c:v>4.9715909090908283E-3</c:v>
                </c:pt>
                <c:pt idx="6">
                  <c:v>2.8268551236749519E-3</c:v>
                </c:pt>
                <c:pt idx="7">
                  <c:v>3.5236081747709652E-3</c:v>
                </c:pt>
                <c:pt idx="8">
                  <c:v>2.8089887640449836E-3</c:v>
                </c:pt>
                <c:pt idx="9">
                  <c:v>2.8011204481791121E-3</c:v>
                </c:pt>
                <c:pt idx="10">
                  <c:v>4.1899441340783718E-3</c:v>
                </c:pt>
                <c:pt idx="11">
                  <c:v>4.1724617524338961E-3</c:v>
                </c:pt>
                <c:pt idx="12">
                  <c:v>4.1551246537395725E-3</c:v>
                </c:pt>
                <c:pt idx="13">
                  <c:v>-1.3793103448275078E-3</c:v>
                </c:pt>
                <c:pt idx="14">
                  <c:v>1.1395027624309235E-2</c:v>
                </c:pt>
                <c:pt idx="15">
                  <c:v>1.1266643905769928E-2</c:v>
                </c:pt>
                <c:pt idx="16">
                  <c:v>0</c:v>
                </c:pt>
                <c:pt idx="17">
                  <c:v>4.051316677920286E-3</c:v>
                </c:pt>
                <c:pt idx="18">
                  <c:v>8.7424344317418388E-3</c:v>
                </c:pt>
                <c:pt idx="19">
                  <c:v>6.6666666666666671E-3</c:v>
                </c:pt>
                <c:pt idx="20">
                  <c:v>6.6225165562913907E-3</c:v>
                </c:pt>
                <c:pt idx="21">
                  <c:v>5.9210526315789849E-3</c:v>
                </c:pt>
                <c:pt idx="22">
                  <c:v>7.848266841072522E-3</c:v>
                </c:pt>
                <c:pt idx="23">
                  <c:v>1.4276443867618541E-2</c:v>
                </c:pt>
                <c:pt idx="24">
                  <c:v>3.8387715930901746E-3</c:v>
                </c:pt>
              </c:numCache>
            </c:numRef>
          </c:val>
          <c:extLst>
            <c:ext xmlns:c16="http://schemas.microsoft.com/office/drawing/2014/chart" uri="{C3380CC4-5D6E-409C-BE32-E72D297353CC}">
              <c16:uniqueId val="{00000001-4267-4ABC-B43F-DF76E522CF27}"/>
            </c:ext>
          </c:extLst>
        </c:ser>
        <c:ser>
          <c:idx val="2"/>
          <c:order val="2"/>
          <c:tx>
            <c:strRef>
              <c:f>'EDA  4'!$W$33</c:f>
              <c:strCache>
                <c:ptCount val="1"/>
                <c:pt idx="0">
                  <c:v>Rural+Urban</c:v>
                </c:pt>
              </c:strCache>
            </c:strRef>
          </c:tx>
          <c:spPr>
            <a:solidFill>
              <a:schemeClr val="accent3"/>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4'!$W$34:$W$58</c:f>
              <c:numCache>
                <c:formatCode>0.0%</c:formatCode>
                <c:ptCount val="25"/>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pt idx="13">
                  <c:v>-1.0505581089954186E-2</c:v>
                </c:pt>
                <c:pt idx="14">
                  <c:v>1.2276045122760603E-2</c:v>
                </c:pt>
                <c:pt idx="15">
                  <c:v>1.2127171419206779E-2</c:v>
                </c:pt>
                <c:pt idx="16">
                  <c:v>0</c:v>
                </c:pt>
                <c:pt idx="17">
                  <c:v>3.8860103626942636E-3</c:v>
                </c:pt>
                <c:pt idx="18">
                  <c:v>3.870967741935447E-3</c:v>
                </c:pt>
                <c:pt idx="19">
                  <c:v>4.4987146529564077E-3</c:v>
                </c:pt>
                <c:pt idx="20">
                  <c:v>5.7581573896351712E-3</c:v>
                </c:pt>
                <c:pt idx="21">
                  <c:v>6.9974554707380584E-3</c:v>
                </c:pt>
                <c:pt idx="22">
                  <c:v>6.3171193935565376E-3</c:v>
                </c:pt>
                <c:pt idx="23">
                  <c:v>1.2554927809165096E-2</c:v>
                </c:pt>
                <c:pt idx="24">
                  <c:v>2.4798512089273233E-3</c:v>
                </c:pt>
              </c:numCache>
            </c:numRef>
          </c:val>
          <c:extLst>
            <c:ext xmlns:c16="http://schemas.microsoft.com/office/drawing/2014/chart" uri="{C3380CC4-5D6E-409C-BE32-E72D297353CC}">
              <c16:uniqueId val="{00000002-4267-4ABC-B43F-DF76E522CF27}"/>
            </c:ext>
          </c:extLst>
        </c:ser>
        <c:dLbls>
          <c:showLegendKey val="0"/>
          <c:showVal val="0"/>
          <c:showCatName val="0"/>
          <c:showSerName val="0"/>
          <c:showPercent val="0"/>
          <c:showBubbleSize val="0"/>
        </c:dLbls>
        <c:gapWidth val="219"/>
        <c:overlap val="-27"/>
        <c:axId val="81817583"/>
        <c:axId val="1810153951"/>
      </c:barChart>
      <c:catAx>
        <c:axId val="818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951"/>
        <c:crosses val="autoZero"/>
        <c:auto val="1"/>
        <c:lblAlgn val="ctr"/>
        <c:lblOffset val="100"/>
        <c:noMultiLvlLbl val="0"/>
      </c:catAx>
      <c:valAx>
        <c:axId val="1810153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4'!$AZ$32</c:f>
              <c:strCache>
                <c:ptCount val="1"/>
                <c:pt idx="0">
                  <c:v>Rural</c:v>
                </c:pt>
              </c:strCache>
            </c:strRef>
          </c:tx>
          <c:spPr>
            <a:solidFill>
              <a:schemeClr val="accent1"/>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4'!$AZ$33:$AZ$57</c:f>
              <c:numCache>
                <c:formatCode>0.0%</c:formatCode>
                <c:ptCount val="25"/>
                <c:pt idx="0">
                  <c:v>1.4184397163119762E-3</c:v>
                </c:pt>
                <c:pt idx="1">
                  <c:v>4.2492917847027113E-3</c:v>
                </c:pt>
                <c:pt idx="2">
                  <c:v>4.2313117066290146E-3</c:v>
                </c:pt>
                <c:pt idx="3">
                  <c:v>8.4269662921347514E-3</c:v>
                </c:pt>
                <c:pt idx="4">
                  <c:v>9.0529247910864311E-3</c:v>
                </c:pt>
                <c:pt idx="5">
                  <c:v>5.521048999309751E-3</c:v>
                </c:pt>
                <c:pt idx="6">
                  <c:v>6.8634179821551134E-3</c:v>
                </c:pt>
                <c:pt idx="7">
                  <c:v>1.0906612133606155E-2</c:v>
                </c:pt>
                <c:pt idx="8">
                  <c:v>1.0788941335131452E-2</c:v>
                </c:pt>
                <c:pt idx="9">
                  <c:v>1.6010673782521717E-2</c:v>
                </c:pt>
                <c:pt idx="10">
                  <c:v>-2.6263952724885466E-3</c:v>
                </c:pt>
                <c:pt idx="11">
                  <c:v>-9.8749177090190904E-3</c:v>
                </c:pt>
                <c:pt idx="12">
                  <c:v>-3.989361702127622E-3</c:v>
                </c:pt>
                <c:pt idx="13">
                  <c:v>0</c:v>
                </c:pt>
                <c:pt idx="14">
                  <c:v>0</c:v>
                </c:pt>
                <c:pt idx="15">
                  <c:v>1.9359145527369673E-2</c:v>
                </c:pt>
                <c:pt idx="16">
                  <c:v>0</c:v>
                </c:pt>
                <c:pt idx="17">
                  <c:v>1.3097576948264572E-2</c:v>
                </c:pt>
                <c:pt idx="18">
                  <c:v>4.5248868778281649E-3</c:v>
                </c:pt>
                <c:pt idx="19">
                  <c:v>1.3513513513513476E-2</c:v>
                </c:pt>
                <c:pt idx="20">
                  <c:v>1.4603174603174675E-2</c:v>
                </c:pt>
                <c:pt idx="21">
                  <c:v>5.6320400500624356E-3</c:v>
                </c:pt>
                <c:pt idx="22">
                  <c:v>-1.3690105787181012E-2</c:v>
                </c:pt>
                <c:pt idx="23">
                  <c:v>-1.135646687697168E-2</c:v>
                </c:pt>
                <c:pt idx="24">
                  <c:v>0</c:v>
                </c:pt>
              </c:numCache>
            </c:numRef>
          </c:val>
          <c:extLst>
            <c:ext xmlns:c16="http://schemas.microsoft.com/office/drawing/2014/chart" uri="{C3380CC4-5D6E-409C-BE32-E72D297353CC}">
              <c16:uniqueId val="{00000000-823D-431A-8F0B-98B97402318F}"/>
            </c:ext>
          </c:extLst>
        </c:ser>
        <c:ser>
          <c:idx val="1"/>
          <c:order val="1"/>
          <c:tx>
            <c:strRef>
              <c:f>'EDA  4'!$BA$32</c:f>
              <c:strCache>
                <c:ptCount val="1"/>
                <c:pt idx="0">
                  <c:v>Urban</c:v>
                </c:pt>
              </c:strCache>
            </c:strRef>
          </c:tx>
          <c:spPr>
            <a:solidFill>
              <a:schemeClr val="accent2"/>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4'!$BA$33:$BA$57</c:f>
              <c:numCache>
                <c:formatCode>0.0%</c:formatCode>
                <c:ptCount val="25"/>
                <c:pt idx="0">
                  <c:v>6.4935064935065347E-3</c:v>
                </c:pt>
                <c:pt idx="1">
                  <c:v>7.1684587813620072E-3</c:v>
                </c:pt>
                <c:pt idx="2">
                  <c:v>7.1174377224199285E-3</c:v>
                </c:pt>
                <c:pt idx="3">
                  <c:v>4.2402826855123272E-3</c:v>
                </c:pt>
                <c:pt idx="4">
                  <c:v>8.4447572132302397E-3</c:v>
                </c:pt>
                <c:pt idx="5">
                  <c:v>6.2805303558965608E-3</c:v>
                </c:pt>
                <c:pt idx="6">
                  <c:v>3.4674063800277394E-3</c:v>
                </c:pt>
                <c:pt idx="7">
                  <c:v>8.9841050449206046E-3</c:v>
                </c:pt>
                <c:pt idx="8">
                  <c:v>6.8493150684931503E-3</c:v>
                </c:pt>
                <c:pt idx="9">
                  <c:v>8.8435374149660635E-3</c:v>
                </c:pt>
                <c:pt idx="10">
                  <c:v>-6.7430883344587144E-4</c:v>
                </c:pt>
                <c:pt idx="11">
                  <c:v>-3.3738191632928477E-3</c:v>
                </c:pt>
                <c:pt idx="12">
                  <c:v>-2.7081922816518437E-3</c:v>
                </c:pt>
                <c:pt idx="13">
                  <c:v>1.1880515953835708E-2</c:v>
                </c:pt>
                <c:pt idx="14">
                  <c:v>0</c:v>
                </c:pt>
                <c:pt idx="15">
                  <c:v>1.1741026501174102E-2</c:v>
                </c:pt>
                <c:pt idx="16">
                  <c:v>0</c:v>
                </c:pt>
                <c:pt idx="17">
                  <c:v>1.3925729442970783E-2</c:v>
                </c:pt>
                <c:pt idx="18">
                  <c:v>7.194244604316509E-3</c:v>
                </c:pt>
                <c:pt idx="19">
                  <c:v>7.7922077922077185E-3</c:v>
                </c:pt>
                <c:pt idx="20">
                  <c:v>9.6649484536082478E-3</c:v>
                </c:pt>
                <c:pt idx="21">
                  <c:v>1.2763241863434401E-3</c:v>
                </c:pt>
                <c:pt idx="22">
                  <c:v>-5.7361376673040511E-3</c:v>
                </c:pt>
                <c:pt idx="23">
                  <c:v>3.205128205128205E-3</c:v>
                </c:pt>
                <c:pt idx="24">
                  <c:v>2.5559105431310269E-3</c:v>
                </c:pt>
              </c:numCache>
            </c:numRef>
          </c:val>
          <c:extLst>
            <c:ext xmlns:c16="http://schemas.microsoft.com/office/drawing/2014/chart" uri="{C3380CC4-5D6E-409C-BE32-E72D297353CC}">
              <c16:uniqueId val="{00000001-823D-431A-8F0B-98B97402318F}"/>
            </c:ext>
          </c:extLst>
        </c:ser>
        <c:ser>
          <c:idx val="2"/>
          <c:order val="2"/>
          <c:tx>
            <c:strRef>
              <c:f>'EDA  4'!$BB$32</c:f>
              <c:strCache>
                <c:ptCount val="1"/>
                <c:pt idx="0">
                  <c:v>Rural+Urban</c:v>
                </c:pt>
              </c:strCache>
            </c:strRef>
          </c:tx>
          <c:spPr>
            <a:solidFill>
              <a:schemeClr val="accent3"/>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4'!$BB$33:$BB$57</c:f>
              <c:numCache>
                <c:formatCode>0.0%</c:formatCode>
                <c:ptCount val="25"/>
                <c:pt idx="0">
                  <c:v>3.5739814152966403E-3</c:v>
                </c:pt>
                <c:pt idx="1">
                  <c:v>5.698005698005576E-3</c:v>
                </c:pt>
                <c:pt idx="2">
                  <c:v>5.6657223796034804E-3</c:v>
                </c:pt>
                <c:pt idx="3">
                  <c:v>6.3380281690141246E-3</c:v>
                </c:pt>
                <c:pt idx="4">
                  <c:v>9.0972708187542547E-3</c:v>
                </c:pt>
                <c:pt idx="5">
                  <c:v>5.5478502080444619E-3</c:v>
                </c:pt>
                <c:pt idx="6">
                  <c:v>5.5172413793104233E-3</c:v>
                </c:pt>
                <c:pt idx="7">
                  <c:v>9.6021947873798155E-3</c:v>
                </c:pt>
                <c:pt idx="8">
                  <c:v>9.5108695652174301E-3</c:v>
                </c:pt>
                <c:pt idx="9">
                  <c:v>1.2113055181695904E-2</c:v>
                </c:pt>
                <c:pt idx="10">
                  <c:v>-1.3297872340426666E-3</c:v>
                </c:pt>
                <c:pt idx="11">
                  <c:v>-7.3235685752329853E-3</c:v>
                </c:pt>
                <c:pt idx="12">
                  <c:v>-3.3534540576794099E-3</c:v>
                </c:pt>
                <c:pt idx="13">
                  <c:v>1.0767160161507364E-2</c:v>
                </c:pt>
                <c:pt idx="14">
                  <c:v>0</c:v>
                </c:pt>
                <c:pt idx="15">
                  <c:v>1.0652463382157275E-2</c:v>
                </c:pt>
                <c:pt idx="16">
                  <c:v>0</c:v>
                </c:pt>
                <c:pt idx="17">
                  <c:v>1.3833992094861622E-2</c:v>
                </c:pt>
                <c:pt idx="18">
                  <c:v>5.1981806367770167E-3</c:v>
                </c:pt>
                <c:pt idx="19">
                  <c:v>1.0989010989011101E-2</c:v>
                </c:pt>
                <c:pt idx="20">
                  <c:v>1.278772378516624E-2</c:v>
                </c:pt>
                <c:pt idx="21">
                  <c:v>3.1565656565656565E-3</c:v>
                </c:pt>
                <c:pt idx="22">
                  <c:v>-1.006922592825673E-2</c:v>
                </c:pt>
                <c:pt idx="23">
                  <c:v>-4.4500953591863762E-3</c:v>
                </c:pt>
                <c:pt idx="24">
                  <c:v>1.2771392081737999E-3</c:v>
                </c:pt>
              </c:numCache>
            </c:numRef>
          </c:val>
          <c:extLst>
            <c:ext xmlns:c16="http://schemas.microsoft.com/office/drawing/2014/chart" uri="{C3380CC4-5D6E-409C-BE32-E72D297353CC}">
              <c16:uniqueId val="{00000002-823D-431A-8F0B-98B97402318F}"/>
            </c:ext>
          </c:extLst>
        </c:ser>
        <c:dLbls>
          <c:showLegendKey val="0"/>
          <c:showVal val="0"/>
          <c:showCatName val="0"/>
          <c:showSerName val="0"/>
          <c:showPercent val="0"/>
          <c:showBubbleSize val="0"/>
        </c:dLbls>
        <c:gapWidth val="219"/>
        <c:overlap val="-27"/>
        <c:axId val="1893027199"/>
        <c:axId val="1893033919"/>
      </c:barChart>
      <c:catAx>
        <c:axId val="18930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19"/>
        <c:crosses val="autoZero"/>
        <c:auto val="1"/>
        <c:lblAlgn val="ctr"/>
        <c:lblOffset val="100"/>
        <c:noMultiLvlLbl val="0"/>
      </c:catAx>
      <c:valAx>
        <c:axId val="1893033919"/>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a:t>
            </a:r>
            <a:r>
              <a:rPr lang="en-IN" baseline="0"/>
              <a:t> and beverages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4'!$O$33</c:f>
              <c:strCache>
                <c:ptCount val="1"/>
                <c:pt idx="0">
                  <c:v>Rural+Urban</c:v>
                </c:pt>
              </c:strCache>
            </c:strRef>
          </c:tx>
          <c:spPr>
            <a:solidFill>
              <a:schemeClr val="accent5"/>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4'!$O$34:$O$58</c:f>
              <c:numCache>
                <c:formatCode>0.0%</c:formatCode>
                <c:ptCount val="25"/>
                <c:pt idx="0">
                  <c:v>4.3636363636363222E-3</c:v>
                </c:pt>
                <c:pt idx="1">
                  <c:v>1.0137581462708224E-2</c:v>
                </c:pt>
                <c:pt idx="2">
                  <c:v>1.003584229390685E-2</c:v>
                </c:pt>
                <c:pt idx="3">
                  <c:v>1.2775017743080078E-2</c:v>
                </c:pt>
                <c:pt idx="4">
                  <c:v>1.4015416958654521E-2</c:v>
                </c:pt>
                <c:pt idx="5">
                  <c:v>8.2930200414652183E-3</c:v>
                </c:pt>
                <c:pt idx="6">
                  <c:v>7.5394105551747376E-3</c:v>
                </c:pt>
                <c:pt idx="7">
                  <c:v>1.7687074829931933E-2</c:v>
                </c:pt>
                <c:pt idx="8">
                  <c:v>1.5374331550802216E-2</c:v>
                </c:pt>
                <c:pt idx="9">
                  <c:v>2.0408163265306083E-2</c:v>
                </c:pt>
                <c:pt idx="10">
                  <c:v>-9.6774193548387101E-3</c:v>
                </c:pt>
                <c:pt idx="11">
                  <c:v>-1.9543973941368076E-2</c:v>
                </c:pt>
                <c:pt idx="12">
                  <c:v>-1.0631229235880361E-2</c:v>
                </c:pt>
                <c:pt idx="13">
                  <c:v>1.6789791806581598E-2</c:v>
                </c:pt>
                <c:pt idx="14">
                  <c:v>8.5865257595771662E-3</c:v>
                </c:pt>
                <c:pt idx="15">
                  <c:v>8.5134250163720459E-3</c:v>
                </c:pt>
                <c:pt idx="16">
                  <c:v>0</c:v>
                </c:pt>
                <c:pt idx="17">
                  <c:v>1.948051948051948E-2</c:v>
                </c:pt>
                <c:pt idx="18">
                  <c:v>6.369426751592357E-3</c:v>
                </c:pt>
                <c:pt idx="19">
                  <c:v>2.1518987341772187E-2</c:v>
                </c:pt>
                <c:pt idx="20">
                  <c:v>2.0446096654274985E-2</c:v>
                </c:pt>
                <c:pt idx="21">
                  <c:v>4.2501517911355015E-3</c:v>
                </c:pt>
                <c:pt idx="22">
                  <c:v>-2.6602176541717083E-2</c:v>
                </c:pt>
                <c:pt idx="23">
                  <c:v>-2.5465838509316736E-2</c:v>
                </c:pt>
                <c:pt idx="24">
                  <c:v>-1.2746972594010009E-3</c:v>
                </c:pt>
              </c:numCache>
            </c:numRef>
          </c:val>
          <c:extLst>
            <c:ext xmlns:c16="http://schemas.microsoft.com/office/drawing/2014/chart" uri="{C3380CC4-5D6E-409C-BE32-E72D297353CC}">
              <c16:uniqueId val="{00000002-F9AA-42B0-B762-6DB15F100C2F}"/>
            </c:ext>
          </c:extLst>
        </c:ser>
        <c:dLbls>
          <c:showLegendKey val="0"/>
          <c:showVal val="0"/>
          <c:showCatName val="0"/>
          <c:showSerName val="0"/>
          <c:showPercent val="0"/>
          <c:showBubbleSize val="0"/>
        </c:dLbls>
        <c:gapWidth val="150"/>
        <c:axId val="2093532431"/>
        <c:axId val="2093534831"/>
        <c:extLst>
          <c:ext xmlns:c15="http://schemas.microsoft.com/office/drawing/2012/chart" uri="{02D57815-91ED-43cb-92C2-25804820EDAC}">
            <c15:filteredBarSeries>
              <c15:ser>
                <c:idx val="0"/>
                <c:order val="0"/>
                <c:tx>
                  <c:strRef>
                    <c:extLst>
                      <c:ext uri="{02D57815-91ED-43cb-92C2-25804820EDAC}">
                        <c15:formulaRef>
                          <c15:sqref>'EDA  4'!$M$33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4'!$M$34:$M$58</c15:sqref>
                        </c15:formulaRef>
                      </c:ext>
                    </c:extLst>
                    <c:numCache>
                      <c:formatCode>0.0%</c:formatCode>
                      <c:ptCount val="25"/>
                      <c:pt idx="0">
                        <c:v>7.2886297376109871E-4</c:v>
                      </c:pt>
                      <c:pt idx="1">
                        <c:v>6.9191551347413584E-3</c:v>
                      </c:pt>
                      <c:pt idx="2">
                        <c:v>6.8716094032548903E-3</c:v>
                      </c:pt>
                      <c:pt idx="3">
                        <c:v>1.2931034482758704E-2</c:v>
                      </c:pt>
                      <c:pt idx="4">
                        <c:v>1.4184397163120567E-2</c:v>
                      </c:pt>
                      <c:pt idx="5">
                        <c:v>6.993006993006993E-3</c:v>
                      </c:pt>
                      <c:pt idx="6">
                        <c:v>1.0416666666666666E-2</c:v>
                      </c:pt>
                      <c:pt idx="7">
                        <c:v>1.924398625429561E-2</c:v>
                      </c:pt>
                      <c:pt idx="8">
                        <c:v>1.7532029669588632E-2</c:v>
                      </c:pt>
                      <c:pt idx="9">
                        <c:v>2.25314777998675E-2</c:v>
                      </c:pt>
                      <c:pt idx="10">
                        <c:v>-8.4251458198315709E-3</c:v>
                      </c:pt>
                      <c:pt idx="11">
                        <c:v>-2.0915032679738488E-2</c:v>
                      </c:pt>
                      <c:pt idx="12">
                        <c:v>-1.068090787716971E-2</c:v>
                      </c:pt>
                      <c:pt idx="13">
                        <c:v>1.282051282051286E-2</c:v>
                      </c:pt>
                      <c:pt idx="14">
                        <c:v>7.3284477015322742E-3</c:v>
                      </c:pt>
                      <c:pt idx="15">
                        <c:v>7.2751322751324256E-3</c:v>
                      </c:pt>
                      <c:pt idx="16">
                        <c:v>0</c:v>
                      </c:pt>
                      <c:pt idx="17">
                        <c:v>1.9697964543663821E-2</c:v>
                      </c:pt>
                      <c:pt idx="18">
                        <c:v>5.1513200257564899E-3</c:v>
                      </c:pt>
                      <c:pt idx="19">
                        <c:v>2.2421524663677132E-2</c:v>
                      </c:pt>
                      <c:pt idx="20">
                        <c:v>2.3809523809523881E-2</c:v>
                      </c:pt>
                      <c:pt idx="21">
                        <c:v>6.7319461444308093E-3</c:v>
                      </c:pt>
                      <c:pt idx="22">
                        <c:v>-2.9787234042553228E-2</c:v>
                      </c:pt>
                      <c:pt idx="23">
                        <c:v>-3.0701754385964949E-2</c:v>
                      </c:pt>
                      <c:pt idx="24">
                        <c:v>-1.2928248222365136E-3</c:v>
                      </c:pt>
                    </c:numCache>
                  </c:numRef>
                </c:val>
                <c:extLst>
                  <c:ext xmlns:c16="http://schemas.microsoft.com/office/drawing/2014/chart" uri="{C3380CC4-5D6E-409C-BE32-E72D297353CC}">
                    <c16:uniqueId val="{00000000-F9AA-42B0-B762-6DB15F100C2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4'!$N$33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4'!$N$34:$N$58</c15:sqref>
                        </c15:formulaRef>
                      </c:ext>
                    </c:extLst>
                    <c:numCache>
                      <c:formatCode>0.0%</c:formatCode>
                      <c:ptCount val="25"/>
                      <c:pt idx="0">
                        <c:v>1.1594202898550683E-2</c:v>
                      </c:pt>
                      <c:pt idx="1">
                        <c:v>1.5042979942693369E-2</c:v>
                      </c:pt>
                      <c:pt idx="2">
                        <c:v>1.4820042342978285E-2</c:v>
                      </c:pt>
                      <c:pt idx="3">
                        <c:v>1.2517385257301689E-2</c:v>
                      </c:pt>
                      <c:pt idx="4">
                        <c:v>1.4423076923076884E-2</c:v>
                      </c:pt>
                      <c:pt idx="5">
                        <c:v>9.4786729857820294E-3</c:v>
                      </c:pt>
                      <c:pt idx="6">
                        <c:v>2.6827632461435659E-3</c:v>
                      </c:pt>
                      <c:pt idx="7">
                        <c:v>1.6053511705685655E-2</c:v>
                      </c:pt>
                      <c:pt idx="8">
                        <c:v>1.1191573403554896E-2</c:v>
                      </c:pt>
                      <c:pt idx="9">
                        <c:v>1.7578125000000111E-2</c:v>
                      </c:pt>
                      <c:pt idx="10">
                        <c:v>-1.2156110044785704E-2</c:v>
                      </c:pt>
                      <c:pt idx="11">
                        <c:v>-1.7487046632124463E-2</c:v>
                      </c:pt>
                      <c:pt idx="12">
                        <c:v>-1.0547132498351973E-2</c:v>
                      </c:pt>
                      <c:pt idx="13">
                        <c:v>2.2651565622918094E-2</c:v>
                      </c:pt>
                      <c:pt idx="14">
                        <c:v>1.1400651465798045E-2</c:v>
                      </c:pt>
                      <c:pt idx="15">
                        <c:v>1.1272141706924315E-2</c:v>
                      </c:pt>
                      <c:pt idx="16">
                        <c:v>0</c:v>
                      </c:pt>
                      <c:pt idx="17">
                        <c:v>1.8471337579617872E-2</c:v>
                      </c:pt>
                      <c:pt idx="18">
                        <c:v>8.7554721701063511E-3</c:v>
                      </c:pt>
                      <c:pt idx="19">
                        <c:v>1.9218846869187813E-2</c:v>
                      </c:pt>
                      <c:pt idx="20">
                        <c:v>1.5815085158150815E-2</c:v>
                      </c:pt>
                      <c:pt idx="21">
                        <c:v>0</c:v>
                      </c:pt>
                      <c:pt idx="22">
                        <c:v>-2.1556886227544876E-2</c:v>
                      </c:pt>
                      <c:pt idx="23">
                        <c:v>-1.5911872705018325E-2</c:v>
                      </c:pt>
                      <c:pt idx="24">
                        <c:v>-2.4875621890547614E-3</c:v>
                      </c:pt>
                    </c:numCache>
                  </c:numRef>
                </c:val>
                <c:extLst xmlns:c15="http://schemas.microsoft.com/office/drawing/2012/chart">
                  <c:ext xmlns:c16="http://schemas.microsoft.com/office/drawing/2014/chart" uri="{C3380CC4-5D6E-409C-BE32-E72D297353CC}">
                    <c16:uniqueId val="{00000001-F9AA-42B0-B762-6DB15F100C2F}"/>
                  </c:ext>
                </c:extLst>
              </c15:ser>
            </c15:filteredBarSeries>
          </c:ext>
        </c:extLst>
      </c:barChart>
      <c:catAx>
        <c:axId val="20935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4831"/>
        <c:crosses val="autoZero"/>
        <c:auto val="1"/>
        <c:lblAlgn val="ctr"/>
        <c:lblOffset val="100"/>
        <c:noMultiLvlLbl val="0"/>
      </c:catAx>
      <c:valAx>
        <c:axId val="20935348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4'!$G$33</c:f>
              <c:strCache>
                <c:ptCount val="1"/>
                <c:pt idx="0">
                  <c:v>Rural+Urban</c:v>
                </c:pt>
              </c:strCache>
            </c:strRef>
          </c:tx>
          <c:spPr>
            <a:solidFill>
              <a:schemeClr val="accent5"/>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4'!$G$34:$G$58</c:f>
              <c:numCache>
                <c:formatCode>0.0%</c:formatCode>
                <c:ptCount val="25"/>
                <c:pt idx="0">
                  <c:v>0</c:v>
                </c:pt>
                <c:pt idx="1">
                  <c:v>4.3246839654023763E-3</c:v>
                </c:pt>
                <c:pt idx="2">
                  <c:v>4.3060616098046086E-3</c:v>
                </c:pt>
                <c:pt idx="3">
                  <c:v>5.9366754617414625E-3</c:v>
                </c:pt>
                <c:pt idx="4">
                  <c:v>9.8360655737704927E-3</c:v>
                </c:pt>
                <c:pt idx="5">
                  <c:v>5.8441558441558808E-3</c:v>
                </c:pt>
                <c:pt idx="6">
                  <c:v>1.9367333763717427E-3</c:v>
                </c:pt>
                <c:pt idx="7">
                  <c:v>1.2886597938145429E-3</c:v>
                </c:pt>
                <c:pt idx="8">
                  <c:v>6.4350064350060694E-4</c:v>
                </c:pt>
                <c:pt idx="9">
                  <c:v>1.2861736334404414E-3</c:v>
                </c:pt>
                <c:pt idx="10">
                  <c:v>2.5690430314708138E-3</c:v>
                </c:pt>
                <c:pt idx="11">
                  <c:v>6.4061499039073878E-4</c:v>
                </c:pt>
                <c:pt idx="12">
                  <c:v>-6.4020486555694189E-4</c:v>
                </c:pt>
                <c:pt idx="13">
                  <c:v>9.6092248558619919E-4</c:v>
                </c:pt>
                <c:pt idx="14">
                  <c:v>0</c:v>
                </c:pt>
                <c:pt idx="15">
                  <c:v>9.6000000000003635E-4</c:v>
                </c:pt>
                <c:pt idx="16">
                  <c:v>0</c:v>
                </c:pt>
                <c:pt idx="17">
                  <c:v>1.3427109974424516E-2</c:v>
                </c:pt>
                <c:pt idx="18">
                  <c:v>-6.3091482649842269E-3</c:v>
                </c:pt>
                <c:pt idx="19">
                  <c:v>6.3492063492063492E-3</c:v>
                </c:pt>
                <c:pt idx="20">
                  <c:v>6.3091482649838687E-4</c:v>
                </c:pt>
                <c:pt idx="21">
                  <c:v>5.0441361916772473E-3</c:v>
                </c:pt>
                <c:pt idx="22">
                  <c:v>-1.2547051442911986E-3</c:v>
                </c:pt>
                <c:pt idx="23">
                  <c:v>1.8844221105528353E-3</c:v>
                </c:pt>
                <c:pt idx="24">
                  <c:v>4.3887147335422488E-3</c:v>
                </c:pt>
              </c:numCache>
            </c:numRef>
          </c:val>
          <c:extLst>
            <c:ext xmlns:c16="http://schemas.microsoft.com/office/drawing/2014/chart" uri="{C3380CC4-5D6E-409C-BE32-E72D297353CC}">
              <c16:uniqueId val="{00000002-A728-44A5-98DF-7BE79E389681}"/>
            </c:ext>
          </c:extLst>
        </c:ser>
        <c:dLbls>
          <c:showLegendKey val="0"/>
          <c:showVal val="0"/>
          <c:showCatName val="0"/>
          <c:showSerName val="0"/>
          <c:showPercent val="0"/>
          <c:showBubbleSize val="0"/>
        </c:dLbls>
        <c:gapWidth val="219"/>
        <c:axId val="1884956799"/>
        <c:axId val="1884957279"/>
        <c:extLst>
          <c:ext xmlns:c15="http://schemas.microsoft.com/office/drawing/2012/chart" uri="{02D57815-91ED-43cb-92C2-25804820EDAC}">
            <c15:filteredBarSeries>
              <c15:ser>
                <c:idx val="0"/>
                <c:order val="0"/>
                <c:tx>
                  <c:strRef>
                    <c:extLst>
                      <c:ext uri="{02D57815-91ED-43cb-92C2-25804820EDAC}">
                        <c15:formulaRef>
                          <c15:sqref>'EDA  4'!$E$33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4'!$D$34:$D$58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4'!$E$34:$E$58</c15:sqref>
                        </c15:formulaRef>
                      </c:ext>
                    </c:extLst>
                    <c:numCache>
                      <c:formatCode>0.0%</c:formatCode>
                      <c:ptCount val="25"/>
                      <c:pt idx="0">
                        <c:v>0</c:v>
                      </c:pt>
                      <c:pt idx="1">
                        <c:v>3.8585209003215068E-3</c:v>
                      </c:pt>
                      <c:pt idx="2">
                        <c:v>3.8436899423446146E-3</c:v>
                      </c:pt>
                      <c:pt idx="3">
                        <c:v>6.3816209317166563E-3</c:v>
                      </c:pt>
                      <c:pt idx="4">
                        <c:v>8.8776157260621793E-3</c:v>
                      </c:pt>
                      <c:pt idx="5">
                        <c:v>3.7712130735386195E-3</c:v>
                      </c:pt>
                      <c:pt idx="6">
                        <c:v>3.130870381966187E-3</c:v>
                      </c:pt>
                      <c:pt idx="7">
                        <c:v>3.1210986267166045E-3</c:v>
                      </c:pt>
                      <c:pt idx="8">
                        <c:v>6.2227753578109979E-4</c:v>
                      </c:pt>
                      <c:pt idx="9">
                        <c:v>1.8656716417909385E-3</c:v>
                      </c:pt>
                      <c:pt idx="10">
                        <c:v>3.7243947858472647E-3</c:v>
                      </c:pt>
                      <c:pt idx="11">
                        <c:v>1.236858379715628E-3</c:v>
                      </c:pt>
                      <c:pt idx="12">
                        <c:v>-4.3236565781347566E-3</c:v>
                      </c:pt>
                      <c:pt idx="13">
                        <c:v>0</c:v>
                      </c:pt>
                      <c:pt idx="14">
                        <c:v>0</c:v>
                      </c:pt>
                      <c:pt idx="15">
                        <c:v>3.7220843672457989E-3</c:v>
                      </c:pt>
                      <c:pt idx="16">
                        <c:v>0</c:v>
                      </c:pt>
                      <c:pt idx="17">
                        <c:v>5.5624227441284126E-3</c:v>
                      </c:pt>
                      <c:pt idx="18">
                        <c:v>-9.8340503995082637E-3</c:v>
                      </c:pt>
                      <c:pt idx="19">
                        <c:v>8.6902545003104022E-3</c:v>
                      </c:pt>
                      <c:pt idx="20">
                        <c:v>-5.5384615384615737E-3</c:v>
                      </c:pt>
                      <c:pt idx="21">
                        <c:v>8.0445544554456159E-3</c:v>
                      </c:pt>
                      <c:pt idx="22">
                        <c:v>3.6832412523019908E-3</c:v>
                      </c:pt>
                      <c:pt idx="23">
                        <c:v>6.1162079510699891E-4</c:v>
                      </c:pt>
                      <c:pt idx="24">
                        <c:v>1.2224938875306666E-3</c:v>
                      </c:pt>
                    </c:numCache>
                  </c:numRef>
                </c:val>
                <c:extLst>
                  <c:ext xmlns:c16="http://schemas.microsoft.com/office/drawing/2014/chart" uri="{C3380CC4-5D6E-409C-BE32-E72D297353CC}">
                    <c16:uniqueId val="{00000000-A728-44A5-98DF-7BE79E38968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4'!$F$33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4'!$D$34:$D$58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4'!$F$34:$F$58</c15:sqref>
                        </c15:formulaRef>
                      </c:ext>
                    </c:extLst>
                    <c:numCache>
                      <c:formatCode>0.0%</c:formatCode>
                      <c:ptCount val="25"/>
                      <c:pt idx="0">
                        <c:v>6.8212824010910182E-4</c:v>
                      </c:pt>
                      <c:pt idx="1">
                        <c:v>4.4308111792774763E-3</c:v>
                      </c:pt>
                      <c:pt idx="2">
                        <c:v>4.4112656939260652E-3</c:v>
                      </c:pt>
                      <c:pt idx="3">
                        <c:v>6.0810810810811196E-3</c:v>
                      </c:pt>
                      <c:pt idx="4">
                        <c:v>1.0073875083948958E-2</c:v>
                      </c:pt>
                      <c:pt idx="5">
                        <c:v>7.3138297872340045E-3</c:v>
                      </c:pt>
                      <c:pt idx="6">
                        <c:v>6.6006600660062256E-4</c:v>
                      </c:pt>
                      <c:pt idx="7">
                        <c:v>6.5963060686012088E-4</c:v>
                      </c:pt>
                      <c:pt idx="8">
                        <c:v>6.5919578114715055E-4</c:v>
                      </c:pt>
                      <c:pt idx="9">
                        <c:v>6.5876152832670823E-4</c:v>
                      </c:pt>
                      <c:pt idx="10">
                        <c:v>1.316655694535804E-3</c:v>
                      </c:pt>
                      <c:pt idx="11">
                        <c:v>6.5746219592369701E-4</c:v>
                      </c:pt>
                      <c:pt idx="12">
                        <c:v>1.9710906701709027E-3</c:v>
                      </c:pt>
                      <c:pt idx="13">
                        <c:v>0</c:v>
                      </c:pt>
                      <c:pt idx="14">
                        <c:v>0</c:v>
                      </c:pt>
                      <c:pt idx="15">
                        <c:v>0</c:v>
                      </c:pt>
                      <c:pt idx="16">
                        <c:v>0</c:v>
                      </c:pt>
                      <c:pt idx="17">
                        <c:v>1.9672131147540985E-2</c:v>
                      </c:pt>
                      <c:pt idx="18">
                        <c:v>-3.8585209003215068E-3</c:v>
                      </c:pt>
                      <c:pt idx="19">
                        <c:v>5.164622336991497E-3</c:v>
                      </c:pt>
                      <c:pt idx="20">
                        <c:v>4.4958253050739697E-3</c:v>
                      </c:pt>
                      <c:pt idx="21">
                        <c:v>3.19693094629156E-3</c:v>
                      </c:pt>
                      <c:pt idx="22">
                        <c:v>-5.0987890376036418E-3</c:v>
                      </c:pt>
                      <c:pt idx="23">
                        <c:v>3.2030749519538757E-3</c:v>
                      </c:pt>
                      <c:pt idx="24">
                        <c:v>6.3856960408684551E-3</c:v>
                      </c:pt>
                    </c:numCache>
                  </c:numRef>
                </c:val>
                <c:extLst xmlns:c15="http://schemas.microsoft.com/office/drawing/2012/chart">
                  <c:ext xmlns:c16="http://schemas.microsoft.com/office/drawing/2014/chart" uri="{C3380CC4-5D6E-409C-BE32-E72D297353CC}">
                    <c16:uniqueId val="{00000001-A728-44A5-98DF-7BE79E389681}"/>
                  </c:ext>
                </c:extLst>
              </c15:ser>
            </c15:filteredBarSeries>
          </c:ext>
        </c:extLst>
      </c:barChart>
      <c:catAx>
        <c:axId val="18849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7279"/>
        <c:crosses val="autoZero"/>
        <c:auto val="1"/>
        <c:lblAlgn val="ctr"/>
        <c:lblOffset val="100"/>
        <c:noMultiLvlLbl val="0"/>
      </c:catAx>
      <c:valAx>
        <c:axId val="188495727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6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4'!$W$33</c:f>
              <c:strCache>
                <c:ptCount val="1"/>
                <c:pt idx="0">
                  <c:v>Rural+Urban</c:v>
                </c:pt>
              </c:strCache>
            </c:strRef>
          </c:tx>
          <c:spPr>
            <a:solidFill>
              <a:schemeClr val="accent5"/>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4'!$W$34:$W$58</c:f>
              <c:numCache>
                <c:formatCode>0.0%</c:formatCode>
                <c:ptCount val="25"/>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pt idx="13">
                  <c:v>-1.0505581089954186E-2</c:v>
                </c:pt>
                <c:pt idx="14">
                  <c:v>1.2276045122760603E-2</c:v>
                </c:pt>
                <c:pt idx="15">
                  <c:v>1.2127171419206779E-2</c:v>
                </c:pt>
                <c:pt idx="16">
                  <c:v>0</c:v>
                </c:pt>
                <c:pt idx="17">
                  <c:v>3.8860103626942636E-3</c:v>
                </c:pt>
                <c:pt idx="18">
                  <c:v>3.870967741935447E-3</c:v>
                </c:pt>
                <c:pt idx="19">
                  <c:v>4.4987146529564077E-3</c:v>
                </c:pt>
                <c:pt idx="20">
                  <c:v>5.7581573896351712E-3</c:v>
                </c:pt>
                <c:pt idx="21">
                  <c:v>6.9974554707380584E-3</c:v>
                </c:pt>
                <c:pt idx="22">
                  <c:v>6.3171193935565376E-3</c:v>
                </c:pt>
                <c:pt idx="23">
                  <c:v>1.2554927809165096E-2</c:v>
                </c:pt>
                <c:pt idx="24">
                  <c:v>2.4798512089273233E-3</c:v>
                </c:pt>
              </c:numCache>
            </c:numRef>
          </c:val>
          <c:extLst>
            <c:ext xmlns:c16="http://schemas.microsoft.com/office/drawing/2014/chart" uri="{C3380CC4-5D6E-409C-BE32-E72D297353CC}">
              <c16:uniqueId val="{00000002-1961-4F70-B82E-132E3CCB48C2}"/>
            </c:ext>
          </c:extLst>
        </c:ser>
        <c:dLbls>
          <c:showLegendKey val="0"/>
          <c:showVal val="0"/>
          <c:showCatName val="0"/>
          <c:showSerName val="0"/>
          <c:showPercent val="0"/>
          <c:showBubbleSize val="0"/>
        </c:dLbls>
        <c:gapWidth val="219"/>
        <c:axId val="81817583"/>
        <c:axId val="1810153951"/>
        <c:extLst>
          <c:ext xmlns:c15="http://schemas.microsoft.com/office/drawing/2012/chart" uri="{02D57815-91ED-43cb-92C2-25804820EDAC}">
            <c15:filteredBarSeries>
              <c15:ser>
                <c:idx val="0"/>
                <c:order val="0"/>
                <c:tx>
                  <c:strRef>
                    <c:extLst>
                      <c:ext uri="{02D57815-91ED-43cb-92C2-25804820EDAC}">
                        <c15:formulaRef>
                          <c15:sqref>'EDA  4'!$U$33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4'!$U$34:$U$58</c15:sqref>
                        </c15:formulaRef>
                      </c:ext>
                    </c:extLst>
                    <c:numCache>
                      <c:formatCode>0.0%</c:formatCode>
                      <c:ptCount val="25"/>
                      <c:pt idx="0">
                        <c:v>3.3355570380253501E-3</c:v>
                      </c:pt>
                      <c:pt idx="1">
                        <c:v>2.9920212765958579E-3</c:v>
                      </c:pt>
                      <c:pt idx="2">
                        <c:v>2.9830957905203088E-3</c:v>
                      </c:pt>
                      <c:pt idx="3">
                        <c:v>2.6437541308656789E-3</c:v>
                      </c:pt>
                      <c:pt idx="4">
                        <c:v>3.2959789057350037E-3</c:v>
                      </c:pt>
                      <c:pt idx="5">
                        <c:v>3.28515111695138E-3</c:v>
                      </c:pt>
                      <c:pt idx="6">
                        <c:v>4.5841519318927122E-3</c:v>
                      </c:pt>
                      <c:pt idx="7">
                        <c:v>1.9556714471967596E-3</c:v>
                      </c:pt>
                      <c:pt idx="8">
                        <c:v>3.9037085230970905E-3</c:v>
                      </c:pt>
                      <c:pt idx="9">
                        <c:v>3.2404406999351908E-3</c:v>
                      </c:pt>
                      <c:pt idx="10">
                        <c:v>5.8139534883719455E-3</c:v>
                      </c:pt>
                      <c:pt idx="11">
                        <c:v>3.2113037893384717E-3</c:v>
                      </c:pt>
                      <c:pt idx="12">
                        <c:v>3.2010243277848915E-3</c:v>
                      </c:pt>
                      <c:pt idx="13">
                        <c:v>-1.5315890236119831E-2</c:v>
                      </c:pt>
                      <c:pt idx="14">
                        <c:v>1.2637718729747172E-2</c:v>
                      </c:pt>
                      <c:pt idx="15">
                        <c:v>1.2479999999999927E-2</c:v>
                      </c:pt>
                      <c:pt idx="16">
                        <c:v>0</c:v>
                      </c:pt>
                      <c:pt idx="17">
                        <c:v>3.7926675094818126E-3</c:v>
                      </c:pt>
                      <c:pt idx="18">
                        <c:v>1.8891687657429654E-3</c:v>
                      </c:pt>
                      <c:pt idx="19">
                        <c:v>2.5141420490258056E-3</c:v>
                      </c:pt>
                      <c:pt idx="20">
                        <c:v>5.6426332288401614E-3</c:v>
                      </c:pt>
                      <c:pt idx="21">
                        <c:v>7.4812967581046668E-3</c:v>
                      </c:pt>
                      <c:pt idx="22">
                        <c:v>5.5693069306931046E-3</c:v>
                      </c:pt>
                      <c:pt idx="23">
                        <c:v>1.1076923076923147E-2</c:v>
                      </c:pt>
                      <c:pt idx="24">
                        <c:v>1.8259281801581433E-3</c:v>
                      </c:pt>
                    </c:numCache>
                  </c:numRef>
                </c:val>
                <c:extLst>
                  <c:ext xmlns:c16="http://schemas.microsoft.com/office/drawing/2014/chart" uri="{C3380CC4-5D6E-409C-BE32-E72D297353CC}">
                    <c16:uniqueId val="{00000000-1961-4F70-B82E-132E3CCB48C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4'!$V$33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4'!$V$34:$V$58</c15:sqref>
                        </c15:formulaRef>
                      </c:ext>
                    </c:extLst>
                    <c:numCache>
                      <c:formatCode>0.0%</c:formatCode>
                      <c:ptCount val="25"/>
                      <c:pt idx="0">
                        <c:v>5.0541516245486548E-3</c:v>
                      </c:pt>
                      <c:pt idx="1">
                        <c:v>2.1551724137931854E-3</c:v>
                      </c:pt>
                      <c:pt idx="2">
                        <c:v>2.1505376344086837E-3</c:v>
                      </c:pt>
                      <c:pt idx="3">
                        <c:v>3.5765379113018594E-3</c:v>
                      </c:pt>
                      <c:pt idx="4">
                        <c:v>3.5637918745545258E-3</c:v>
                      </c:pt>
                      <c:pt idx="5">
                        <c:v>4.9715909090908283E-3</c:v>
                      </c:pt>
                      <c:pt idx="6">
                        <c:v>2.8268551236749519E-3</c:v>
                      </c:pt>
                      <c:pt idx="7">
                        <c:v>3.5236081747709652E-3</c:v>
                      </c:pt>
                      <c:pt idx="8">
                        <c:v>2.8089887640449836E-3</c:v>
                      </c:pt>
                      <c:pt idx="9">
                        <c:v>2.8011204481791121E-3</c:v>
                      </c:pt>
                      <c:pt idx="10">
                        <c:v>4.1899441340783718E-3</c:v>
                      </c:pt>
                      <c:pt idx="11">
                        <c:v>4.1724617524338961E-3</c:v>
                      </c:pt>
                      <c:pt idx="12">
                        <c:v>4.1551246537395725E-3</c:v>
                      </c:pt>
                      <c:pt idx="13">
                        <c:v>-1.3793103448275078E-3</c:v>
                      </c:pt>
                      <c:pt idx="14">
                        <c:v>1.1395027624309235E-2</c:v>
                      </c:pt>
                      <c:pt idx="15">
                        <c:v>1.1266643905769928E-2</c:v>
                      </c:pt>
                      <c:pt idx="16">
                        <c:v>0</c:v>
                      </c:pt>
                      <c:pt idx="17">
                        <c:v>4.051316677920286E-3</c:v>
                      </c:pt>
                      <c:pt idx="18">
                        <c:v>8.7424344317418388E-3</c:v>
                      </c:pt>
                      <c:pt idx="19">
                        <c:v>6.6666666666666671E-3</c:v>
                      </c:pt>
                      <c:pt idx="20">
                        <c:v>6.6225165562913907E-3</c:v>
                      </c:pt>
                      <c:pt idx="21">
                        <c:v>5.9210526315789849E-3</c:v>
                      </c:pt>
                      <c:pt idx="22">
                        <c:v>7.848266841072522E-3</c:v>
                      </c:pt>
                      <c:pt idx="23">
                        <c:v>1.4276443867618541E-2</c:v>
                      </c:pt>
                      <c:pt idx="24">
                        <c:v>3.8387715930901746E-3</c:v>
                      </c:pt>
                    </c:numCache>
                  </c:numRef>
                </c:val>
                <c:extLst xmlns:c15="http://schemas.microsoft.com/office/drawing/2012/chart">
                  <c:ext xmlns:c16="http://schemas.microsoft.com/office/drawing/2014/chart" uri="{C3380CC4-5D6E-409C-BE32-E72D297353CC}">
                    <c16:uniqueId val="{00000001-1961-4F70-B82E-132E3CCB48C2}"/>
                  </c:ext>
                </c:extLst>
              </c15:ser>
            </c15:filteredBarSeries>
          </c:ext>
        </c:extLst>
      </c:barChart>
      <c:catAx>
        <c:axId val="818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951"/>
        <c:crosses val="autoZero"/>
        <c:auto val="1"/>
        <c:lblAlgn val="ctr"/>
        <c:lblOffset val="100"/>
        <c:noMultiLvlLbl val="0"/>
      </c:catAx>
      <c:valAx>
        <c:axId val="1810153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Household</a:t>
            </a:r>
            <a:r>
              <a:rPr lang="en-IN" baseline="0"/>
              <a:t> goods and services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4'!$AE$33</c:f>
              <c:strCache>
                <c:ptCount val="1"/>
                <c:pt idx="0">
                  <c:v>Rural+Urban</c:v>
                </c:pt>
              </c:strCache>
            </c:strRef>
          </c:tx>
          <c:spPr>
            <a:solidFill>
              <a:schemeClr val="accent5"/>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4'!$AE$34:$AE$58</c:f>
              <c:numCache>
                <c:formatCode>0.0%</c:formatCode>
                <c:ptCount val="25"/>
                <c:pt idx="0">
                  <c:v>6.9589422407809849E-4</c:v>
                </c:pt>
                <c:pt idx="1">
                  <c:v>-3.4770514603624036E-4</c:v>
                </c:pt>
                <c:pt idx="2">
                  <c:v>-3.478260869566008E-4</c:v>
                </c:pt>
                <c:pt idx="3">
                  <c:v>6.9589422407809849E-4</c:v>
                </c:pt>
                <c:pt idx="4">
                  <c:v>2.7816411682891323E-3</c:v>
                </c:pt>
                <c:pt idx="5">
                  <c:v>2.0804438280167224E-3</c:v>
                </c:pt>
                <c:pt idx="6">
                  <c:v>6.920415224913101E-4</c:v>
                </c:pt>
                <c:pt idx="7">
                  <c:v>2.7662517289073702E-3</c:v>
                </c:pt>
                <c:pt idx="8">
                  <c:v>2.0689655172414579E-3</c:v>
                </c:pt>
                <c:pt idx="9">
                  <c:v>3.4411562284927732E-3</c:v>
                </c:pt>
                <c:pt idx="10">
                  <c:v>2.7434842249655501E-3</c:v>
                </c:pt>
                <c:pt idx="11">
                  <c:v>1.3679890560876679E-3</c:v>
                </c:pt>
                <c:pt idx="12">
                  <c:v>0</c:v>
                </c:pt>
                <c:pt idx="13">
                  <c:v>0</c:v>
                </c:pt>
                <c:pt idx="14">
                  <c:v>0</c:v>
                </c:pt>
                <c:pt idx="15">
                  <c:v>0</c:v>
                </c:pt>
                <c:pt idx="16">
                  <c:v>0</c:v>
                </c:pt>
                <c:pt idx="17">
                  <c:v>1.3661202185792349E-2</c:v>
                </c:pt>
                <c:pt idx="18">
                  <c:v>2.0215633423179445E-3</c:v>
                </c:pt>
                <c:pt idx="19">
                  <c:v>0</c:v>
                </c:pt>
                <c:pt idx="20">
                  <c:v>3.3624747814391394E-3</c:v>
                </c:pt>
                <c:pt idx="21">
                  <c:v>3.351206434316354E-3</c:v>
                </c:pt>
                <c:pt idx="22">
                  <c:v>2.0040080160321403E-3</c:v>
                </c:pt>
                <c:pt idx="23">
                  <c:v>6.0000000000000383E-3</c:v>
                </c:pt>
                <c:pt idx="24">
                  <c:v>1.9880715705764278E-3</c:v>
                </c:pt>
              </c:numCache>
            </c:numRef>
          </c:val>
          <c:extLst>
            <c:ext xmlns:c16="http://schemas.microsoft.com/office/drawing/2014/chart" uri="{C3380CC4-5D6E-409C-BE32-E72D297353CC}">
              <c16:uniqueId val="{00000002-328E-4D18-9012-73A64B68D49B}"/>
            </c:ext>
          </c:extLst>
        </c:ser>
        <c:dLbls>
          <c:showLegendKey val="0"/>
          <c:showVal val="0"/>
          <c:showCatName val="0"/>
          <c:showSerName val="0"/>
          <c:showPercent val="0"/>
          <c:showBubbleSize val="0"/>
        </c:dLbls>
        <c:gapWidth val="219"/>
        <c:axId val="1899953631"/>
        <c:axId val="1899945951"/>
        <c:extLst>
          <c:ext xmlns:c15="http://schemas.microsoft.com/office/drawing/2012/chart" uri="{02D57815-91ED-43cb-92C2-25804820EDAC}">
            <c15:filteredBarSeries>
              <c15:ser>
                <c:idx val="0"/>
                <c:order val="0"/>
                <c:tx>
                  <c:strRef>
                    <c:extLst>
                      <c:ext uri="{02D57815-91ED-43cb-92C2-25804820EDAC}">
                        <c15:formulaRef>
                          <c15:sqref>'EDA  4'!$AC$33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4'!$AB$34:$AB$58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4'!$AC$34:$AC$58</c15:sqref>
                        </c15:formulaRef>
                      </c:ext>
                    </c:extLst>
                    <c:numCache>
                      <c:formatCode>0.0%</c:formatCode>
                      <c:ptCount val="25"/>
                      <c:pt idx="0">
                        <c:v>-6.6622251832108143E-4</c:v>
                      </c:pt>
                      <c:pt idx="1">
                        <c:v>-1.6666666666666668E-3</c:v>
                      </c:pt>
                      <c:pt idx="2">
                        <c:v>-1.6694490818030051E-3</c:v>
                      </c:pt>
                      <c:pt idx="3">
                        <c:v>6.6889632107019613E-4</c:v>
                      </c:pt>
                      <c:pt idx="4">
                        <c:v>2.6737967914438883E-3</c:v>
                      </c:pt>
                      <c:pt idx="5">
                        <c:v>1.3333333333332576E-3</c:v>
                      </c:pt>
                      <c:pt idx="6">
                        <c:v>6.6577896138497164E-4</c:v>
                      </c:pt>
                      <c:pt idx="7">
                        <c:v>1.9960079840318223E-3</c:v>
                      </c:pt>
                      <c:pt idx="8">
                        <c:v>1.9920318725100356E-3</c:v>
                      </c:pt>
                      <c:pt idx="9">
                        <c:v>1.9880715705764278E-3</c:v>
                      </c:pt>
                      <c:pt idx="10">
                        <c:v>3.3068783068783071E-3</c:v>
                      </c:pt>
                      <c:pt idx="11">
                        <c:v>6.5919578114715055E-4</c:v>
                      </c:pt>
                      <c:pt idx="12">
                        <c:v>-1.976284584980312E-3</c:v>
                      </c:pt>
                      <c:pt idx="13">
                        <c:v>6.6006600660062256E-4</c:v>
                      </c:pt>
                      <c:pt idx="14">
                        <c:v>0</c:v>
                      </c:pt>
                      <c:pt idx="15">
                        <c:v>6.5963060686012088E-4</c:v>
                      </c:pt>
                      <c:pt idx="16">
                        <c:v>0</c:v>
                      </c:pt>
                      <c:pt idx="17">
                        <c:v>1.3183915622941138E-3</c:v>
                      </c:pt>
                      <c:pt idx="18">
                        <c:v>-1.974983541803893E-3</c:v>
                      </c:pt>
                      <c:pt idx="19">
                        <c:v>2.6385224274406709E-3</c:v>
                      </c:pt>
                      <c:pt idx="20">
                        <c:v>5.2631578947369166E-3</c:v>
                      </c:pt>
                      <c:pt idx="21">
                        <c:v>3.9267015706805908E-3</c:v>
                      </c:pt>
                      <c:pt idx="22">
                        <c:v>3.2594524119947846E-3</c:v>
                      </c:pt>
                      <c:pt idx="23">
                        <c:v>5.847953216374306E-3</c:v>
                      </c:pt>
                      <c:pt idx="24">
                        <c:v>0</c:v>
                      </c:pt>
                    </c:numCache>
                  </c:numRef>
                </c:val>
                <c:extLst>
                  <c:ext xmlns:c16="http://schemas.microsoft.com/office/drawing/2014/chart" uri="{C3380CC4-5D6E-409C-BE32-E72D297353CC}">
                    <c16:uniqueId val="{00000000-328E-4D18-9012-73A64B68D49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4'!$AD$33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4'!$AB$34:$AB$58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4'!$AD$34:$AD$58</c15:sqref>
                        </c15:formulaRef>
                      </c:ext>
                    </c:extLst>
                    <c:numCache>
                      <c:formatCode>0.0%</c:formatCode>
                      <c:ptCount val="25"/>
                      <c:pt idx="0">
                        <c:v>1.4641288433383387E-3</c:v>
                      </c:pt>
                      <c:pt idx="1">
                        <c:v>1.4619883040934841E-3</c:v>
                      </c:pt>
                      <c:pt idx="2">
                        <c:v>1.4598540145984572E-3</c:v>
                      </c:pt>
                      <c:pt idx="3">
                        <c:v>1.4577259475219903E-3</c:v>
                      </c:pt>
                      <c:pt idx="4">
                        <c:v>2.1834061135369938E-3</c:v>
                      </c:pt>
                      <c:pt idx="5">
                        <c:v>2.9048656499637308E-3</c:v>
                      </c:pt>
                      <c:pt idx="6">
                        <c:v>1.4482259232441496E-3</c:v>
                      </c:pt>
                      <c:pt idx="7">
                        <c:v>2.8922631959506667E-3</c:v>
                      </c:pt>
                      <c:pt idx="8">
                        <c:v>2.8839221341024203E-3</c:v>
                      </c:pt>
                      <c:pt idx="9">
                        <c:v>5.0323508267434728E-3</c:v>
                      </c:pt>
                      <c:pt idx="10">
                        <c:v>2.1459227467809936E-3</c:v>
                      </c:pt>
                      <c:pt idx="11">
                        <c:v>2.1413276231264195E-3</c:v>
                      </c:pt>
                      <c:pt idx="12">
                        <c:v>2.8490028490028895E-3</c:v>
                      </c:pt>
                      <c:pt idx="13">
                        <c:v>-1.4204545454544646E-3</c:v>
                      </c:pt>
                      <c:pt idx="14">
                        <c:v>0</c:v>
                      </c:pt>
                      <c:pt idx="15">
                        <c:v>-1.4224751066857541E-3</c:v>
                      </c:pt>
                      <c:pt idx="16">
                        <c:v>0</c:v>
                      </c:pt>
                      <c:pt idx="17">
                        <c:v>2.920227920227916E-2</c:v>
                      </c:pt>
                      <c:pt idx="18">
                        <c:v>6.2283737024221844E-3</c:v>
                      </c:pt>
                      <c:pt idx="19">
                        <c:v>-2.0632737276479463E-3</c:v>
                      </c:pt>
                      <c:pt idx="20">
                        <c:v>0</c:v>
                      </c:pt>
                      <c:pt idx="21">
                        <c:v>2.7567195037905287E-3</c:v>
                      </c:pt>
                      <c:pt idx="22">
                        <c:v>1.374570446735317E-3</c:v>
                      </c:pt>
                      <c:pt idx="23">
                        <c:v>5.4907343857241693E-3</c:v>
                      </c:pt>
                      <c:pt idx="24">
                        <c:v>4.7781569965869531E-3</c:v>
                      </c:pt>
                    </c:numCache>
                  </c:numRef>
                </c:val>
                <c:extLst xmlns:c15="http://schemas.microsoft.com/office/drawing/2012/chart">
                  <c:ext xmlns:c16="http://schemas.microsoft.com/office/drawing/2014/chart" uri="{C3380CC4-5D6E-409C-BE32-E72D297353CC}">
                    <c16:uniqueId val="{00000001-328E-4D18-9012-73A64B68D49B}"/>
                  </c:ext>
                </c:extLst>
              </c15:ser>
            </c15:filteredBarSeries>
          </c:ext>
        </c:extLst>
      </c:barChart>
      <c:catAx>
        <c:axId val="18999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45951"/>
        <c:crosses val="autoZero"/>
        <c:auto val="1"/>
        <c:lblAlgn val="ctr"/>
        <c:lblOffset val="100"/>
        <c:noMultiLvlLbl val="0"/>
      </c:catAx>
      <c:valAx>
        <c:axId val="1899945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5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contribution towards CPI basket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1'!$D$57</c:f>
              <c:strCache>
                <c:ptCount val="1"/>
                <c:pt idx="0">
                  <c:v>Rural+Urban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1'!$B$58:$B$66</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1'!$D$58:$D$66</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00-F838-4FCA-9286-777005B73FE9}"/>
            </c:ext>
          </c:extLst>
        </c:ser>
        <c:dLbls>
          <c:dLblPos val="outEnd"/>
          <c:showLegendKey val="0"/>
          <c:showVal val="1"/>
          <c:showCatName val="0"/>
          <c:showSerName val="0"/>
          <c:showPercent val="0"/>
          <c:showBubbleSize val="0"/>
        </c:dLbls>
        <c:gapWidth val="219"/>
        <c:overlap val="-27"/>
        <c:axId val="1007656319"/>
        <c:axId val="1007663519"/>
      </c:barChart>
      <c:catAx>
        <c:axId val="100765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63519"/>
        <c:crosses val="autoZero"/>
        <c:auto val="1"/>
        <c:lblAlgn val="ctr"/>
        <c:lblOffset val="100"/>
        <c:noMultiLvlLbl val="0"/>
      </c:catAx>
      <c:valAx>
        <c:axId val="1007663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5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
            </a:r>
            <a:r>
              <a:rPr lang="en-IN" baseline="0"/>
              <a:t> and communication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4'!$AM$33</c:f>
              <c:strCache>
                <c:ptCount val="1"/>
                <c:pt idx="0">
                  <c:v>Rural+Urban</c:v>
                </c:pt>
              </c:strCache>
            </c:strRef>
          </c:tx>
          <c:spPr>
            <a:solidFill>
              <a:schemeClr val="accent5"/>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4'!$AM$34:$AM$58</c:f>
              <c:numCache>
                <c:formatCode>0.0%</c:formatCode>
                <c:ptCount val="25"/>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pt idx="13">
                  <c:v>1.9630484988452525E-2</c:v>
                </c:pt>
                <c:pt idx="14">
                  <c:v>0</c:v>
                </c:pt>
                <c:pt idx="15">
                  <c:v>1.9252548131370416E-2</c:v>
                </c:pt>
                <c:pt idx="16">
                  <c:v>0</c:v>
                </c:pt>
                <c:pt idx="17">
                  <c:v>2.5925925925925925E-2</c:v>
                </c:pt>
                <c:pt idx="18">
                  <c:v>7.9422382671479729E-3</c:v>
                </c:pt>
                <c:pt idx="19">
                  <c:v>7.1633237822349575E-3</c:v>
                </c:pt>
                <c:pt idx="20">
                  <c:v>-1.4224751066855522E-3</c:v>
                </c:pt>
                <c:pt idx="21">
                  <c:v>2.1367521367520151E-3</c:v>
                </c:pt>
                <c:pt idx="22">
                  <c:v>8.5287846481877545E-3</c:v>
                </c:pt>
                <c:pt idx="23">
                  <c:v>2.2551092318534097E-2</c:v>
                </c:pt>
                <c:pt idx="24">
                  <c:v>7.5809786354238068E-3</c:v>
                </c:pt>
              </c:numCache>
            </c:numRef>
          </c:val>
          <c:extLst>
            <c:ext xmlns:c16="http://schemas.microsoft.com/office/drawing/2014/chart" uri="{C3380CC4-5D6E-409C-BE32-E72D297353CC}">
              <c16:uniqueId val="{00000002-0516-4502-8E0E-07516F2E6D53}"/>
            </c:ext>
          </c:extLst>
        </c:ser>
        <c:dLbls>
          <c:showLegendKey val="0"/>
          <c:showVal val="0"/>
          <c:showCatName val="0"/>
          <c:showSerName val="0"/>
          <c:showPercent val="0"/>
          <c:showBubbleSize val="0"/>
        </c:dLbls>
        <c:gapWidth val="219"/>
        <c:overlap val="-27"/>
        <c:axId val="1895960271"/>
        <c:axId val="1895966031"/>
        <c:extLst>
          <c:ext xmlns:c15="http://schemas.microsoft.com/office/drawing/2012/chart" uri="{02D57815-91ED-43cb-92C2-25804820EDAC}">
            <c15:filteredBarSeries>
              <c15:ser>
                <c:idx val="0"/>
                <c:order val="0"/>
                <c:tx>
                  <c:strRef>
                    <c:extLst>
                      <c:ext uri="{02D57815-91ED-43cb-92C2-25804820EDAC}">
                        <c15:formulaRef>
                          <c15:sqref>'EDA  4'!$AK$33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4'!$AK$34:$AK$58</c15:sqref>
                        </c15:formulaRef>
                      </c:ext>
                    </c:extLst>
                    <c:numCache>
                      <c:formatCode>0.0%</c:formatCode>
                      <c:ptCount val="25"/>
                      <c:pt idx="0">
                        <c:v>5.417956656346882E-3</c:v>
                      </c:pt>
                      <c:pt idx="1">
                        <c:v>1.1547344110854941E-3</c:v>
                      </c:pt>
                      <c:pt idx="2">
                        <c:v>1.1534025374854075E-3</c:v>
                      </c:pt>
                      <c:pt idx="3">
                        <c:v>0</c:v>
                      </c:pt>
                      <c:pt idx="4">
                        <c:v>7.6804915514592943E-3</c:v>
                      </c:pt>
                      <c:pt idx="5">
                        <c:v>1.5243902439025692E-3</c:v>
                      </c:pt>
                      <c:pt idx="6">
                        <c:v>1.5220700152206135E-3</c:v>
                      </c:pt>
                      <c:pt idx="7">
                        <c:v>7.5987841945284438E-4</c:v>
                      </c:pt>
                      <c:pt idx="8">
                        <c:v>3.0372057706910078E-3</c:v>
                      </c:pt>
                      <c:pt idx="9">
                        <c:v>2.195306585919762E-2</c:v>
                      </c:pt>
                      <c:pt idx="10">
                        <c:v>9.6296296296297136E-3</c:v>
                      </c:pt>
                      <c:pt idx="11">
                        <c:v>-2.2010271460015506E-3</c:v>
                      </c:pt>
                      <c:pt idx="12">
                        <c:v>-1.4705882352940341E-3</c:v>
                      </c:pt>
                      <c:pt idx="13">
                        <c:v>2.0618556701031011E-2</c:v>
                      </c:pt>
                      <c:pt idx="14">
                        <c:v>0</c:v>
                      </c:pt>
                      <c:pt idx="15">
                        <c:v>2.0202020202020075E-2</c:v>
                      </c:pt>
                      <c:pt idx="16">
                        <c:v>0</c:v>
                      </c:pt>
                      <c:pt idx="17">
                        <c:v>1.5558698727015478E-2</c:v>
                      </c:pt>
                      <c:pt idx="18">
                        <c:v>6.9637883008356553E-3</c:v>
                      </c:pt>
                      <c:pt idx="19">
                        <c:v>1.2448132780083066E-2</c:v>
                      </c:pt>
                      <c:pt idx="20">
                        <c:v>-2.0491803278689302E-3</c:v>
                      </c:pt>
                      <c:pt idx="21">
                        <c:v>2.0533880903491537E-3</c:v>
                      </c:pt>
                      <c:pt idx="22">
                        <c:v>7.513661202185753E-3</c:v>
                      </c:pt>
                      <c:pt idx="23">
                        <c:v>1.8305084745762635E-2</c:v>
                      </c:pt>
                      <c:pt idx="24">
                        <c:v>7.3235685752331744E-3</c:v>
                      </c:pt>
                    </c:numCache>
                  </c:numRef>
                </c:val>
                <c:extLst>
                  <c:ext xmlns:c16="http://schemas.microsoft.com/office/drawing/2014/chart" uri="{C3380CC4-5D6E-409C-BE32-E72D297353CC}">
                    <c16:uniqueId val="{00000000-0516-4502-8E0E-07516F2E6D5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4'!$AL$33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4'!$AL$34:$AL$58</c15:sqref>
                        </c15:formulaRef>
                      </c:ext>
                    </c:extLst>
                    <c:numCache>
                      <c:formatCode>0.0%</c:formatCode>
                      <c:ptCount val="25"/>
                      <c:pt idx="0">
                        <c:v>5.8724832214765337E-3</c:v>
                      </c:pt>
                      <c:pt idx="1">
                        <c:v>8.3402835696408937E-4</c:v>
                      </c:pt>
                      <c:pt idx="2">
                        <c:v>8.3333333333328601E-4</c:v>
                      </c:pt>
                      <c:pt idx="3">
                        <c:v>-4.163197335553705E-3</c:v>
                      </c:pt>
                      <c:pt idx="4">
                        <c:v>8.3612040133779261E-3</c:v>
                      </c:pt>
                      <c:pt idx="5">
                        <c:v>1.6583747927031746E-3</c:v>
                      </c:pt>
                      <c:pt idx="6">
                        <c:v>3.3112582781457426E-3</c:v>
                      </c:pt>
                      <c:pt idx="7">
                        <c:v>2.4752475247524519E-3</c:v>
                      </c:pt>
                      <c:pt idx="8">
                        <c:v>1.6460905349794473E-3</c:v>
                      </c:pt>
                      <c:pt idx="9">
                        <c:v>2.8759244042728019E-2</c:v>
                      </c:pt>
                      <c:pt idx="10">
                        <c:v>7.1884984025558426E-3</c:v>
                      </c:pt>
                      <c:pt idx="11">
                        <c:v>-7.1371927042029465E-3</c:v>
                      </c:pt>
                      <c:pt idx="12">
                        <c:v>-4.7923322683706754E-3</c:v>
                      </c:pt>
                      <c:pt idx="13">
                        <c:v>1.8860353130016119E-2</c:v>
                      </c:pt>
                      <c:pt idx="14">
                        <c:v>0</c:v>
                      </c:pt>
                      <c:pt idx="15">
                        <c:v>1.8511224891689708E-2</c:v>
                      </c:pt>
                      <c:pt idx="16">
                        <c:v>0</c:v>
                      </c:pt>
                      <c:pt idx="17">
                        <c:v>3.5576179427687503E-2</c:v>
                      </c:pt>
                      <c:pt idx="18">
                        <c:v>8.9619118745331485E-3</c:v>
                      </c:pt>
                      <c:pt idx="19">
                        <c:v>2.2205773501111129E-3</c:v>
                      </c:pt>
                      <c:pt idx="20">
                        <c:v>-1.4771048744462115E-3</c:v>
                      </c:pt>
                      <c:pt idx="21">
                        <c:v>2.2189349112426877E-3</c:v>
                      </c:pt>
                      <c:pt idx="22">
                        <c:v>1.0332103321033253E-2</c:v>
                      </c:pt>
                      <c:pt idx="23">
                        <c:v>2.6296566837107335E-2</c:v>
                      </c:pt>
                      <c:pt idx="24">
                        <c:v>8.5409252669038337E-3</c:v>
                      </c:pt>
                    </c:numCache>
                  </c:numRef>
                </c:val>
                <c:extLst xmlns:c15="http://schemas.microsoft.com/office/drawing/2012/chart">
                  <c:ext xmlns:c16="http://schemas.microsoft.com/office/drawing/2014/chart" uri="{C3380CC4-5D6E-409C-BE32-E72D297353CC}">
                    <c16:uniqueId val="{00000001-0516-4502-8E0E-07516F2E6D53}"/>
                  </c:ext>
                </c:extLst>
              </c15:ser>
            </c15:filteredBarSeries>
          </c:ext>
        </c:extLst>
      </c:barChart>
      <c:catAx>
        <c:axId val="18959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6031"/>
        <c:crosses val="autoZero"/>
        <c:auto val="1"/>
        <c:lblAlgn val="ctr"/>
        <c:lblOffset val="100"/>
        <c:noMultiLvlLbl val="0"/>
      </c:catAx>
      <c:valAx>
        <c:axId val="18959660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Clothing</a:t>
            </a:r>
            <a:r>
              <a:rPr lang="en-IN" baseline="0"/>
              <a:t> and footwear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4'!$AU$33</c:f>
              <c:strCache>
                <c:ptCount val="1"/>
                <c:pt idx="0">
                  <c:v>Rural+Urban</c:v>
                </c:pt>
              </c:strCache>
            </c:strRef>
          </c:tx>
          <c:spPr>
            <a:solidFill>
              <a:schemeClr val="accent5"/>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4'!$AU$34:$AU$58</c:f>
              <c:numCache>
                <c:formatCode>0.0%</c:formatCode>
                <c:ptCount val="25"/>
                <c:pt idx="0">
                  <c:v>1.3651877133105026E-3</c:v>
                </c:pt>
                <c:pt idx="1">
                  <c:v>2.0449897750512026E-3</c:v>
                </c:pt>
                <c:pt idx="2">
                  <c:v>2.0408163265306896E-3</c:v>
                </c:pt>
                <c:pt idx="3">
                  <c:v>6.7888662593343049E-4</c:v>
                </c:pt>
                <c:pt idx="4">
                  <c:v>1.3568521031206828E-3</c:v>
                </c:pt>
                <c:pt idx="5">
                  <c:v>2.032520325203329E-3</c:v>
                </c:pt>
                <c:pt idx="6">
                  <c:v>0</c:v>
                </c:pt>
                <c:pt idx="7">
                  <c:v>2.0283975659228055E-3</c:v>
                </c:pt>
                <c:pt idx="8">
                  <c:v>2.6990553306343165E-3</c:v>
                </c:pt>
                <c:pt idx="9">
                  <c:v>2.6917900403768888E-3</c:v>
                </c:pt>
                <c:pt idx="10">
                  <c:v>1.3422818791945545E-3</c:v>
                </c:pt>
                <c:pt idx="11">
                  <c:v>2.0107238605898887E-3</c:v>
                </c:pt>
                <c:pt idx="12">
                  <c:v>2.0066889632107785E-3</c:v>
                </c:pt>
                <c:pt idx="13">
                  <c:v>5.340453938584855E-3</c:v>
                </c:pt>
                <c:pt idx="14">
                  <c:v>0</c:v>
                </c:pt>
                <c:pt idx="15">
                  <c:v>5.3120849933597798E-3</c:v>
                </c:pt>
                <c:pt idx="16">
                  <c:v>0</c:v>
                </c:pt>
                <c:pt idx="17">
                  <c:v>1.9815059445177207E-3</c:v>
                </c:pt>
                <c:pt idx="18">
                  <c:v>1.9775873434410771E-3</c:v>
                </c:pt>
                <c:pt idx="19">
                  <c:v>1.9736842105263904E-3</c:v>
                </c:pt>
                <c:pt idx="20">
                  <c:v>3.2829940906106366E-3</c:v>
                </c:pt>
                <c:pt idx="21">
                  <c:v>5.2356020942407261E-3</c:v>
                </c:pt>
                <c:pt idx="22">
                  <c:v>3.9062499999999631E-3</c:v>
                </c:pt>
                <c:pt idx="23">
                  <c:v>1.0376134889753716E-2</c:v>
                </c:pt>
                <c:pt idx="24">
                  <c:v>3.8510911424903356E-3</c:v>
                </c:pt>
              </c:numCache>
            </c:numRef>
          </c:val>
          <c:extLst>
            <c:ext xmlns:c16="http://schemas.microsoft.com/office/drawing/2014/chart" uri="{C3380CC4-5D6E-409C-BE32-E72D297353CC}">
              <c16:uniqueId val="{00000002-449F-48E2-9C7B-C0EB186AA690}"/>
            </c:ext>
          </c:extLst>
        </c:ser>
        <c:dLbls>
          <c:showLegendKey val="0"/>
          <c:showVal val="0"/>
          <c:showCatName val="0"/>
          <c:showSerName val="0"/>
          <c:showPercent val="0"/>
          <c:showBubbleSize val="0"/>
        </c:dLbls>
        <c:gapWidth val="219"/>
        <c:overlap val="-27"/>
        <c:axId val="1895926191"/>
        <c:axId val="1895930511"/>
        <c:extLst>
          <c:ext xmlns:c15="http://schemas.microsoft.com/office/drawing/2012/chart" uri="{02D57815-91ED-43cb-92C2-25804820EDAC}">
            <c15:filteredBarSeries>
              <c15:ser>
                <c:idx val="0"/>
                <c:order val="0"/>
                <c:tx>
                  <c:strRef>
                    <c:extLst>
                      <c:ext uri="{02D57815-91ED-43cb-92C2-25804820EDAC}">
                        <c15:formulaRef>
                          <c15:sqref>'EDA  4'!$AS$33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4'!$AR$34:$AR$58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4'!$AS$34:$AS$58</c15:sqref>
                        </c15:formulaRef>
                      </c:ext>
                    </c:extLst>
                    <c:numCache>
                      <c:formatCode>0.0%</c:formatCode>
                      <c:ptCount val="25"/>
                      <c:pt idx="0">
                        <c:v>1.3342228152100643E-3</c:v>
                      </c:pt>
                      <c:pt idx="1">
                        <c:v>1.9986675549632442E-3</c:v>
                      </c:pt>
                      <c:pt idx="2">
                        <c:v>1.9946808510639055E-3</c:v>
                      </c:pt>
                      <c:pt idx="3">
                        <c:v>0</c:v>
                      </c:pt>
                      <c:pt idx="4">
                        <c:v>1.3271400132715133E-3</c:v>
                      </c:pt>
                      <c:pt idx="5">
                        <c:v>1.3253810470509517E-3</c:v>
                      </c:pt>
                      <c:pt idx="6">
                        <c:v>-6.6181336863000871E-4</c:v>
                      </c:pt>
                      <c:pt idx="7">
                        <c:v>0</c:v>
                      </c:pt>
                      <c:pt idx="8">
                        <c:v>3.3112582781456954E-3</c:v>
                      </c:pt>
                      <c:pt idx="9">
                        <c:v>2.6402640264026776E-3</c:v>
                      </c:pt>
                      <c:pt idx="10">
                        <c:v>1.316655694535804E-3</c:v>
                      </c:pt>
                      <c:pt idx="11">
                        <c:v>1.3149243918475809E-3</c:v>
                      </c:pt>
                      <c:pt idx="12">
                        <c:v>1.3131976362441801E-3</c:v>
                      </c:pt>
                      <c:pt idx="13">
                        <c:v>5.2459016393443369E-3</c:v>
                      </c:pt>
                      <c:pt idx="14">
                        <c:v>0</c:v>
                      </c:pt>
                      <c:pt idx="15">
                        <c:v>5.2185257664708606E-3</c:v>
                      </c:pt>
                      <c:pt idx="16">
                        <c:v>0</c:v>
                      </c:pt>
                      <c:pt idx="17">
                        <c:v>1.297858533419968E-3</c:v>
                      </c:pt>
                      <c:pt idx="18">
                        <c:v>1.9442644199610041E-3</c:v>
                      </c:pt>
                      <c:pt idx="19">
                        <c:v>2.5873221216041768E-3</c:v>
                      </c:pt>
                      <c:pt idx="20">
                        <c:v>3.2258064516129032E-3</c:v>
                      </c:pt>
                      <c:pt idx="21">
                        <c:v>5.1446945337621309E-3</c:v>
                      </c:pt>
                      <c:pt idx="22">
                        <c:v>3.1989763275751758E-3</c:v>
                      </c:pt>
                      <c:pt idx="23">
                        <c:v>1.0204081632653024E-2</c:v>
                      </c:pt>
                      <c:pt idx="24">
                        <c:v>3.1565656565656565E-3</c:v>
                      </c:pt>
                    </c:numCache>
                  </c:numRef>
                </c:val>
                <c:extLst>
                  <c:ext xmlns:c16="http://schemas.microsoft.com/office/drawing/2014/chart" uri="{C3380CC4-5D6E-409C-BE32-E72D297353CC}">
                    <c16:uniqueId val="{00000000-449F-48E2-9C7B-C0EB186AA69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4'!$AT$33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4'!$AR$34:$AR$58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4'!$AT$34:$AT$58</c15:sqref>
                        </c15:formulaRef>
                      </c:ext>
                    </c:extLst>
                    <c:numCache>
                      <c:formatCode>0.0%</c:formatCode>
                      <c:ptCount val="25"/>
                      <c:pt idx="0">
                        <c:v>1.414427157001334E-3</c:v>
                      </c:pt>
                      <c:pt idx="1">
                        <c:v>2.11864406779649E-3</c:v>
                      </c:pt>
                      <c:pt idx="2">
                        <c:v>2.1141649048626596E-3</c:v>
                      </c:pt>
                      <c:pt idx="3">
                        <c:v>1.4064697609002606E-3</c:v>
                      </c:pt>
                      <c:pt idx="4">
                        <c:v>2.1067415730335881E-3</c:v>
                      </c:pt>
                      <c:pt idx="5">
                        <c:v>2.102312543798258E-3</c:v>
                      </c:pt>
                      <c:pt idx="6">
                        <c:v>2.0979020979021773E-3</c:v>
                      </c:pt>
                      <c:pt idx="7">
                        <c:v>4.1870202372644404E-3</c:v>
                      </c:pt>
                      <c:pt idx="8">
                        <c:v>2.0847810979845931E-3</c:v>
                      </c:pt>
                      <c:pt idx="9">
                        <c:v>2.7739251040222309E-3</c:v>
                      </c:pt>
                      <c:pt idx="10">
                        <c:v>2.0746887966805764E-3</c:v>
                      </c:pt>
                      <c:pt idx="11">
                        <c:v>2.070393374741083E-3</c:v>
                      </c:pt>
                      <c:pt idx="12">
                        <c:v>2.754820936639158E-3</c:v>
                      </c:pt>
                      <c:pt idx="13">
                        <c:v>5.4945054945053778E-3</c:v>
                      </c:pt>
                      <c:pt idx="14">
                        <c:v>0</c:v>
                      </c:pt>
                      <c:pt idx="15">
                        <c:v>5.4644808743170188E-3</c:v>
                      </c:pt>
                      <c:pt idx="16">
                        <c:v>0</c:v>
                      </c:pt>
                      <c:pt idx="17">
                        <c:v>4.0760869565218943E-3</c:v>
                      </c:pt>
                      <c:pt idx="18">
                        <c:v>2.0297699594044854E-3</c:v>
                      </c:pt>
                      <c:pt idx="19">
                        <c:v>1.3504388926402233E-3</c:v>
                      </c:pt>
                      <c:pt idx="20">
                        <c:v>3.3715441672285905E-3</c:v>
                      </c:pt>
                      <c:pt idx="21">
                        <c:v>5.3763440860213904E-3</c:v>
                      </c:pt>
                      <c:pt idx="22">
                        <c:v>4.0106951871657377E-3</c:v>
                      </c:pt>
                      <c:pt idx="23">
                        <c:v>1.0652463382157275E-2</c:v>
                      </c:pt>
                      <c:pt idx="24">
                        <c:v>5.2700922266138532E-3</c:v>
                      </c:pt>
                    </c:numCache>
                  </c:numRef>
                </c:val>
                <c:extLst xmlns:c15="http://schemas.microsoft.com/office/drawing/2012/chart">
                  <c:ext xmlns:c16="http://schemas.microsoft.com/office/drawing/2014/chart" uri="{C3380CC4-5D6E-409C-BE32-E72D297353CC}">
                    <c16:uniqueId val="{00000001-449F-48E2-9C7B-C0EB186AA690}"/>
                  </c:ext>
                </c:extLst>
              </c15:ser>
            </c15:filteredBarSeries>
          </c:ext>
        </c:extLst>
      </c:barChart>
      <c:catAx>
        <c:axId val="189592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30511"/>
        <c:crosses val="autoZero"/>
        <c:auto val="1"/>
        <c:lblAlgn val="ctr"/>
        <c:lblOffset val="100"/>
        <c:noMultiLvlLbl val="0"/>
      </c:catAx>
      <c:valAx>
        <c:axId val="189593051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26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4'!$BB$32</c:f>
              <c:strCache>
                <c:ptCount val="1"/>
                <c:pt idx="0">
                  <c:v>Rural+Urban</c:v>
                </c:pt>
              </c:strCache>
            </c:strRef>
          </c:tx>
          <c:spPr>
            <a:solidFill>
              <a:schemeClr val="accent5"/>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4'!$BB$33:$BB$57</c:f>
              <c:numCache>
                <c:formatCode>0.0%</c:formatCode>
                <c:ptCount val="25"/>
                <c:pt idx="0">
                  <c:v>3.5739814152966403E-3</c:v>
                </c:pt>
                <c:pt idx="1">
                  <c:v>5.698005698005576E-3</c:v>
                </c:pt>
                <c:pt idx="2">
                  <c:v>5.6657223796034804E-3</c:v>
                </c:pt>
                <c:pt idx="3">
                  <c:v>6.3380281690141246E-3</c:v>
                </c:pt>
                <c:pt idx="4">
                  <c:v>9.0972708187542547E-3</c:v>
                </c:pt>
                <c:pt idx="5">
                  <c:v>5.5478502080444619E-3</c:v>
                </c:pt>
                <c:pt idx="6">
                  <c:v>5.5172413793104233E-3</c:v>
                </c:pt>
                <c:pt idx="7">
                  <c:v>9.6021947873798155E-3</c:v>
                </c:pt>
                <c:pt idx="8">
                  <c:v>9.5108695652174301E-3</c:v>
                </c:pt>
                <c:pt idx="9">
                  <c:v>1.2113055181695904E-2</c:v>
                </c:pt>
                <c:pt idx="10">
                  <c:v>-1.3297872340426666E-3</c:v>
                </c:pt>
                <c:pt idx="11">
                  <c:v>-7.3235685752329853E-3</c:v>
                </c:pt>
                <c:pt idx="12">
                  <c:v>-3.3534540576794099E-3</c:v>
                </c:pt>
                <c:pt idx="13">
                  <c:v>1.0767160161507364E-2</c:v>
                </c:pt>
                <c:pt idx="14">
                  <c:v>0</c:v>
                </c:pt>
                <c:pt idx="15">
                  <c:v>1.0652463382157275E-2</c:v>
                </c:pt>
                <c:pt idx="16">
                  <c:v>0</c:v>
                </c:pt>
                <c:pt idx="17">
                  <c:v>1.3833992094861622E-2</c:v>
                </c:pt>
                <c:pt idx="18">
                  <c:v>5.1981806367770167E-3</c:v>
                </c:pt>
                <c:pt idx="19">
                  <c:v>1.0989010989011101E-2</c:v>
                </c:pt>
                <c:pt idx="20">
                  <c:v>1.278772378516624E-2</c:v>
                </c:pt>
                <c:pt idx="21">
                  <c:v>3.1565656565656565E-3</c:v>
                </c:pt>
                <c:pt idx="22">
                  <c:v>-1.006922592825673E-2</c:v>
                </c:pt>
                <c:pt idx="23">
                  <c:v>-4.4500953591863762E-3</c:v>
                </c:pt>
                <c:pt idx="24">
                  <c:v>1.2771392081737999E-3</c:v>
                </c:pt>
              </c:numCache>
            </c:numRef>
          </c:val>
          <c:extLst>
            <c:ext xmlns:c16="http://schemas.microsoft.com/office/drawing/2014/chart" uri="{C3380CC4-5D6E-409C-BE32-E72D297353CC}">
              <c16:uniqueId val="{00000002-C296-4181-AFFD-44E0FD357453}"/>
            </c:ext>
          </c:extLst>
        </c:ser>
        <c:dLbls>
          <c:showLegendKey val="0"/>
          <c:showVal val="0"/>
          <c:showCatName val="0"/>
          <c:showSerName val="0"/>
          <c:showPercent val="0"/>
          <c:showBubbleSize val="0"/>
        </c:dLbls>
        <c:gapWidth val="219"/>
        <c:overlap val="-27"/>
        <c:axId val="1893027199"/>
        <c:axId val="1893033919"/>
        <c:extLst>
          <c:ext xmlns:c15="http://schemas.microsoft.com/office/drawing/2012/chart" uri="{02D57815-91ED-43cb-92C2-25804820EDAC}">
            <c15:filteredBarSeries>
              <c15:ser>
                <c:idx val="0"/>
                <c:order val="0"/>
                <c:tx>
                  <c:strRef>
                    <c:extLst>
                      <c:ext uri="{02D57815-91ED-43cb-92C2-25804820EDAC}">
                        <c15:formulaRef>
                          <c15:sqref>'EDA  4'!$AZ$32</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4'!$AZ$33:$AZ$57</c15:sqref>
                        </c15:formulaRef>
                      </c:ext>
                    </c:extLst>
                    <c:numCache>
                      <c:formatCode>0.0%</c:formatCode>
                      <c:ptCount val="25"/>
                      <c:pt idx="0">
                        <c:v>1.4184397163119762E-3</c:v>
                      </c:pt>
                      <c:pt idx="1">
                        <c:v>4.2492917847027113E-3</c:v>
                      </c:pt>
                      <c:pt idx="2">
                        <c:v>4.2313117066290146E-3</c:v>
                      </c:pt>
                      <c:pt idx="3">
                        <c:v>8.4269662921347514E-3</c:v>
                      </c:pt>
                      <c:pt idx="4">
                        <c:v>9.0529247910864311E-3</c:v>
                      </c:pt>
                      <c:pt idx="5">
                        <c:v>5.521048999309751E-3</c:v>
                      </c:pt>
                      <c:pt idx="6">
                        <c:v>6.8634179821551134E-3</c:v>
                      </c:pt>
                      <c:pt idx="7">
                        <c:v>1.0906612133606155E-2</c:v>
                      </c:pt>
                      <c:pt idx="8">
                        <c:v>1.0788941335131452E-2</c:v>
                      </c:pt>
                      <c:pt idx="9">
                        <c:v>1.6010673782521717E-2</c:v>
                      </c:pt>
                      <c:pt idx="10">
                        <c:v>-2.6263952724885466E-3</c:v>
                      </c:pt>
                      <c:pt idx="11">
                        <c:v>-9.8749177090190904E-3</c:v>
                      </c:pt>
                      <c:pt idx="12">
                        <c:v>-3.989361702127622E-3</c:v>
                      </c:pt>
                      <c:pt idx="13">
                        <c:v>0</c:v>
                      </c:pt>
                      <c:pt idx="14">
                        <c:v>0</c:v>
                      </c:pt>
                      <c:pt idx="15">
                        <c:v>1.9359145527369673E-2</c:v>
                      </c:pt>
                      <c:pt idx="16">
                        <c:v>0</c:v>
                      </c:pt>
                      <c:pt idx="17">
                        <c:v>1.3097576948264572E-2</c:v>
                      </c:pt>
                      <c:pt idx="18">
                        <c:v>4.5248868778281649E-3</c:v>
                      </c:pt>
                      <c:pt idx="19">
                        <c:v>1.3513513513513476E-2</c:v>
                      </c:pt>
                      <c:pt idx="20">
                        <c:v>1.4603174603174675E-2</c:v>
                      </c:pt>
                      <c:pt idx="21">
                        <c:v>5.6320400500624356E-3</c:v>
                      </c:pt>
                      <c:pt idx="22">
                        <c:v>-1.3690105787181012E-2</c:v>
                      </c:pt>
                      <c:pt idx="23">
                        <c:v>-1.135646687697168E-2</c:v>
                      </c:pt>
                      <c:pt idx="24">
                        <c:v>0</c:v>
                      </c:pt>
                    </c:numCache>
                  </c:numRef>
                </c:val>
                <c:extLst>
                  <c:ext xmlns:c16="http://schemas.microsoft.com/office/drawing/2014/chart" uri="{C3380CC4-5D6E-409C-BE32-E72D297353CC}">
                    <c16:uniqueId val="{00000000-C296-4181-AFFD-44E0FD35745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4'!$BA$32</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4'!$BA$33:$BA$57</c15:sqref>
                        </c15:formulaRef>
                      </c:ext>
                    </c:extLst>
                    <c:numCache>
                      <c:formatCode>0.0%</c:formatCode>
                      <c:ptCount val="25"/>
                      <c:pt idx="0">
                        <c:v>6.4935064935065347E-3</c:v>
                      </c:pt>
                      <c:pt idx="1">
                        <c:v>7.1684587813620072E-3</c:v>
                      </c:pt>
                      <c:pt idx="2">
                        <c:v>7.1174377224199285E-3</c:v>
                      </c:pt>
                      <c:pt idx="3">
                        <c:v>4.2402826855123272E-3</c:v>
                      </c:pt>
                      <c:pt idx="4">
                        <c:v>8.4447572132302397E-3</c:v>
                      </c:pt>
                      <c:pt idx="5">
                        <c:v>6.2805303558965608E-3</c:v>
                      </c:pt>
                      <c:pt idx="6">
                        <c:v>3.4674063800277394E-3</c:v>
                      </c:pt>
                      <c:pt idx="7">
                        <c:v>8.9841050449206046E-3</c:v>
                      </c:pt>
                      <c:pt idx="8">
                        <c:v>6.8493150684931503E-3</c:v>
                      </c:pt>
                      <c:pt idx="9">
                        <c:v>8.8435374149660635E-3</c:v>
                      </c:pt>
                      <c:pt idx="10">
                        <c:v>-6.7430883344587144E-4</c:v>
                      </c:pt>
                      <c:pt idx="11">
                        <c:v>-3.3738191632928477E-3</c:v>
                      </c:pt>
                      <c:pt idx="12">
                        <c:v>-2.7081922816518437E-3</c:v>
                      </c:pt>
                      <c:pt idx="13">
                        <c:v>1.1880515953835708E-2</c:v>
                      </c:pt>
                      <c:pt idx="14">
                        <c:v>0</c:v>
                      </c:pt>
                      <c:pt idx="15">
                        <c:v>1.1741026501174102E-2</c:v>
                      </c:pt>
                      <c:pt idx="16">
                        <c:v>0</c:v>
                      </c:pt>
                      <c:pt idx="17">
                        <c:v>1.3925729442970783E-2</c:v>
                      </c:pt>
                      <c:pt idx="18">
                        <c:v>7.194244604316509E-3</c:v>
                      </c:pt>
                      <c:pt idx="19">
                        <c:v>7.7922077922077185E-3</c:v>
                      </c:pt>
                      <c:pt idx="20">
                        <c:v>9.6649484536082478E-3</c:v>
                      </c:pt>
                      <c:pt idx="21">
                        <c:v>1.2763241863434401E-3</c:v>
                      </c:pt>
                      <c:pt idx="22">
                        <c:v>-5.7361376673040511E-3</c:v>
                      </c:pt>
                      <c:pt idx="23">
                        <c:v>3.205128205128205E-3</c:v>
                      </c:pt>
                      <c:pt idx="24">
                        <c:v>2.5559105431310269E-3</c:v>
                      </c:pt>
                    </c:numCache>
                  </c:numRef>
                </c:val>
                <c:extLst xmlns:c15="http://schemas.microsoft.com/office/drawing/2012/chart">
                  <c:ext xmlns:c16="http://schemas.microsoft.com/office/drawing/2014/chart" uri="{C3380CC4-5D6E-409C-BE32-E72D297353CC}">
                    <c16:uniqueId val="{00000001-C296-4181-AFFD-44E0FD357453}"/>
                  </c:ext>
                </c:extLst>
              </c15:ser>
            </c15:filteredBarSeries>
          </c:ext>
        </c:extLst>
      </c:barChart>
      <c:catAx>
        <c:axId val="18930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19"/>
        <c:crosses val="autoZero"/>
        <c:auto val="1"/>
        <c:lblAlgn val="ctr"/>
        <c:lblOffset val="100"/>
        <c:noMultiLvlLbl val="0"/>
      </c:catAx>
      <c:valAx>
        <c:axId val="189303391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of various categories with crude oil prices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5'!$Z$2:$AG$2</c:f>
              <c:strCache>
                <c:ptCount val="8"/>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strCache>
            </c:strRef>
          </c:cat>
          <c:val>
            <c:numRef>
              <c:f>'EDA  5'!$Z$3:$AG$3</c:f>
              <c:numCache>
                <c:formatCode>0.00</c:formatCode>
                <c:ptCount val="8"/>
                <c:pt idx="0">
                  <c:v>0.66258872020408044</c:v>
                </c:pt>
                <c:pt idx="1">
                  <c:v>0.62914186241795034</c:v>
                </c:pt>
                <c:pt idx="2">
                  <c:v>0.60468627944787368</c:v>
                </c:pt>
                <c:pt idx="3">
                  <c:v>0.56022594412506066</c:v>
                </c:pt>
                <c:pt idx="4">
                  <c:v>0.74967897819550744</c:v>
                </c:pt>
                <c:pt idx="5">
                  <c:v>0.68895126190039002</c:v>
                </c:pt>
                <c:pt idx="6">
                  <c:v>0.55198237154365881</c:v>
                </c:pt>
                <c:pt idx="7">
                  <c:v>0.55335886940322387</c:v>
                </c:pt>
              </c:numCache>
            </c:numRef>
          </c:val>
          <c:extLst>
            <c:ext xmlns:c16="http://schemas.microsoft.com/office/drawing/2014/chart" uri="{C3380CC4-5D6E-409C-BE32-E72D297353CC}">
              <c16:uniqueId val="{00000000-E04E-47FE-B75C-E0EE91723751}"/>
            </c:ext>
          </c:extLst>
        </c:ser>
        <c:dLbls>
          <c:dLblPos val="outEnd"/>
          <c:showLegendKey val="0"/>
          <c:showVal val="1"/>
          <c:showCatName val="0"/>
          <c:showSerName val="0"/>
          <c:showPercent val="0"/>
          <c:showBubbleSize val="0"/>
        </c:dLbls>
        <c:gapWidth val="219"/>
        <c:overlap val="-27"/>
        <c:axId val="808266256"/>
        <c:axId val="808263856"/>
      </c:barChart>
      <c:catAx>
        <c:axId val="8082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3856"/>
        <c:crosses val="autoZero"/>
        <c:auto val="1"/>
        <c:lblAlgn val="ctr"/>
        <c:lblOffset val="100"/>
        <c:noMultiLvlLbl val="0"/>
      </c:catAx>
      <c:valAx>
        <c:axId val="80826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a:t>
            </a:r>
            <a:r>
              <a:rPr lang="en-US" baseline="0"/>
              <a:t> % increase in CPI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'EDA  2'!$C$4:$C$9</c:f>
              <c:numCache>
                <c:formatCode>General</c:formatCode>
                <c:ptCount val="6"/>
                <c:pt idx="0">
                  <c:v>2017</c:v>
                </c:pt>
                <c:pt idx="1">
                  <c:v>2018</c:v>
                </c:pt>
                <c:pt idx="2">
                  <c:v>2019</c:v>
                </c:pt>
                <c:pt idx="3">
                  <c:v>2020</c:v>
                </c:pt>
                <c:pt idx="4">
                  <c:v>2021</c:v>
                </c:pt>
                <c:pt idx="5">
                  <c:v>2022</c:v>
                </c:pt>
              </c:numCache>
            </c:numRef>
          </c:xVal>
          <c:yVal>
            <c:numRef>
              <c:f>'EDA  2'!$F$4:$F$9</c:f>
              <c:numCache>
                <c:formatCode>0.00%</c:formatCode>
                <c:ptCount val="6"/>
                <c:pt idx="0">
                  <c:v>5.295471987720627E-2</c:v>
                </c:pt>
                <c:pt idx="1">
                  <c:v>2.3374726077428697E-2</c:v>
                </c:pt>
                <c:pt idx="2">
                  <c:v>7.7363896848137617E-2</c:v>
                </c:pt>
                <c:pt idx="3">
                  <c:v>5.7922769640479481E-2</c:v>
                </c:pt>
                <c:pt idx="4">
                  <c:v>5.657978385251098E-2</c:v>
                </c:pt>
                <c:pt idx="5">
                  <c:v>6.0350030175015092E-2</c:v>
                </c:pt>
              </c:numCache>
            </c:numRef>
          </c:yVal>
          <c:smooth val="0"/>
          <c:extLst>
            <c:ext xmlns:c16="http://schemas.microsoft.com/office/drawing/2014/chart" uri="{C3380CC4-5D6E-409C-BE32-E72D297353CC}">
              <c16:uniqueId val="{00000000-9E5F-4CEA-A1A4-52A3161F15D8}"/>
            </c:ext>
          </c:extLst>
        </c:ser>
        <c:dLbls>
          <c:dLblPos val="t"/>
          <c:showLegendKey val="0"/>
          <c:showVal val="1"/>
          <c:showCatName val="0"/>
          <c:showSerName val="0"/>
          <c:showPercent val="0"/>
          <c:showBubbleSize val="0"/>
        </c:dLbls>
        <c:axId val="1541551615"/>
        <c:axId val="1541552575"/>
      </c:scatterChart>
      <c:valAx>
        <c:axId val="1541551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2575"/>
        <c:crosses val="autoZero"/>
        <c:crossBetween val="midCat"/>
      </c:valAx>
      <c:valAx>
        <c:axId val="1541552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1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Changes in of Food and beverages CPI</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3'!$P$2:$P$3</c:f>
              <c:strCache>
                <c:ptCount val="2"/>
                <c:pt idx="0">
                  <c:v>Rural+Urban delta</c:v>
                </c:pt>
              </c:strCache>
            </c:strRef>
          </c:tx>
          <c:spPr>
            <a:ln w="28575" cap="rnd">
              <a:solidFill>
                <a:schemeClr val="accent1"/>
              </a:solidFill>
              <a:round/>
            </a:ln>
            <a:effectLst/>
          </c:spPr>
          <c:marker>
            <c:symbol val="none"/>
          </c:marker>
          <c:dLbls>
            <c:dLbl>
              <c:idx val="4"/>
              <c:layout>
                <c:manualLayout>
                  <c:x val="-8.9939939939939942E-2"/>
                  <c:y val="-8.91459114820947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EE-49F3-A070-026814CBBC04}"/>
                </c:ext>
              </c:extLst>
            </c:dLbl>
            <c:dLbl>
              <c:idx val="5"/>
              <c:layout>
                <c:manualLayout>
                  <c:x val="1.5165165165165166E-2"/>
                  <c:y val="-1.9644204882115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EE-49F3-A070-026814CBBC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3'!$J$4:$J$14</c:f>
              <c:strCache>
                <c:ptCount val="11"/>
                <c:pt idx="0">
                  <c:v>July 22</c:v>
                </c:pt>
                <c:pt idx="1">
                  <c:v>August 22</c:v>
                </c:pt>
                <c:pt idx="2">
                  <c:v>September 22</c:v>
                </c:pt>
                <c:pt idx="3">
                  <c:v>October 22</c:v>
                </c:pt>
                <c:pt idx="4">
                  <c:v>November 22</c:v>
                </c:pt>
                <c:pt idx="5">
                  <c:v>December 22</c:v>
                </c:pt>
                <c:pt idx="6">
                  <c:v>January 23</c:v>
                </c:pt>
                <c:pt idx="7">
                  <c:v>February 23</c:v>
                </c:pt>
                <c:pt idx="8">
                  <c:v>March 23</c:v>
                </c:pt>
                <c:pt idx="9">
                  <c:v>April 23</c:v>
                </c:pt>
                <c:pt idx="10">
                  <c:v>May 23</c:v>
                </c:pt>
              </c:strCache>
            </c:strRef>
          </c:cat>
          <c:val>
            <c:numRef>
              <c:f>'EDA  3'!$P$4:$P$14</c:f>
              <c:numCache>
                <c:formatCode>0.0%</c:formatCode>
                <c:ptCount val="11"/>
                <c:pt idx="0">
                  <c:v>9.809578765147077E-3</c:v>
                </c:pt>
                <c:pt idx="1">
                  <c:v>7.4285714285714935E-3</c:v>
                </c:pt>
                <c:pt idx="2">
                  <c:v>8.5082246171298923E-3</c:v>
                </c:pt>
                <c:pt idx="3">
                  <c:v>1.0123734533183255E-2</c:v>
                </c:pt>
                <c:pt idx="4">
                  <c:v>-7.2383073496658295E-3</c:v>
                </c:pt>
                <c:pt idx="5">
                  <c:v>-1.3460459899046581E-2</c:v>
                </c:pt>
                <c:pt idx="6">
                  <c:v>4.5480386583284984E-3</c:v>
                </c:pt>
                <c:pt idx="7">
                  <c:v>1.6977928692700134E-3</c:v>
                </c:pt>
                <c:pt idx="8">
                  <c:v>0</c:v>
                </c:pt>
                <c:pt idx="9">
                  <c:v>5.0847457627118961E-3</c:v>
                </c:pt>
                <c:pt idx="10">
                  <c:v>6.7453625632377095E-3</c:v>
                </c:pt>
              </c:numCache>
            </c:numRef>
          </c:val>
          <c:smooth val="0"/>
          <c:extLst>
            <c:ext xmlns:c16="http://schemas.microsoft.com/office/drawing/2014/chart" uri="{C3380CC4-5D6E-409C-BE32-E72D297353CC}">
              <c16:uniqueId val="{00000002-5CEE-49F3-A070-026814CBBC04}"/>
            </c:ext>
          </c:extLst>
        </c:ser>
        <c:dLbls>
          <c:dLblPos val="t"/>
          <c:showLegendKey val="0"/>
          <c:showVal val="1"/>
          <c:showCatName val="0"/>
          <c:showSerName val="0"/>
          <c:showPercent val="0"/>
          <c:showBubbleSize val="0"/>
        </c:dLbls>
        <c:smooth val="0"/>
        <c:axId val="1317691263"/>
        <c:axId val="1317693663"/>
      </c:lineChart>
      <c:catAx>
        <c:axId val="13176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3663"/>
        <c:crosses val="autoZero"/>
        <c:auto val="1"/>
        <c:lblAlgn val="ctr"/>
        <c:lblOffset val="100"/>
        <c:noMultiLvlLbl val="0"/>
      </c:catAx>
      <c:valAx>
        <c:axId val="13176936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1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inflation across various food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3'!$AI$28</c:f>
              <c:strCache>
                <c:ptCount val="1"/>
                <c:pt idx="0">
                  <c:v>Rural+Urban</c:v>
                </c:pt>
              </c:strCache>
            </c:strRef>
          </c:tx>
          <c:spPr>
            <a:solidFill>
              <a:schemeClr val="accent1"/>
            </a:solidFill>
            <a:ln>
              <a:noFill/>
            </a:ln>
            <a:effectLst/>
          </c:spPr>
          <c:invertIfNegative val="0"/>
          <c:dLbls>
            <c:dLbl>
              <c:idx val="0"/>
              <c:layout>
                <c:manualLayout>
                  <c:x val="-2.1533161068044791E-3"/>
                  <c:y val="0.1707779886148007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E9-4862-9DF7-206B688BC8FC}"/>
                </c:ext>
              </c:extLst>
            </c:dLbl>
            <c:dLbl>
              <c:idx val="1"/>
              <c:layout>
                <c:manualLayout>
                  <c:x val="-3.9477005916341061E-17"/>
                  <c:y val="0.230866540164452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E9-4862-9DF7-206B688BC8FC}"/>
                </c:ext>
              </c:extLst>
            </c:dLbl>
            <c:dLbl>
              <c:idx val="3"/>
              <c:layout>
                <c:manualLayout>
                  <c:x val="4.3066322136089581E-3"/>
                  <c:y val="8.85517986722247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E9-4862-9DF7-206B688BC8F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3'!$AI$29:$AI$35</c:f>
              <c:numCache>
                <c:formatCode>0.0%</c:formatCode>
                <c:ptCount val="7"/>
                <c:pt idx="0">
                  <c:v>-3.5268476322568049E-2</c:v>
                </c:pt>
                <c:pt idx="1">
                  <c:v>-5.3409090909090941E-2</c:v>
                </c:pt>
                <c:pt idx="2">
                  <c:v>9.3955527716880496E-2</c:v>
                </c:pt>
                <c:pt idx="3">
                  <c:v>-6.919528446950398E-3</c:v>
                </c:pt>
                <c:pt idx="4">
                  <c:v>8.2629674306393175E-2</c:v>
                </c:pt>
                <c:pt idx="5">
                  <c:v>3.2757593805836809E-2</c:v>
                </c:pt>
                <c:pt idx="6">
                  <c:v>0.16515232495991453</c:v>
                </c:pt>
              </c:numCache>
            </c:numRef>
          </c:val>
          <c:extLst>
            <c:ext xmlns:c16="http://schemas.microsoft.com/office/drawing/2014/chart" uri="{C3380CC4-5D6E-409C-BE32-E72D297353CC}">
              <c16:uniqueId val="{00000003-AFE9-4862-9DF7-206B688BC8FC}"/>
            </c:ext>
          </c:extLst>
        </c:ser>
        <c:dLbls>
          <c:dLblPos val="outEnd"/>
          <c:showLegendKey val="0"/>
          <c:showVal val="1"/>
          <c:showCatName val="0"/>
          <c:showSerName val="0"/>
          <c:showPercent val="0"/>
          <c:showBubbleSize val="0"/>
        </c:dLbls>
        <c:gapWidth val="219"/>
        <c:overlap val="-27"/>
        <c:axId val="1282328048"/>
        <c:axId val="1282316048"/>
      </c:barChart>
      <c:catAx>
        <c:axId val="12823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16048"/>
        <c:crosses val="autoZero"/>
        <c:auto val="1"/>
        <c:lblAlgn val="ctr"/>
        <c:lblOffset val="100"/>
        <c:noMultiLvlLbl val="0"/>
      </c:catAx>
      <c:valAx>
        <c:axId val="1282316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2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of various categories with crude oil prices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5'!$Z$2:$AG$2</c:f>
              <c:strCache>
                <c:ptCount val="8"/>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strCache>
            </c:strRef>
          </c:cat>
          <c:val>
            <c:numRef>
              <c:f>'EDA  5'!$Z$3:$AG$3</c:f>
              <c:numCache>
                <c:formatCode>0.00</c:formatCode>
                <c:ptCount val="8"/>
                <c:pt idx="0">
                  <c:v>0.66258872020408044</c:v>
                </c:pt>
                <c:pt idx="1">
                  <c:v>0.62914186241795034</c:v>
                </c:pt>
                <c:pt idx="2">
                  <c:v>0.60468627944787368</c:v>
                </c:pt>
                <c:pt idx="3">
                  <c:v>0.56022594412506066</c:v>
                </c:pt>
                <c:pt idx="4">
                  <c:v>0.74967897819550744</c:v>
                </c:pt>
                <c:pt idx="5">
                  <c:v>0.68895126190039002</c:v>
                </c:pt>
                <c:pt idx="6">
                  <c:v>0.55198237154365881</c:v>
                </c:pt>
                <c:pt idx="7">
                  <c:v>0.55335886940322387</c:v>
                </c:pt>
              </c:numCache>
            </c:numRef>
          </c:val>
          <c:extLst>
            <c:ext xmlns:c16="http://schemas.microsoft.com/office/drawing/2014/chart" uri="{C3380CC4-5D6E-409C-BE32-E72D297353CC}">
              <c16:uniqueId val="{00000000-D2F6-49FA-A804-BFE35B5F29BB}"/>
            </c:ext>
          </c:extLst>
        </c:ser>
        <c:dLbls>
          <c:dLblPos val="outEnd"/>
          <c:showLegendKey val="0"/>
          <c:showVal val="1"/>
          <c:showCatName val="0"/>
          <c:showSerName val="0"/>
          <c:showPercent val="0"/>
          <c:showBubbleSize val="0"/>
        </c:dLbls>
        <c:gapWidth val="219"/>
        <c:overlap val="-27"/>
        <c:axId val="808266256"/>
        <c:axId val="808263856"/>
      </c:barChart>
      <c:catAx>
        <c:axId val="8082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3856"/>
        <c:crosses val="autoZero"/>
        <c:auto val="1"/>
        <c:lblAlgn val="ctr"/>
        <c:lblOffset val="100"/>
        <c:noMultiLvlLbl val="0"/>
      </c:catAx>
      <c:valAx>
        <c:axId val="80826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4'!$BB$32</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4'!$BB$33:$BB$57</c:f>
              <c:numCache>
                <c:formatCode>0.0%</c:formatCode>
                <c:ptCount val="25"/>
                <c:pt idx="0">
                  <c:v>3.5739814152966403E-3</c:v>
                </c:pt>
                <c:pt idx="1">
                  <c:v>5.698005698005576E-3</c:v>
                </c:pt>
                <c:pt idx="2">
                  <c:v>5.6657223796034804E-3</c:v>
                </c:pt>
                <c:pt idx="3">
                  <c:v>6.3380281690141246E-3</c:v>
                </c:pt>
                <c:pt idx="4">
                  <c:v>9.0972708187542547E-3</c:v>
                </c:pt>
                <c:pt idx="5">
                  <c:v>5.5478502080444619E-3</c:v>
                </c:pt>
                <c:pt idx="6">
                  <c:v>5.5172413793104233E-3</c:v>
                </c:pt>
                <c:pt idx="7">
                  <c:v>9.6021947873798155E-3</c:v>
                </c:pt>
                <c:pt idx="8">
                  <c:v>9.5108695652174301E-3</c:v>
                </c:pt>
                <c:pt idx="9">
                  <c:v>1.2113055181695904E-2</c:v>
                </c:pt>
                <c:pt idx="10">
                  <c:v>-1.3297872340426666E-3</c:v>
                </c:pt>
                <c:pt idx="11">
                  <c:v>-7.3235685752329853E-3</c:v>
                </c:pt>
                <c:pt idx="12">
                  <c:v>-3.3534540576794099E-3</c:v>
                </c:pt>
                <c:pt idx="13">
                  <c:v>1.0767160161507364E-2</c:v>
                </c:pt>
                <c:pt idx="14">
                  <c:v>0</c:v>
                </c:pt>
                <c:pt idx="15">
                  <c:v>1.0652463382157275E-2</c:v>
                </c:pt>
                <c:pt idx="16">
                  <c:v>0</c:v>
                </c:pt>
                <c:pt idx="17">
                  <c:v>1.3833992094861622E-2</c:v>
                </c:pt>
                <c:pt idx="18">
                  <c:v>5.1981806367770167E-3</c:v>
                </c:pt>
                <c:pt idx="19">
                  <c:v>1.0989010989011101E-2</c:v>
                </c:pt>
                <c:pt idx="20">
                  <c:v>1.278772378516624E-2</c:v>
                </c:pt>
                <c:pt idx="21">
                  <c:v>3.1565656565656565E-3</c:v>
                </c:pt>
                <c:pt idx="22">
                  <c:v>-1.006922592825673E-2</c:v>
                </c:pt>
                <c:pt idx="23">
                  <c:v>-4.4500953591863762E-3</c:v>
                </c:pt>
                <c:pt idx="24">
                  <c:v>1.2771392081737999E-3</c:v>
                </c:pt>
              </c:numCache>
            </c:numRef>
          </c:val>
          <c:extLst>
            <c:ext xmlns:c16="http://schemas.microsoft.com/office/drawing/2014/chart" uri="{C3380CC4-5D6E-409C-BE32-E72D297353CC}">
              <c16:uniqueId val="{00000000-760A-4708-817E-F4CAD0B470A7}"/>
            </c:ext>
          </c:extLst>
        </c:ser>
        <c:dLbls>
          <c:dLblPos val="outEnd"/>
          <c:showLegendKey val="0"/>
          <c:showVal val="1"/>
          <c:showCatName val="0"/>
          <c:showSerName val="0"/>
          <c:showPercent val="0"/>
          <c:showBubbleSize val="0"/>
        </c:dLbls>
        <c:gapWidth val="219"/>
        <c:overlap val="-27"/>
        <c:axId val="1893027199"/>
        <c:axId val="1893033919"/>
        <c:extLst>
          <c:ext xmlns:c15="http://schemas.microsoft.com/office/drawing/2012/chart" uri="{02D57815-91ED-43cb-92C2-25804820EDAC}">
            <c15:filteredBarSeries>
              <c15:ser>
                <c:idx val="0"/>
                <c:order val="0"/>
                <c:tx>
                  <c:strRef>
                    <c:extLst>
                      <c:ext uri="{02D57815-91ED-43cb-92C2-25804820EDAC}">
                        <c15:formulaRef>
                          <c15:sqref>'EDA  4'!$AZ$32</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4'!$AZ$33:$AZ$57</c15:sqref>
                        </c15:formulaRef>
                      </c:ext>
                    </c:extLst>
                    <c:numCache>
                      <c:formatCode>0.0%</c:formatCode>
                      <c:ptCount val="25"/>
                      <c:pt idx="0">
                        <c:v>1.4184397163119762E-3</c:v>
                      </c:pt>
                      <c:pt idx="1">
                        <c:v>4.2492917847027113E-3</c:v>
                      </c:pt>
                      <c:pt idx="2">
                        <c:v>4.2313117066290146E-3</c:v>
                      </c:pt>
                      <c:pt idx="3">
                        <c:v>8.4269662921347514E-3</c:v>
                      </c:pt>
                      <c:pt idx="4">
                        <c:v>9.0529247910864311E-3</c:v>
                      </c:pt>
                      <c:pt idx="5">
                        <c:v>5.521048999309751E-3</c:v>
                      </c:pt>
                      <c:pt idx="6">
                        <c:v>6.8634179821551134E-3</c:v>
                      </c:pt>
                      <c:pt idx="7">
                        <c:v>1.0906612133606155E-2</c:v>
                      </c:pt>
                      <c:pt idx="8">
                        <c:v>1.0788941335131452E-2</c:v>
                      </c:pt>
                      <c:pt idx="9">
                        <c:v>1.6010673782521717E-2</c:v>
                      </c:pt>
                      <c:pt idx="10">
                        <c:v>-2.6263952724885466E-3</c:v>
                      </c:pt>
                      <c:pt idx="11">
                        <c:v>-9.8749177090190904E-3</c:v>
                      </c:pt>
                      <c:pt idx="12">
                        <c:v>-3.989361702127622E-3</c:v>
                      </c:pt>
                      <c:pt idx="13">
                        <c:v>0</c:v>
                      </c:pt>
                      <c:pt idx="14">
                        <c:v>0</c:v>
                      </c:pt>
                      <c:pt idx="15">
                        <c:v>1.9359145527369673E-2</c:v>
                      </c:pt>
                      <c:pt idx="16">
                        <c:v>0</c:v>
                      </c:pt>
                      <c:pt idx="17">
                        <c:v>1.3097576948264572E-2</c:v>
                      </c:pt>
                      <c:pt idx="18">
                        <c:v>4.5248868778281649E-3</c:v>
                      </c:pt>
                      <c:pt idx="19">
                        <c:v>1.3513513513513476E-2</c:v>
                      </c:pt>
                      <c:pt idx="20">
                        <c:v>1.4603174603174675E-2</c:v>
                      </c:pt>
                      <c:pt idx="21">
                        <c:v>5.6320400500624356E-3</c:v>
                      </c:pt>
                      <c:pt idx="22">
                        <c:v>-1.3690105787181012E-2</c:v>
                      </c:pt>
                      <c:pt idx="23">
                        <c:v>-1.135646687697168E-2</c:v>
                      </c:pt>
                      <c:pt idx="24">
                        <c:v>0</c:v>
                      </c:pt>
                    </c:numCache>
                  </c:numRef>
                </c:val>
                <c:extLst>
                  <c:ext xmlns:c16="http://schemas.microsoft.com/office/drawing/2014/chart" uri="{C3380CC4-5D6E-409C-BE32-E72D297353CC}">
                    <c16:uniqueId val="{00000001-760A-4708-817E-F4CAD0B470A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4'!$BA$32</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4'!$BA$33:$BA$57</c15:sqref>
                        </c15:formulaRef>
                      </c:ext>
                    </c:extLst>
                    <c:numCache>
                      <c:formatCode>0.0%</c:formatCode>
                      <c:ptCount val="25"/>
                      <c:pt idx="0">
                        <c:v>6.4935064935065347E-3</c:v>
                      </c:pt>
                      <c:pt idx="1">
                        <c:v>7.1684587813620072E-3</c:v>
                      </c:pt>
                      <c:pt idx="2">
                        <c:v>7.1174377224199285E-3</c:v>
                      </c:pt>
                      <c:pt idx="3">
                        <c:v>4.2402826855123272E-3</c:v>
                      </c:pt>
                      <c:pt idx="4">
                        <c:v>8.4447572132302397E-3</c:v>
                      </c:pt>
                      <c:pt idx="5">
                        <c:v>6.2805303558965608E-3</c:v>
                      </c:pt>
                      <c:pt idx="6">
                        <c:v>3.4674063800277394E-3</c:v>
                      </c:pt>
                      <c:pt idx="7">
                        <c:v>8.9841050449206046E-3</c:v>
                      </c:pt>
                      <c:pt idx="8">
                        <c:v>6.8493150684931503E-3</c:v>
                      </c:pt>
                      <c:pt idx="9">
                        <c:v>8.8435374149660635E-3</c:v>
                      </c:pt>
                      <c:pt idx="10">
                        <c:v>-6.7430883344587144E-4</c:v>
                      </c:pt>
                      <c:pt idx="11">
                        <c:v>-3.3738191632928477E-3</c:v>
                      </c:pt>
                      <c:pt idx="12">
                        <c:v>-2.7081922816518437E-3</c:v>
                      </c:pt>
                      <c:pt idx="13">
                        <c:v>1.1880515953835708E-2</c:v>
                      </c:pt>
                      <c:pt idx="14">
                        <c:v>0</c:v>
                      </c:pt>
                      <c:pt idx="15">
                        <c:v>1.1741026501174102E-2</c:v>
                      </c:pt>
                      <c:pt idx="16">
                        <c:v>0</c:v>
                      </c:pt>
                      <c:pt idx="17">
                        <c:v>1.3925729442970783E-2</c:v>
                      </c:pt>
                      <c:pt idx="18">
                        <c:v>7.194244604316509E-3</c:v>
                      </c:pt>
                      <c:pt idx="19">
                        <c:v>7.7922077922077185E-3</c:v>
                      </c:pt>
                      <c:pt idx="20">
                        <c:v>9.6649484536082478E-3</c:v>
                      </c:pt>
                      <c:pt idx="21">
                        <c:v>1.2763241863434401E-3</c:v>
                      </c:pt>
                      <c:pt idx="22">
                        <c:v>-5.7361376673040511E-3</c:v>
                      </c:pt>
                      <c:pt idx="23">
                        <c:v>3.205128205128205E-3</c:v>
                      </c:pt>
                      <c:pt idx="24">
                        <c:v>2.5559105431310269E-3</c:v>
                      </c:pt>
                    </c:numCache>
                  </c:numRef>
                </c:val>
                <c:extLst xmlns:c15="http://schemas.microsoft.com/office/drawing/2012/chart">
                  <c:ext xmlns:c16="http://schemas.microsoft.com/office/drawing/2014/chart" uri="{C3380CC4-5D6E-409C-BE32-E72D297353CC}">
                    <c16:uniqueId val="{00000002-760A-4708-817E-F4CAD0B470A7}"/>
                  </c:ext>
                </c:extLst>
              </c15:ser>
            </c15:filteredBarSeries>
          </c:ext>
        </c:extLst>
      </c:barChart>
      <c:catAx>
        <c:axId val="18930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19"/>
        <c:crosses val="autoZero"/>
        <c:auto val="1"/>
        <c:lblAlgn val="ctr"/>
        <c:lblOffset val="100"/>
        <c:noMultiLvlLbl val="0"/>
      </c:catAx>
      <c:valAx>
        <c:axId val="189303391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a:t>
            </a:r>
            <a:r>
              <a:rPr lang="en-IN" baseline="0"/>
              <a:t> and beverages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4'!$O$33</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4'!$O$34:$O$58</c:f>
              <c:numCache>
                <c:formatCode>0.0%</c:formatCode>
                <c:ptCount val="25"/>
                <c:pt idx="0">
                  <c:v>4.3636363636363222E-3</c:v>
                </c:pt>
                <c:pt idx="1">
                  <c:v>1.0137581462708224E-2</c:v>
                </c:pt>
                <c:pt idx="2">
                  <c:v>1.003584229390685E-2</c:v>
                </c:pt>
                <c:pt idx="3">
                  <c:v>1.2775017743080078E-2</c:v>
                </c:pt>
                <c:pt idx="4">
                  <c:v>1.4015416958654521E-2</c:v>
                </c:pt>
                <c:pt idx="5">
                  <c:v>8.2930200414652183E-3</c:v>
                </c:pt>
                <c:pt idx="6">
                  <c:v>7.5394105551747376E-3</c:v>
                </c:pt>
                <c:pt idx="7">
                  <c:v>1.7687074829931933E-2</c:v>
                </c:pt>
                <c:pt idx="8">
                  <c:v>1.5374331550802216E-2</c:v>
                </c:pt>
                <c:pt idx="9">
                  <c:v>2.0408163265306083E-2</c:v>
                </c:pt>
                <c:pt idx="10">
                  <c:v>-9.6774193548387101E-3</c:v>
                </c:pt>
                <c:pt idx="11">
                  <c:v>-1.9543973941368076E-2</c:v>
                </c:pt>
                <c:pt idx="12">
                  <c:v>-1.0631229235880361E-2</c:v>
                </c:pt>
                <c:pt idx="13">
                  <c:v>1.6789791806581598E-2</c:v>
                </c:pt>
                <c:pt idx="14">
                  <c:v>8.5865257595771662E-3</c:v>
                </c:pt>
                <c:pt idx="15">
                  <c:v>8.5134250163720459E-3</c:v>
                </c:pt>
                <c:pt idx="16">
                  <c:v>0</c:v>
                </c:pt>
                <c:pt idx="17">
                  <c:v>1.948051948051948E-2</c:v>
                </c:pt>
                <c:pt idx="18">
                  <c:v>6.369426751592357E-3</c:v>
                </c:pt>
                <c:pt idx="19">
                  <c:v>2.1518987341772187E-2</c:v>
                </c:pt>
                <c:pt idx="20">
                  <c:v>2.0446096654274985E-2</c:v>
                </c:pt>
                <c:pt idx="21">
                  <c:v>4.2501517911355015E-3</c:v>
                </c:pt>
                <c:pt idx="22">
                  <c:v>-2.6602176541717083E-2</c:v>
                </c:pt>
                <c:pt idx="23">
                  <c:v>-2.5465838509316736E-2</c:v>
                </c:pt>
                <c:pt idx="24">
                  <c:v>-1.2746972594010009E-3</c:v>
                </c:pt>
              </c:numCache>
            </c:numRef>
          </c:val>
          <c:extLst>
            <c:ext xmlns:c16="http://schemas.microsoft.com/office/drawing/2014/chart" uri="{C3380CC4-5D6E-409C-BE32-E72D297353CC}">
              <c16:uniqueId val="{00000000-5FA0-4605-97BC-669B1EB5D17C}"/>
            </c:ext>
          </c:extLst>
        </c:ser>
        <c:dLbls>
          <c:dLblPos val="outEnd"/>
          <c:showLegendKey val="0"/>
          <c:showVal val="1"/>
          <c:showCatName val="0"/>
          <c:showSerName val="0"/>
          <c:showPercent val="0"/>
          <c:showBubbleSize val="0"/>
        </c:dLbls>
        <c:gapWidth val="150"/>
        <c:axId val="2093532431"/>
        <c:axId val="2093534831"/>
        <c:extLst>
          <c:ext xmlns:c15="http://schemas.microsoft.com/office/drawing/2012/chart" uri="{02D57815-91ED-43cb-92C2-25804820EDAC}">
            <c15:filteredBarSeries>
              <c15:ser>
                <c:idx val="0"/>
                <c:order val="0"/>
                <c:tx>
                  <c:strRef>
                    <c:extLst>
                      <c:ext uri="{02D57815-91ED-43cb-92C2-25804820EDAC}">
                        <c15:formulaRef>
                          <c15:sqref>'EDA  4'!$M$33</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4'!$M$34:$M$58</c15:sqref>
                        </c15:formulaRef>
                      </c:ext>
                    </c:extLst>
                    <c:numCache>
                      <c:formatCode>0.0%</c:formatCode>
                      <c:ptCount val="25"/>
                      <c:pt idx="0">
                        <c:v>7.2886297376109871E-4</c:v>
                      </c:pt>
                      <c:pt idx="1">
                        <c:v>6.9191551347413584E-3</c:v>
                      </c:pt>
                      <c:pt idx="2">
                        <c:v>6.8716094032548903E-3</c:v>
                      </c:pt>
                      <c:pt idx="3">
                        <c:v>1.2931034482758704E-2</c:v>
                      </c:pt>
                      <c:pt idx="4">
                        <c:v>1.4184397163120567E-2</c:v>
                      </c:pt>
                      <c:pt idx="5">
                        <c:v>6.993006993006993E-3</c:v>
                      </c:pt>
                      <c:pt idx="6">
                        <c:v>1.0416666666666666E-2</c:v>
                      </c:pt>
                      <c:pt idx="7">
                        <c:v>1.924398625429561E-2</c:v>
                      </c:pt>
                      <c:pt idx="8">
                        <c:v>1.7532029669588632E-2</c:v>
                      </c:pt>
                      <c:pt idx="9">
                        <c:v>2.25314777998675E-2</c:v>
                      </c:pt>
                      <c:pt idx="10">
                        <c:v>-8.4251458198315709E-3</c:v>
                      </c:pt>
                      <c:pt idx="11">
                        <c:v>-2.0915032679738488E-2</c:v>
                      </c:pt>
                      <c:pt idx="12">
                        <c:v>-1.068090787716971E-2</c:v>
                      </c:pt>
                      <c:pt idx="13">
                        <c:v>1.282051282051286E-2</c:v>
                      </c:pt>
                      <c:pt idx="14">
                        <c:v>7.3284477015322742E-3</c:v>
                      </c:pt>
                      <c:pt idx="15">
                        <c:v>7.2751322751324256E-3</c:v>
                      </c:pt>
                      <c:pt idx="16">
                        <c:v>0</c:v>
                      </c:pt>
                      <c:pt idx="17">
                        <c:v>1.9697964543663821E-2</c:v>
                      </c:pt>
                      <c:pt idx="18">
                        <c:v>5.1513200257564899E-3</c:v>
                      </c:pt>
                      <c:pt idx="19">
                        <c:v>2.2421524663677132E-2</c:v>
                      </c:pt>
                      <c:pt idx="20">
                        <c:v>2.3809523809523881E-2</c:v>
                      </c:pt>
                      <c:pt idx="21">
                        <c:v>6.7319461444308093E-3</c:v>
                      </c:pt>
                      <c:pt idx="22">
                        <c:v>-2.9787234042553228E-2</c:v>
                      </c:pt>
                      <c:pt idx="23">
                        <c:v>-3.0701754385964949E-2</c:v>
                      </c:pt>
                      <c:pt idx="24">
                        <c:v>-1.2928248222365136E-3</c:v>
                      </c:pt>
                    </c:numCache>
                  </c:numRef>
                </c:val>
                <c:extLst>
                  <c:ext xmlns:c16="http://schemas.microsoft.com/office/drawing/2014/chart" uri="{C3380CC4-5D6E-409C-BE32-E72D297353CC}">
                    <c16:uniqueId val="{00000001-5FA0-4605-97BC-669B1EB5D17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4'!$N$33</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4'!$N$34:$N$58</c15:sqref>
                        </c15:formulaRef>
                      </c:ext>
                    </c:extLst>
                    <c:numCache>
                      <c:formatCode>0.0%</c:formatCode>
                      <c:ptCount val="25"/>
                      <c:pt idx="0">
                        <c:v>1.1594202898550683E-2</c:v>
                      </c:pt>
                      <c:pt idx="1">
                        <c:v>1.5042979942693369E-2</c:v>
                      </c:pt>
                      <c:pt idx="2">
                        <c:v>1.4820042342978285E-2</c:v>
                      </c:pt>
                      <c:pt idx="3">
                        <c:v>1.2517385257301689E-2</c:v>
                      </c:pt>
                      <c:pt idx="4">
                        <c:v>1.4423076923076884E-2</c:v>
                      </c:pt>
                      <c:pt idx="5">
                        <c:v>9.4786729857820294E-3</c:v>
                      </c:pt>
                      <c:pt idx="6">
                        <c:v>2.6827632461435659E-3</c:v>
                      </c:pt>
                      <c:pt idx="7">
                        <c:v>1.6053511705685655E-2</c:v>
                      </c:pt>
                      <c:pt idx="8">
                        <c:v>1.1191573403554896E-2</c:v>
                      </c:pt>
                      <c:pt idx="9">
                        <c:v>1.7578125000000111E-2</c:v>
                      </c:pt>
                      <c:pt idx="10">
                        <c:v>-1.2156110044785704E-2</c:v>
                      </c:pt>
                      <c:pt idx="11">
                        <c:v>-1.7487046632124463E-2</c:v>
                      </c:pt>
                      <c:pt idx="12">
                        <c:v>-1.0547132498351973E-2</c:v>
                      </c:pt>
                      <c:pt idx="13">
                        <c:v>2.2651565622918094E-2</c:v>
                      </c:pt>
                      <c:pt idx="14">
                        <c:v>1.1400651465798045E-2</c:v>
                      </c:pt>
                      <c:pt idx="15">
                        <c:v>1.1272141706924315E-2</c:v>
                      </c:pt>
                      <c:pt idx="16">
                        <c:v>0</c:v>
                      </c:pt>
                      <c:pt idx="17">
                        <c:v>1.8471337579617872E-2</c:v>
                      </c:pt>
                      <c:pt idx="18">
                        <c:v>8.7554721701063511E-3</c:v>
                      </c:pt>
                      <c:pt idx="19">
                        <c:v>1.9218846869187813E-2</c:v>
                      </c:pt>
                      <c:pt idx="20">
                        <c:v>1.5815085158150815E-2</c:v>
                      </c:pt>
                      <c:pt idx="21">
                        <c:v>0</c:v>
                      </c:pt>
                      <c:pt idx="22">
                        <c:v>-2.1556886227544876E-2</c:v>
                      </c:pt>
                      <c:pt idx="23">
                        <c:v>-1.5911872705018325E-2</c:v>
                      </c:pt>
                      <c:pt idx="24">
                        <c:v>-2.4875621890547614E-3</c:v>
                      </c:pt>
                    </c:numCache>
                  </c:numRef>
                </c:val>
                <c:extLst xmlns:c15="http://schemas.microsoft.com/office/drawing/2012/chart">
                  <c:ext xmlns:c16="http://schemas.microsoft.com/office/drawing/2014/chart" uri="{C3380CC4-5D6E-409C-BE32-E72D297353CC}">
                    <c16:uniqueId val="{00000002-5FA0-4605-97BC-669B1EB5D17C}"/>
                  </c:ext>
                </c:extLst>
              </c15:ser>
            </c15:filteredBarSeries>
          </c:ext>
        </c:extLst>
      </c:barChart>
      <c:catAx>
        <c:axId val="20935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4831"/>
        <c:crosses val="autoZero"/>
        <c:auto val="1"/>
        <c:lblAlgn val="ctr"/>
        <c:lblOffset val="100"/>
        <c:noMultiLvlLbl val="0"/>
      </c:catAx>
      <c:valAx>
        <c:axId val="20935348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Sectors</a:t>
            </a:r>
            <a:r>
              <a:rPr lang="en-IN" baseline="0"/>
              <a:t> comparison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1'!$G$31</c:f>
              <c:strCache>
                <c:ptCount val="1"/>
                <c:pt idx="0">
                  <c:v>Rural %</c:v>
                </c:pt>
              </c:strCache>
            </c:strRef>
          </c:tx>
          <c:spPr>
            <a:solidFill>
              <a:schemeClr val="accent1"/>
            </a:solidFill>
            <a:ln>
              <a:noFill/>
            </a:ln>
            <a:effectLst/>
          </c:spPr>
          <c:invertIfNegative val="0"/>
          <c:cat>
            <c:strRef>
              <c:f>'EDA 1'!$F$32:$F$40</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1'!$G$32:$G$40</c:f>
              <c:numCache>
                <c:formatCode>0.0%</c:formatCode>
                <c:ptCount val="9"/>
                <c:pt idx="0">
                  <c:v>0.108907231735863</c:v>
                </c:pt>
                <c:pt idx="1">
                  <c:v>0.11753110755205125</c:v>
                </c:pt>
                <c:pt idx="2">
                  <c:v>0.1107552051250462</c:v>
                </c:pt>
                <c:pt idx="3">
                  <c:v>0.11568313416286806</c:v>
                </c:pt>
                <c:pt idx="4">
                  <c:v>0.10453369471479609</c:v>
                </c:pt>
                <c:pt idx="5">
                  <c:v>0.10705925834667981</c:v>
                </c:pt>
                <c:pt idx="6">
                  <c:v>0.11106320068991006</c:v>
                </c:pt>
                <c:pt idx="7">
                  <c:v>0.11389675988665762</c:v>
                </c:pt>
                <c:pt idx="8">
                  <c:v>0.11057040778612787</c:v>
                </c:pt>
              </c:numCache>
            </c:numRef>
          </c:val>
          <c:extLst>
            <c:ext xmlns:c16="http://schemas.microsoft.com/office/drawing/2014/chart" uri="{C3380CC4-5D6E-409C-BE32-E72D297353CC}">
              <c16:uniqueId val="{00000000-B6E2-4AF2-B582-F92919C99A23}"/>
            </c:ext>
          </c:extLst>
        </c:ser>
        <c:ser>
          <c:idx val="1"/>
          <c:order val="1"/>
          <c:tx>
            <c:strRef>
              <c:f>'EDA 1'!$H$31</c:f>
              <c:strCache>
                <c:ptCount val="1"/>
                <c:pt idx="0">
                  <c:v>Urban %</c:v>
                </c:pt>
              </c:strCache>
            </c:strRef>
          </c:tx>
          <c:spPr>
            <a:solidFill>
              <a:schemeClr val="accent2"/>
            </a:solidFill>
            <a:ln>
              <a:noFill/>
            </a:ln>
            <a:effectLst/>
          </c:spPr>
          <c:invertIfNegative val="0"/>
          <c:cat>
            <c:strRef>
              <c:f>'EDA 1'!$F$32:$F$40</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1'!$H$32:$H$40</c:f>
              <c:numCache>
                <c:formatCode>0.0%</c:formatCode>
                <c:ptCount val="9"/>
                <c:pt idx="0">
                  <c:v>0.11615809173380703</c:v>
                </c:pt>
                <c:pt idx="1">
                  <c:v>0.11374738311235173</c:v>
                </c:pt>
                <c:pt idx="2">
                  <c:v>0.1079109306604073</c:v>
                </c:pt>
                <c:pt idx="3">
                  <c:v>0.11558713442872551</c:v>
                </c:pt>
                <c:pt idx="4">
                  <c:v>0.10175727970563982</c:v>
                </c:pt>
                <c:pt idx="5">
                  <c:v>0.10733997335532577</c:v>
                </c:pt>
                <c:pt idx="6">
                  <c:v>0.11089259658694414</c:v>
                </c:pt>
                <c:pt idx="7">
                  <c:v>0.11774408424792236</c:v>
                </c:pt>
                <c:pt idx="8">
                  <c:v>0.1088625261688765</c:v>
                </c:pt>
              </c:numCache>
            </c:numRef>
          </c:val>
          <c:extLst>
            <c:ext xmlns:c16="http://schemas.microsoft.com/office/drawing/2014/chart" uri="{C3380CC4-5D6E-409C-BE32-E72D297353CC}">
              <c16:uniqueId val="{00000001-B6E2-4AF2-B582-F92919C99A23}"/>
            </c:ext>
          </c:extLst>
        </c:ser>
        <c:ser>
          <c:idx val="2"/>
          <c:order val="2"/>
          <c:tx>
            <c:strRef>
              <c:f>'EDA 1'!$I$31</c:f>
              <c:strCache>
                <c:ptCount val="1"/>
                <c:pt idx="0">
                  <c:v>Rural+Urban%</c:v>
                </c:pt>
              </c:strCache>
            </c:strRef>
          </c:tx>
          <c:spPr>
            <a:solidFill>
              <a:schemeClr val="accent3"/>
            </a:solidFill>
            <a:ln>
              <a:noFill/>
            </a:ln>
            <a:effectLst/>
          </c:spPr>
          <c:invertIfNegative val="0"/>
          <c:cat>
            <c:strRef>
              <c:f>'EDA 1'!$F$32:$F$40</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1'!$I$32:$I$40</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02-B6E2-4AF2-B582-F92919C99A23}"/>
            </c:ext>
          </c:extLst>
        </c:ser>
        <c:dLbls>
          <c:showLegendKey val="0"/>
          <c:showVal val="0"/>
          <c:showCatName val="0"/>
          <c:showSerName val="0"/>
          <c:showPercent val="0"/>
          <c:showBubbleSize val="0"/>
        </c:dLbls>
        <c:gapWidth val="219"/>
        <c:overlap val="-27"/>
        <c:axId val="1251095839"/>
        <c:axId val="1251098239"/>
      </c:barChart>
      <c:catAx>
        <c:axId val="125109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98239"/>
        <c:crosses val="autoZero"/>
        <c:auto val="1"/>
        <c:lblAlgn val="ctr"/>
        <c:lblOffset val="100"/>
        <c:noMultiLvlLbl val="0"/>
      </c:catAx>
      <c:valAx>
        <c:axId val="12510982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9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4'!$W$33</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4'!$W$34:$W$58</c:f>
              <c:numCache>
                <c:formatCode>0.0%</c:formatCode>
                <c:ptCount val="25"/>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pt idx="13">
                  <c:v>-1.0505581089954186E-2</c:v>
                </c:pt>
                <c:pt idx="14">
                  <c:v>1.2276045122760603E-2</c:v>
                </c:pt>
                <c:pt idx="15">
                  <c:v>1.2127171419206779E-2</c:v>
                </c:pt>
                <c:pt idx="16">
                  <c:v>0</c:v>
                </c:pt>
                <c:pt idx="17">
                  <c:v>3.8860103626942636E-3</c:v>
                </c:pt>
                <c:pt idx="18">
                  <c:v>3.870967741935447E-3</c:v>
                </c:pt>
                <c:pt idx="19">
                  <c:v>4.4987146529564077E-3</c:v>
                </c:pt>
                <c:pt idx="20">
                  <c:v>5.7581573896351712E-3</c:v>
                </c:pt>
                <c:pt idx="21">
                  <c:v>6.9974554707380584E-3</c:v>
                </c:pt>
                <c:pt idx="22">
                  <c:v>6.3171193935565376E-3</c:v>
                </c:pt>
                <c:pt idx="23">
                  <c:v>1.2554927809165096E-2</c:v>
                </c:pt>
                <c:pt idx="24">
                  <c:v>2.4798512089273233E-3</c:v>
                </c:pt>
              </c:numCache>
            </c:numRef>
          </c:val>
          <c:extLst>
            <c:ext xmlns:c16="http://schemas.microsoft.com/office/drawing/2014/chart" uri="{C3380CC4-5D6E-409C-BE32-E72D297353CC}">
              <c16:uniqueId val="{00000000-E940-48FB-84E3-CB70C42173D7}"/>
            </c:ext>
          </c:extLst>
        </c:ser>
        <c:dLbls>
          <c:dLblPos val="outEnd"/>
          <c:showLegendKey val="0"/>
          <c:showVal val="1"/>
          <c:showCatName val="0"/>
          <c:showSerName val="0"/>
          <c:showPercent val="0"/>
          <c:showBubbleSize val="0"/>
        </c:dLbls>
        <c:gapWidth val="219"/>
        <c:axId val="81817583"/>
        <c:axId val="1810153951"/>
        <c:extLst>
          <c:ext xmlns:c15="http://schemas.microsoft.com/office/drawing/2012/chart" uri="{02D57815-91ED-43cb-92C2-25804820EDAC}">
            <c15:filteredBarSeries>
              <c15:ser>
                <c:idx val="0"/>
                <c:order val="0"/>
                <c:tx>
                  <c:strRef>
                    <c:extLst>
                      <c:ext uri="{02D57815-91ED-43cb-92C2-25804820EDAC}">
                        <c15:formulaRef>
                          <c15:sqref>'EDA  4'!$U$33</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4'!$U$34:$U$58</c15:sqref>
                        </c15:formulaRef>
                      </c:ext>
                    </c:extLst>
                    <c:numCache>
                      <c:formatCode>0.0%</c:formatCode>
                      <c:ptCount val="25"/>
                      <c:pt idx="0">
                        <c:v>3.3355570380253501E-3</c:v>
                      </c:pt>
                      <c:pt idx="1">
                        <c:v>2.9920212765958579E-3</c:v>
                      </c:pt>
                      <c:pt idx="2">
                        <c:v>2.9830957905203088E-3</c:v>
                      </c:pt>
                      <c:pt idx="3">
                        <c:v>2.6437541308656789E-3</c:v>
                      </c:pt>
                      <c:pt idx="4">
                        <c:v>3.2959789057350037E-3</c:v>
                      </c:pt>
                      <c:pt idx="5">
                        <c:v>3.28515111695138E-3</c:v>
                      </c:pt>
                      <c:pt idx="6">
                        <c:v>4.5841519318927122E-3</c:v>
                      </c:pt>
                      <c:pt idx="7">
                        <c:v>1.9556714471967596E-3</c:v>
                      </c:pt>
                      <c:pt idx="8">
                        <c:v>3.9037085230970905E-3</c:v>
                      </c:pt>
                      <c:pt idx="9">
                        <c:v>3.2404406999351908E-3</c:v>
                      </c:pt>
                      <c:pt idx="10">
                        <c:v>5.8139534883719455E-3</c:v>
                      </c:pt>
                      <c:pt idx="11">
                        <c:v>3.2113037893384717E-3</c:v>
                      </c:pt>
                      <c:pt idx="12">
                        <c:v>3.2010243277848915E-3</c:v>
                      </c:pt>
                      <c:pt idx="13">
                        <c:v>-1.5315890236119831E-2</c:v>
                      </c:pt>
                      <c:pt idx="14">
                        <c:v>1.2637718729747172E-2</c:v>
                      </c:pt>
                      <c:pt idx="15">
                        <c:v>1.2479999999999927E-2</c:v>
                      </c:pt>
                      <c:pt idx="16">
                        <c:v>0</c:v>
                      </c:pt>
                      <c:pt idx="17">
                        <c:v>3.7926675094818126E-3</c:v>
                      </c:pt>
                      <c:pt idx="18">
                        <c:v>1.8891687657429654E-3</c:v>
                      </c:pt>
                      <c:pt idx="19">
                        <c:v>2.5141420490258056E-3</c:v>
                      </c:pt>
                      <c:pt idx="20">
                        <c:v>5.6426332288401614E-3</c:v>
                      </c:pt>
                      <c:pt idx="21">
                        <c:v>7.4812967581046668E-3</c:v>
                      </c:pt>
                      <c:pt idx="22">
                        <c:v>5.5693069306931046E-3</c:v>
                      </c:pt>
                      <c:pt idx="23">
                        <c:v>1.1076923076923147E-2</c:v>
                      </c:pt>
                      <c:pt idx="24">
                        <c:v>1.8259281801581433E-3</c:v>
                      </c:pt>
                    </c:numCache>
                  </c:numRef>
                </c:val>
                <c:extLst>
                  <c:ext xmlns:c16="http://schemas.microsoft.com/office/drawing/2014/chart" uri="{C3380CC4-5D6E-409C-BE32-E72D297353CC}">
                    <c16:uniqueId val="{00000001-E940-48FB-84E3-CB70C42173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4'!$V$33</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4'!$V$34:$V$58</c15:sqref>
                        </c15:formulaRef>
                      </c:ext>
                    </c:extLst>
                    <c:numCache>
                      <c:formatCode>0.0%</c:formatCode>
                      <c:ptCount val="25"/>
                      <c:pt idx="0">
                        <c:v>5.0541516245486548E-3</c:v>
                      </c:pt>
                      <c:pt idx="1">
                        <c:v>2.1551724137931854E-3</c:v>
                      </c:pt>
                      <c:pt idx="2">
                        <c:v>2.1505376344086837E-3</c:v>
                      </c:pt>
                      <c:pt idx="3">
                        <c:v>3.5765379113018594E-3</c:v>
                      </c:pt>
                      <c:pt idx="4">
                        <c:v>3.5637918745545258E-3</c:v>
                      </c:pt>
                      <c:pt idx="5">
                        <c:v>4.9715909090908283E-3</c:v>
                      </c:pt>
                      <c:pt idx="6">
                        <c:v>2.8268551236749519E-3</c:v>
                      </c:pt>
                      <c:pt idx="7">
                        <c:v>3.5236081747709652E-3</c:v>
                      </c:pt>
                      <c:pt idx="8">
                        <c:v>2.8089887640449836E-3</c:v>
                      </c:pt>
                      <c:pt idx="9">
                        <c:v>2.8011204481791121E-3</c:v>
                      </c:pt>
                      <c:pt idx="10">
                        <c:v>4.1899441340783718E-3</c:v>
                      </c:pt>
                      <c:pt idx="11">
                        <c:v>4.1724617524338961E-3</c:v>
                      </c:pt>
                      <c:pt idx="12">
                        <c:v>4.1551246537395725E-3</c:v>
                      </c:pt>
                      <c:pt idx="13">
                        <c:v>-1.3793103448275078E-3</c:v>
                      </c:pt>
                      <c:pt idx="14">
                        <c:v>1.1395027624309235E-2</c:v>
                      </c:pt>
                      <c:pt idx="15">
                        <c:v>1.1266643905769928E-2</c:v>
                      </c:pt>
                      <c:pt idx="16">
                        <c:v>0</c:v>
                      </c:pt>
                      <c:pt idx="17">
                        <c:v>4.051316677920286E-3</c:v>
                      </c:pt>
                      <c:pt idx="18">
                        <c:v>8.7424344317418388E-3</c:v>
                      </c:pt>
                      <c:pt idx="19">
                        <c:v>6.6666666666666671E-3</c:v>
                      </c:pt>
                      <c:pt idx="20">
                        <c:v>6.6225165562913907E-3</c:v>
                      </c:pt>
                      <c:pt idx="21">
                        <c:v>5.9210526315789849E-3</c:v>
                      </c:pt>
                      <c:pt idx="22">
                        <c:v>7.848266841072522E-3</c:v>
                      </c:pt>
                      <c:pt idx="23">
                        <c:v>1.4276443867618541E-2</c:v>
                      </c:pt>
                      <c:pt idx="24">
                        <c:v>3.8387715930901746E-3</c:v>
                      </c:pt>
                    </c:numCache>
                  </c:numRef>
                </c:val>
                <c:extLst xmlns:c15="http://schemas.microsoft.com/office/drawing/2012/chart">
                  <c:ext xmlns:c16="http://schemas.microsoft.com/office/drawing/2014/chart" uri="{C3380CC4-5D6E-409C-BE32-E72D297353CC}">
                    <c16:uniqueId val="{00000002-E940-48FB-84E3-CB70C42173D7}"/>
                  </c:ext>
                </c:extLst>
              </c15:ser>
            </c15:filteredBarSeries>
          </c:ext>
        </c:extLst>
      </c:barChart>
      <c:catAx>
        <c:axId val="818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951"/>
        <c:crosses val="autoZero"/>
        <c:auto val="1"/>
        <c:lblAlgn val="ctr"/>
        <c:lblOffset val="100"/>
        <c:noMultiLvlLbl val="0"/>
      </c:catAx>
      <c:valAx>
        <c:axId val="1810153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
            </a:r>
            <a:r>
              <a:rPr lang="en-IN" baseline="0"/>
              <a:t> and communication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4'!$AM$33</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4'!$AM$34:$AM$58</c:f>
              <c:numCache>
                <c:formatCode>0.0%</c:formatCode>
                <c:ptCount val="25"/>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pt idx="13">
                  <c:v>1.9630484988452525E-2</c:v>
                </c:pt>
                <c:pt idx="14">
                  <c:v>0</c:v>
                </c:pt>
                <c:pt idx="15">
                  <c:v>1.9252548131370416E-2</c:v>
                </c:pt>
                <c:pt idx="16">
                  <c:v>0</c:v>
                </c:pt>
                <c:pt idx="17">
                  <c:v>2.5925925925925925E-2</c:v>
                </c:pt>
                <c:pt idx="18">
                  <c:v>7.9422382671479729E-3</c:v>
                </c:pt>
                <c:pt idx="19">
                  <c:v>7.1633237822349575E-3</c:v>
                </c:pt>
                <c:pt idx="20">
                  <c:v>-1.4224751066855522E-3</c:v>
                </c:pt>
                <c:pt idx="21">
                  <c:v>2.1367521367520151E-3</c:v>
                </c:pt>
                <c:pt idx="22">
                  <c:v>8.5287846481877545E-3</c:v>
                </c:pt>
                <c:pt idx="23">
                  <c:v>2.2551092318534097E-2</c:v>
                </c:pt>
                <c:pt idx="24">
                  <c:v>7.5809786354238068E-3</c:v>
                </c:pt>
              </c:numCache>
            </c:numRef>
          </c:val>
          <c:extLst>
            <c:ext xmlns:c16="http://schemas.microsoft.com/office/drawing/2014/chart" uri="{C3380CC4-5D6E-409C-BE32-E72D297353CC}">
              <c16:uniqueId val="{00000000-4085-43B4-BE21-E0D561E80F1B}"/>
            </c:ext>
          </c:extLst>
        </c:ser>
        <c:dLbls>
          <c:dLblPos val="outEnd"/>
          <c:showLegendKey val="0"/>
          <c:showVal val="1"/>
          <c:showCatName val="0"/>
          <c:showSerName val="0"/>
          <c:showPercent val="0"/>
          <c:showBubbleSize val="0"/>
        </c:dLbls>
        <c:gapWidth val="219"/>
        <c:overlap val="-27"/>
        <c:axId val="1895960271"/>
        <c:axId val="1895966031"/>
        <c:extLst>
          <c:ext xmlns:c15="http://schemas.microsoft.com/office/drawing/2012/chart" uri="{02D57815-91ED-43cb-92C2-25804820EDAC}">
            <c15:filteredBarSeries>
              <c15:ser>
                <c:idx val="0"/>
                <c:order val="0"/>
                <c:tx>
                  <c:strRef>
                    <c:extLst>
                      <c:ext uri="{02D57815-91ED-43cb-92C2-25804820EDAC}">
                        <c15:formulaRef>
                          <c15:sqref>'EDA  4'!$AK$33</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4'!$AK$34:$AK$58</c15:sqref>
                        </c15:formulaRef>
                      </c:ext>
                    </c:extLst>
                    <c:numCache>
                      <c:formatCode>0.0%</c:formatCode>
                      <c:ptCount val="25"/>
                      <c:pt idx="0">
                        <c:v>5.417956656346882E-3</c:v>
                      </c:pt>
                      <c:pt idx="1">
                        <c:v>1.1547344110854941E-3</c:v>
                      </c:pt>
                      <c:pt idx="2">
                        <c:v>1.1534025374854075E-3</c:v>
                      </c:pt>
                      <c:pt idx="3">
                        <c:v>0</c:v>
                      </c:pt>
                      <c:pt idx="4">
                        <c:v>7.6804915514592943E-3</c:v>
                      </c:pt>
                      <c:pt idx="5">
                        <c:v>1.5243902439025692E-3</c:v>
                      </c:pt>
                      <c:pt idx="6">
                        <c:v>1.5220700152206135E-3</c:v>
                      </c:pt>
                      <c:pt idx="7">
                        <c:v>7.5987841945284438E-4</c:v>
                      </c:pt>
                      <c:pt idx="8">
                        <c:v>3.0372057706910078E-3</c:v>
                      </c:pt>
                      <c:pt idx="9">
                        <c:v>2.195306585919762E-2</c:v>
                      </c:pt>
                      <c:pt idx="10">
                        <c:v>9.6296296296297136E-3</c:v>
                      </c:pt>
                      <c:pt idx="11">
                        <c:v>-2.2010271460015506E-3</c:v>
                      </c:pt>
                      <c:pt idx="12">
                        <c:v>-1.4705882352940341E-3</c:v>
                      </c:pt>
                      <c:pt idx="13">
                        <c:v>2.0618556701031011E-2</c:v>
                      </c:pt>
                      <c:pt idx="14">
                        <c:v>0</c:v>
                      </c:pt>
                      <c:pt idx="15">
                        <c:v>2.0202020202020075E-2</c:v>
                      </c:pt>
                      <c:pt idx="16">
                        <c:v>0</c:v>
                      </c:pt>
                      <c:pt idx="17">
                        <c:v>1.5558698727015478E-2</c:v>
                      </c:pt>
                      <c:pt idx="18">
                        <c:v>6.9637883008356553E-3</c:v>
                      </c:pt>
                      <c:pt idx="19">
                        <c:v>1.2448132780083066E-2</c:v>
                      </c:pt>
                      <c:pt idx="20">
                        <c:v>-2.0491803278689302E-3</c:v>
                      </c:pt>
                      <c:pt idx="21">
                        <c:v>2.0533880903491537E-3</c:v>
                      </c:pt>
                      <c:pt idx="22">
                        <c:v>7.513661202185753E-3</c:v>
                      </c:pt>
                      <c:pt idx="23">
                        <c:v>1.8305084745762635E-2</c:v>
                      </c:pt>
                      <c:pt idx="24">
                        <c:v>7.3235685752331744E-3</c:v>
                      </c:pt>
                    </c:numCache>
                  </c:numRef>
                </c:val>
                <c:extLst>
                  <c:ext xmlns:c16="http://schemas.microsoft.com/office/drawing/2014/chart" uri="{C3380CC4-5D6E-409C-BE32-E72D297353CC}">
                    <c16:uniqueId val="{00000001-4085-43B4-BE21-E0D561E80F1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4'!$AL$33</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4'!$AL$34:$AL$58</c15:sqref>
                        </c15:formulaRef>
                      </c:ext>
                    </c:extLst>
                    <c:numCache>
                      <c:formatCode>0.0%</c:formatCode>
                      <c:ptCount val="25"/>
                      <c:pt idx="0">
                        <c:v>5.8724832214765337E-3</c:v>
                      </c:pt>
                      <c:pt idx="1">
                        <c:v>8.3402835696408937E-4</c:v>
                      </c:pt>
                      <c:pt idx="2">
                        <c:v>8.3333333333328601E-4</c:v>
                      </c:pt>
                      <c:pt idx="3">
                        <c:v>-4.163197335553705E-3</c:v>
                      </c:pt>
                      <c:pt idx="4">
                        <c:v>8.3612040133779261E-3</c:v>
                      </c:pt>
                      <c:pt idx="5">
                        <c:v>1.6583747927031746E-3</c:v>
                      </c:pt>
                      <c:pt idx="6">
                        <c:v>3.3112582781457426E-3</c:v>
                      </c:pt>
                      <c:pt idx="7">
                        <c:v>2.4752475247524519E-3</c:v>
                      </c:pt>
                      <c:pt idx="8">
                        <c:v>1.6460905349794473E-3</c:v>
                      </c:pt>
                      <c:pt idx="9">
                        <c:v>2.8759244042728019E-2</c:v>
                      </c:pt>
                      <c:pt idx="10">
                        <c:v>7.1884984025558426E-3</c:v>
                      </c:pt>
                      <c:pt idx="11">
                        <c:v>-7.1371927042029465E-3</c:v>
                      </c:pt>
                      <c:pt idx="12">
                        <c:v>-4.7923322683706754E-3</c:v>
                      </c:pt>
                      <c:pt idx="13">
                        <c:v>1.8860353130016119E-2</c:v>
                      </c:pt>
                      <c:pt idx="14">
                        <c:v>0</c:v>
                      </c:pt>
                      <c:pt idx="15">
                        <c:v>1.8511224891689708E-2</c:v>
                      </c:pt>
                      <c:pt idx="16">
                        <c:v>0</c:v>
                      </c:pt>
                      <c:pt idx="17">
                        <c:v>3.5576179427687503E-2</c:v>
                      </c:pt>
                      <c:pt idx="18">
                        <c:v>8.9619118745331485E-3</c:v>
                      </c:pt>
                      <c:pt idx="19">
                        <c:v>2.2205773501111129E-3</c:v>
                      </c:pt>
                      <c:pt idx="20">
                        <c:v>-1.4771048744462115E-3</c:v>
                      </c:pt>
                      <c:pt idx="21">
                        <c:v>2.2189349112426877E-3</c:v>
                      </c:pt>
                      <c:pt idx="22">
                        <c:v>1.0332103321033253E-2</c:v>
                      </c:pt>
                      <c:pt idx="23">
                        <c:v>2.6296566837107335E-2</c:v>
                      </c:pt>
                      <c:pt idx="24">
                        <c:v>8.5409252669038337E-3</c:v>
                      </c:pt>
                    </c:numCache>
                  </c:numRef>
                </c:val>
                <c:extLst xmlns:c15="http://schemas.microsoft.com/office/drawing/2012/chart">
                  <c:ext xmlns:c16="http://schemas.microsoft.com/office/drawing/2014/chart" uri="{C3380CC4-5D6E-409C-BE32-E72D297353CC}">
                    <c16:uniqueId val="{00000002-4085-43B4-BE21-E0D561E80F1B}"/>
                  </c:ext>
                </c:extLst>
              </c15:ser>
            </c15:filteredBarSeries>
          </c:ext>
        </c:extLst>
      </c:barChart>
      <c:catAx>
        <c:axId val="18959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6031"/>
        <c:crosses val="autoZero"/>
        <c:auto val="1"/>
        <c:lblAlgn val="ctr"/>
        <c:lblOffset val="100"/>
        <c:noMultiLvlLbl val="0"/>
      </c:catAx>
      <c:valAx>
        <c:axId val="18959660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 1'!$D$57</c:f>
              <c:strCache>
                <c:ptCount val="1"/>
                <c:pt idx="0">
                  <c:v>Rural+Urban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BE-44CD-8CF9-6EFDC49306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BE-44CD-8CF9-6EFDC49306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BE-44CD-8CF9-6EFDC49306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BE-44CD-8CF9-6EFDC49306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BE-44CD-8CF9-6EFDC49306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0BE-44CD-8CF9-6EFDC49306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0BE-44CD-8CF9-6EFDC493067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0BE-44CD-8CF9-6EFDC493067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0BE-44CD-8CF9-6EFDC49306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1'!$B$58:$B$66</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1'!$D$58:$D$66</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12-30BE-44CD-8CF9-6EFDC493067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a:t>
            </a:r>
            <a:r>
              <a:rPr lang="en-US" baseline="0"/>
              <a:t> % increase in CPI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'EDA  2'!$C$4:$C$9</c:f>
              <c:numCache>
                <c:formatCode>General</c:formatCode>
                <c:ptCount val="6"/>
                <c:pt idx="0">
                  <c:v>2017</c:v>
                </c:pt>
                <c:pt idx="1">
                  <c:v>2018</c:v>
                </c:pt>
                <c:pt idx="2">
                  <c:v>2019</c:v>
                </c:pt>
                <c:pt idx="3">
                  <c:v>2020</c:v>
                </c:pt>
                <c:pt idx="4">
                  <c:v>2021</c:v>
                </c:pt>
                <c:pt idx="5">
                  <c:v>2022</c:v>
                </c:pt>
              </c:numCache>
            </c:numRef>
          </c:xVal>
          <c:yVal>
            <c:numRef>
              <c:f>'EDA  2'!$F$4:$F$9</c:f>
              <c:numCache>
                <c:formatCode>0.00%</c:formatCode>
                <c:ptCount val="6"/>
                <c:pt idx="0">
                  <c:v>5.295471987720627E-2</c:v>
                </c:pt>
                <c:pt idx="1">
                  <c:v>2.3374726077428697E-2</c:v>
                </c:pt>
                <c:pt idx="2">
                  <c:v>7.7363896848137617E-2</c:v>
                </c:pt>
                <c:pt idx="3">
                  <c:v>5.7922769640479481E-2</c:v>
                </c:pt>
                <c:pt idx="4">
                  <c:v>5.657978385251098E-2</c:v>
                </c:pt>
                <c:pt idx="5">
                  <c:v>6.0350030175015092E-2</c:v>
                </c:pt>
              </c:numCache>
            </c:numRef>
          </c:yVal>
          <c:smooth val="0"/>
          <c:extLst>
            <c:ext xmlns:c16="http://schemas.microsoft.com/office/drawing/2014/chart" uri="{C3380CC4-5D6E-409C-BE32-E72D297353CC}">
              <c16:uniqueId val="{00000000-DA57-4498-AC19-92C49342AF4F}"/>
            </c:ext>
          </c:extLst>
        </c:ser>
        <c:dLbls>
          <c:dLblPos val="t"/>
          <c:showLegendKey val="0"/>
          <c:showVal val="1"/>
          <c:showCatName val="0"/>
          <c:showSerName val="0"/>
          <c:showPercent val="0"/>
          <c:showBubbleSize val="0"/>
        </c:dLbls>
        <c:axId val="1541551615"/>
        <c:axId val="1541552575"/>
      </c:scatterChart>
      <c:valAx>
        <c:axId val="1541551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2575"/>
        <c:crosses val="autoZero"/>
        <c:crossBetween val="midCat"/>
      </c:valAx>
      <c:valAx>
        <c:axId val="1541552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1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changes in food CPI</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3'!$N$2</c:f>
              <c:strCache>
                <c:ptCount val="1"/>
                <c:pt idx="0">
                  <c:v>Rural delta</c:v>
                </c:pt>
              </c:strCache>
            </c:strRef>
          </c:tx>
          <c:spPr>
            <a:ln w="28575" cap="rnd">
              <a:solidFill>
                <a:schemeClr val="accent1"/>
              </a:solidFill>
              <a:round/>
            </a:ln>
            <a:effectLst/>
          </c:spPr>
          <c:marker>
            <c:symbol val="none"/>
          </c:marker>
          <c:cat>
            <c:strRef>
              <c:f>'EDA  3'!$J$3:$J$14</c:f>
              <c:strCache>
                <c:ptCount val="12"/>
                <c:pt idx="0">
                  <c:v>May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'EDA  3'!$N$3:$N$14</c:f>
              <c:numCache>
                <c:formatCode>0.0%</c:formatCode>
                <c:ptCount val="12"/>
                <c:pt idx="1">
                  <c:v>9.9531615925057878E-3</c:v>
                </c:pt>
                <c:pt idx="2">
                  <c:v>8.1159420289855407E-3</c:v>
                </c:pt>
                <c:pt idx="3">
                  <c:v>9.2006900517538487E-3</c:v>
                </c:pt>
                <c:pt idx="4">
                  <c:v>1.0826210826210859E-2</c:v>
                </c:pt>
                <c:pt idx="5">
                  <c:v>-4.5095828635851824E-3</c:v>
                </c:pt>
                <c:pt idx="6">
                  <c:v>-1.2457531143827796E-2</c:v>
                </c:pt>
                <c:pt idx="7">
                  <c:v>3.4403669724770315E-3</c:v>
                </c:pt>
                <c:pt idx="8">
                  <c:v>-1.1428571428570779E-3</c:v>
                </c:pt>
                <c:pt idx="9">
                  <c:v>0</c:v>
                </c:pt>
                <c:pt idx="10">
                  <c:v>4.0045766590388367E-3</c:v>
                </c:pt>
                <c:pt idx="11">
                  <c:v>7.4074074074074719E-3</c:v>
                </c:pt>
              </c:numCache>
            </c:numRef>
          </c:val>
          <c:smooth val="0"/>
          <c:extLst>
            <c:ext xmlns:c16="http://schemas.microsoft.com/office/drawing/2014/chart" uri="{C3380CC4-5D6E-409C-BE32-E72D297353CC}">
              <c16:uniqueId val="{00000000-B877-45FE-8340-08B9F63A9F97}"/>
            </c:ext>
          </c:extLst>
        </c:ser>
        <c:ser>
          <c:idx val="1"/>
          <c:order val="1"/>
          <c:tx>
            <c:strRef>
              <c:f>'EDA  3'!$O$2</c:f>
              <c:strCache>
                <c:ptCount val="1"/>
                <c:pt idx="0">
                  <c:v>Urban delta</c:v>
                </c:pt>
              </c:strCache>
            </c:strRef>
          </c:tx>
          <c:spPr>
            <a:ln w="28575" cap="rnd">
              <a:solidFill>
                <a:schemeClr val="accent2"/>
              </a:solidFill>
              <a:round/>
            </a:ln>
            <a:effectLst/>
          </c:spPr>
          <c:marker>
            <c:symbol val="none"/>
          </c:marker>
          <c:cat>
            <c:strRef>
              <c:f>'EDA  3'!$J$3:$J$14</c:f>
              <c:strCache>
                <c:ptCount val="12"/>
                <c:pt idx="0">
                  <c:v>May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'EDA  3'!$O$3:$O$14</c:f>
              <c:numCache>
                <c:formatCode>0.0%</c:formatCode>
                <c:ptCount val="12"/>
                <c:pt idx="1">
                  <c:v>1.0704225352112708E-2</c:v>
                </c:pt>
                <c:pt idx="2">
                  <c:v>5.5741360089186171E-3</c:v>
                </c:pt>
                <c:pt idx="3">
                  <c:v>7.7605321507760849E-3</c:v>
                </c:pt>
                <c:pt idx="4">
                  <c:v>8.2508250825082501E-3</c:v>
                </c:pt>
                <c:pt idx="5">
                  <c:v>-1.0911074740861974E-2</c:v>
                </c:pt>
                <c:pt idx="6">
                  <c:v>-1.4892443463872128E-2</c:v>
                </c:pt>
                <c:pt idx="7">
                  <c:v>5.0391937290033915E-3</c:v>
                </c:pt>
                <c:pt idx="8">
                  <c:v>6.6852367688021649E-3</c:v>
                </c:pt>
                <c:pt idx="9">
                  <c:v>5.5340343110139867E-4</c:v>
                </c:pt>
                <c:pt idx="10">
                  <c:v>7.1902654867255691E-3</c:v>
                </c:pt>
                <c:pt idx="11">
                  <c:v>5.4914881933003845E-3</c:v>
                </c:pt>
              </c:numCache>
            </c:numRef>
          </c:val>
          <c:smooth val="0"/>
          <c:extLst>
            <c:ext xmlns:c16="http://schemas.microsoft.com/office/drawing/2014/chart" uri="{C3380CC4-5D6E-409C-BE32-E72D297353CC}">
              <c16:uniqueId val="{00000001-B877-45FE-8340-08B9F63A9F97}"/>
            </c:ext>
          </c:extLst>
        </c:ser>
        <c:ser>
          <c:idx val="2"/>
          <c:order val="2"/>
          <c:tx>
            <c:strRef>
              <c:f>'EDA  3'!$P$2</c:f>
              <c:strCache>
                <c:ptCount val="1"/>
                <c:pt idx="0">
                  <c:v>Rural+Urban delta</c:v>
                </c:pt>
              </c:strCache>
            </c:strRef>
          </c:tx>
          <c:spPr>
            <a:ln w="28575" cap="rnd">
              <a:solidFill>
                <a:schemeClr val="accent3"/>
              </a:solidFill>
              <a:round/>
            </a:ln>
            <a:effectLst/>
          </c:spPr>
          <c:marker>
            <c:symbol val="none"/>
          </c:marker>
          <c:cat>
            <c:strRef>
              <c:f>'EDA  3'!$J$3:$J$14</c:f>
              <c:strCache>
                <c:ptCount val="12"/>
                <c:pt idx="0">
                  <c:v>May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'EDA  3'!$P$3:$P$14</c:f>
              <c:numCache>
                <c:formatCode>0.0%</c:formatCode>
                <c:ptCount val="12"/>
                <c:pt idx="1">
                  <c:v>9.809578765147077E-3</c:v>
                </c:pt>
                <c:pt idx="2">
                  <c:v>7.4285714285714935E-3</c:v>
                </c:pt>
                <c:pt idx="3">
                  <c:v>8.5082246171298923E-3</c:v>
                </c:pt>
                <c:pt idx="4">
                  <c:v>1.0123734533183255E-2</c:v>
                </c:pt>
                <c:pt idx="5">
                  <c:v>-7.2383073496658295E-3</c:v>
                </c:pt>
                <c:pt idx="6">
                  <c:v>-1.3460459899046581E-2</c:v>
                </c:pt>
                <c:pt idx="7">
                  <c:v>4.5480386583284984E-3</c:v>
                </c:pt>
                <c:pt idx="8">
                  <c:v>1.6977928692700134E-3</c:v>
                </c:pt>
                <c:pt idx="9">
                  <c:v>0</c:v>
                </c:pt>
                <c:pt idx="10">
                  <c:v>5.0847457627118961E-3</c:v>
                </c:pt>
                <c:pt idx="11">
                  <c:v>6.7453625632377095E-3</c:v>
                </c:pt>
              </c:numCache>
            </c:numRef>
          </c:val>
          <c:smooth val="0"/>
          <c:extLst>
            <c:ext xmlns:c16="http://schemas.microsoft.com/office/drawing/2014/chart" uri="{C3380CC4-5D6E-409C-BE32-E72D297353CC}">
              <c16:uniqueId val="{00000002-B877-45FE-8340-08B9F63A9F97}"/>
            </c:ext>
          </c:extLst>
        </c:ser>
        <c:dLbls>
          <c:showLegendKey val="0"/>
          <c:showVal val="0"/>
          <c:showCatName val="0"/>
          <c:showSerName val="0"/>
          <c:showPercent val="0"/>
          <c:showBubbleSize val="0"/>
        </c:dLbls>
        <c:smooth val="0"/>
        <c:axId val="1248546751"/>
        <c:axId val="1248548671"/>
      </c:lineChart>
      <c:catAx>
        <c:axId val="124854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48671"/>
        <c:crosses val="autoZero"/>
        <c:auto val="1"/>
        <c:lblAlgn val="ctr"/>
        <c:lblOffset val="100"/>
        <c:noMultiLvlLbl val="0"/>
      </c:catAx>
      <c:valAx>
        <c:axId val="124854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46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Changes in of Food and beverages CPI</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3'!$P$2:$P$3</c:f>
              <c:strCache>
                <c:ptCount val="2"/>
                <c:pt idx="0">
                  <c:v>Rural+Urban delta</c:v>
                </c:pt>
              </c:strCache>
            </c:strRef>
          </c:tx>
          <c:spPr>
            <a:ln w="28575" cap="rnd">
              <a:solidFill>
                <a:schemeClr val="accent1"/>
              </a:solidFill>
              <a:round/>
            </a:ln>
            <a:effectLst/>
          </c:spPr>
          <c:marker>
            <c:symbol val="none"/>
          </c:marker>
          <c:dLbls>
            <c:dLbl>
              <c:idx val="4"/>
              <c:layout>
                <c:manualLayout>
                  <c:x val="-8.9939939939939942E-2"/>
                  <c:y val="-8.91459114820947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1B-4F7D-9C30-6AF14467E8C1}"/>
                </c:ext>
              </c:extLst>
            </c:dLbl>
            <c:dLbl>
              <c:idx val="5"/>
              <c:layout>
                <c:manualLayout>
                  <c:x val="1.5165165165165166E-2"/>
                  <c:y val="-1.9644204882115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1B-4F7D-9C30-6AF14467E8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3'!$J$4:$J$14</c:f>
              <c:strCache>
                <c:ptCount val="11"/>
                <c:pt idx="0">
                  <c:v>July 22</c:v>
                </c:pt>
                <c:pt idx="1">
                  <c:v>August 22</c:v>
                </c:pt>
                <c:pt idx="2">
                  <c:v>September 22</c:v>
                </c:pt>
                <c:pt idx="3">
                  <c:v>October 22</c:v>
                </c:pt>
                <c:pt idx="4">
                  <c:v>November 22</c:v>
                </c:pt>
                <c:pt idx="5">
                  <c:v>December 22</c:v>
                </c:pt>
                <c:pt idx="6">
                  <c:v>January 23</c:v>
                </c:pt>
                <c:pt idx="7">
                  <c:v>February 23</c:v>
                </c:pt>
                <c:pt idx="8">
                  <c:v>March 23</c:v>
                </c:pt>
                <c:pt idx="9">
                  <c:v>April 23</c:v>
                </c:pt>
                <c:pt idx="10">
                  <c:v>May 23</c:v>
                </c:pt>
              </c:strCache>
            </c:strRef>
          </c:cat>
          <c:val>
            <c:numRef>
              <c:f>'EDA  3'!$P$4:$P$14</c:f>
              <c:numCache>
                <c:formatCode>0.0%</c:formatCode>
                <c:ptCount val="11"/>
                <c:pt idx="0">
                  <c:v>9.809578765147077E-3</c:v>
                </c:pt>
                <c:pt idx="1">
                  <c:v>7.4285714285714935E-3</c:v>
                </c:pt>
                <c:pt idx="2">
                  <c:v>8.5082246171298923E-3</c:v>
                </c:pt>
                <c:pt idx="3">
                  <c:v>1.0123734533183255E-2</c:v>
                </c:pt>
                <c:pt idx="4">
                  <c:v>-7.2383073496658295E-3</c:v>
                </c:pt>
                <c:pt idx="5">
                  <c:v>-1.3460459899046581E-2</c:v>
                </c:pt>
                <c:pt idx="6">
                  <c:v>4.5480386583284984E-3</c:v>
                </c:pt>
                <c:pt idx="7">
                  <c:v>1.6977928692700134E-3</c:v>
                </c:pt>
                <c:pt idx="8">
                  <c:v>0</c:v>
                </c:pt>
                <c:pt idx="9">
                  <c:v>5.0847457627118961E-3</c:v>
                </c:pt>
                <c:pt idx="10">
                  <c:v>6.7453625632377095E-3</c:v>
                </c:pt>
              </c:numCache>
            </c:numRef>
          </c:val>
          <c:smooth val="0"/>
          <c:extLst>
            <c:ext xmlns:c16="http://schemas.microsoft.com/office/drawing/2014/chart" uri="{C3380CC4-5D6E-409C-BE32-E72D297353CC}">
              <c16:uniqueId val="{00000000-941B-4F7D-9C30-6AF14467E8C1}"/>
            </c:ext>
          </c:extLst>
        </c:ser>
        <c:dLbls>
          <c:dLblPos val="t"/>
          <c:showLegendKey val="0"/>
          <c:showVal val="1"/>
          <c:showCatName val="0"/>
          <c:showSerName val="0"/>
          <c:showPercent val="0"/>
          <c:showBubbleSize val="0"/>
        </c:dLbls>
        <c:smooth val="0"/>
        <c:axId val="1317691263"/>
        <c:axId val="1317693663"/>
      </c:lineChart>
      <c:catAx>
        <c:axId val="13176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3663"/>
        <c:crosses val="autoZero"/>
        <c:auto val="1"/>
        <c:lblAlgn val="ctr"/>
        <c:lblOffset val="100"/>
        <c:noMultiLvlLbl val="0"/>
      </c:catAx>
      <c:valAx>
        <c:axId val="13176936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1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change in CPI for all sectors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3'!$AG$28</c:f>
              <c:strCache>
                <c:ptCount val="1"/>
                <c:pt idx="0">
                  <c:v>Rural</c:v>
                </c:pt>
              </c:strCache>
            </c:strRef>
          </c:tx>
          <c:spPr>
            <a:solidFill>
              <a:schemeClr val="accent1"/>
            </a:solidFill>
            <a:ln>
              <a:noFill/>
            </a:ln>
            <a:effectLst/>
          </c:spPr>
          <c:invertIfNegative val="0"/>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3'!$AG$29:$AG$35</c:f>
              <c:numCache>
                <c:formatCode>0.0%</c:formatCode>
                <c:ptCount val="7"/>
                <c:pt idx="0">
                  <c:v>-4.4784914555097192E-2</c:v>
                </c:pt>
                <c:pt idx="1">
                  <c:v>-4.62323626538578E-2</c:v>
                </c:pt>
                <c:pt idx="2">
                  <c:v>9.3278894472361956E-2</c:v>
                </c:pt>
                <c:pt idx="3">
                  <c:v>-1.1116856256463171E-2</c:v>
                </c:pt>
                <c:pt idx="4">
                  <c:v>8.5852478839177682E-2</c:v>
                </c:pt>
                <c:pt idx="5">
                  <c:v>2.5832376578645237E-2</c:v>
                </c:pt>
                <c:pt idx="6">
                  <c:v>0.16993118051879297</c:v>
                </c:pt>
              </c:numCache>
            </c:numRef>
          </c:val>
          <c:extLst>
            <c:ext xmlns:c16="http://schemas.microsoft.com/office/drawing/2014/chart" uri="{C3380CC4-5D6E-409C-BE32-E72D297353CC}">
              <c16:uniqueId val="{00000000-2A68-4489-8398-798BCA8BD062}"/>
            </c:ext>
          </c:extLst>
        </c:ser>
        <c:ser>
          <c:idx val="1"/>
          <c:order val="1"/>
          <c:tx>
            <c:strRef>
              <c:f>'EDA  3'!$AH$28</c:f>
              <c:strCache>
                <c:ptCount val="1"/>
                <c:pt idx="0">
                  <c:v>Urban</c:v>
                </c:pt>
              </c:strCache>
            </c:strRef>
          </c:tx>
          <c:spPr>
            <a:solidFill>
              <a:schemeClr val="accent2"/>
            </a:solidFill>
            <a:ln>
              <a:noFill/>
            </a:ln>
            <a:effectLst/>
          </c:spPr>
          <c:invertIfNegative val="0"/>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3'!$AH$29:$AH$35</c:f>
              <c:numCache>
                <c:formatCode>0.0%</c:formatCode>
                <c:ptCount val="7"/>
                <c:pt idx="0">
                  <c:v>-2.014910336490032E-2</c:v>
                </c:pt>
                <c:pt idx="1">
                  <c:v>-6.4315352697095457E-2</c:v>
                </c:pt>
                <c:pt idx="2">
                  <c:v>9.498598567424478E-2</c:v>
                </c:pt>
                <c:pt idx="3">
                  <c:v>-2.5239777889960304E-4</c:v>
                </c:pt>
                <c:pt idx="4">
                  <c:v>7.8125E-2</c:v>
                </c:pt>
                <c:pt idx="5">
                  <c:v>4.2740414833438163E-2</c:v>
                </c:pt>
                <c:pt idx="6">
                  <c:v>0.15476839237057224</c:v>
                </c:pt>
              </c:numCache>
            </c:numRef>
          </c:val>
          <c:extLst>
            <c:ext xmlns:c16="http://schemas.microsoft.com/office/drawing/2014/chart" uri="{C3380CC4-5D6E-409C-BE32-E72D297353CC}">
              <c16:uniqueId val="{00000001-2A68-4489-8398-798BCA8BD062}"/>
            </c:ext>
          </c:extLst>
        </c:ser>
        <c:ser>
          <c:idx val="2"/>
          <c:order val="2"/>
          <c:tx>
            <c:strRef>
              <c:f>'EDA  3'!$AI$28</c:f>
              <c:strCache>
                <c:ptCount val="1"/>
                <c:pt idx="0">
                  <c:v>Rural+Urban</c:v>
                </c:pt>
              </c:strCache>
            </c:strRef>
          </c:tx>
          <c:spPr>
            <a:solidFill>
              <a:schemeClr val="accent3"/>
            </a:solidFill>
            <a:ln>
              <a:noFill/>
            </a:ln>
            <a:effectLst/>
          </c:spPr>
          <c:invertIfNegative val="0"/>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3'!$AI$29:$AI$35</c:f>
              <c:numCache>
                <c:formatCode>0.0%</c:formatCode>
                <c:ptCount val="7"/>
                <c:pt idx="0">
                  <c:v>-3.5268476322568049E-2</c:v>
                </c:pt>
                <c:pt idx="1">
                  <c:v>-5.3409090909090941E-2</c:v>
                </c:pt>
                <c:pt idx="2">
                  <c:v>9.3955527716880496E-2</c:v>
                </c:pt>
                <c:pt idx="3">
                  <c:v>-6.919528446950398E-3</c:v>
                </c:pt>
                <c:pt idx="4">
                  <c:v>8.2629674306393175E-2</c:v>
                </c:pt>
                <c:pt idx="5">
                  <c:v>3.2757593805836809E-2</c:v>
                </c:pt>
                <c:pt idx="6">
                  <c:v>0.16515232495991453</c:v>
                </c:pt>
              </c:numCache>
            </c:numRef>
          </c:val>
          <c:extLst>
            <c:ext xmlns:c16="http://schemas.microsoft.com/office/drawing/2014/chart" uri="{C3380CC4-5D6E-409C-BE32-E72D297353CC}">
              <c16:uniqueId val="{00000002-2A68-4489-8398-798BCA8BD062}"/>
            </c:ext>
          </c:extLst>
        </c:ser>
        <c:dLbls>
          <c:showLegendKey val="0"/>
          <c:showVal val="0"/>
          <c:showCatName val="0"/>
          <c:showSerName val="0"/>
          <c:showPercent val="0"/>
          <c:showBubbleSize val="0"/>
        </c:dLbls>
        <c:gapWidth val="219"/>
        <c:overlap val="-27"/>
        <c:axId val="1282339568"/>
        <c:axId val="1282338608"/>
      </c:barChart>
      <c:catAx>
        <c:axId val="128233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38608"/>
        <c:crosses val="autoZero"/>
        <c:auto val="1"/>
        <c:lblAlgn val="ctr"/>
        <c:lblOffset val="100"/>
        <c:noMultiLvlLbl val="0"/>
      </c:catAx>
      <c:valAx>
        <c:axId val="1282338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3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inflation across various food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3'!$AI$28</c:f>
              <c:strCache>
                <c:ptCount val="1"/>
                <c:pt idx="0">
                  <c:v>Rural+Urban</c:v>
                </c:pt>
              </c:strCache>
            </c:strRef>
          </c:tx>
          <c:spPr>
            <a:solidFill>
              <a:schemeClr val="accent1"/>
            </a:solidFill>
            <a:ln>
              <a:noFill/>
            </a:ln>
            <a:effectLst/>
          </c:spPr>
          <c:invertIfNegative val="0"/>
          <c:dLbls>
            <c:dLbl>
              <c:idx val="0"/>
              <c:layout>
                <c:manualLayout>
                  <c:x val="-2.1533161068044791E-3"/>
                  <c:y val="0.1707779886148007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EC-4C13-9F1F-4ABB6AD0AD2D}"/>
                </c:ext>
              </c:extLst>
            </c:dLbl>
            <c:dLbl>
              <c:idx val="1"/>
              <c:layout>
                <c:manualLayout>
                  <c:x val="-3.9477005916341061E-17"/>
                  <c:y val="0.230866540164452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EC-4C13-9F1F-4ABB6AD0AD2D}"/>
                </c:ext>
              </c:extLst>
            </c:dLbl>
            <c:dLbl>
              <c:idx val="3"/>
              <c:layout>
                <c:manualLayout>
                  <c:x val="4.3066322136089581E-3"/>
                  <c:y val="8.85517986722247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EC-4C13-9F1F-4ABB6AD0AD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3'!$AI$29:$AI$35</c:f>
              <c:numCache>
                <c:formatCode>0.0%</c:formatCode>
                <c:ptCount val="7"/>
                <c:pt idx="0">
                  <c:v>-3.5268476322568049E-2</c:v>
                </c:pt>
                <c:pt idx="1">
                  <c:v>-5.3409090909090941E-2</c:v>
                </c:pt>
                <c:pt idx="2">
                  <c:v>9.3955527716880496E-2</c:v>
                </c:pt>
                <c:pt idx="3">
                  <c:v>-6.919528446950398E-3</c:v>
                </c:pt>
                <c:pt idx="4">
                  <c:v>8.2629674306393175E-2</c:v>
                </c:pt>
                <c:pt idx="5">
                  <c:v>3.2757593805836809E-2</c:v>
                </c:pt>
                <c:pt idx="6">
                  <c:v>0.16515232495991453</c:v>
                </c:pt>
              </c:numCache>
            </c:numRef>
          </c:val>
          <c:extLst>
            <c:ext xmlns:c16="http://schemas.microsoft.com/office/drawing/2014/chart" uri="{C3380CC4-5D6E-409C-BE32-E72D297353CC}">
              <c16:uniqueId val="{00000000-A3EC-4C13-9F1F-4ABB6AD0AD2D}"/>
            </c:ext>
          </c:extLst>
        </c:ser>
        <c:dLbls>
          <c:dLblPos val="outEnd"/>
          <c:showLegendKey val="0"/>
          <c:showVal val="1"/>
          <c:showCatName val="0"/>
          <c:showSerName val="0"/>
          <c:showPercent val="0"/>
          <c:showBubbleSize val="0"/>
        </c:dLbls>
        <c:gapWidth val="219"/>
        <c:overlap val="-27"/>
        <c:axId val="1282328048"/>
        <c:axId val="1282316048"/>
      </c:barChart>
      <c:catAx>
        <c:axId val="12823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16048"/>
        <c:crosses val="autoZero"/>
        <c:auto val="1"/>
        <c:lblAlgn val="ctr"/>
        <c:lblOffset val="100"/>
        <c:noMultiLvlLbl val="0"/>
      </c:catAx>
      <c:valAx>
        <c:axId val="1282316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2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Household</a:t>
            </a:r>
            <a:r>
              <a:rPr lang="en-IN" baseline="0"/>
              <a:t> goods and services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4'!$AC$33</c:f>
              <c:strCache>
                <c:ptCount val="1"/>
                <c:pt idx="0">
                  <c:v>Rural</c:v>
                </c:pt>
              </c:strCache>
            </c:strRef>
          </c:tx>
          <c:spPr>
            <a:solidFill>
              <a:schemeClr val="accent1"/>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4'!$AC$34:$AC$58</c:f>
              <c:numCache>
                <c:formatCode>0.0%</c:formatCode>
                <c:ptCount val="25"/>
                <c:pt idx="0">
                  <c:v>-6.6622251832108143E-4</c:v>
                </c:pt>
                <c:pt idx="1">
                  <c:v>-1.6666666666666668E-3</c:v>
                </c:pt>
                <c:pt idx="2">
                  <c:v>-1.6694490818030051E-3</c:v>
                </c:pt>
                <c:pt idx="3">
                  <c:v>6.6889632107019613E-4</c:v>
                </c:pt>
                <c:pt idx="4">
                  <c:v>2.6737967914438883E-3</c:v>
                </c:pt>
                <c:pt idx="5">
                  <c:v>1.3333333333332576E-3</c:v>
                </c:pt>
                <c:pt idx="6">
                  <c:v>6.6577896138497164E-4</c:v>
                </c:pt>
                <c:pt idx="7">
                  <c:v>1.9960079840318223E-3</c:v>
                </c:pt>
                <c:pt idx="8">
                  <c:v>1.9920318725100356E-3</c:v>
                </c:pt>
                <c:pt idx="9">
                  <c:v>1.9880715705764278E-3</c:v>
                </c:pt>
                <c:pt idx="10">
                  <c:v>3.3068783068783071E-3</c:v>
                </c:pt>
                <c:pt idx="11">
                  <c:v>6.5919578114715055E-4</c:v>
                </c:pt>
                <c:pt idx="12">
                  <c:v>-1.976284584980312E-3</c:v>
                </c:pt>
                <c:pt idx="13">
                  <c:v>6.6006600660062256E-4</c:v>
                </c:pt>
                <c:pt idx="14">
                  <c:v>0</c:v>
                </c:pt>
                <c:pt idx="15">
                  <c:v>6.5963060686012088E-4</c:v>
                </c:pt>
                <c:pt idx="16">
                  <c:v>0</c:v>
                </c:pt>
                <c:pt idx="17">
                  <c:v>1.3183915622941138E-3</c:v>
                </c:pt>
                <c:pt idx="18">
                  <c:v>-1.974983541803893E-3</c:v>
                </c:pt>
                <c:pt idx="19">
                  <c:v>2.6385224274406709E-3</c:v>
                </c:pt>
                <c:pt idx="20">
                  <c:v>5.2631578947369166E-3</c:v>
                </c:pt>
                <c:pt idx="21">
                  <c:v>3.9267015706805908E-3</c:v>
                </c:pt>
                <c:pt idx="22">
                  <c:v>3.2594524119947846E-3</c:v>
                </c:pt>
                <c:pt idx="23">
                  <c:v>5.847953216374306E-3</c:v>
                </c:pt>
                <c:pt idx="24">
                  <c:v>0</c:v>
                </c:pt>
              </c:numCache>
            </c:numRef>
          </c:val>
          <c:extLst>
            <c:ext xmlns:c16="http://schemas.microsoft.com/office/drawing/2014/chart" uri="{C3380CC4-5D6E-409C-BE32-E72D297353CC}">
              <c16:uniqueId val="{00000000-DBAC-415C-8F31-64207C54A15F}"/>
            </c:ext>
          </c:extLst>
        </c:ser>
        <c:ser>
          <c:idx val="1"/>
          <c:order val="1"/>
          <c:tx>
            <c:strRef>
              <c:f>'EDA  4'!$AD$33</c:f>
              <c:strCache>
                <c:ptCount val="1"/>
                <c:pt idx="0">
                  <c:v>Urban</c:v>
                </c:pt>
              </c:strCache>
            </c:strRef>
          </c:tx>
          <c:spPr>
            <a:solidFill>
              <a:schemeClr val="accent2"/>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4'!$AD$34:$AD$58</c:f>
              <c:numCache>
                <c:formatCode>0.0%</c:formatCode>
                <c:ptCount val="25"/>
                <c:pt idx="0">
                  <c:v>1.4641288433383387E-3</c:v>
                </c:pt>
                <c:pt idx="1">
                  <c:v>1.4619883040934841E-3</c:v>
                </c:pt>
                <c:pt idx="2">
                  <c:v>1.4598540145984572E-3</c:v>
                </c:pt>
                <c:pt idx="3">
                  <c:v>1.4577259475219903E-3</c:v>
                </c:pt>
                <c:pt idx="4">
                  <c:v>2.1834061135369938E-3</c:v>
                </c:pt>
                <c:pt idx="5">
                  <c:v>2.9048656499637308E-3</c:v>
                </c:pt>
                <c:pt idx="6">
                  <c:v>1.4482259232441496E-3</c:v>
                </c:pt>
                <c:pt idx="7">
                  <c:v>2.8922631959506667E-3</c:v>
                </c:pt>
                <c:pt idx="8">
                  <c:v>2.8839221341024203E-3</c:v>
                </c:pt>
                <c:pt idx="9">
                  <c:v>5.0323508267434728E-3</c:v>
                </c:pt>
                <c:pt idx="10">
                  <c:v>2.1459227467809936E-3</c:v>
                </c:pt>
                <c:pt idx="11">
                  <c:v>2.1413276231264195E-3</c:v>
                </c:pt>
                <c:pt idx="12">
                  <c:v>2.8490028490028895E-3</c:v>
                </c:pt>
                <c:pt idx="13">
                  <c:v>-1.4204545454544646E-3</c:v>
                </c:pt>
                <c:pt idx="14">
                  <c:v>0</c:v>
                </c:pt>
                <c:pt idx="15">
                  <c:v>-1.4224751066857541E-3</c:v>
                </c:pt>
                <c:pt idx="16">
                  <c:v>0</c:v>
                </c:pt>
                <c:pt idx="17">
                  <c:v>2.920227920227916E-2</c:v>
                </c:pt>
                <c:pt idx="18">
                  <c:v>6.2283737024221844E-3</c:v>
                </c:pt>
                <c:pt idx="19">
                  <c:v>-2.0632737276479463E-3</c:v>
                </c:pt>
                <c:pt idx="20">
                  <c:v>0</c:v>
                </c:pt>
                <c:pt idx="21">
                  <c:v>2.7567195037905287E-3</c:v>
                </c:pt>
                <c:pt idx="22">
                  <c:v>1.374570446735317E-3</c:v>
                </c:pt>
                <c:pt idx="23">
                  <c:v>5.4907343857241693E-3</c:v>
                </c:pt>
                <c:pt idx="24">
                  <c:v>4.7781569965869531E-3</c:v>
                </c:pt>
              </c:numCache>
            </c:numRef>
          </c:val>
          <c:extLst>
            <c:ext xmlns:c16="http://schemas.microsoft.com/office/drawing/2014/chart" uri="{C3380CC4-5D6E-409C-BE32-E72D297353CC}">
              <c16:uniqueId val="{00000001-DBAC-415C-8F31-64207C54A15F}"/>
            </c:ext>
          </c:extLst>
        </c:ser>
        <c:ser>
          <c:idx val="2"/>
          <c:order val="2"/>
          <c:tx>
            <c:strRef>
              <c:f>'EDA  4'!$AE$33</c:f>
              <c:strCache>
                <c:ptCount val="1"/>
                <c:pt idx="0">
                  <c:v>Rural+Urban</c:v>
                </c:pt>
              </c:strCache>
            </c:strRef>
          </c:tx>
          <c:spPr>
            <a:solidFill>
              <a:schemeClr val="accent3"/>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4'!$AE$34:$AE$58</c:f>
              <c:numCache>
                <c:formatCode>0.0%</c:formatCode>
                <c:ptCount val="25"/>
                <c:pt idx="0">
                  <c:v>6.9589422407809849E-4</c:v>
                </c:pt>
                <c:pt idx="1">
                  <c:v>-3.4770514603624036E-4</c:v>
                </c:pt>
                <c:pt idx="2">
                  <c:v>-3.478260869566008E-4</c:v>
                </c:pt>
                <c:pt idx="3">
                  <c:v>6.9589422407809849E-4</c:v>
                </c:pt>
                <c:pt idx="4">
                  <c:v>2.7816411682891323E-3</c:v>
                </c:pt>
                <c:pt idx="5">
                  <c:v>2.0804438280167224E-3</c:v>
                </c:pt>
                <c:pt idx="6">
                  <c:v>6.920415224913101E-4</c:v>
                </c:pt>
                <c:pt idx="7">
                  <c:v>2.7662517289073702E-3</c:v>
                </c:pt>
                <c:pt idx="8">
                  <c:v>2.0689655172414579E-3</c:v>
                </c:pt>
                <c:pt idx="9">
                  <c:v>3.4411562284927732E-3</c:v>
                </c:pt>
                <c:pt idx="10">
                  <c:v>2.7434842249655501E-3</c:v>
                </c:pt>
                <c:pt idx="11">
                  <c:v>1.3679890560876679E-3</c:v>
                </c:pt>
                <c:pt idx="12">
                  <c:v>0</c:v>
                </c:pt>
                <c:pt idx="13">
                  <c:v>0</c:v>
                </c:pt>
                <c:pt idx="14">
                  <c:v>0</c:v>
                </c:pt>
                <c:pt idx="15">
                  <c:v>0</c:v>
                </c:pt>
                <c:pt idx="16">
                  <c:v>0</c:v>
                </c:pt>
                <c:pt idx="17">
                  <c:v>1.3661202185792349E-2</c:v>
                </c:pt>
                <c:pt idx="18">
                  <c:v>2.0215633423179445E-3</c:v>
                </c:pt>
                <c:pt idx="19">
                  <c:v>0</c:v>
                </c:pt>
                <c:pt idx="20">
                  <c:v>3.3624747814391394E-3</c:v>
                </c:pt>
                <c:pt idx="21">
                  <c:v>3.351206434316354E-3</c:v>
                </c:pt>
                <c:pt idx="22">
                  <c:v>2.0040080160321403E-3</c:v>
                </c:pt>
                <c:pt idx="23">
                  <c:v>6.0000000000000383E-3</c:v>
                </c:pt>
                <c:pt idx="24">
                  <c:v>1.9880715705764278E-3</c:v>
                </c:pt>
              </c:numCache>
            </c:numRef>
          </c:val>
          <c:extLst>
            <c:ext xmlns:c16="http://schemas.microsoft.com/office/drawing/2014/chart" uri="{C3380CC4-5D6E-409C-BE32-E72D297353CC}">
              <c16:uniqueId val="{00000002-DBAC-415C-8F31-64207C54A15F}"/>
            </c:ext>
          </c:extLst>
        </c:ser>
        <c:dLbls>
          <c:showLegendKey val="0"/>
          <c:showVal val="0"/>
          <c:showCatName val="0"/>
          <c:showSerName val="0"/>
          <c:showPercent val="0"/>
          <c:showBubbleSize val="0"/>
        </c:dLbls>
        <c:gapWidth val="219"/>
        <c:overlap val="-27"/>
        <c:axId val="1899953631"/>
        <c:axId val="1899945951"/>
      </c:barChart>
      <c:catAx>
        <c:axId val="18999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45951"/>
        <c:crosses val="autoZero"/>
        <c:auto val="1"/>
        <c:lblAlgn val="ctr"/>
        <c:lblOffset val="100"/>
        <c:noMultiLvlLbl val="0"/>
      </c:catAx>
      <c:valAx>
        <c:axId val="1899945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5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20.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 Id="rId9"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4</xdr:col>
      <xdr:colOff>647700</xdr:colOff>
      <xdr:row>57</xdr:row>
      <xdr:rowOff>167640</xdr:rowOff>
    </xdr:from>
    <xdr:to>
      <xdr:col>8</xdr:col>
      <xdr:colOff>373380</xdr:colOff>
      <xdr:row>78</xdr:row>
      <xdr:rowOff>22860</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213360</xdr:colOff>
      <xdr:row>51</xdr:row>
      <xdr:rowOff>0</xdr:rowOff>
    </xdr:from>
    <xdr:to>
      <xdr:col>17</xdr:col>
      <xdr:colOff>441960</xdr:colOff>
      <xdr:row>78</xdr:row>
      <xdr:rowOff>22860</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281628</xdr:colOff>
      <xdr:row>57</xdr:row>
      <xdr:rowOff>53340</xdr:rowOff>
    </xdr:from>
    <xdr:to>
      <xdr:col>10</xdr:col>
      <xdr:colOff>418788</xdr:colOff>
      <xdr:row>57</xdr:row>
      <xdr:rowOff>167640</xdr:rowOff>
    </xdr:to>
    <xdr:sp macro="" textlink="">
      <xdr:nvSpPr>
        <xdr:cNvPr id="7" name="Star: 5 Points 6">
          <a:extLst>
            <a:ext uri="{FF2B5EF4-FFF2-40B4-BE49-F238E27FC236}">
              <a16:creationId xmlns:a16="http://schemas.microsoft.com/office/drawing/2014/main" id="{00000000-0008-0000-0700-000007000000}"/>
            </a:ext>
          </a:extLst>
        </xdr:cNvPr>
        <xdr:cNvSpPr/>
      </xdr:nvSpPr>
      <xdr:spPr>
        <a:xfrm>
          <a:off x="14401955" y="10690238"/>
          <a:ext cx="137160" cy="114300"/>
        </a:xfrm>
        <a:prstGeom prst="star5">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139958</xdr:colOff>
      <xdr:row>42</xdr:row>
      <xdr:rowOff>66870</xdr:rowOff>
    </xdr:from>
    <xdr:to>
      <xdr:col>7</xdr:col>
      <xdr:colOff>1088570</xdr:colOff>
      <xdr:row>57</xdr:row>
      <xdr:rowOff>10886</xdr:rowOff>
    </xdr:to>
    <xdr:graphicFrame macro="">
      <xdr:nvGraphicFramePr>
        <xdr:cNvPr id="3" name="Chart 2">
          <a:extLst>
            <a:ext uri="{FF2B5EF4-FFF2-40B4-BE49-F238E27FC236}">
              <a16:creationId xmlns:a16="http://schemas.microsoft.com/office/drawing/2014/main" id="{1E59672A-B04F-4724-66AB-B58B36672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1041919</xdr:colOff>
      <xdr:row>64</xdr:row>
      <xdr:rowOff>46652</xdr:rowOff>
    </xdr:from>
    <xdr:to>
      <xdr:col>6</xdr:col>
      <xdr:colOff>1298511</xdr:colOff>
      <xdr:row>65</xdr:row>
      <xdr:rowOff>101081</xdr:rowOff>
    </xdr:to>
    <xdr:sp macro="" textlink="">
      <xdr:nvSpPr>
        <xdr:cNvPr id="4" name="Star: 5 Points 3">
          <a:extLst>
            <a:ext uri="{FF2B5EF4-FFF2-40B4-BE49-F238E27FC236}">
              <a16:creationId xmlns:a16="http://schemas.microsoft.com/office/drawing/2014/main" id="{8F6D8A57-463C-CA0B-E86B-F5B84F9FF869}"/>
            </a:ext>
          </a:extLst>
        </xdr:cNvPr>
        <xdr:cNvSpPr/>
      </xdr:nvSpPr>
      <xdr:spPr>
        <a:xfrm>
          <a:off x="9291735" y="11989836"/>
          <a:ext cx="256592" cy="241041"/>
        </a:xfrm>
        <a:prstGeom prst="star5">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12</xdr:row>
      <xdr:rowOff>0</xdr:rowOff>
    </xdr:from>
    <xdr:to>
      <xdr:col>9</xdr:col>
      <xdr:colOff>655320</xdr:colOff>
      <xdr:row>33</xdr:row>
      <xdr:rowOff>76200</xdr:rowOff>
    </xdr:to>
    <xdr:graphicFrame macro="">
      <xdr:nvGraphicFramePr>
        <xdr:cNvPr id="4" name="Chart 3">
          <a:extLst>
            <a:ext uri="{FF2B5EF4-FFF2-40B4-BE49-F238E27FC236}">
              <a16:creationId xmlns:a16="http://schemas.microsoft.com/office/drawing/2014/main" id="{2C065823-8077-DDA0-B5EB-794C5C48E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16</xdr:row>
      <xdr:rowOff>106680</xdr:rowOff>
    </xdr:from>
    <xdr:to>
      <xdr:col>5</xdr:col>
      <xdr:colOff>342900</xdr:colOff>
      <xdr:row>17</xdr:row>
      <xdr:rowOff>68580</xdr:rowOff>
    </xdr:to>
    <xdr:sp macro="" textlink="">
      <xdr:nvSpPr>
        <xdr:cNvPr id="5" name="Oval 4">
          <a:extLst>
            <a:ext uri="{FF2B5EF4-FFF2-40B4-BE49-F238E27FC236}">
              <a16:creationId xmlns:a16="http://schemas.microsoft.com/office/drawing/2014/main" id="{E384E142-02D1-3033-E745-55882FBDF58D}"/>
            </a:ext>
          </a:extLst>
        </xdr:cNvPr>
        <xdr:cNvSpPr/>
      </xdr:nvSpPr>
      <xdr:spPr>
        <a:xfrm>
          <a:off x="3528060" y="3032760"/>
          <a:ext cx="144780" cy="14478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640080</xdr:colOff>
      <xdr:row>15</xdr:row>
      <xdr:rowOff>144780</xdr:rowOff>
    </xdr:from>
    <xdr:to>
      <xdr:col>15</xdr:col>
      <xdr:colOff>678180</xdr:colOff>
      <xdr:row>30</xdr:row>
      <xdr:rowOff>144780</xdr:rowOff>
    </xdr:to>
    <xdr:graphicFrame macro="">
      <xdr:nvGraphicFramePr>
        <xdr:cNvPr id="11" name="Chart 10">
          <a:extLst>
            <a:ext uri="{FF2B5EF4-FFF2-40B4-BE49-F238E27FC236}">
              <a16:creationId xmlns:a16="http://schemas.microsoft.com/office/drawing/2014/main" id="{45E32C18-7841-722A-76FD-BB4CB0E83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617220</xdr:colOff>
      <xdr:row>33</xdr:row>
      <xdr:rowOff>76200</xdr:rowOff>
    </xdr:from>
    <xdr:to>
      <xdr:col>12</xdr:col>
      <xdr:colOff>746760</xdr:colOff>
      <xdr:row>52</xdr:row>
      <xdr:rowOff>152400</xdr:rowOff>
    </xdr:to>
    <xdr:graphicFrame macro="">
      <xdr:nvGraphicFramePr>
        <xdr:cNvPr id="12" name="Chart 11">
          <a:extLst>
            <a:ext uri="{FF2B5EF4-FFF2-40B4-BE49-F238E27FC236}">
              <a16:creationId xmlns:a16="http://schemas.microsoft.com/office/drawing/2014/main" id="{4A02224B-0323-EA6B-637D-E887B17C6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198120</xdr:colOff>
      <xdr:row>47</xdr:row>
      <xdr:rowOff>106680</xdr:rowOff>
    </xdr:from>
    <xdr:to>
      <xdr:col>7</xdr:col>
      <xdr:colOff>304800</xdr:colOff>
      <xdr:row>48</xdr:row>
      <xdr:rowOff>30480</xdr:rowOff>
    </xdr:to>
    <xdr:sp macro="" textlink="">
      <xdr:nvSpPr>
        <xdr:cNvPr id="13" name="Oval 12">
          <a:extLst>
            <a:ext uri="{FF2B5EF4-FFF2-40B4-BE49-F238E27FC236}">
              <a16:creationId xmlns:a16="http://schemas.microsoft.com/office/drawing/2014/main" id="{564229C2-1F80-DD91-5B8B-EE45312FCE40}"/>
            </a:ext>
          </a:extLst>
        </xdr:cNvPr>
        <xdr:cNvSpPr/>
      </xdr:nvSpPr>
      <xdr:spPr>
        <a:xfrm>
          <a:off x="5273040" y="870204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769620</xdr:colOff>
      <xdr:row>50</xdr:row>
      <xdr:rowOff>167640</xdr:rowOff>
    </xdr:from>
    <xdr:to>
      <xdr:col>7</xdr:col>
      <xdr:colOff>876300</xdr:colOff>
      <xdr:row>51</xdr:row>
      <xdr:rowOff>91440</xdr:rowOff>
    </xdr:to>
    <xdr:sp macro="" textlink="">
      <xdr:nvSpPr>
        <xdr:cNvPr id="14" name="Oval 13">
          <a:extLst>
            <a:ext uri="{FF2B5EF4-FFF2-40B4-BE49-F238E27FC236}">
              <a16:creationId xmlns:a16="http://schemas.microsoft.com/office/drawing/2014/main" id="{FC208932-4B91-4B8D-99FE-40C9CEFA1E39}"/>
            </a:ext>
          </a:extLst>
        </xdr:cNvPr>
        <xdr:cNvSpPr/>
      </xdr:nvSpPr>
      <xdr:spPr>
        <a:xfrm>
          <a:off x="5844540" y="931164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281940</xdr:colOff>
      <xdr:row>37</xdr:row>
      <xdr:rowOff>0</xdr:rowOff>
    </xdr:from>
    <xdr:to>
      <xdr:col>36</xdr:col>
      <xdr:colOff>83820</xdr:colOff>
      <xdr:row>55</xdr:row>
      <xdr:rowOff>152400</xdr:rowOff>
    </xdr:to>
    <xdr:graphicFrame macro="">
      <xdr:nvGraphicFramePr>
        <xdr:cNvPr id="2" name="Chart 1">
          <a:extLst>
            <a:ext uri="{FF2B5EF4-FFF2-40B4-BE49-F238E27FC236}">
              <a16:creationId xmlns:a16="http://schemas.microsoft.com/office/drawing/2014/main" id="{A20C735B-B82E-AF78-BE9F-B958ADC71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548640</xdr:colOff>
      <xdr:row>26</xdr:row>
      <xdr:rowOff>175260</xdr:rowOff>
    </xdr:from>
    <xdr:to>
      <xdr:col>44</xdr:col>
      <xdr:colOff>396240</xdr:colOff>
      <xdr:row>48</xdr:row>
      <xdr:rowOff>167640</xdr:rowOff>
    </xdr:to>
    <xdr:graphicFrame macro="">
      <xdr:nvGraphicFramePr>
        <xdr:cNvPr id="3" name="Chart 2">
          <a:extLst>
            <a:ext uri="{FF2B5EF4-FFF2-40B4-BE49-F238E27FC236}">
              <a16:creationId xmlns:a16="http://schemas.microsoft.com/office/drawing/2014/main" id="{68FE135D-2F0C-7CCA-F437-323971A0F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434340</xdr:colOff>
      <xdr:row>32</xdr:row>
      <xdr:rowOff>53340</xdr:rowOff>
    </xdr:from>
    <xdr:to>
      <xdr:col>43</xdr:col>
      <xdr:colOff>556260</xdr:colOff>
      <xdr:row>32</xdr:row>
      <xdr:rowOff>175260</xdr:rowOff>
    </xdr:to>
    <xdr:sp macro="" textlink="">
      <xdr:nvSpPr>
        <xdr:cNvPr id="4" name="Star: 5 Points 3">
          <a:extLst>
            <a:ext uri="{FF2B5EF4-FFF2-40B4-BE49-F238E27FC236}">
              <a16:creationId xmlns:a16="http://schemas.microsoft.com/office/drawing/2014/main" id="{3ADE1B57-495D-BCAC-4FC9-0F5B7DF0E9D9}"/>
            </a:ext>
          </a:extLst>
        </xdr:cNvPr>
        <xdr:cNvSpPr/>
      </xdr:nvSpPr>
      <xdr:spPr>
        <a:xfrm>
          <a:off x="31729680" y="5905500"/>
          <a:ext cx="121920" cy="121920"/>
        </a:xfrm>
        <a:prstGeom prst="star5">
          <a:avLst/>
        </a:prstGeom>
        <a:solidFill>
          <a:srgbClr val="FFFF00"/>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27</xdr:col>
      <xdr:colOff>838200</xdr:colOff>
      <xdr:row>60</xdr:row>
      <xdr:rowOff>76200</xdr:rowOff>
    </xdr:from>
    <xdr:to>
      <xdr:col>34</xdr:col>
      <xdr:colOff>769620</xdr:colOff>
      <xdr:row>76</xdr:row>
      <xdr:rowOff>91440</xdr:rowOff>
    </xdr:to>
    <xdr:graphicFrame macro="">
      <xdr:nvGraphicFramePr>
        <xdr:cNvPr id="6" name="Chart 5">
          <a:extLst>
            <a:ext uri="{FF2B5EF4-FFF2-40B4-BE49-F238E27FC236}">
              <a16:creationId xmlns:a16="http://schemas.microsoft.com/office/drawing/2014/main" id="{F233170B-51C1-3A31-B3E1-9823A0F20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83820</xdr:colOff>
      <xdr:row>60</xdr:row>
      <xdr:rowOff>7620</xdr:rowOff>
    </xdr:from>
    <xdr:to>
      <xdr:col>44</xdr:col>
      <xdr:colOff>45720</xdr:colOff>
      <xdr:row>75</xdr:row>
      <xdr:rowOff>160020</xdr:rowOff>
    </xdr:to>
    <xdr:graphicFrame macro="">
      <xdr:nvGraphicFramePr>
        <xdr:cNvPr id="8" name="Chart 7">
          <a:extLst>
            <a:ext uri="{FF2B5EF4-FFF2-40B4-BE49-F238E27FC236}">
              <a16:creationId xmlns:a16="http://schemas.microsoft.com/office/drawing/2014/main" id="{FE0330E8-4469-8608-55F7-92094F116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594360</xdr:colOff>
      <xdr:row>59</xdr:row>
      <xdr:rowOff>152400</xdr:rowOff>
    </xdr:from>
    <xdr:to>
      <xdr:col>53</xdr:col>
      <xdr:colOff>68580</xdr:colOff>
      <xdr:row>75</xdr:row>
      <xdr:rowOff>152400</xdr:rowOff>
    </xdr:to>
    <xdr:graphicFrame macro="">
      <xdr:nvGraphicFramePr>
        <xdr:cNvPr id="9" name="Chart 8">
          <a:extLst>
            <a:ext uri="{FF2B5EF4-FFF2-40B4-BE49-F238E27FC236}">
              <a16:creationId xmlns:a16="http://schemas.microsoft.com/office/drawing/2014/main" id="{CB7968CC-56BC-3586-BAF8-7EF9B9D5F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563880</xdr:colOff>
      <xdr:row>60</xdr:row>
      <xdr:rowOff>99060</xdr:rowOff>
    </xdr:from>
    <xdr:to>
      <xdr:col>8</xdr:col>
      <xdr:colOff>251460</xdr:colOff>
      <xdr:row>75</xdr:row>
      <xdr:rowOff>99060</xdr:rowOff>
    </xdr:to>
    <xdr:graphicFrame macro="">
      <xdr:nvGraphicFramePr>
        <xdr:cNvPr id="2" name="Chart 1">
          <a:extLst>
            <a:ext uri="{FF2B5EF4-FFF2-40B4-BE49-F238E27FC236}">
              <a16:creationId xmlns:a16="http://schemas.microsoft.com/office/drawing/2014/main" id="{C372C431-2C74-7B3D-57FF-149A8B8C3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xdr:colOff>
      <xdr:row>60</xdr:row>
      <xdr:rowOff>38100</xdr:rowOff>
    </xdr:from>
    <xdr:to>
      <xdr:col>16</xdr:col>
      <xdr:colOff>632460</xdr:colOff>
      <xdr:row>75</xdr:row>
      <xdr:rowOff>38100</xdr:rowOff>
    </xdr:to>
    <xdr:graphicFrame macro="">
      <xdr:nvGraphicFramePr>
        <xdr:cNvPr id="15" name="Chart 14">
          <a:extLst>
            <a:ext uri="{FF2B5EF4-FFF2-40B4-BE49-F238E27FC236}">
              <a16:creationId xmlns:a16="http://schemas.microsoft.com/office/drawing/2014/main" id="{A22FA5C4-2A3A-3516-8F13-6A06DEF8F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449580</xdr:colOff>
      <xdr:row>61</xdr:row>
      <xdr:rowOff>22860</xdr:rowOff>
    </xdr:from>
    <xdr:to>
      <xdr:col>25</xdr:col>
      <xdr:colOff>617220</xdr:colOff>
      <xdr:row>76</xdr:row>
      <xdr:rowOff>22860</xdr:rowOff>
    </xdr:to>
    <xdr:graphicFrame macro="">
      <xdr:nvGraphicFramePr>
        <xdr:cNvPr id="16" name="Chart 15">
          <a:extLst>
            <a:ext uri="{FF2B5EF4-FFF2-40B4-BE49-F238E27FC236}">
              <a16:creationId xmlns:a16="http://schemas.microsoft.com/office/drawing/2014/main" id="{4E979777-FA4B-2E0B-AE66-8C67C7AF0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22860</xdr:colOff>
      <xdr:row>59</xdr:row>
      <xdr:rowOff>114300</xdr:rowOff>
    </xdr:from>
    <xdr:to>
      <xdr:col>60</xdr:col>
      <xdr:colOff>533400</xdr:colOff>
      <xdr:row>74</xdr:row>
      <xdr:rowOff>114300</xdr:rowOff>
    </xdr:to>
    <xdr:graphicFrame macro="">
      <xdr:nvGraphicFramePr>
        <xdr:cNvPr id="17" name="Chart 16">
          <a:extLst>
            <a:ext uri="{FF2B5EF4-FFF2-40B4-BE49-F238E27FC236}">
              <a16:creationId xmlns:a16="http://schemas.microsoft.com/office/drawing/2014/main" id="{183AAC61-99AF-EAF0-4963-B13923395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79</xdr:row>
      <xdr:rowOff>0</xdr:rowOff>
    </xdr:from>
    <xdr:to>
      <xdr:col>16</xdr:col>
      <xdr:colOff>617220</xdr:colOff>
      <xdr:row>94</xdr:row>
      <xdr:rowOff>0</xdr:rowOff>
    </xdr:to>
    <xdr:graphicFrame macro="">
      <xdr:nvGraphicFramePr>
        <xdr:cNvPr id="18" name="Chart 17">
          <a:extLst>
            <a:ext uri="{FF2B5EF4-FFF2-40B4-BE49-F238E27FC236}">
              <a16:creationId xmlns:a16="http://schemas.microsoft.com/office/drawing/2014/main" id="{3F747019-5D21-4DD3-810C-166EAE227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79</xdr:row>
      <xdr:rowOff>0</xdr:rowOff>
    </xdr:from>
    <xdr:to>
      <xdr:col>8</xdr:col>
      <xdr:colOff>297180</xdr:colOff>
      <xdr:row>94</xdr:row>
      <xdr:rowOff>0</xdr:rowOff>
    </xdr:to>
    <xdr:graphicFrame macro="">
      <xdr:nvGraphicFramePr>
        <xdr:cNvPr id="3" name="Chart 2">
          <a:extLst>
            <a:ext uri="{FF2B5EF4-FFF2-40B4-BE49-F238E27FC236}">
              <a16:creationId xmlns:a16="http://schemas.microsoft.com/office/drawing/2014/main" id="{52E97131-E977-4EAD-B3D8-98E090D44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358140</xdr:colOff>
      <xdr:row>79</xdr:row>
      <xdr:rowOff>0</xdr:rowOff>
    </xdr:from>
    <xdr:to>
      <xdr:col>25</xdr:col>
      <xdr:colOff>525780</xdr:colOff>
      <xdr:row>94</xdr:row>
      <xdr:rowOff>0</xdr:rowOff>
    </xdr:to>
    <xdr:graphicFrame macro="">
      <xdr:nvGraphicFramePr>
        <xdr:cNvPr id="4" name="Chart 3">
          <a:extLst>
            <a:ext uri="{FF2B5EF4-FFF2-40B4-BE49-F238E27FC236}">
              <a16:creationId xmlns:a16="http://schemas.microsoft.com/office/drawing/2014/main" id="{1564785B-BDD4-4F5B-83CE-5ED468870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868680</xdr:colOff>
      <xdr:row>78</xdr:row>
      <xdr:rowOff>106680</xdr:rowOff>
    </xdr:from>
    <xdr:to>
      <xdr:col>34</xdr:col>
      <xdr:colOff>800100</xdr:colOff>
      <xdr:row>94</xdr:row>
      <xdr:rowOff>121920</xdr:rowOff>
    </xdr:to>
    <xdr:graphicFrame macro="">
      <xdr:nvGraphicFramePr>
        <xdr:cNvPr id="5" name="Chart 4">
          <a:extLst>
            <a:ext uri="{FF2B5EF4-FFF2-40B4-BE49-F238E27FC236}">
              <a16:creationId xmlns:a16="http://schemas.microsoft.com/office/drawing/2014/main" id="{D7541D2A-C40A-4C9F-B636-16B80B678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36</xdr:col>
      <xdr:colOff>182880</xdr:colOff>
      <xdr:row>78</xdr:row>
      <xdr:rowOff>121920</xdr:rowOff>
    </xdr:from>
    <xdr:to>
      <xdr:col>44</xdr:col>
      <xdr:colOff>144780</xdr:colOff>
      <xdr:row>94</xdr:row>
      <xdr:rowOff>91440</xdr:rowOff>
    </xdr:to>
    <xdr:graphicFrame macro="">
      <xdr:nvGraphicFramePr>
        <xdr:cNvPr id="11" name="Chart 10">
          <a:extLst>
            <a:ext uri="{FF2B5EF4-FFF2-40B4-BE49-F238E27FC236}">
              <a16:creationId xmlns:a16="http://schemas.microsoft.com/office/drawing/2014/main" id="{C97C91F2-1FF4-47E5-9D30-DF3180F36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47</xdr:col>
      <xdr:colOff>7620</xdr:colOff>
      <xdr:row>78</xdr:row>
      <xdr:rowOff>121920</xdr:rowOff>
    </xdr:from>
    <xdr:to>
      <xdr:col>53</xdr:col>
      <xdr:colOff>91440</xdr:colOff>
      <xdr:row>94</xdr:row>
      <xdr:rowOff>121920</xdr:rowOff>
    </xdr:to>
    <xdr:graphicFrame macro="">
      <xdr:nvGraphicFramePr>
        <xdr:cNvPr id="19" name="Chart 18">
          <a:extLst>
            <a:ext uri="{FF2B5EF4-FFF2-40B4-BE49-F238E27FC236}">
              <a16:creationId xmlns:a16="http://schemas.microsoft.com/office/drawing/2014/main" id="{A239A374-1BBD-44B6-8968-8E5777CE2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55</xdr:col>
      <xdr:colOff>0</xdr:colOff>
      <xdr:row>75</xdr:row>
      <xdr:rowOff>152400</xdr:rowOff>
    </xdr:from>
    <xdr:to>
      <xdr:col>60</xdr:col>
      <xdr:colOff>518160</xdr:colOff>
      <xdr:row>93</xdr:row>
      <xdr:rowOff>0</xdr:rowOff>
    </xdr:to>
    <xdr:graphicFrame macro="">
      <xdr:nvGraphicFramePr>
        <xdr:cNvPr id="20" name="Chart 19">
          <a:extLst>
            <a:ext uri="{FF2B5EF4-FFF2-40B4-BE49-F238E27FC236}">
              <a16:creationId xmlns:a16="http://schemas.microsoft.com/office/drawing/2014/main" id="{EA23C441-71EB-460E-9479-64F5F395C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24</xdr:col>
      <xdr:colOff>464820</xdr:colOff>
      <xdr:row>6</xdr:row>
      <xdr:rowOff>175260</xdr:rowOff>
    </xdr:from>
    <xdr:to>
      <xdr:col>30</xdr:col>
      <xdr:colOff>53340</xdr:colOff>
      <xdr:row>30</xdr:row>
      <xdr:rowOff>0</xdr:rowOff>
    </xdr:to>
    <xdr:graphicFrame macro="">
      <xdr:nvGraphicFramePr>
        <xdr:cNvPr id="4" name="Chart 3">
          <a:extLst>
            <a:ext uri="{FF2B5EF4-FFF2-40B4-BE49-F238E27FC236}">
              <a16:creationId xmlns:a16="http://schemas.microsoft.com/office/drawing/2014/main" id="{FB0A48EB-4A7E-B0CD-FDED-F9F8F038D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1120140</xdr:colOff>
      <xdr:row>10</xdr:row>
      <xdr:rowOff>160019</xdr:rowOff>
    </xdr:from>
    <xdr:to>
      <xdr:col>27</xdr:col>
      <xdr:colOff>1280160</xdr:colOff>
      <xdr:row>11</xdr:row>
      <xdr:rowOff>114300</xdr:rowOff>
    </xdr:to>
    <xdr:sp macro="" textlink="">
      <xdr:nvSpPr>
        <xdr:cNvPr id="5" name="Star: 5 Points 4">
          <a:extLst>
            <a:ext uri="{FF2B5EF4-FFF2-40B4-BE49-F238E27FC236}">
              <a16:creationId xmlns:a16="http://schemas.microsoft.com/office/drawing/2014/main" id="{1C944332-8AED-B287-E171-312B1E10FCC5}"/>
            </a:ext>
          </a:extLst>
        </xdr:cNvPr>
        <xdr:cNvSpPr/>
      </xdr:nvSpPr>
      <xdr:spPr>
        <a:xfrm>
          <a:off x="27668220" y="1988819"/>
          <a:ext cx="160020" cy="137161"/>
        </a:xfrm>
        <a:prstGeom prst="star5">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60960</xdr:colOff>
      <xdr:row>48</xdr:row>
      <xdr:rowOff>22860</xdr:rowOff>
    </xdr:from>
    <xdr:to>
      <xdr:col>11</xdr:col>
      <xdr:colOff>495300</xdr:colOff>
      <xdr:row>67</xdr:row>
      <xdr:rowOff>137160</xdr:rowOff>
    </xdr:to>
    <xdr:graphicFrame macro="">
      <xdr:nvGraphicFramePr>
        <xdr:cNvPr id="24" name="Chart 23">
          <a:extLst>
            <a:ext uri="{FF2B5EF4-FFF2-40B4-BE49-F238E27FC236}">
              <a16:creationId xmlns:a16="http://schemas.microsoft.com/office/drawing/2014/main" id="{1C4E2116-2646-4F82-AB76-9D2AB0AD0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388620</xdr:colOff>
      <xdr:row>9</xdr:row>
      <xdr:rowOff>137160</xdr:rowOff>
    </xdr:from>
    <xdr:ext cx="2941320" cy="2565959"/>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8923020" y="2148840"/>
          <a:ext cx="2941320" cy="2565959"/>
        </a:xfrm>
        <a:prstGeom prst="rect">
          <a:avLst/>
        </a:prstGeom>
        <a:solidFill>
          <a:schemeClr val="accent1">
            <a:lumMod val="20000"/>
            <a:lumOff val="80000"/>
          </a:schemeClr>
        </a:solid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N" sz="1400" b="1" u="sng"/>
            <a:t>Insights</a:t>
          </a:r>
        </a:p>
        <a:p>
          <a:pPr algn="l"/>
          <a:endParaRPr lang="en-IN" sz="1200" b="1" u="sng"/>
        </a:p>
        <a:p>
          <a:pPr marL="171450" indent="-171450" algn="l">
            <a:buFont typeface="Arial" panose="020B0604020202020204" pitchFamily="34" charset="0"/>
            <a:buChar char="•"/>
          </a:pPr>
          <a:r>
            <a:rPr lang="en-IN" sz="1200" b="1" u="none"/>
            <a:t>Clothing and footwear</a:t>
          </a:r>
          <a:r>
            <a:rPr lang="en-IN" sz="1200" b="1" u="none" baseline="0"/>
            <a:t> </a:t>
          </a:r>
          <a:r>
            <a:rPr lang="en-IN" sz="1200" b="0" u="none" baseline="0"/>
            <a:t>contribute the most towards CPI with a percentage of </a:t>
          </a:r>
          <a:r>
            <a:rPr lang="en-IN" sz="1200" b="1" u="none" baseline="0"/>
            <a:t>11.64%</a:t>
          </a:r>
        </a:p>
        <a:p>
          <a:pPr marL="171450" indent="-171450" algn="l">
            <a:buFont typeface="Arial" panose="020B0604020202020204" pitchFamily="34" charset="0"/>
            <a:buChar char="•"/>
          </a:pPr>
          <a:endParaRPr lang="en-IN" sz="1200" b="1" u="none" baseline="0"/>
        </a:p>
        <a:p>
          <a:pPr marL="171450" indent="-171450" algn="l">
            <a:buFont typeface="Arial" panose="020B0604020202020204" pitchFamily="34" charset="0"/>
            <a:buChar char="•"/>
          </a:pPr>
          <a:r>
            <a:rPr lang="en-IN" sz="1200" b="1"/>
            <a:t>Health</a:t>
          </a:r>
          <a:r>
            <a:rPr lang="en-IN" sz="1200"/>
            <a:t> and </a:t>
          </a:r>
          <a:r>
            <a:rPr lang="en-IN" sz="1200" b="1"/>
            <a:t>personal care </a:t>
          </a:r>
          <a:r>
            <a:rPr lang="en-IN" sz="1200"/>
            <a:t>significantly contribute to the CPI, accounting for </a:t>
          </a:r>
          <a:r>
            <a:rPr lang="en-IN" sz="1200" b="1"/>
            <a:t>11.6% </a:t>
          </a:r>
          <a:r>
            <a:rPr lang="en-IN" sz="1200"/>
            <a:t>and </a:t>
          </a:r>
          <a:r>
            <a:rPr lang="en-IN" sz="1200" b="1"/>
            <a:t>11.57% </a:t>
          </a:r>
          <a:r>
            <a:rPr lang="en-IN" sz="1200"/>
            <a:t>respectively.</a:t>
          </a:r>
        </a:p>
        <a:p>
          <a:pPr marL="171450" indent="-171450" algn="l">
            <a:buFont typeface="Arial" panose="020B0604020202020204" pitchFamily="34" charset="0"/>
            <a:buChar char="•"/>
          </a:pPr>
          <a:endParaRPr lang="en-IN" sz="1200"/>
        </a:p>
        <a:p>
          <a:pPr marL="171450" indent="-171450" algn="l">
            <a:buFont typeface="Arial" panose="020B0604020202020204" pitchFamily="34" charset="0"/>
            <a:buChar char="•"/>
          </a:pPr>
          <a:r>
            <a:rPr lang="en-IN" sz="1200"/>
            <a:t>The contributions across various categories show no significant difference between rural and urban areas.</a:t>
          </a:r>
          <a:endParaRPr lang="en-IN" sz="1200" b="0" u="none" baseline="0"/>
        </a:p>
      </xdr:txBody>
    </xdr:sp>
    <xdr:clientData/>
  </xdr:oneCellAnchor>
  <xdr:oneCellAnchor>
    <xdr:from>
      <xdr:col>1</xdr:col>
      <xdr:colOff>175260</xdr:colOff>
      <xdr:row>33</xdr:row>
      <xdr:rowOff>76200</xdr:rowOff>
    </xdr:from>
    <xdr:ext cx="2316480" cy="609013"/>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784860" y="6477000"/>
          <a:ext cx="2316480" cy="609013"/>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spAutoFit/>
        </a:bodyPr>
        <a:lstStyle/>
        <a:p>
          <a:r>
            <a:rPr lang="en-IN" sz="1100"/>
            <a:t>Time</a:t>
          </a:r>
          <a:r>
            <a:rPr lang="en-IN" sz="1100" baseline="0"/>
            <a:t> duration: May 2023</a:t>
          </a:r>
        </a:p>
        <a:p>
          <a:r>
            <a:rPr lang="en-IN" sz="1100" baseline="0"/>
            <a:t>Sector: Rural+Urban</a:t>
          </a:r>
        </a:p>
        <a:p>
          <a:r>
            <a:rPr lang="en-IN" sz="1100" baseline="0"/>
            <a:t>Datasets: CPI inflation dataset</a:t>
          </a:r>
          <a:endParaRPr lang="en-IN" sz="1100"/>
        </a:p>
      </xdr:txBody>
    </xdr:sp>
    <xdr:clientData/>
  </xdr:oneCellAnchor>
  <xdr:twoCellAnchor>
    <xdr:from>
      <xdr:col>12</xdr:col>
      <xdr:colOff>106680</xdr:colOff>
      <xdr:row>51</xdr:row>
      <xdr:rowOff>160020</xdr:rowOff>
    </xdr:from>
    <xdr:to>
      <xdr:col>17</xdr:col>
      <xdr:colOff>60960</xdr:colOff>
      <xdr:row>63</xdr:row>
      <xdr:rowOff>99060</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7421880" y="10264140"/>
          <a:ext cx="3002280" cy="2133600"/>
        </a:xfrm>
        <a:prstGeom prst="rect">
          <a:avLst/>
        </a:prstGeom>
        <a:solidFill>
          <a:schemeClr val="accent1">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Insights</a:t>
          </a:r>
        </a:p>
        <a:p>
          <a:endParaRPr lang="en-IN" sz="1100" b="1" u="sng"/>
        </a:p>
        <a:p>
          <a:pPr marL="171450" indent="-171450">
            <a:buFont typeface="Arial" panose="020B0604020202020204" pitchFamily="34" charset="0"/>
            <a:buChar char="•"/>
          </a:pPr>
          <a:r>
            <a:rPr lang="en-IN" sz="1200"/>
            <a:t>In </a:t>
          </a:r>
          <a:r>
            <a:rPr lang="en-IN" sz="1200" b="1"/>
            <a:t>2019</a:t>
          </a:r>
          <a:r>
            <a:rPr lang="en-IN" sz="1200"/>
            <a:t>, the Consumer Price Index (CPI) experienced the </a:t>
          </a:r>
          <a:r>
            <a:rPr lang="en-IN" sz="1200" b="1"/>
            <a:t>highest</a:t>
          </a:r>
          <a:r>
            <a:rPr lang="en-IN" sz="1200"/>
            <a:t> increase, rising by </a:t>
          </a:r>
          <a:r>
            <a:rPr lang="en-IN" sz="1200" b="1"/>
            <a:t>7.74%.</a:t>
          </a:r>
        </a:p>
        <a:p>
          <a:pPr marL="171450" indent="-171450">
            <a:buFont typeface="Arial" panose="020B0604020202020204" pitchFamily="34" charset="0"/>
            <a:buChar char="•"/>
          </a:pPr>
          <a:r>
            <a:rPr lang="en-IN" sz="1200"/>
            <a:t>From </a:t>
          </a:r>
          <a:r>
            <a:rPr lang="en-IN" sz="1200" b="1"/>
            <a:t>2020 to 2022</a:t>
          </a:r>
          <a:r>
            <a:rPr lang="en-IN" sz="1200"/>
            <a:t>, inflation remained high, with the Consumer Price Index (CPI) increasing by </a:t>
          </a:r>
          <a:r>
            <a:rPr lang="en-IN" sz="1200" b="1"/>
            <a:t>5.79% </a:t>
          </a:r>
          <a:r>
            <a:rPr lang="en-IN" sz="1200"/>
            <a:t>in 2020, </a:t>
          </a:r>
          <a:r>
            <a:rPr lang="en-IN" sz="1200" b="1"/>
            <a:t>5.66% </a:t>
          </a:r>
          <a:r>
            <a:rPr lang="en-IN" sz="1200"/>
            <a:t>in 2021, and </a:t>
          </a:r>
          <a:r>
            <a:rPr lang="en-IN" sz="1200" b="1"/>
            <a:t>6.04% </a:t>
          </a:r>
          <a:r>
            <a:rPr lang="en-IN" sz="1200"/>
            <a:t>in 2022.</a:t>
          </a:r>
          <a:endParaRPr lang="en-IN" sz="1200" b="0" u="none"/>
        </a:p>
        <a:p>
          <a:endParaRPr lang="en-IN" sz="1100" b="0" u="none"/>
        </a:p>
      </xdr:txBody>
    </xdr:sp>
    <xdr:clientData/>
  </xdr:twoCellAnchor>
  <xdr:twoCellAnchor>
    <xdr:from>
      <xdr:col>1</xdr:col>
      <xdr:colOff>190500</xdr:colOff>
      <xdr:row>68</xdr:row>
      <xdr:rowOff>45720</xdr:rowOff>
    </xdr:from>
    <xdr:to>
      <xdr:col>17</xdr:col>
      <xdr:colOff>106680</xdr:colOff>
      <xdr:row>74</xdr:row>
      <xdr:rowOff>99060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00100" y="13258800"/>
          <a:ext cx="9669780" cy="11506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Reasons for high inflation in 2019</a:t>
          </a:r>
        </a:p>
        <a:p>
          <a:endParaRPr lang="en-IN" sz="1400" b="1" u="sng"/>
        </a:p>
        <a:p>
          <a:pPr marL="171450" indent="-171450">
            <a:buFont typeface="Arial" panose="020B0604020202020204" pitchFamily="34" charset="0"/>
            <a:buChar char="•"/>
          </a:pPr>
          <a:r>
            <a:rPr lang="en-IN" sz="1200" b="1" u="none"/>
            <a:t>Food Prices</a:t>
          </a:r>
          <a:r>
            <a:rPr lang="en-IN" sz="1200" b="0" u="none"/>
            <a:t>: Significant increases in the prices of food items, especially onions, due to adverse weather conditions and supply shortages.</a:t>
          </a:r>
        </a:p>
        <a:p>
          <a:pPr marL="171450" indent="-171450">
            <a:buFont typeface="Arial" panose="020B0604020202020204" pitchFamily="34" charset="0"/>
            <a:buChar char="•"/>
          </a:pPr>
          <a:r>
            <a:rPr lang="en-IN" sz="1200" b="1" u="none"/>
            <a:t>Fuel Prices</a:t>
          </a:r>
          <a:r>
            <a:rPr lang="en-IN" sz="1200" b="0" u="none"/>
            <a:t>: Volatility in global crude oil prices, which affected domestic fuel costs and overall inflation.</a:t>
          </a:r>
        </a:p>
        <a:p>
          <a:pPr marL="171450" indent="-171450">
            <a:buFont typeface="Arial" panose="020B0604020202020204" pitchFamily="34" charset="0"/>
            <a:buChar char="•"/>
          </a:pPr>
          <a:r>
            <a:rPr lang="en-IN" sz="1200" b="1" u="none"/>
            <a:t>Currency Depreciation</a:t>
          </a:r>
          <a:r>
            <a:rPr lang="en-IN" sz="1200" b="0" u="none"/>
            <a:t>: The depreciation of the Indian Rupee against the US Dollar, making imports more expensive and contributing to higher prices.</a:t>
          </a:r>
        </a:p>
        <a:p>
          <a:endParaRPr lang="en-IN" sz="1200" b="1" u="sng"/>
        </a:p>
      </xdr:txBody>
    </xdr:sp>
    <xdr:clientData/>
  </xdr:twoCellAnchor>
  <xdr:twoCellAnchor>
    <xdr:from>
      <xdr:col>1</xdr:col>
      <xdr:colOff>190500</xdr:colOff>
      <xdr:row>75</xdr:row>
      <xdr:rowOff>83820</xdr:rowOff>
    </xdr:from>
    <xdr:to>
      <xdr:col>6</xdr:col>
      <xdr:colOff>426720</xdr:colOff>
      <xdr:row>79</xdr:row>
      <xdr:rowOff>30480</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00100" y="14577060"/>
          <a:ext cx="3284220" cy="67818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 duration: January 2017 - December</a:t>
          </a:r>
          <a:r>
            <a:rPr lang="en-IN" sz="1100" baseline="0"/>
            <a:t> </a:t>
          </a:r>
          <a:r>
            <a:rPr lang="en-IN" sz="1100"/>
            <a:t> 2022</a:t>
          </a:r>
        </a:p>
        <a:p>
          <a:r>
            <a:rPr lang="en-IN" sz="1100"/>
            <a:t>Sector:</a:t>
          </a:r>
          <a:r>
            <a:rPr lang="en-IN" sz="1100" baseline="0"/>
            <a:t> Rural + Urban</a:t>
          </a:r>
        </a:p>
        <a:p>
          <a:r>
            <a:rPr lang="en-IN" sz="1100" baseline="0"/>
            <a:t>Dataset: CPI inflation dataset</a:t>
          </a:r>
          <a:endParaRPr lang="en-IN" sz="1100"/>
        </a:p>
      </xdr:txBody>
    </xdr:sp>
    <xdr:clientData/>
  </xdr:twoCellAnchor>
  <xdr:twoCellAnchor>
    <xdr:from>
      <xdr:col>21</xdr:col>
      <xdr:colOff>518160</xdr:colOff>
      <xdr:row>103</xdr:row>
      <xdr:rowOff>45720</xdr:rowOff>
    </xdr:from>
    <xdr:to>
      <xdr:col>22</xdr:col>
      <xdr:colOff>38100</xdr:colOff>
      <xdr:row>103</xdr:row>
      <xdr:rowOff>160020</xdr:rowOff>
    </xdr:to>
    <xdr:sp macro="" textlink="">
      <xdr:nvSpPr>
        <xdr:cNvPr id="15" name="Star: 5 Points 14">
          <a:extLst>
            <a:ext uri="{FF2B5EF4-FFF2-40B4-BE49-F238E27FC236}">
              <a16:creationId xmlns:a16="http://schemas.microsoft.com/office/drawing/2014/main" id="{78D1EE0F-7E13-4961-A2AD-15F514EB2473}"/>
            </a:ext>
          </a:extLst>
        </xdr:cNvPr>
        <xdr:cNvSpPr/>
      </xdr:nvSpPr>
      <xdr:spPr>
        <a:xfrm>
          <a:off x="13319760" y="20063460"/>
          <a:ext cx="129540" cy="114300"/>
        </a:xfrm>
        <a:prstGeom prst="star5">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76200</xdr:colOff>
      <xdr:row>121</xdr:row>
      <xdr:rowOff>60960</xdr:rowOff>
    </xdr:from>
    <xdr:to>
      <xdr:col>22</xdr:col>
      <xdr:colOff>495300</xdr:colOff>
      <xdr:row>126</xdr:row>
      <xdr:rowOff>91440</xdr:rowOff>
    </xdr:to>
    <xdr:sp macro="" textlink="">
      <xdr:nvSpPr>
        <xdr:cNvPr id="18" name="TextBox 17">
          <a:extLst>
            <a:ext uri="{FF2B5EF4-FFF2-40B4-BE49-F238E27FC236}">
              <a16:creationId xmlns:a16="http://schemas.microsoft.com/office/drawing/2014/main" id="{EB9C3660-7944-549A-E79D-99DCCA307C3C}"/>
            </a:ext>
          </a:extLst>
        </xdr:cNvPr>
        <xdr:cNvSpPr txBox="1"/>
      </xdr:nvSpPr>
      <xdr:spPr>
        <a:xfrm>
          <a:off x="685800" y="23378160"/>
          <a:ext cx="13220700" cy="944880"/>
        </a:xfrm>
        <a:prstGeom prst="rect">
          <a:avLst/>
        </a:prstGeom>
        <a:solidFill>
          <a:schemeClr val="accent1">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Insights</a:t>
          </a:r>
        </a:p>
        <a:p>
          <a:pPr marL="171450" indent="-171450">
            <a:buFont typeface="Arial" panose="020B0604020202020204" pitchFamily="34" charset="0"/>
            <a:buChar char="•"/>
          </a:pPr>
          <a:r>
            <a:rPr lang="en-IN"/>
            <a:t>The month with the </a:t>
          </a:r>
          <a:r>
            <a:rPr lang="en-IN" b="1"/>
            <a:t>highest</a:t>
          </a:r>
          <a:r>
            <a:rPr lang="en-IN"/>
            <a:t> food inflation was </a:t>
          </a:r>
          <a:r>
            <a:rPr lang="en-IN" b="1"/>
            <a:t>October 2022</a:t>
          </a:r>
          <a:r>
            <a:rPr lang="en-IN"/>
            <a:t>, with an increase of </a:t>
          </a:r>
          <a:r>
            <a:rPr lang="en-IN" b="1"/>
            <a:t>1%. </a:t>
          </a:r>
          <a:r>
            <a:rPr lang="en-IN"/>
            <a:t>In contrast, </a:t>
          </a:r>
          <a:r>
            <a:rPr lang="en-IN" b="1"/>
            <a:t>December 2022 </a:t>
          </a:r>
          <a:r>
            <a:rPr lang="en-IN"/>
            <a:t>experienced the lowest food inflation, with a </a:t>
          </a:r>
          <a:r>
            <a:rPr lang="en-IN" b="1"/>
            <a:t>decrease</a:t>
          </a:r>
          <a:r>
            <a:rPr lang="en-IN"/>
            <a:t> of </a:t>
          </a:r>
          <a:r>
            <a:rPr lang="en-IN" b="1"/>
            <a:t>1.3%.</a:t>
          </a:r>
        </a:p>
        <a:p>
          <a:pPr marL="171450" indent="-171450">
            <a:buFont typeface="Arial" panose="020B0604020202020204" pitchFamily="34" charset="0"/>
            <a:buChar char="•"/>
          </a:pPr>
          <a:r>
            <a:rPr lang="en-IN"/>
            <a:t>From June 2022 to May 2023, the biggest contributor to food inflation was the </a:t>
          </a:r>
          <a:r>
            <a:rPr lang="en-IN" b="1"/>
            <a:t>spices</a:t>
          </a:r>
          <a:r>
            <a:rPr lang="en-IN"/>
            <a:t> sector, which experienced an inflation rate of </a:t>
          </a:r>
          <a:r>
            <a:rPr lang="en-IN" b="1"/>
            <a:t>16.5%. </a:t>
          </a:r>
          <a:r>
            <a:rPr lang="en-IN"/>
            <a:t>During the same period, there was deflation in the fruits and vegetables, fats, sugars, and snacks,</a:t>
          </a:r>
          <a:r>
            <a:rPr lang="en-IN" baseline="0"/>
            <a:t> meat, fish and egg sectors</a:t>
          </a:r>
          <a:r>
            <a:rPr lang="en-IN"/>
            <a:t>.</a:t>
          </a:r>
          <a:endParaRPr lang="en-IN" sz="1100" b="0" u="none"/>
        </a:p>
      </xdr:txBody>
    </xdr:sp>
    <xdr:clientData/>
  </xdr:twoCellAnchor>
  <xdr:twoCellAnchor>
    <xdr:from>
      <xdr:col>1</xdr:col>
      <xdr:colOff>91440</xdr:colOff>
      <xdr:row>128</xdr:row>
      <xdr:rowOff>167640</xdr:rowOff>
    </xdr:from>
    <xdr:to>
      <xdr:col>9</xdr:col>
      <xdr:colOff>0</xdr:colOff>
      <xdr:row>134</xdr:row>
      <xdr:rowOff>91440</xdr:rowOff>
    </xdr:to>
    <xdr:sp macro="" textlink="">
      <xdr:nvSpPr>
        <xdr:cNvPr id="19" name="TextBox 18">
          <a:extLst>
            <a:ext uri="{FF2B5EF4-FFF2-40B4-BE49-F238E27FC236}">
              <a16:creationId xmlns:a16="http://schemas.microsoft.com/office/drawing/2014/main" id="{433F82F5-C2BB-B5A3-347C-181104D7B177}"/>
            </a:ext>
          </a:extLst>
        </xdr:cNvPr>
        <xdr:cNvSpPr txBox="1"/>
      </xdr:nvSpPr>
      <xdr:spPr>
        <a:xfrm>
          <a:off x="701040" y="24765000"/>
          <a:ext cx="4785360" cy="102108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 duration:</a:t>
          </a:r>
          <a:r>
            <a:rPr lang="en-IN" sz="1100" baseline="0"/>
            <a:t> June 2022 - May 2023</a:t>
          </a:r>
        </a:p>
        <a:p>
          <a:r>
            <a:rPr lang="en-IN" sz="1100" baseline="0"/>
            <a:t>Sector: Rural+urban</a:t>
          </a:r>
        </a:p>
        <a:p>
          <a:r>
            <a:rPr lang="en-IN" sz="1100" baseline="0"/>
            <a:t>Dataset: CPI inflation dataset</a:t>
          </a:r>
          <a:endParaRPr lang="en-IN" sz="1100"/>
        </a:p>
      </xdr:txBody>
    </xdr:sp>
    <xdr:clientData/>
  </xdr:twoCellAnchor>
  <xdr:twoCellAnchor>
    <xdr:from>
      <xdr:col>9</xdr:col>
      <xdr:colOff>106680</xdr:colOff>
      <xdr:row>128</xdr:row>
      <xdr:rowOff>167640</xdr:rowOff>
    </xdr:from>
    <xdr:to>
      <xdr:col>22</xdr:col>
      <xdr:colOff>487680</xdr:colOff>
      <xdr:row>134</xdr:row>
      <xdr:rowOff>83820</xdr:rowOff>
    </xdr:to>
    <xdr:sp macro="" textlink="">
      <xdr:nvSpPr>
        <xdr:cNvPr id="20" name="TextBox 19">
          <a:extLst>
            <a:ext uri="{FF2B5EF4-FFF2-40B4-BE49-F238E27FC236}">
              <a16:creationId xmlns:a16="http://schemas.microsoft.com/office/drawing/2014/main" id="{DB152F50-1DD4-08E9-DB60-AABFBDC35AA8}"/>
            </a:ext>
          </a:extLst>
        </xdr:cNvPr>
        <xdr:cNvSpPr txBox="1"/>
      </xdr:nvSpPr>
      <xdr:spPr>
        <a:xfrm>
          <a:off x="5593080" y="24765000"/>
          <a:ext cx="8305800" cy="101346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b="1" u="sng"/>
            <a:t>Combined food categories</a:t>
          </a:r>
        </a:p>
        <a:p>
          <a:r>
            <a:rPr lang="en-IN" sz="1100" baseline="0"/>
            <a:t>Fats, sugars, snacks: Fats and oils, sugar and confectionary, </a:t>
          </a:r>
          <a:r>
            <a:rPr lang="en-IN" sz="1100" b="0" i="0" u="none" strike="noStrike" baseline="0">
              <a:solidFill>
                <a:schemeClr val="dk1"/>
              </a:solidFill>
              <a:effectLst/>
              <a:latin typeface="+mn-lt"/>
              <a:ea typeface="+mn-ea"/>
              <a:cs typeface="+mn-cs"/>
            </a:rPr>
            <a:t>p</a:t>
          </a:r>
          <a:r>
            <a:rPr lang="en-IN" sz="1100" b="0" i="0" u="none" strike="noStrike">
              <a:solidFill>
                <a:schemeClr val="dk1"/>
              </a:solidFill>
              <a:effectLst/>
              <a:latin typeface="+mn-lt"/>
              <a:ea typeface="+mn-ea"/>
              <a:cs typeface="+mn-cs"/>
            </a:rPr>
            <a:t>repared meals, snacks and sweets</a:t>
          </a:r>
          <a:r>
            <a:rPr lang="en-IN"/>
            <a:t> </a:t>
          </a:r>
        </a:p>
        <a:p>
          <a:r>
            <a:rPr lang="en-IN" sz="1100"/>
            <a:t>Fruits</a:t>
          </a:r>
          <a:r>
            <a:rPr lang="en-IN" sz="1100" baseline="0"/>
            <a:t> and vegetables: Fruits, vegetables</a:t>
          </a:r>
        </a:p>
        <a:p>
          <a:r>
            <a:rPr lang="en-IN" sz="1100" baseline="0"/>
            <a:t>Grains and starches: Cereals, pulses</a:t>
          </a:r>
        </a:p>
        <a:p>
          <a:r>
            <a:rPr lang="en-IN" sz="1100"/>
            <a:t>Meat, fish and egg: Meat and fish, egg</a:t>
          </a:r>
        </a:p>
      </xdr:txBody>
    </xdr:sp>
    <xdr:clientData/>
  </xdr:twoCellAnchor>
  <xdr:twoCellAnchor>
    <xdr:from>
      <xdr:col>1</xdr:col>
      <xdr:colOff>121920</xdr:colOff>
      <xdr:row>185</xdr:row>
      <xdr:rowOff>106680</xdr:rowOff>
    </xdr:from>
    <xdr:to>
      <xdr:col>19</xdr:col>
      <xdr:colOff>251460</xdr:colOff>
      <xdr:row>194</xdr:row>
      <xdr:rowOff>167640</xdr:rowOff>
    </xdr:to>
    <xdr:sp macro="" textlink="">
      <xdr:nvSpPr>
        <xdr:cNvPr id="27" name="TextBox 26">
          <a:extLst>
            <a:ext uri="{FF2B5EF4-FFF2-40B4-BE49-F238E27FC236}">
              <a16:creationId xmlns:a16="http://schemas.microsoft.com/office/drawing/2014/main" id="{7E220A64-607E-FD42-3768-71D6FADD9E7D}"/>
            </a:ext>
          </a:extLst>
        </xdr:cNvPr>
        <xdr:cNvSpPr txBox="1"/>
      </xdr:nvSpPr>
      <xdr:spPr>
        <a:xfrm>
          <a:off x="731520" y="35539680"/>
          <a:ext cx="11102340" cy="17068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t>Insights</a:t>
          </a:r>
        </a:p>
        <a:p>
          <a:pPr marL="171450" indent="-171450">
            <a:buFont typeface="Arial" panose="020B0604020202020204" pitchFamily="34" charset="0"/>
            <a:buChar char="•"/>
          </a:pPr>
          <a:r>
            <a:rPr lang="en-IN" sz="1050"/>
            <a:t>Inflation decreased at the beginning of 2020 but then increased after the onset of COVID-19.</a:t>
          </a:r>
          <a:r>
            <a:rPr lang="en-IN" sz="1050" baseline="0"/>
            <a:t> </a:t>
          </a:r>
          <a:r>
            <a:rPr lang="en-IN" sz="1050"/>
            <a:t>In </a:t>
          </a:r>
          <a:r>
            <a:rPr lang="en-IN" sz="1050" b="1"/>
            <a:t>August 2020</a:t>
          </a:r>
          <a:r>
            <a:rPr lang="en-IN" sz="1050"/>
            <a:t>, inflation reached its highest post-pandemic level at </a:t>
          </a:r>
          <a:r>
            <a:rPr lang="en-IN" sz="1050" b="1"/>
            <a:t>1.4%.</a:t>
          </a:r>
        </a:p>
        <a:p>
          <a:pPr marL="171450" indent="-171450">
            <a:buFont typeface="Arial" panose="020B0604020202020204" pitchFamily="34" charset="0"/>
            <a:buChar char="•"/>
          </a:pPr>
          <a:r>
            <a:rPr lang="en-IN" sz="1050" b="1" u="none"/>
            <a:t>Food,</a:t>
          </a:r>
          <a:r>
            <a:rPr lang="en-IN" sz="1050" b="1" u="none" baseline="0"/>
            <a:t> health, transport and communication </a:t>
          </a:r>
          <a:r>
            <a:rPr lang="en-IN" sz="1050" b="0" u="none" baseline="0"/>
            <a:t>were the major economic sectors affected by COVID-19.</a:t>
          </a:r>
        </a:p>
        <a:p>
          <a:pPr marL="171450" indent="-171450">
            <a:buFont typeface="Arial" panose="020B0604020202020204" pitchFamily="34" charset="0"/>
            <a:buChar char="•"/>
          </a:pPr>
          <a:r>
            <a:rPr lang="en-IN" sz="1050"/>
            <a:t>There was an initial drop in food inflation with the onset of COVID-19. After the initial impact, food inflation began to rise again, reaching higher levels than before the pandemic by late 2020. Highest</a:t>
          </a:r>
          <a:r>
            <a:rPr lang="en-IN" sz="1050" baseline="0"/>
            <a:t> food inlfation was observed in </a:t>
          </a:r>
          <a:r>
            <a:rPr lang="en-IN" sz="1050" b="1" baseline="0"/>
            <a:t>October 2020 </a:t>
          </a:r>
          <a:r>
            <a:rPr lang="en-IN" sz="1050" baseline="0"/>
            <a:t>with a pecentage of </a:t>
          </a:r>
          <a:r>
            <a:rPr lang="en-IN" sz="1050" b="1" baseline="0"/>
            <a:t>2.2%.</a:t>
          </a:r>
        </a:p>
        <a:p>
          <a:pPr marL="171450" indent="-171450">
            <a:buFont typeface="Arial" panose="020B0604020202020204" pitchFamily="34" charset="0"/>
            <a:buChar char="•"/>
          </a:pPr>
          <a:r>
            <a:rPr lang="en-IN" sz="1050"/>
            <a:t>Transport and communication experienced a significant increase in inflation post-pandemic, with a </a:t>
          </a:r>
          <a:r>
            <a:rPr lang="en-IN" sz="1050" b="1"/>
            <a:t>6.6% </a:t>
          </a:r>
          <a:r>
            <a:rPr lang="en-IN" sz="1050"/>
            <a:t>rise in the CPI from </a:t>
          </a:r>
          <a:r>
            <a:rPr lang="en-IN" sz="1050" b="1"/>
            <a:t>March 2020 to August 2020</a:t>
          </a:r>
          <a:r>
            <a:rPr lang="en-IN" sz="1050"/>
            <a:t>. The highest inflation rate in this category was recorded in </a:t>
          </a:r>
          <a:r>
            <a:rPr lang="en-IN" sz="1050" b="1"/>
            <a:t>August 2020</a:t>
          </a:r>
          <a:r>
            <a:rPr lang="en-IN" sz="1050"/>
            <a:t>, reaching </a:t>
          </a:r>
          <a:r>
            <a:rPr lang="en-IN" sz="1050" b="1"/>
            <a:t>2.6%.</a:t>
          </a:r>
        </a:p>
        <a:p>
          <a:pPr marL="171450" indent="-171450">
            <a:buFont typeface="Arial" panose="020B0604020202020204" pitchFamily="34" charset="0"/>
            <a:buChar char="•"/>
          </a:pPr>
          <a:r>
            <a:rPr lang="en-IN" sz="1050"/>
            <a:t>There were slight increases in health inflation during the pandemic. </a:t>
          </a:r>
          <a:r>
            <a:rPr lang="en-IN" sz="1050" b="1"/>
            <a:t>May 2020 </a:t>
          </a:r>
          <a:r>
            <a:rPr lang="en-IN" sz="1050"/>
            <a:t>and </a:t>
          </a:r>
          <a:r>
            <a:rPr lang="en-IN" sz="1050" b="1"/>
            <a:t>June</a:t>
          </a:r>
          <a:r>
            <a:rPr lang="en-IN" sz="1050" b="1" baseline="0"/>
            <a:t> 2020 </a:t>
          </a:r>
          <a:r>
            <a:rPr lang="en-IN" sz="1050" baseline="0"/>
            <a:t>recorded </a:t>
          </a:r>
          <a:r>
            <a:rPr lang="en-IN" sz="1050" b="1" baseline="0"/>
            <a:t>1.2% </a:t>
          </a:r>
          <a:r>
            <a:rPr lang="en-IN" sz="1050" baseline="0"/>
            <a:t>inflation in health</a:t>
          </a:r>
          <a:endParaRPr lang="en-IN" sz="1050" b="0" u="none" baseline="0"/>
        </a:p>
      </xdr:txBody>
    </xdr:sp>
    <xdr:clientData/>
  </xdr:twoCellAnchor>
  <xdr:twoCellAnchor>
    <xdr:from>
      <xdr:col>1</xdr:col>
      <xdr:colOff>114300</xdr:colOff>
      <xdr:row>195</xdr:row>
      <xdr:rowOff>144780</xdr:rowOff>
    </xdr:from>
    <xdr:to>
      <xdr:col>6</xdr:col>
      <xdr:colOff>213360</xdr:colOff>
      <xdr:row>200</xdr:row>
      <xdr:rowOff>30480</xdr:rowOff>
    </xdr:to>
    <xdr:sp macro="" textlink="">
      <xdr:nvSpPr>
        <xdr:cNvPr id="29" name="TextBox 28">
          <a:extLst>
            <a:ext uri="{FF2B5EF4-FFF2-40B4-BE49-F238E27FC236}">
              <a16:creationId xmlns:a16="http://schemas.microsoft.com/office/drawing/2014/main" id="{414F18DD-FA16-96EE-7C2F-98085F91DC77}"/>
            </a:ext>
          </a:extLst>
        </xdr:cNvPr>
        <xdr:cNvSpPr txBox="1"/>
      </xdr:nvSpPr>
      <xdr:spPr>
        <a:xfrm>
          <a:off x="723900" y="37406580"/>
          <a:ext cx="3147060" cy="8001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 duration: May 2019 to May</a:t>
          </a:r>
          <a:r>
            <a:rPr lang="en-IN" sz="1100" baseline="0"/>
            <a:t> 2021</a:t>
          </a:r>
        </a:p>
        <a:p>
          <a:r>
            <a:rPr lang="en-IN" sz="1100" baseline="0"/>
            <a:t>Sector: Rural+urban</a:t>
          </a:r>
        </a:p>
        <a:p>
          <a:r>
            <a:rPr lang="en-IN" sz="1100" baseline="0"/>
            <a:t>Dataset: CPI inflation dataset</a:t>
          </a:r>
        </a:p>
        <a:p>
          <a:endParaRPr lang="en-IN" sz="1100"/>
        </a:p>
      </xdr:txBody>
    </xdr:sp>
    <xdr:clientData/>
  </xdr:twoCellAnchor>
  <xdr:twoCellAnchor>
    <xdr:from>
      <xdr:col>6</xdr:col>
      <xdr:colOff>358140</xdr:colOff>
      <xdr:row>195</xdr:row>
      <xdr:rowOff>167640</xdr:rowOff>
    </xdr:from>
    <xdr:to>
      <xdr:col>14</xdr:col>
      <xdr:colOff>579120</xdr:colOff>
      <xdr:row>200</xdr:row>
      <xdr:rowOff>38100</xdr:rowOff>
    </xdr:to>
    <xdr:sp macro="" textlink="">
      <xdr:nvSpPr>
        <xdr:cNvPr id="30" name="TextBox 29">
          <a:extLst>
            <a:ext uri="{FF2B5EF4-FFF2-40B4-BE49-F238E27FC236}">
              <a16:creationId xmlns:a16="http://schemas.microsoft.com/office/drawing/2014/main" id="{D6ACAB38-33AE-3811-C53B-C7F8D5F27A4C}"/>
            </a:ext>
          </a:extLst>
        </xdr:cNvPr>
        <xdr:cNvSpPr txBox="1"/>
      </xdr:nvSpPr>
      <xdr:spPr>
        <a:xfrm>
          <a:off x="4015740" y="37429440"/>
          <a:ext cx="5097780" cy="78486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b="1" u="sng"/>
            <a:t>Missing values in April 2020 and May</a:t>
          </a:r>
          <a:r>
            <a:rPr lang="en-IN" sz="1100" b="1" u="sng" baseline="0"/>
            <a:t> 2020:</a:t>
          </a:r>
        </a:p>
        <a:p>
          <a:r>
            <a:rPr lang="en-IN"/>
            <a:t>Missing values for all categories in April 2020 and May 2020 were addressed using a</a:t>
          </a:r>
          <a:r>
            <a:rPr lang="en-IN" b="1"/>
            <a:t> 2-point moving average technique</a:t>
          </a:r>
          <a:r>
            <a:rPr lang="en-IN"/>
            <a:t>. This method involved replacing the missing values with the average of the data from the preceding and following months.</a:t>
          </a:r>
          <a:endParaRPr lang="en-IN" sz="1100" b="1" u="sng" baseline="0"/>
        </a:p>
      </xdr:txBody>
    </xdr:sp>
    <xdr:clientData/>
  </xdr:twoCellAnchor>
  <xdr:twoCellAnchor>
    <xdr:from>
      <xdr:col>5</xdr:col>
      <xdr:colOff>518160</xdr:colOff>
      <xdr:row>52</xdr:row>
      <xdr:rowOff>99061</xdr:rowOff>
    </xdr:from>
    <xdr:to>
      <xdr:col>6</xdr:col>
      <xdr:colOff>46752</xdr:colOff>
      <xdr:row>53</xdr:row>
      <xdr:rowOff>41807</xdr:rowOff>
    </xdr:to>
    <xdr:sp macro="" textlink="">
      <xdr:nvSpPr>
        <xdr:cNvPr id="32" name="Oval 31">
          <a:extLst>
            <a:ext uri="{FF2B5EF4-FFF2-40B4-BE49-F238E27FC236}">
              <a16:creationId xmlns:a16="http://schemas.microsoft.com/office/drawing/2014/main" id="{6898297E-1734-4F99-B274-C255785011CE}"/>
            </a:ext>
          </a:extLst>
        </xdr:cNvPr>
        <xdr:cNvSpPr/>
      </xdr:nvSpPr>
      <xdr:spPr>
        <a:xfrm>
          <a:off x="3566160" y="10386061"/>
          <a:ext cx="138192" cy="125626"/>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55</xdr:row>
      <xdr:rowOff>160020</xdr:rowOff>
    </xdr:from>
    <xdr:to>
      <xdr:col>7</xdr:col>
      <xdr:colOff>259080</xdr:colOff>
      <xdr:row>56</xdr:row>
      <xdr:rowOff>76200</xdr:rowOff>
    </xdr:to>
    <xdr:sp macro="" textlink="">
      <xdr:nvSpPr>
        <xdr:cNvPr id="33" name="Oval 32">
          <a:extLst>
            <a:ext uri="{FF2B5EF4-FFF2-40B4-BE49-F238E27FC236}">
              <a16:creationId xmlns:a16="http://schemas.microsoft.com/office/drawing/2014/main" id="{0D0A7192-17E0-B1C5-91C9-C24A69E536A2}"/>
            </a:ext>
          </a:extLst>
        </xdr:cNvPr>
        <xdr:cNvSpPr/>
      </xdr:nvSpPr>
      <xdr:spPr>
        <a:xfrm>
          <a:off x="4419600" y="10995660"/>
          <a:ext cx="106680" cy="99060"/>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342900</xdr:colOff>
      <xdr:row>56</xdr:row>
      <xdr:rowOff>45720</xdr:rowOff>
    </xdr:from>
    <xdr:to>
      <xdr:col>8</xdr:col>
      <xdr:colOff>449580</xdr:colOff>
      <xdr:row>56</xdr:row>
      <xdr:rowOff>144780</xdr:rowOff>
    </xdr:to>
    <xdr:sp macro="" textlink="">
      <xdr:nvSpPr>
        <xdr:cNvPr id="34" name="Oval 33">
          <a:extLst>
            <a:ext uri="{FF2B5EF4-FFF2-40B4-BE49-F238E27FC236}">
              <a16:creationId xmlns:a16="http://schemas.microsoft.com/office/drawing/2014/main" id="{8A2D2FC1-9CCD-49EE-9554-71E5A96D0AD4}"/>
            </a:ext>
          </a:extLst>
        </xdr:cNvPr>
        <xdr:cNvSpPr/>
      </xdr:nvSpPr>
      <xdr:spPr>
        <a:xfrm>
          <a:off x="5219700" y="11064240"/>
          <a:ext cx="106680" cy="99060"/>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579120</xdr:colOff>
      <xdr:row>55</xdr:row>
      <xdr:rowOff>68580</xdr:rowOff>
    </xdr:from>
    <xdr:to>
      <xdr:col>10</xdr:col>
      <xdr:colOff>76200</xdr:colOff>
      <xdr:row>55</xdr:row>
      <xdr:rowOff>167640</xdr:rowOff>
    </xdr:to>
    <xdr:sp macro="" textlink="">
      <xdr:nvSpPr>
        <xdr:cNvPr id="35" name="Oval 34">
          <a:extLst>
            <a:ext uri="{FF2B5EF4-FFF2-40B4-BE49-F238E27FC236}">
              <a16:creationId xmlns:a16="http://schemas.microsoft.com/office/drawing/2014/main" id="{E47123EB-536F-4A4D-B10A-E6C328E2AD32}"/>
            </a:ext>
          </a:extLst>
        </xdr:cNvPr>
        <xdr:cNvSpPr/>
      </xdr:nvSpPr>
      <xdr:spPr>
        <a:xfrm>
          <a:off x="6065520" y="10904220"/>
          <a:ext cx="106680" cy="99060"/>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114300</xdr:colOff>
      <xdr:row>98</xdr:row>
      <xdr:rowOff>99060</xdr:rowOff>
    </xdr:from>
    <xdr:to>
      <xdr:col>12</xdr:col>
      <xdr:colOff>251460</xdr:colOff>
      <xdr:row>120</xdr:row>
      <xdr:rowOff>68580</xdr:rowOff>
    </xdr:to>
    <xdr:graphicFrame macro="">
      <xdr:nvGraphicFramePr>
        <xdr:cNvPr id="14" name="Chart 13">
          <a:extLst>
            <a:ext uri="{FF2B5EF4-FFF2-40B4-BE49-F238E27FC236}">
              <a16:creationId xmlns:a16="http://schemas.microsoft.com/office/drawing/2014/main" id="{B167BD2A-0E94-47DE-A868-D14C169DA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114</xdr:row>
      <xdr:rowOff>121920</xdr:rowOff>
    </xdr:from>
    <xdr:to>
      <xdr:col>6</xdr:col>
      <xdr:colOff>137160</xdr:colOff>
      <xdr:row>115</xdr:row>
      <xdr:rowOff>45720</xdr:rowOff>
    </xdr:to>
    <xdr:sp macro="" textlink="">
      <xdr:nvSpPr>
        <xdr:cNvPr id="16" name="Oval 15">
          <a:extLst>
            <a:ext uri="{FF2B5EF4-FFF2-40B4-BE49-F238E27FC236}">
              <a16:creationId xmlns:a16="http://schemas.microsoft.com/office/drawing/2014/main" id="{B5DDC86D-8C4E-4F15-96AD-C67B2891EA9B}"/>
            </a:ext>
          </a:extLst>
        </xdr:cNvPr>
        <xdr:cNvSpPr/>
      </xdr:nvSpPr>
      <xdr:spPr>
        <a:xfrm>
          <a:off x="3688080" y="2215896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563880</xdr:colOff>
      <xdr:row>118</xdr:row>
      <xdr:rowOff>60960</xdr:rowOff>
    </xdr:from>
    <xdr:to>
      <xdr:col>7</xdr:col>
      <xdr:colOff>60960</xdr:colOff>
      <xdr:row>118</xdr:row>
      <xdr:rowOff>167640</xdr:rowOff>
    </xdr:to>
    <xdr:sp macro="" textlink="">
      <xdr:nvSpPr>
        <xdr:cNvPr id="17" name="Oval 16">
          <a:extLst>
            <a:ext uri="{FF2B5EF4-FFF2-40B4-BE49-F238E27FC236}">
              <a16:creationId xmlns:a16="http://schemas.microsoft.com/office/drawing/2014/main" id="{1F1811CD-73B7-4BF9-B027-2E33B62F25D6}"/>
            </a:ext>
          </a:extLst>
        </xdr:cNvPr>
        <xdr:cNvSpPr/>
      </xdr:nvSpPr>
      <xdr:spPr>
        <a:xfrm>
          <a:off x="4221480" y="2282952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411480</xdr:colOff>
      <xdr:row>98</xdr:row>
      <xdr:rowOff>99060</xdr:rowOff>
    </xdr:from>
    <xdr:to>
      <xdr:col>22</xdr:col>
      <xdr:colOff>213360</xdr:colOff>
      <xdr:row>120</xdr:row>
      <xdr:rowOff>91440</xdr:rowOff>
    </xdr:to>
    <xdr:graphicFrame macro="">
      <xdr:nvGraphicFramePr>
        <xdr:cNvPr id="36" name="Chart 35">
          <a:extLst>
            <a:ext uri="{FF2B5EF4-FFF2-40B4-BE49-F238E27FC236}">
              <a16:creationId xmlns:a16="http://schemas.microsoft.com/office/drawing/2014/main" id="{BAD7AD1E-42EB-45BC-BEE6-B5AFBE050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251460</xdr:colOff>
      <xdr:row>104</xdr:row>
      <xdr:rowOff>30480</xdr:rowOff>
    </xdr:from>
    <xdr:to>
      <xdr:col>21</xdr:col>
      <xdr:colOff>373380</xdr:colOff>
      <xdr:row>104</xdr:row>
      <xdr:rowOff>152400</xdr:rowOff>
    </xdr:to>
    <xdr:sp macro="" textlink="">
      <xdr:nvSpPr>
        <xdr:cNvPr id="37" name="Star: 5 Points 36">
          <a:extLst>
            <a:ext uri="{FF2B5EF4-FFF2-40B4-BE49-F238E27FC236}">
              <a16:creationId xmlns:a16="http://schemas.microsoft.com/office/drawing/2014/main" id="{062ABBD1-70F7-4903-AA9F-DB59733A36FB}"/>
            </a:ext>
          </a:extLst>
        </xdr:cNvPr>
        <xdr:cNvSpPr/>
      </xdr:nvSpPr>
      <xdr:spPr>
        <a:xfrm>
          <a:off x="13053060" y="20238720"/>
          <a:ext cx="121920" cy="121920"/>
        </a:xfrm>
        <a:prstGeom prst="star5">
          <a:avLst/>
        </a:prstGeom>
        <a:solidFill>
          <a:srgbClr val="FFFF00"/>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53340</xdr:colOff>
      <xdr:row>103</xdr:row>
      <xdr:rowOff>152400</xdr:rowOff>
    </xdr:from>
    <xdr:to>
      <xdr:col>5</xdr:col>
      <xdr:colOff>160020</xdr:colOff>
      <xdr:row>104</xdr:row>
      <xdr:rowOff>76200</xdr:rowOff>
    </xdr:to>
    <xdr:sp macro="" textlink="">
      <xdr:nvSpPr>
        <xdr:cNvPr id="38" name="Oval 37">
          <a:extLst>
            <a:ext uri="{FF2B5EF4-FFF2-40B4-BE49-F238E27FC236}">
              <a16:creationId xmlns:a16="http://schemas.microsoft.com/office/drawing/2014/main" id="{8A2ED396-94BC-4596-975E-C13D27DC285F}"/>
            </a:ext>
          </a:extLst>
        </xdr:cNvPr>
        <xdr:cNvSpPr/>
      </xdr:nvSpPr>
      <xdr:spPr>
        <a:xfrm>
          <a:off x="3101340" y="20177760"/>
          <a:ext cx="106680" cy="10668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289560</xdr:colOff>
      <xdr:row>231</xdr:row>
      <xdr:rowOff>106680</xdr:rowOff>
    </xdr:from>
    <xdr:to>
      <xdr:col>12</xdr:col>
      <xdr:colOff>289560</xdr:colOff>
      <xdr:row>254</xdr:row>
      <xdr:rowOff>114300</xdr:rowOff>
    </xdr:to>
    <xdr:graphicFrame macro="">
      <xdr:nvGraphicFramePr>
        <xdr:cNvPr id="2" name="Chart 1">
          <a:extLst>
            <a:ext uri="{FF2B5EF4-FFF2-40B4-BE49-F238E27FC236}">
              <a16:creationId xmlns:a16="http://schemas.microsoft.com/office/drawing/2014/main" id="{4B194C9E-607E-4B63-A645-7C4F02ED0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426720</xdr:colOff>
      <xdr:row>235</xdr:row>
      <xdr:rowOff>91439</xdr:rowOff>
    </xdr:from>
    <xdr:to>
      <xdr:col>7</xdr:col>
      <xdr:colOff>586740</xdr:colOff>
      <xdr:row>236</xdr:row>
      <xdr:rowOff>45720</xdr:rowOff>
    </xdr:to>
    <xdr:sp macro="" textlink="">
      <xdr:nvSpPr>
        <xdr:cNvPr id="3" name="Star: 5 Points 2">
          <a:extLst>
            <a:ext uri="{FF2B5EF4-FFF2-40B4-BE49-F238E27FC236}">
              <a16:creationId xmlns:a16="http://schemas.microsoft.com/office/drawing/2014/main" id="{0BC41126-C17A-4A4D-9AA8-2F38A538E28F}"/>
            </a:ext>
          </a:extLst>
        </xdr:cNvPr>
        <xdr:cNvSpPr/>
      </xdr:nvSpPr>
      <xdr:spPr>
        <a:xfrm>
          <a:off x="4693920" y="45102779"/>
          <a:ext cx="160020" cy="137161"/>
        </a:xfrm>
        <a:prstGeom prst="star5">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234</xdr:row>
      <xdr:rowOff>114300</xdr:rowOff>
    </xdr:from>
    <xdr:to>
      <xdr:col>19</xdr:col>
      <xdr:colOff>304800</xdr:colOff>
      <xdr:row>247</xdr:row>
      <xdr:rowOff>91440</xdr:rowOff>
    </xdr:to>
    <xdr:sp macro="" textlink="">
      <xdr:nvSpPr>
        <xdr:cNvPr id="6" name="TextBox 5">
          <a:extLst>
            <a:ext uri="{FF2B5EF4-FFF2-40B4-BE49-F238E27FC236}">
              <a16:creationId xmlns:a16="http://schemas.microsoft.com/office/drawing/2014/main" id="{D76908A7-8BBE-EF04-1E5D-EB74672C23F3}"/>
            </a:ext>
          </a:extLst>
        </xdr:cNvPr>
        <xdr:cNvSpPr txBox="1"/>
      </xdr:nvSpPr>
      <xdr:spPr>
        <a:xfrm>
          <a:off x="7924800" y="44950380"/>
          <a:ext cx="3962400" cy="235458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Insights</a:t>
          </a:r>
        </a:p>
        <a:p>
          <a:endParaRPr lang="en-IN" sz="1400" b="1" u="sng"/>
        </a:p>
        <a:p>
          <a:pPr marL="171450" indent="-171450">
            <a:buFont typeface="Arial" panose="020B0604020202020204" pitchFamily="34" charset="0"/>
            <a:buChar char="•"/>
          </a:pPr>
          <a:r>
            <a:rPr lang="en-IN" sz="1200" b="1"/>
            <a:t>Transport and communication </a:t>
          </a:r>
          <a:r>
            <a:rPr lang="en-IN" sz="1200"/>
            <a:t>exhibit the highest positive correlation with changes in crude oil prices, with a value of </a:t>
          </a:r>
          <a:r>
            <a:rPr lang="en-IN" sz="1200" b="1"/>
            <a:t>0.75</a:t>
          </a:r>
          <a:r>
            <a:rPr lang="en-IN" sz="1200"/>
            <a:t>, likely due to the direct relationship with fuel costs.</a:t>
          </a:r>
        </a:p>
        <a:p>
          <a:pPr marL="171450" indent="-171450">
            <a:buFont typeface="Arial" panose="020B0604020202020204" pitchFamily="34" charset="0"/>
            <a:buChar char="•"/>
          </a:pPr>
          <a:r>
            <a:rPr lang="en-IN" sz="1200"/>
            <a:t>Similarly, </a:t>
          </a:r>
          <a:r>
            <a:rPr lang="en-IN" sz="1200" b="1"/>
            <a:t>recreation and amusement </a:t>
          </a:r>
          <a:r>
            <a:rPr lang="en-IN" sz="1200"/>
            <a:t>show a strong positive correlation of </a:t>
          </a:r>
          <a:r>
            <a:rPr lang="en-IN" sz="1200" b="1"/>
            <a:t>0.69</a:t>
          </a:r>
          <a:r>
            <a:rPr lang="en-IN" sz="1200"/>
            <a:t>, reflecting the impact of oil price fluctuations on travel and entertainment expenses.</a:t>
          </a:r>
        </a:p>
        <a:p>
          <a:pPr marL="171450" indent="-171450">
            <a:buFont typeface="Arial" panose="020B0604020202020204" pitchFamily="34" charset="0"/>
            <a:buChar char="•"/>
          </a:pPr>
          <a:r>
            <a:rPr lang="en-IN" sz="1200"/>
            <a:t>Education and personal care exhibit the lowest correlation with changes in crude oil prices.</a:t>
          </a:r>
          <a:endParaRPr lang="en-IN" sz="1200" b="1" u="sng"/>
        </a:p>
      </xdr:txBody>
    </xdr:sp>
    <xdr:clientData/>
  </xdr:twoCellAnchor>
  <xdr:twoCellAnchor>
    <xdr:from>
      <xdr:col>1</xdr:col>
      <xdr:colOff>289560</xdr:colOff>
      <xdr:row>255</xdr:row>
      <xdr:rowOff>106680</xdr:rowOff>
    </xdr:from>
    <xdr:to>
      <xdr:col>10</xdr:col>
      <xdr:colOff>426720</xdr:colOff>
      <xdr:row>259</xdr:row>
      <xdr:rowOff>160020</xdr:rowOff>
    </xdr:to>
    <xdr:sp macro="" textlink="">
      <xdr:nvSpPr>
        <xdr:cNvPr id="7" name="TextBox 6">
          <a:extLst>
            <a:ext uri="{FF2B5EF4-FFF2-40B4-BE49-F238E27FC236}">
              <a16:creationId xmlns:a16="http://schemas.microsoft.com/office/drawing/2014/main" id="{8152D400-D4F5-F113-8486-C80FA4DB656A}"/>
            </a:ext>
          </a:extLst>
        </xdr:cNvPr>
        <xdr:cNvSpPr txBox="1"/>
      </xdr:nvSpPr>
      <xdr:spPr>
        <a:xfrm>
          <a:off x="899160" y="48783240"/>
          <a:ext cx="5623560" cy="78486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a:t>
          </a:r>
          <a:r>
            <a:rPr lang="en-IN" sz="1100" baseline="0"/>
            <a:t> duration: April 2021 to March 2023</a:t>
          </a:r>
        </a:p>
        <a:p>
          <a:r>
            <a:rPr lang="en-IN" sz="1100" baseline="0"/>
            <a:t>Sector: Rural+Urban</a:t>
          </a:r>
        </a:p>
        <a:p>
          <a:r>
            <a:rPr lang="en-IN" sz="1100" baseline="0"/>
            <a:t>Datasets: CPI inflation dataset, PT_Import_Val_2021-22, PT_Import_Val_2022-23</a:t>
          </a:r>
        </a:p>
        <a:p>
          <a:endParaRPr lang="en-IN" sz="1100"/>
        </a:p>
      </xdr:txBody>
    </xdr:sp>
    <xdr:clientData/>
  </xdr:twoCellAnchor>
  <xdr:twoCellAnchor>
    <xdr:from>
      <xdr:col>10</xdr:col>
      <xdr:colOff>518160</xdr:colOff>
      <xdr:row>255</xdr:row>
      <xdr:rowOff>99060</xdr:rowOff>
    </xdr:from>
    <xdr:to>
      <xdr:col>20</xdr:col>
      <xdr:colOff>220980</xdr:colOff>
      <xdr:row>259</xdr:row>
      <xdr:rowOff>175260</xdr:rowOff>
    </xdr:to>
    <xdr:sp macro="" textlink="">
      <xdr:nvSpPr>
        <xdr:cNvPr id="8" name="TextBox 7">
          <a:extLst>
            <a:ext uri="{FF2B5EF4-FFF2-40B4-BE49-F238E27FC236}">
              <a16:creationId xmlns:a16="http://schemas.microsoft.com/office/drawing/2014/main" id="{CF444CC0-B532-8EA2-6CB0-1C12E4F1B448}"/>
            </a:ext>
          </a:extLst>
        </xdr:cNvPr>
        <xdr:cNvSpPr txBox="1"/>
      </xdr:nvSpPr>
      <xdr:spPr>
        <a:xfrm>
          <a:off x="6614160" y="48775620"/>
          <a:ext cx="5798820" cy="80772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b="1" u="sng">
              <a:solidFill>
                <a:schemeClr val="dk1"/>
              </a:solidFill>
              <a:effectLst/>
              <a:latin typeface="+mn-lt"/>
              <a:ea typeface="+mn-ea"/>
              <a:cs typeface="+mn-cs"/>
            </a:rPr>
            <a:t>Missing values in April 2020 and May</a:t>
          </a:r>
          <a:r>
            <a:rPr lang="en-IN" sz="1100" b="1" u="sng" baseline="0">
              <a:solidFill>
                <a:schemeClr val="dk1"/>
              </a:solidFill>
              <a:effectLst/>
              <a:latin typeface="+mn-lt"/>
              <a:ea typeface="+mn-ea"/>
              <a:cs typeface="+mn-cs"/>
            </a:rPr>
            <a:t> 2020:</a:t>
          </a:r>
          <a:endParaRPr lang="en-IN">
            <a:effectLst/>
          </a:endParaRPr>
        </a:p>
        <a:p>
          <a:r>
            <a:rPr lang="en-IN" sz="1100">
              <a:solidFill>
                <a:schemeClr val="dk1"/>
              </a:solidFill>
              <a:effectLst/>
              <a:latin typeface="+mn-lt"/>
              <a:ea typeface="+mn-ea"/>
              <a:cs typeface="+mn-cs"/>
            </a:rPr>
            <a:t>Missing values for all categories in April 2020 and May 2020 were addressed using a</a:t>
          </a:r>
          <a:r>
            <a:rPr lang="en-IN" sz="1100" b="1">
              <a:solidFill>
                <a:schemeClr val="dk1"/>
              </a:solidFill>
              <a:effectLst/>
              <a:latin typeface="+mn-lt"/>
              <a:ea typeface="+mn-ea"/>
              <a:cs typeface="+mn-cs"/>
            </a:rPr>
            <a:t> 2-point moving average technique</a:t>
          </a:r>
          <a:r>
            <a:rPr lang="en-IN" sz="1100">
              <a:solidFill>
                <a:schemeClr val="dk1"/>
              </a:solidFill>
              <a:effectLst/>
              <a:latin typeface="+mn-lt"/>
              <a:ea typeface="+mn-ea"/>
              <a:cs typeface="+mn-cs"/>
            </a:rPr>
            <a:t>. This method involved replacing the missing values with the average of the data from the preceding and following months.</a:t>
          </a:r>
          <a:endParaRPr lang="en-IN">
            <a:effectLst/>
          </a:endParaRPr>
        </a:p>
        <a:p>
          <a:endParaRPr lang="en-IN" sz="1100"/>
        </a:p>
      </xdr:txBody>
    </xdr:sp>
    <xdr:clientData/>
  </xdr:twoCellAnchor>
  <xdr:twoCellAnchor>
    <xdr:from>
      <xdr:col>7</xdr:col>
      <xdr:colOff>243840</xdr:colOff>
      <xdr:row>233</xdr:row>
      <xdr:rowOff>167640</xdr:rowOff>
    </xdr:from>
    <xdr:to>
      <xdr:col>9</xdr:col>
      <xdr:colOff>312420</xdr:colOff>
      <xdr:row>251</xdr:row>
      <xdr:rowOff>167640</xdr:rowOff>
    </xdr:to>
    <xdr:sp macro="" textlink="">
      <xdr:nvSpPr>
        <xdr:cNvPr id="9" name="Rectangle 8">
          <a:extLst>
            <a:ext uri="{FF2B5EF4-FFF2-40B4-BE49-F238E27FC236}">
              <a16:creationId xmlns:a16="http://schemas.microsoft.com/office/drawing/2014/main" id="{127DBD63-7895-ADB9-B271-F63DC616DEC4}"/>
            </a:ext>
          </a:extLst>
        </xdr:cNvPr>
        <xdr:cNvSpPr/>
      </xdr:nvSpPr>
      <xdr:spPr>
        <a:xfrm>
          <a:off x="4511040" y="44820840"/>
          <a:ext cx="1287780" cy="329184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129540</xdr:colOff>
      <xdr:row>148</xdr:row>
      <xdr:rowOff>0</xdr:rowOff>
    </xdr:from>
    <xdr:to>
      <xdr:col>12</xdr:col>
      <xdr:colOff>182880</xdr:colOff>
      <xdr:row>166</xdr:row>
      <xdr:rowOff>106680</xdr:rowOff>
    </xdr:to>
    <xdr:graphicFrame macro="">
      <xdr:nvGraphicFramePr>
        <xdr:cNvPr id="39" name="Chart 38">
          <a:extLst>
            <a:ext uri="{FF2B5EF4-FFF2-40B4-BE49-F238E27FC236}">
              <a16:creationId xmlns:a16="http://schemas.microsoft.com/office/drawing/2014/main" id="{D84701EA-FE3A-4631-9478-01857711A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312420</xdr:colOff>
      <xdr:row>148</xdr:row>
      <xdr:rowOff>7620</xdr:rowOff>
    </xdr:from>
    <xdr:to>
      <xdr:col>22</xdr:col>
      <xdr:colOff>259080</xdr:colOff>
      <xdr:row>166</xdr:row>
      <xdr:rowOff>114300</xdr:rowOff>
    </xdr:to>
    <xdr:graphicFrame macro="">
      <xdr:nvGraphicFramePr>
        <xdr:cNvPr id="40" name="Chart 39">
          <a:extLst>
            <a:ext uri="{FF2B5EF4-FFF2-40B4-BE49-F238E27FC236}">
              <a16:creationId xmlns:a16="http://schemas.microsoft.com/office/drawing/2014/main" id="{4B2A3212-B762-4C4B-91B3-D60A38CB3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129540</xdr:colOff>
      <xdr:row>167</xdr:row>
      <xdr:rowOff>60960</xdr:rowOff>
    </xdr:from>
    <xdr:to>
      <xdr:col>12</xdr:col>
      <xdr:colOff>198120</xdr:colOff>
      <xdr:row>184</xdr:row>
      <xdr:rowOff>121920</xdr:rowOff>
    </xdr:to>
    <xdr:graphicFrame macro="">
      <xdr:nvGraphicFramePr>
        <xdr:cNvPr id="41" name="Chart 40">
          <a:extLst>
            <a:ext uri="{FF2B5EF4-FFF2-40B4-BE49-F238E27FC236}">
              <a16:creationId xmlns:a16="http://schemas.microsoft.com/office/drawing/2014/main" id="{C9A7B57E-3D36-430B-938D-50900BFB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327660</xdr:colOff>
      <xdr:row>167</xdr:row>
      <xdr:rowOff>45720</xdr:rowOff>
    </xdr:from>
    <xdr:to>
      <xdr:col>22</xdr:col>
      <xdr:colOff>274320</xdr:colOff>
      <xdr:row>184</xdr:row>
      <xdr:rowOff>106680</xdr:rowOff>
    </xdr:to>
    <xdr:graphicFrame macro="">
      <xdr:nvGraphicFramePr>
        <xdr:cNvPr id="42" name="Chart 41">
          <a:extLst>
            <a:ext uri="{FF2B5EF4-FFF2-40B4-BE49-F238E27FC236}">
              <a16:creationId xmlns:a16="http://schemas.microsoft.com/office/drawing/2014/main" id="{BEF6B747-AAE1-4998-80BA-01248C4F6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396240</xdr:colOff>
      <xdr:row>173</xdr:row>
      <xdr:rowOff>30480</xdr:rowOff>
    </xdr:from>
    <xdr:to>
      <xdr:col>8</xdr:col>
      <xdr:colOff>251460</xdr:colOff>
      <xdr:row>176</xdr:row>
      <xdr:rowOff>91440</xdr:rowOff>
    </xdr:to>
    <xdr:sp macro="" textlink="">
      <xdr:nvSpPr>
        <xdr:cNvPr id="43" name="Rectangle 42">
          <a:extLst>
            <a:ext uri="{FF2B5EF4-FFF2-40B4-BE49-F238E27FC236}">
              <a16:creationId xmlns:a16="http://schemas.microsoft.com/office/drawing/2014/main" id="{2E4588C0-C064-07F0-B178-2EEA0FA9838B}"/>
            </a:ext>
          </a:extLst>
        </xdr:cNvPr>
        <xdr:cNvSpPr/>
      </xdr:nvSpPr>
      <xdr:spPr>
        <a:xfrm>
          <a:off x="4663440" y="33268920"/>
          <a:ext cx="464820" cy="60960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17</xdr:col>
      <xdr:colOff>548640</xdr:colOff>
      <xdr:row>169</xdr:row>
      <xdr:rowOff>22860</xdr:rowOff>
    </xdr:from>
    <xdr:to>
      <xdr:col>19</xdr:col>
      <xdr:colOff>449580</xdr:colOff>
      <xdr:row>176</xdr:row>
      <xdr:rowOff>53340</xdr:rowOff>
    </xdr:to>
    <xdr:sp macro="" textlink="">
      <xdr:nvSpPr>
        <xdr:cNvPr id="21" name="Rectangle 20">
          <a:extLst>
            <a:ext uri="{FF2B5EF4-FFF2-40B4-BE49-F238E27FC236}">
              <a16:creationId xmlns:a16="http://schemas.microsoft.com/office/drawing/2014/main" id="{F8F7C833-210B-ED84-271A-1AC3AB3A25C7}"/>
            </a:ext>
          </a:extLst>
        </xdr:cNvPr>
        <xdr:cNvSpPr/>
      </xdr:nvSpPr>
      <xdr:spPr>
        <a:xfrm>
          <a:off x="10911840" y="32529780"/>
          <a:ext cx="1120140" cy="131064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152400</xdr:colOff>
      <xdr:row>6</xdr:row>
      <xdr:rowOff>114300</xdr:rowOff>
    </xdr:from>
    <xdr:to>
      <xdr:col>13</xdr:col>
      <xdr:colOff>373380</xdr:colOff>
      <xdr:row>32</xdr:row>
      <xdr:rowOff>15240</xdr:rowOff>
    </xdr:to>
    <xdr:graphicFrame macro="">
      <xdr:nvGraphicFramePr>
        <xdr:cNvPr id="22" name="Chart 21">
          <a:extLst>
            <a:ext uri="{FF2B5EF4-FFF2-40B4-BE49-F238E27FC236}">
              <a16:creationId xmlns:a16="http://schemas.microsoft.com/office/drawing/2014/main" id="{547F9B1A-813C-42EF-9D15-D39184661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571500</xdr:colOff>
      <xdr:row>14</xdr:row>
      <xdr:rowOff>60960</xdr:rowOff>
    </xdr:from>
    <xdr:to>
      <xdr:col>9</xdr:col>
      <xdr:colOff>218492</xdr:colOff>
      <xdr:row>15</xdr:row>
      <xdr:rowOff>119121</xdr:rowOff>
    </xdr:to>
    <xdr:sp macro="" textlink="">
      <xdr:nvSpPr>
        <xdr:cNvPr id="23" name="Star: 5 Points 22">
          <a:extLst>
            <a:ext uri="{FF2B5EF4-FFF2-40B4-BE49-F238E27FC236}">
              <a16:creationId xmlns:a16="http://schemas.microsoft.com/office/drawing/2014/main" id="{693F4FF2-93E3-4A40-8105-D99537F659DD}"/>
            </a:ext>
          </a:extLst>
        </xdr:cNvPr>
        <xdr:cNvSpPr/>
      </xdr:nvSpPr>
      <xdr:spPr>
        <a:xfrm>
          <a:off x="5448300" y="2987040"/>
          <a:ext cx="256592" cy="241041"/>
        </a:xfrm>
        <a:prstGeom prst="star5">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l R" refreshedDate="45500.653962152777" createdVersion="8" refreshedVersion="8" minRefreshableVersion="3" recordCount="372" xr:uid="{2C0999D1-F158-4D0F-9CF3-7FE8BD8352A9}">
  <cacheSource type="worksheet">
    <worksheetSource ref="A1:AI373" sheet="Main Data"/>
  </cacheSource>
  <cacheFields count="30">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s v="December"/>
        <s v="November " u="1"/>
        <s v="Marcrh" u="1"/>
      </sharedItems>
    </cacheField>
    <cacheField name="Cereals and products" numFmtId="0">
      <sharedItems containsMixedTypes="1" containsNumber="1" minValue="107.5" maxValue="174.8"/>
    </cacheField>
    <cacheField name="Meat and fish" numFmtId="0">
      <sharedItems containsMixedTypes="1" containsNumber="1" minValue="106.3" maxValue="223.4"/>
    </cacheField>
    <cacheField name="Egg" numFmtId="0">
      <sharedItems containsMixedTypes="1" containsNumber="1" minValue="102.7" maxValue="197"/>
    </cacheField>
    <cacheField name="Milk and products" numFmtId="0">
      <sharedItems containsMixedTypes="1" containsNumber="1" minValue="103.6" maxValue="179.6"/>
    </cacheField>
    <cacheField name="Oils and fats" numFmtId="0">
      <sharedItems containsMixedTypes="1" containsNumber="1" minValue="101.1" maxValue="209.9"/>
    </cacheField>
    <cacheField name="Fruits" numFmtId="0">
      <sharedItems containsMixedTypes="1" containsNumber="1" minValue="102.3" maxValue="179.5"/>
    </cacheField>
    <cacheField name="Vegetables" numFmtId="0">
      <sharedItems containsMixedTypes="1" containsNumber="1" minValue="101.4" maxValue="245.3"/>
    </cacheField>
    <cacheField name="Pulses and products" numFmtId="0">
      <sharedItems containsMixedTypes="1" containsNumber="1" minValue="103.5" maxValue="191.6"/>
    </cacheField>
    <cacheField name="Sugar and Confectionery" numFmtId="0">
      <sharedItems containsMixedTypes="1" containsNumber="1" minValue="85.3" maxValue="124.2"/>
    </cacheField>
    <cacheField name="Spices" numFmtId="0">
      <sharedItems containsMixedTypes="1" containsNumber="1" minValue="101.8" maxValue="221"/>
    </cacheField>
    <cacheField name="Non-alcoholic beverages" numFmtId="0">
      <sharedItems containsMixedTypes="1" containsNumber="1" minValue="104.8" maxValue="178.7"/>
    </cacheField>
    <cacheField name="Prepared meals, snacks, sweets etc." numFmtId="0">
      <sharedItems containsMixedTypes="1" containsNumber="1" minValue="106.7" maxValue="197.7"/>
    </cacheField>
    <cacheField name="Food and beverages" numFmtId="0">
      <sharedItems containsMixedTypes="1" containsNumber="1" minValue="105.5" maxValue="183.3"/>
    </cacheField>
    <cacheField name="Pan, tobacco and intoxicants" numFmtId="0">
      <sharedItems containsMixedTypes="1" containsNumber="1" minValue="105.1" maxValue="204.2"/>
    </cacheField>
    <cacheField name="Clothing" numFmtId="0">
      <sharedItems containsMixedTypes="1" containsNumber="1" minValue="105.9" maxValue="191.2"/>
    </cacheField>
    <cacheField name="Footwear" numFmtId="0">
      <sharedItems containsMixedTypes="1" containsNumber="1" minValue="105" maxValue="187.9"/>
    </cacheField>
    <cacheField name="Clothing and footwear" numFmtId="0">
      <sharedItems containsMixedTypes="1" containsNumber="1" minValue="105.8" maxValue="190.8"/>
    </cacheField>
    <cacheField name="Housing" numFmtId="0">
      <sharedItems containsMixedTypes="1" containsNumber="1" minValue="100.3" maxValue="175.6"/>
    </cacheField>
    <cacheField name="Fuel and light" numFmtId="0">
      <sharedItems containsMixedTypes="1" containsNumber="1" minValue="105.4" maxValue="183.4"/>
    </cacheField>
    <cacheField name="Household goods and services" numFmtId="0">
      <sharedItems containsMixedTypes="1" containsNumber="1" minValue="104.8" maxValue="179.8"/>
    </cacheField>
    <cacheField name="Health" numFmtId="0">
      <sharedItems containsMixedTypes="1" containsNumber="1" minValue="104" maxValue="187.8"/>
    </cacheField>
    <cacheField name="Transport and communication" numFmtId="0">
      <sharedItems containsMixedTypes="1" containsNumber="1" minValue="103.2" maxValue="169.7"/>
    </cacheField>
    <cacheField name="Recreation and amusement" numFmtId="0">
      <sharedItems containsMixedTypes="1" containsNumber="1" minValue="102.9" maxValue="173.8"/>
    </cacheField>
    <cacheField name="Education" numFmtId="0">
      <sharedItems containsMixedTypes="1" containsNumber="1" minValue="103.5" maxValue="180.3"/>
    </cacheField>
    <cacheField name="Personal care and effects" numFmtId="0">
      <sharedItems containsMixedTypes="1" containsNumber="1" minValue="102.1" maxValue="185.6"/>
    </cacheField>
    <cacheField name="Miscellaneous" numFmtId="0">
      <sharedItems containsMixedTypes="1" containsNumber="1" minValue="103.7" maxValue="179.5"/>
    </cacheField>
    <cacheField name="General index" numFmtId="0">
      <sharedItems containsMixedTypes="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n v="100.3"/>
    <n v="105.4"/>
    <n v="104.8"/>
    <n v="104.1"/>
    <n v="103.2"/>
    <n v="102.9"/>
    <n v="103.5"/>
    <n v="104.3"/>
    <n v="103.7"/>
    <n v="104"/>
  </r>
  <r>
    <x v="2"/>
    <x v="0"/>
    <x v="0"/>
    <n v="108.4"/>
    <n v="107.3"/>
    <n v="110"/>
    <n v="104.4"/>
    <n v="105.1"/>
    <n v="103.2"/>
    <n v="102.2"/>
    <n v="106"/>
    <n v="106.2"/>
    <n v="102.7"/>
    <n v="104.9"/>
    <n v="107.3"/>
    <n v="105.6"/>
    <n v="105.1"/>
    <n v="106.3"/>
    <n v="105.5"/>
    <n v="106.2"/>
    <n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n v="100.4"/>
    <n v="105.7"/>
    <n v="105.2"/>
    <n v="104.7"/>
    <n v="104.4"/>
    <n v="103.3"/>
    <n v="103.7"/>
    <n v="104.3"/>
    <n v="104.3"/>
    <n v="104.7"/>
  </r>
  <r>
    <x v="2"/>
    <x v="0"/>
    <x v="1"/>
    <n v="110.4"/>
    <n v="110.2"/>
    <n v="112.8"/>
    <n v="104.9"/>
    <n v="105.5"/>
    <n v="103.6"/>
    <n v="103.2"/>
    <n v="105.3"/>
    <n v="105.1"/>
    <n v="102.8"/>
    <n v="105.5"/>
    <n v="108.3"/>
    <n v="106.6"/>
    <n v="105.7"/>
    <n v="106.9"/>
    <n v="106"/>
    <n v="106.8"/>
    <n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n v="100.4"/>
    <n v="106"/>
    <n v="105.7"/>
    <n v="105.2"/>
    <n v="105.5"/>
    <n v="103.5"/>
    <n v="103.8"/>
    <n v="104.2"/>
    <n v="104.9"/>
    <n v="105"/>
  </r>
  <r>
    <x v="2"/>
    <x v="0"/>
    <x v="2"/>
    <n v="111.4"/>
    <n v="109.7"/>
    <n v="111.2"/>
    <n v="105.1"/>
    <n v="104.9"/>
    <n v="105.3"/>
    <n v="102.2"/>
    <n v="105"/>
    <n v="104.2"/>
    <n v="103"/>
    <n v="106.2"/>
    <n v="108.9"/>
    <n v="106.9"/>
    <n v="106.6"/>
    <n v="107.4"/>
    <n v="106.5"/>
    <n v="107.3"/>
    <n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n v="100.5"/>
    <n v="106.4"/>
    <n v="106.5"/>
    <n v="105.7"/>
    <n v="105"/>
    <n v="104"/>
    <n v="105.2"/>
    <n v="103.2"/>
    <n v="105.1"/>
    <n v="105.7"/>
  </r>
  <r>
    <x v="2"/>
    <x v="0"/>
    <x v="3"/>
    <n v="111.6"/>
    <n v="110.9"/>
    <n v="106.6"/>
    <n v="105.7"/>
    <n v="104.4"/>
    <n v="108.9"/>
    <n v="105.5"/>
    <n v="105.3"/>
    <n v="103.5"/>
    <n v="103.3"/>
    <n v="107.2"/>
    <n v="109.6"/>
    <n v="107.7"/>
    <n v="107.5"/>
    <n v="108"/>
    <n v="107"/>
    <n v="107.9"/>
    <n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n v="100.5"/>
    <n v="107.2"/>
    <n v="107.1"/>
    <n v="106.2"/>
    <n v="103.9"/>
    <n v="104.6"/>
    <n v="105.7"/>
    <n v="102.6"/>
    <n v="104.9"/>
    <n v="106.6"/>
  </r>
  <r>
    <x v="2"/>
    <x v="0"/>
    <x v="4"/>
    <n v="112.3"/>
    <n v="111.3"/>
    <n v="104.7"/>
    <n v="106.8"/>
    <n v="103.9"/>
    <n v="109.3"/>
    <n v="112.9"/>
    <n v="105.8"/>
    <n v="103.1"/>
    <n v="104.3"/>
    <n v="108.1"/>
    <n v="110.5"/>
    <n v="109.2"/>
    <n v="108.6"/>
    <n v="108.7"/>
    <n v="107.4"/>
    <n v="108.5"/>
    <n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n v="106.6"/>
    <n v="108"/>
    <n v="107.7"/>
    <n v="106.5"/>
    <n v="105.2"/>
    <n v="105.2"/>
    <n v="108.1"/>
    <n v="103.3"/>
    <n v="106.1"/>
    <n v="109.7"/>
  </r>
  <r>
    <x v="2"/>
    <x v="0"/>
    <x v="5"/>
    <n v="113.8"/>
    <n v="114.9"/>
    <n v="109.8"/>
    <n v="107.9"/>
    <n v="104.2"/>
    <n v="110.7"/>
    <n v="126.7"/>
    <n v="106.3"/>
    <n v="103.2"/>
    <n v="105.7"/>
    <n v="109"/>
    <n v="111.6"/>
    <n v="112.2"/>
    <n v="109.5"/>
    <n v="109.5"/>
    <n v="108.1"/>
    <n v="109.3"/>
    <n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n v="107.7"/>
    <n v="108.6"/>
    <n v="108.1"/>
    <n v="107.1"/>
    <n v="107.3"/>
    <n v="105.9"/>
    <n v="110.1"/>
    <n v="103.2"/>
    <n v="107.3"/>
    <n v="111.4"/>
  </r>
  <r>
    <x v="2"/>
    <x v="0"/>
    <x v="6"/>
    <n v="114.8"/>
    <n v="116.4"/>
    <n v="111.9"/>
    <n v="108.9"/>
    <n v="104.3"/>
    <n v="111.7"/>
    <n v="140"/>
    <n v="106.4"/>
    <n v="103.3"/>
    <n v="106.8"/>
    <n v="109.6"/>
    <n v="112.6"/>
    <n v="114.7"/>
    <n v="110.3"/>
    <n v="110.2"/>
    <n v="108.8"/>
    <n v="110"/>
    <n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n v="108.9"/>
    <n v="109.3"/>
    <n v="108.7"/>
    <n v="107.6"/>
    <n v="108.1"/>
    <n v="106.5"/>
    <n v="110.8"/>
    <n v="106"/>
    <n v="108.3"/>
    <n v="112.7"/>
  </r>
  <r>
    <x v="2"/>
    <x v="0"/>
    <x v="7"/>
    <n v="115.6"/>
    <n v="117.2"/>
    <n v="111.7"/>
    <n v="109.6"/>
    <n v="104.5"/>
    <n v="109.8"/>
    <n v="151.80000000000001"/>
    <n v="106.5"/>
    <n v="103.1"/>
    <n v="107.4"/>
    <n v="110.2"/>
    <n v="113.4"/>
    <n v="116.6"/>
    <n v="111.2"/>
    <n v="111"/>
    <n v="109.4"/>
    <n v="110.7"/>
    <n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n v="109.7"/>
    <n v="109.5"/>
    <n v="109.6"/>
    <n v="107.9"/>
    <n v="110.4"/>
    <n v="107.4"/>
    <n v="111.2"/>
    <n v="106.9"/>
    <n v="109.4"/>
    <n v="113.2"/>
  </r>
  <r>
    <x v="2"/>
    <x v="0"/>
    <x v="8"/>
    <n v="116.4"/>
    <n v="116.9"/>
    <n v="112.3"/>
    <n v="110.5"/>
    <n v="105.3"/>
    <n v="107.3"/>
    <n v="160.9"/>
    <n v="107.1"/>
    <n v="103.1"/>
    <n v="108.3"/>
    <n v="110.7"/>
    <n v="114.6"/>
    <n v="118.3"/>
    <n v="112"/>
    <n v="112.2"/>
    <n v="110.4"/>
    <n v="111.9"/>
    <n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n v="110.5"/>
    <n v="109.7"/>
    <n v="110.2"/>
    <n v="108.2"/>
    <n v="109.7"/>
    <n v="108"/>
    <n v="111.3"/>
    <n v="107.3"/>
    <n v="109.4"/>
    <n v="114"/>
  </r>
  <r>
    <x v="2"/>
    <x v="0"/>
    <x v="9"/>
    <n v="117.1"/>
    <n v="116.3"/>
    <n v="113.3"/>
    <n v="111.2"/>
    <n v="105.7"/>
    <n v="109.9"/>
    <n v="171.2"/>
    <n v="107.3"/>
    <n v="102.7"/>
    <n v="108.7"/>
    <n v="111.2"/>
    <n v="115.4"/>
    <n v="120.2"/>
    <n v="112.5"/>
    <n v="113.2"/>
    <n v="111.2"/>
    <n v="112.8"/>
    <n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0"/>
    <n v="119.8"/>
    <n v="116.3"/>
    <n v="122.6"/>
    <n v="112"/>
    <n v="103.2"/>
    <n v="110"/>
    <n v="192.8"/>
    <n v="106.3"/>
    <n v="99.5"/>
    <n v="110.3"/>
    <n v="111.8"/>
    <n v="117.1"/>
    <n v="122.9"/>
    <n v="114.1"/>
    <n v="113.5"/>
    <n v="110.3"/>
    <n v="113"/>
    <n v="111.1"/>
    <n v="110"/>
    <n v="110.9"/>
    <n v="108.6"/>
    <n v="109.5"/>
    <n v="108.5"/>
    <n v="111.3"/>
    <n v="107.9"/>
    <n v="109.6"/>
    <n v="115"/>
  </r>
  <r>
    <x v="2"/>
    <x v="0"/>
    <x v="10"/>
    <n v="118.1"/>
    <n v="115.4"/>
    <n v="118.7"/>
    <n v="112.5"/>
    <n v="106.8"/>
    <n v="113.5"/>
    <n v="183.1"/>
    <n v="108.2"/>
    <n v="102.2"/>
    <n v="109.4"/>
    <n v="111.8"/>
    <n v="116.5"/>
    <n v="122.6"/>
    <n v="113.1"/>
    <n v="114.2"/>
    <n v="111.9"/>
    <n v="113.8"/>
    <n v="111.1"/>
    <n v="111.6"/>
    <n v="111.1"/>
    <n v="109.3"/>
    <n v="109.5"/>
    <n v="108.6"/>
    <n v="111.2"/>
    <n v="108.1"/>
    <n v="109.7"/>
    <n v="116.3"/>
  </r>
  <r>
    <x v="0"/>
    <x v="0"/>
    <x v="11"/>
    <n v="118.4"/>
    <n v="115.9"/>
    <n v="120.4"/>
    <n v="113.8"/>
    <n v="109.5"/>
    <n v="115.5"/>
    <n v="145.69999999999999"/>
    <n v="109.5"/>
    <n v="102.9"/>
    <n v="109.8"/>
    <n v="112.1"/>
    <n v="116.8"/>
    <n v="118.7"/>
    <n v="113.6"/>
    <n v="115.8"/>
    <n v="114"/>
    <n v="115.5"/>
    <s v="NA"/>
    <n v="112.8"/>
    <n v="112.1"/>
    <n v="110.1"/>
    <n v="109.9"/>
    <n v="109.2"/>
    <n v="111.6"/>
    <n v="108.1"/>
    <n v="110.1"/>
    <n v="115.5"/>
  </r>
  <r>
    <x v="1"/>
    <x v="0"/>
    <x v="11"/>
    <n v="120.5"/>
    <n v="118.1"/>
    <n v="128.5"/>
    <n v="112.8"/>
    <n v="103.4"/>
    <n v="110.7"/>
    <n v="144.80000000000001"/>
    <n v="107.1"/>
    <n v="98.6"/>
    <n v="111.9"/>
    <n v="112.1"/>
    <n v="118.1"/>
    <n v="117.8"/>
    <n v="115"/>
    <n v="114.2"/>
    <n v="110.9"/>
    <n v="113.7"/>
    <n v="110.7"/>
    <n v="110.4"/>
    <n v="111.3"/>
    <n v="109"/>
    <n v="109.7"/>
    <n v="108.9"/>
    <n v="111.4"/>
    <n v="107.7"/>
    <n v="109.8"/>
    <n v="113.3"/>
  </r>
  <r>
    <x v="2"/>
    <x v="0"/>
    <x v="11"/>
    <n v="119.1"/>
    <n v="116.7"/>
    <n v="123.5"/>
    <n v="113.4"/>
    <n v="107.3"/>
    <n v="113.3"/>
    <n v="145.4"/>
    <n v="108.7"/>
    <n v="101.5"/>
    <n v="110.5"/>
    <n v="112.1"/>
    <n v="117.4"/>
    <n v="118.4"/>
    <n v="114"/>
    <n v="115.2"/>
    <n v="112.7"/>
    <n v="114.8"/>
    <n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n v="111.6"/>
    <n v="111"/>
    <n v="111.9"/>
    <n v="109.7"/>
    <n v="110.8"/>
    <n v="109.8"/>
    <n v="111.5"/>
    <n v="108"/>
    <n v="110.5"/>
    <n v="112.9"/>
  </r>
  <r>
    <x v="2"/>
    <x v="1"/>
    <x v="0"/>
    <n v="119.6"/>
    <n v="118.8"/>
    <n v="124.1"/>
    <n v="114.1"/>
    <n v="106.8"/>
    <n v="113.9"/>
    <n v="122.2"/>
    <n v="108.9"/>
    <n v="100.2"/>
    <n v="111"/>
    <n v="112.3"/>
    <n v="118.1"/>
    <n v="115.8"/>
    <n v="114.5"/>
    <n v="115.8"/>
    <n v="113.2"/>
    <n v="115.4"/>
    <n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n v="112.5"/>
    <n v="111.1"/>
    <n v="112.6"/>
    <n v="110.4"/>
    <n v="111.3"/>
    <n v="110.3"/>
    <n v="111.6"/>
    <n v="108.7"/>
    <n v="111"/>
    <n v="113.1"/>
  </r>
  <r>
    <x v="2"/>
    <x v="1"/>
    <x v="1"/>
    <n v="120.2"/>
    <n v="119.2"/>
    <n v="122.5"/>
    <n v="115.1"/>
    <n v="106.6"/>
    <n v="115.4"/>
    <n v="114.5"/>
    <n v="109.3"/>
    <n v="99.2"/>
    <n v="111.4"/>
    <n v="112.6"/>
    <n v="118.8"/>
    <n v="115.3"/>
    <n v="114.7"/>
    <n v="116.4"/>
    <n v="113.3"/>
    <n v="115.9"/>
    <n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n v="113.2"/>
    <n v="110.9"/>
    <n v="113"/>
    <n v="110.8"/>
    <n v="111.6"/>
    <n v="110.9"/>
    <n v="111.8"/>
    <n v="109.2"/>
    <n v="111.4"/>
    <n v="113.7"/>
  </r>
  <r>
    <x v="2"/>
    <x v="1"/>
    <x v="2"/>
    <n v="120.7"/>
    <n v="119.3"/>
    <n v="121"/>
    <n v="116.1"/>
    <n v="106.9"/>
    <n v="118.7"/>
    <n v="116.3"/>
    <n v="109.8"/>
    <n v="99.6"/>
    <n v="111.8"/>
    <n v="112.7"/>
    <n v="119.3"/>
    <n v="116.1"/>
    <n v="115.2"/>
    <n v="116.8"/>
    <n v="113.7"/>
    <n v="116.4"/>
    <n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n v="113.9"/>
    <n v="110.9"/>
    <n v="113.4"/>
    <n v="111"/>
    <n v="111.2"/>
    <n v="111.2"/>
    <n v="112.5"/>
    <n v="109.1"/>
    <n v="111.4"/>
    <n v="114.7"/>
  </r>
  <r>
    <x v="2"/>
    <x v="1"/>
    <x v="3"/>
    <n v="120.9"/>
    <n v="119.9"/>
    <n v="116.2"/>
    <n v="117"/>
    <n v="107.3"/>
    <n v="126.1"/>
    <n v="120.7"/>
    <n v="111"/>
    <n v="101.8"/>
    <n v="112.6"/>
    <n v="113.2"/>
    <n v="119.8"/>
    <n v="117.6"/>
    <n v="116"/>
    <n v="117.4"/>
    <n v="114.6"/>
    <n v="117"/>
    <n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n v="114.3"/>
    <n v="111.1"/>
    <n v="114.1"/>
    <n v="111.2"/>
    <n v="111.3"/>
    <n v="111.5"/>
    <n v="112.9"/>
    <n v="109.3"/>
    <n v="111.7"/>
    <n v="115.6"/>
  </r>
  <r>
    <x v="2"/>
    <x v="1"/>
    <x v="4"/>
    <n v="121.1"/>
    <n v="121.6"/>
    <n v="115.9"/>
    <n v="118.4"/>
    <n v="107.7"/>
    <n v="127.7"/>
    <n v="125"/>
    <n v="111.9"/>
    <n v="102.8"/>
    <n v="113.4"/>
    <n v="113.7"/>
    <n v="120.4"/>
    <n v="118.9"/>
    <n v="116.8"/>
    <n v="118"/>
    <n v="115.2"/>
    <n v="117.6"/>
    <n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n v="113.9"/>
    <n v="111.2"/>
    <n v="114.3"/>
    <n v="111.4"/>
    <n v="111.5"/>
    <n v="111.8"/>
    <n v="115.1"/>
    <n v="108.7"/>
    <n v="112.2"/>
    <n v="116.4"/>
  </r>
  <r>
    <x v="2"/>
    <x v="1"/>
    <x v="5"/>
    <n v="121.5"/>
    <n v="123.1"/>
    <n v="115.8"/>
    <n v="119.7"/>
    <n v="107.8"/>
    <n v="128.30000000000001"/>
    <n v="132.1"/>
    <n v="112.4"/>
    <n v="102.9"/>
    <n v="114.3"/>
    <n v="114.2"/>
    <n v="121.2"/>
    <n v="120.4"/>
    <n v="117.8"/>
    <n v="118.8"/>
    <n v="115.6"/>
    <n v="118.3"/>
    <n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n v="114.8"/>
    <n v="111.6"/>
    <n v="114.9"/>
    <n v="111.5"/>
    <n v="113"/>
    <n v="112.4"/>
    <n v="117.8"/>
    <n v="109.7"/>
    <n v="113.5"/>
    <n v="118.9"/>
  </r>
  <r>
    <x v="2"/>
    <x v="1"/>
    <x v="6"/>
    <n v="122.4"/>
    <n v="123.9"/>
    <n v="117.8"/>
    <n v="121"/>
    <n v="107.9"/>
    <n v="131.19999999999999"/>
    <n v="157.69999999999999"/>
    <n v="113.2"/>
    <n v="104.1"/>
    <n v="115.5"/>
    <n v="114.8"/>
    <n v="122.1"/>
    <n v="124.7"/>
    <n v="118.8"/>
    <n v="119.6"/>
    <n v="116.3"/>
    <n v="119.1"/>
    <n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n v="115.5"/>
    <n v="111.8"/>
    <n v="115.3"/>
    <n v="112.2"/>
    <n v="112.5"/>
    <n v="112.9"/>
    <n v="119.2"/>
    <n v="110.5"/>
    <n v="113.9"/>
    <n v="119.9"/>
  </r>
  <r>
    <x v="2"/>
    <x v="1"/>
    <x v="7"/>
    <n v="122.7"/>
    <n v="124.4"/>
    <n v="117.3"/>
    <n v="122"/>
    <n v="108"/>
    <n v="131.1"/>
    <n v="168.2"/>
    <n v="114.5"/>
    <n v="104.3"/>
    <n v="117.1"/>
    <n v="115.2"/>
    <n v="123.1"/>
    <n v="126.6"/>
    <n v="119.9"/>
    <n v="120"/>
    <n v="116.8"/>
    <n v="119.6"/>
    <n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n v="116.1"/>
    <n v="111.8"/>
    <n v="115.5"/>
    <n v="112.3"/>
    <n v="111.2"/>
    <n v="113.4"/>
    <n v="120"/>
    <n v="110"/>
    <n v="113.6"/>
    <n v="119.2"/>
  </r>
  <r>
    <x v="2"/>
    <x v="1"/>
    <x v="8"/>
    <n v="122.9"/>
    <n v="123.5"/>
    <n v="117.3"/>
    <n v="122.7"/>
    <n v="107.9"/>
    <n v="127.3"/>
    <n v="162.1"/>
    <n v="115.6"/>
    <n v="103.8"/>
    <n v="117.6"/>
    <n v="115.8"/>
    <n v="123.8"/>
    <n v="125.8"/>
    <n v="120.8"/>
    <n v="120.7"/>
    <n v="117.2"/>
    <n v="120.1"/>
    <n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n v="116.7"/>
    <n v="112"/>
    <n v="115.8"/>
    <n v="112.6"/>
    <n v="111"/>
    <n v="113.6"/>
    <n v="120.2"/>
    <n v="110.1"/>
    <n v="113.7"/>
    <n v="119.1"/>
  </r>
  <r>
    <x v="2"/>
    <x v="1"/>
    <x v="9"/>
    <n v="123.2"/>
    <n v="123.8"/>
    <n v="118.1"/>
    <n v="123.2"/>
    <n v="107.9"/>
    <n v="126.4"/>
    <n v="156.80000000000001"/>
    <n v="116.1"/>
    <n v="103.1"/>
    <n v="118.1"/>
    <n v="116.1"/>
    <n v="124.5"/>
    <n v="125.4"/>
    <n v="121.1"/>
    <n v="121.5"/>
    <n v="118.1"/>
    <n v="121"/>
    <n v="116.7"/>
    <n v="114.7"/>
    <n v="116.7"/>
    <n v="114.3"/>
    <n v="111.8"/>
    <n v="113.3"/>
    <n v="118.8"/>
    <n v="109.6"/>
    <n v="113.9"/>
    <n v="120.1"/>
  </r>
  <r>
    <x v="0"/>
    <x v="1"/>
    <x v="10"/>
    <n v="122.7"/>
    <n v="122.6"/>
    <n v="119.9"/>
    <n v="124"/>
    <n v="110.5"/>
    <n v="128.80000000000001"/>
    <n v="152"/>
    <n v="116.2"/>
    <n v="103.3"/>
    <n v="115.8"/>
    <n v="116.8"/>
    <n v="124.5"/>
    <n v="124.9"/>
    <n v="120.8"/>
    <n v="123.3"/>
    <n v="120.5"/>
    <n v="122.9"/>
    <s v="NA"/>
    <n v="117.3"/>
    <n v="118.1"/>
    <n v="115.9"/>
    <n v="112"/>
    <n v="113.3"/>
    <n v="117.2"/>
    <n v="108.8"/>
    <n v="114.1"/>
    <n v="121.1"/>
  </r>
  <r>
    <x v="1"/>
    <x v="1"/>
    <x v="10"/>
    <n v="124.5"/>
    <n v="125.6"/>
    <n v="122.7"/>
    <n v="124.6"/>
    <n v="103.2"/>
    <n v="122.2"/>
    <n v="153.19999999999999"/>
    <n v="119.3"/>
    <n v="99.8"/>
    <n v="124.6"/>
    <n v="115.8"/>
    <n v="126.9"/>
    <n v="125.4"/>
    <n v="125.8"/>
    <n v="120.3"/>
    <n v="115.4"/>
    <n v="119.5"/>
    <n v="117.1"/>
    <n v="112.6"/>
    <n v="116.4"/>
    <n v="113"/>
    <n v="109.7"/>
    <n v="114"/>
    <n v="120.3"/>
    <n v="109.6"/>
    <n v="113.4"/>
    <n v="119"/>
  </r>
  <r>
    <x v="2"/>
    <x v="1"/>
    <x v="10"/>
    <n v="123.3"/>
    <n v="123.7"/>
    <n v="121"/>
    <n v="124.2"/>
    <n v="107.8"/>
    <n v="125.7"/>
    <n v="152.4"/>
    <n v="117.2"/>
    <n v="102.1"/>
    <n v="118.7"/>
    <n v="116.4"/>
    <n v="125.6"/>
    <n v="125.1"/>
    <n v="122.1"/>
    <n v="122.1"/>
    <n v="118.4"/>
    <n v="121.6"/>
    <n v="117.1"/>
    <n v="115.5"/>
    <n v="117.3"/>
    <n v="114.8"/>
    <n v="110.8"/>
    <n v="113.7"/>
    <n v="119"/>
    <n v="109.1"/>
    <n v="113.8"/>
    <n v="120.1"/>
  </r>
  <r>
    <x v="0"/>
    <x v="1"/>
    <x v="11"/>
    <n v="122.4"/>
    <n v="122.4"/>
    <n v="121.8"/>
    <n v="124.2"/>
    <n v="110.2"/>
    <n v="128.6"/>
    <n v="140.30000000000001"/>
    <n v="116.3"/>
    <n v="102"/>
    <n v="116"/>
    <n v="117.3"/>
    <n v="124.8"/>
    <n v="123.3"/>
    <n v="121.7"/>
    <n v="123.8"/>
    <n v="120.6"/>
    <n v="123.3"/>
    <s v="NA"/>
    <n v="117.4"/>
    <n v="118.2"/>
    <n v="116.2"/>
    <n v="111.5"/>
    <n v="113.3"/>
    <n v="117.7"/>
    <n v="109.4"/>
    <n v="114.2"/>
    <n v="120.3"/>
  </r>
  <r>
    <x v="1"/>
    <x v="1"/>
    <x v="11"/>
    <n v="124"/>
    <n v="124.7"/>
    <n v="126.3"/>
    <n v="124.9"/>
    <n v="103"/>
    <n v="122.3"/>
    <n v="141"/>
    <n v="120.1"/>
    <n v="97.8"/>
    <n v="125.4"/>
    <n v="116.1"/>
    <n v="127.6"/>
    <n v="124"/>
    <n v="126.4"/>
    <n v="120.7"/>
    <n v="115.8"/>
    <n v="120"/>
    <n v="116.5"/>
    <n v="113"/>
    <n v="116.8"/>
    <n v="113.2"/>
    <n v="108.8"/>
    <n v="114.3"/>
    <n v="120.7"/>
    <n v="110.4"/>
    <n v="113.4"/>
    <n v="118.4"/>
  </r>
  <r>
    <x v="2"/>
    <x v="1"/>
    <x v="11"/>
    <n v="122.9"/>
    <n v="123.2"/>
    <n v="123.5"/>
    <n v="124.5"/>
    <n v="107.6"/>
    <n v="125.7"/>
    <n v="140.5"/>
    <n v="117.6"/>
    <n v="100.6"/>
    <n v="119.1"/>
    <n v="116.8"/>
    <n v="126.1"/>
    <n v="123.6"/>
    <n v="123"/>
    <n v="122.6"/>
    <n v="118.6"/>
    <n v="122"/>
    <n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n v="117.3"/>
    <n v="113.4"/>
    <n v="117.2"/>
    <n v="113.7"/>
    <n v="107.9"/>
    <n v="114.6"/>
    <n v="120.8"/>
    <n v="111.4"/>
    <n v="113.4"/>
    <n v="118.5"/>
  </r>
  <r>
    <x v="2"/>
    <x v="2"/>
    <x v="0"/>
    <n v="123.4"/>
    <n v="123.9"/>
    <n v="123.8"/>
    <n v="125"/>
    <n v="108.5"/>
    <n v="126.2"/>
    <n v="133"/>
    <n v="119.1"/>
    <n v="99"/>
    <n v="120.3"/>
    <n v="117.3"/>
    <n v="126.7"/>
    <n v="123.1"/>
    <n v="124"/>
    <n v="123.1"/>
    <n v="119.3"/>
    <n v="122.5"/>
    <n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n v="118.1"/>
    <n v="114"/>
    <n v="117.7"/>
    <n v="114.1"/>
    <n v="106.8"/>
    <n v="114.9"/>
    <n v="120.4"/>
    <n v="111.7"/>
    <n v="113.2"/>
    <n v="118.7"/>
  </r>
  <r>
    <x v="2"/>
    <x v="2"/>
    <x v="1"/>
    <n v="123.7"/>
    <n v="125.1"/>
    <n v="121.1"/>
    <n v="125.7"/>
    <n v="109.1"/>
    <n v="125.8"/>
    <n v="129.4"/>
    <n v="120.9"/>
    <n v="98.3"/>
    <n v="121.6"/>
    <n v="118"/>
    <n v="127.6"/>
    <n v="123.1"/>
    <n v="125.2"/>
    <n v="123.8"/>
    <n v="120.1"/>
    <n v="123.3"/>
    <n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n v="118.6"/>
    <n v="114.4"/>
    <n v="118"/>
    <n v="114.3"/>
    <n v="108.4"/>
    <n v="115.4"/>
    <n v="120.6"/>
    <n v="111.3"/>
    <n v="113.8"/>
    <n v="119.1"/>
  </r>
  <r>
    <x v="2"/>
    <x v="2"/>
    <x v="2"/>
    <n v="123.5"/>
    <n v="125.4"/>
    <n v="116.8"/>
    <n v="126"/>
    <n v="109.2"/>
    <n v="127.6"/>
    <n v="129.19999999999999"/>
    <n v="122.4"/>
    <n v="97"/>
    <n v="122.1"/>
    <n v="118.1"/>
    <n v="128.4"/>
    <n v="123.4"/>
    <n v="125.8"/>
    <n v="124.3"/>
    <n v="120.4"/>
    <n v="123.7"/>
    <n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n v="119.2"/>
    <n v="114.7"/>
    <n v="118.4"/>
    <n v="114.6"/>
    <n v="108.4"/>
    <n v="115.6"/>
    <n v="121.7"/>
    <n v="111.8"/>
    <n v="114.2"/>
    <n v="119.7"/>
  </r>
  <r>
    <x v="2"/>
    <x v="2"/>
    <x v="3"/>
    <n v="123.5"/>
    <n v="126.4"/>
    <n v="114.4"/>
    <n v="126.6"/>
    <n v="109.2"/>
    <n v="132.5"/>
    <n v="128.6"/>
    <n v="124.8"/>
    <n v="95.7"/>
    <n v="122.4"/>
    <n v="118.5"/>
    <n v="129.1"/>
    <n v="124"/>
    <n v="126.9"/>
    <n v="124.7"/>
    <n v="120.8"/>
    <n v="124.1"/>
    <n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r>
  <r>
    <x v="2"/>
    <x v="2"/>
    <x v="4"/>
    <n v="123.6"/>
    <n v="128"/>
    <n v="115"/>
    <n v="127.3"/>
    <n v="109.8"/>
    <n v="132.6"/>
    <n v="130.9"/>
    <n v="130.5"/>
    <n v="95.3"/>
    <n v="123.4"/>
    <n v="119.2"/>
    <n v="129.80000000000001"/>
    <n v="125"/>
    <n v="127.9"/>
    <n v="125.4"/>
    <n v="121.3"/>
    <n v="124.7"/>
    <n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n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n v="119.9"/>
    <n v="115.3"/>
    <n v="119.5"/>
    <n v="116"/>
    <n v="111.5"/>
    <n v="116.6"/>
    <n v="125.4"/>
    <n v="111.7"/>
    <n v="116.3"/>
    <n v="122.4"/>
  </r>
  <r>
    <x v="2"/>
    <x v="2"/>
    <x v="6"/>
    <n v="123.7"/>
    <n v="132.5"/>
    <n v="121"/>
    <n v="128.30000000000001"/>
    <n v="110.9"/>
    <n v="133.1"/>
    <n v="145.1"/>
    <n v="139.1"/>
    <n v="91.3"/>
    <n v="126.1"/>
    <n v="119.9"/>
    <n v="131.4"/>
    <n v="128.19999999999999"/>
    <n v="130.4"/>
    <n v="126.7"/>
    <n v="122.3"/>
    <n v="126.1"/>
    <n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r>
  <r>
    <x v="2"/>
    <x v="2"/>
    <x v="7"/>
    <n v="124.2"/>
    <n v="131.4"/>
    <n v="120.1"/>
    <n v="128.5"/>
    <n v="111.4"/>
    <n v="132.30000000000001"/>
    <n v="157.6"/>
    <n v="144"/>
    <n v="90.5"/>
    <n v="126.8"/>
    <n v="120.4"/>
    <n v="132.1"/>
    <n v="130.30000000000001"/>
    <n v="131.19999999999999"/>
    <n v="127.2"/>
    <n v="122.9"/>
    <n v="126.6"/>
    <n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n v="121.6"/>
    <n v="115.1"/>
    <n v="120.4"/>
    <n v="117.1"/>
    <n v="109.1"/>
    <n v="117.3"/>
    <n v="126.5"/>
    <n v="112.9"/>
    <n v="116.2"/>
    <n v="123.5"/>
  </r>
  <r>
    <x v="2"/>
    <x v="2"/>
    <x v="8"/>
    <n v="124.6"/>
    <n v="130.4"/>
    <n v="118.7"/>
    <n v="128.9"/>
    <n v="111.9"/>
    <n v="128.4"/>
    <n v="162.19999999999999"/>
    <n v="150"/>
    <n v="90.4"/>
    <n v="128.4"/>
    <n v="120.7"/>
    <n v="132.5"/>
    <n v="131.19999999999999"/>
    <n v="132"/>
    <n v="127.9"/>
    <n v="123.4"/>
    <n v="127.2"/>
    <n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n v="122.4"/>
    <n v="114.9"/>
    <n v="120.7"/>
    <n v="117.7"/>
    <n v="109.3"/>
    <n v="117.7"/>
    <n v="126.5"/>
    <n v="113.5"/>
    <n v="116.5"/>
    <n v="124.2"/>
  </r>
  <r>
    <x v="2"/>
    <x v="2"/>
    <x v="9"/>
    <n v="125"/>
    <n v="129.80000000000001"/>
    <n v="118.9"/>
    <n v="129.1"/>
    <n v="113.3"/>
    <n v="129"/>
    <n v="160.4"/>
    <n v="165.3"/>
    <n v="92.3"/>
    <n v="129.69999999999999"/>
    <n v="121.1"/>
    <n v="133"/>
    <n v="132.1"/>
    <n v="132.5"/>
    <n v="128.5"/>
    <n v="123.8"/>
    <n v="127.8"/>
    <n v="122.4"/>
    <n v="120.8"/>
    <n v="123"/>
    <n v="120.4"/>
    <n v="111.4"/>
    <n v="118.7"/>
    <n v="125.9"/>
    <n v="113.9"/>
    <n v="117.9"/>
    <n v="126.1"/>
  </r>
  <r>
    <x v="0"/>
    <x v="2"/>
    <x v="10"/>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0"/>
    <n v="124"/>
    <n v="129.80000000000001"/>
    <n v="121.5"/>
    <n v="128.6"/>
    <n v="110"/>
    <n v="123.7"/>
    <n v="164.6"/>
    <n v="191.6"/>
    <n v="90.8"/>
    <n v="137.1"/>
    <n v="119.8"/>
    <n v="133.69999999999999"/>
    <n v="133.30000000000001"/>
    <n v="137.6"/>
    <n v="125"/>
    <n v="119.3"/>
    <n v="124.2"/>
    <n v="122.9"/>
    <n v="115.1"/>
    <n v="121"/>
    <n v="118.1"/>
    <n v="109.3"/>
    <n v="117.9"/>
    <n v="126.6"/>
    <n v="113.3"/>
    <n v="116.6"/>
    <n v="124.6"/>
  </r>
  <r>
    <x v="2"/>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r>
  <r>
    <x v="0"/>
    <x v="2"/>
    <x v="11"/>
    <n v="126.3"/>
    <n v="131.30000000000001"/>
    <n v="123.3"/>
    <n v="129.80000000000001"/>
    <n v="118.3"/>
    <n v="131.6"/>
    <n v="145.5"/>
    <n v="162.1"/>
    <n v="95.4"/>
    <n v="128.9"/>
    <n v="123.3"/>
    <n v="135.1"/>
    <n v="131.4"/>
    <n v="133.1"/>
    <n v="132.5"/>
    <n v="128.5"/>
    <n v="131.9"/>
    <s v="NA"/>
    <n v="125.7"/>
    <n v="126"/>
    <n v="123.1"/>
    <n v="114"/>
    <n v="121.6"/>
    <n v="125.6"/>
    <n v="114.1"/>
    <n v="119.8"/>
    <n v="127.9"/>
  </r>
  <r>
    <x v="1"/>
    <x v="2"/>
    <x v="11"/>
    <n v="124.3"/>
    <n v="131.69999999999999"/>
    <n v="127.1"/>
    <n v="128.6"/>
    <n v="110"/>
    <n v="120.8"/>
    <n v="149"/>
    <n v="190.1"/>
    <n v="92.7"/>
    <n v="138.6"/>
    <n v="120.2"/>
    <n v="134.19999999999999"/>
    <n v="131.5"/>
    <n v="138.19999999999999"/>
    <n v="125.4"/>
    <n v="119.5"/>
    <n v="124.5"/>
    <n v="122.4"/>
    <n v="116"/>
    <n v="121"/>
    <n v="118.6"/>
    <n v="109.3"/>
    <n v="118.1"/>
    <n v="126.6"/>
    <n v="113.2"/>
    <n v="116.7"/>
    <n v="124"/>
  </r>
  <r>
    <x v="2"/>
    <x v="2"/>
    <x v="11"/>
    <n v="125.7"/>
    <n v="131.4"/>
    <n v="124.8"/>
    <n v="129.4"/>
    <n v="115.3"/>
    <n v="126.6"/>
    <n v="146.69999999999999"/>
    <n v="171.5"/>
    <n v="94.5"/>
    <n v="132.1"/>
    <n v="122"/>
    <n v="134.69999999999999"/>
    <n v="131.4"/>
    <n v="134.5"/>
    <n v="129.69999999999999"/>
    <n v="124.8"/>
    <n v="129"/>
    <n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n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n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n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r>
  <r>
    <x v="0"/>
    <x v="3"/>
    <x v="10"/>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r>
  <r>
    <x v="2"/>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r>
  <r>
    <x v="0"/>
    <x v="3"/>
    <x v="11"/>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n v="127.6"/>
  </r>
  <r>
    <x v="2"/>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n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r>
  <r>
    <x v="0"/>
    <x v="4"/>
    <x v="10"/>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r>
  <r>
    <x v="2"/>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r>
  <r>
    <x v="0"/>
    <x v="4"/>
    <x v="11"/>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r>
  <r>
    <x v="2"/>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r>
  <r>
    <x v="0"/>
    <x v="5"/>
    <x v="10"/>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r>
  <r>
    <x v="2"/>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r>
  <r>
    <x v="0"/>
    <x v="5"/>
    <x v="11"/>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r>
  <r>
    <x v="2"/>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n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r>
  <r>
    <x v="0"/>
    <x v="6"/>
    <x v="10"/>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2"/>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r>
  <r>
    <x v="0"/>
    <x v="6"/>
    <x v="11"/>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2"/>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r>
  <r>
    <x v="0"/>
    <x v="7"/>
    <x v="3"/>
    <n v="147.19999999999999"/>
    <s v="NA"/>
    <n v="146.9"/>
    <n v="155.6"/>
    <n v="137.1"/>
    <n v="147.30000000000001"/>
    <n v="162.69999999999999"/>
    <n v="150.19999999999999"/>
    <n v="119.8"/>
    <n v="158.69999999999999"/>
    <n v="139.19999999999999"/>
    <s v="NA"/>
    <n v="150.1"/>
    <s v="NA"/>
    <s v="NA"/>
    <s v="NA"/>
    <s v="NA"/>
    <s v="NA"/>
    <n v="148.4"/>
    <s v="NA"/>
    <n v="154.30000000000001"/>
    <s v="NA"/>
    <s v="NA"/>
    <s v="NA"/>
    <s v="NA"/>
    <s v="NA"/>
    <s v="NA"/>
  </r>
  <r>
    <x v="1"/>
    <x v="7"/>
    <x v="3"/>
    <n v="151.80000000000001"/>
    <s v="NA"/>
    <n v="151.9"/>
    <n v="155.5"/>
    <n v="131.6"/>
    <n v="152.9"/>
    <n v="180"/>
    <n v="150.80000000000001"/>
    <n v="121.2"/>
    <n v="154"/>
    <n v="133.5"/>
    <s v="NA"/>
    <n v="153.5"/>
    <s v="NA"/>
    <s v="NA"/>
    <s v="NA"/>
    <s v="NA"/>
    <n v="155.6"/>
    <n v="137.1"/>
    <s v="NA"/>
    <n v="144.80000000000001"/>
    <s v="NA"/>
    <s v="NA"/>
    <s v="NA"/>
    <s v="NA"/>
    <s v="NA"/>
    <s v="NA"/>
  </r>
  <r>
    <x v="2"/>
    <x v="7"/>
    <x v="3"/>
    <n v="148.69999999999999"/>
    <s v="NA"/>
    <n v="148.80000000000001"/>
    <n v="155.6"/>
    <n v="135.1"/>
    <n v="149.9"/>
    <n v="168.6"/>
    <n v="150.4"/>
    <n v="120.3"/>
    <n v="157.1"/>
    <n v="136.80000000000001"/>
    <s v="NA"/>
    <n v="151.4"/>
    <s v="NA"/>
    <s v="NA"/>
    <s v="NA"/>
    <s v="NA"/>
    <n v="155.6"/>
    <n v="144.1"/>
    <s v="NA"/>
    <n v="150.69999999999999"/>
    <s v="NA"/>
    <s v="NA"/>
    <s v="NA"/>
    <s v="NA"/>
    <s v="NA"/>
    <s v="NA"/>
  </r>
  <r>
    <x v="0"/>
    <x v="7"/>
    <x v="4"/>
    <s v="NA"/>
    <s v="NA"/>
    <s v="NA"/>
    <s v="NA"/>
    <s v="NA"/>
    <s v="NA"/>
    <s v="NA"/>
    <s v="NA"/>
    <s v="NA"/>
    <s v="NA"/>
    <s v="NA"/>
    <s v="NA"/>
    <s v="NA"/>
    <s v="NA"/>
    <s v="NA"/>
    <s v="NA"/>
    <s v="NA"/>
    <s v="NA"/>
    <s v="NA"/>
    <s v="NA"/>
    <s v="NA"/>
    <s v="NA"/>
    <s v="NA"/>
    <s v="NA"/>
    <s v="NA"/>
    <s v="NA"/>
    <s v="NA"/>
  </r>
  <r>
    <x v="1"/>
    <x v="7"/>
    <x v="4"/>
    <s v="NA"/>
    <s v="NA"/>
    <s v="NA"/>
    <s v="NA"/>
    <s v="NA"/>
    <s v="NA"/>
    <s v="NA"/>
    <s v="NA"/>
    <s v="NA"/>
    <s v="NA"/>
    <s v="NA"/>
    <s v="NA"/>
    <s v="NA"/>
    <s v="NA"/>
    <s v="NA"/>
    <s v="NA"/>
    <s v="NA"/>
    <s v="NA"/>
    <s v="NA"/>
    <s v="NA"/>
    <s v="NA"/>
    <s v="NA"/>
    <s v="NA"/>
    <s v="NA"/>
    <s v="NA"/>
    <s v="NA"/>
    <s v="NA"/>
  </r>
  <r>
    <x v="2"/>
    <x v="7"/>
    <x v="4"/>
    <s v="NA"/>
    <s v="NA"/>
    <s v="NA"/>
    <s v="NA"/>
    <s v="NA"/>
    <s v="NA"/>
    <s v="NA"/>
    <s v="NA"/>
    <s v="NA"/>
    <s v="NA"/>
    <s v="NA"/>
    <s v="NA"/>
    <s v="NA"/>
    <s v="NA"/>
    <s v="NA"/>
    <s v="NA"/>
    <s v="NA"/>
    <s v="NA"/>
    <s v="NA"/>
    <s v="NA"/>
    <s v="NA"/>
    <s v="NA"/>
    <s v="NA"/>
    <s v="NA"/>
    <s v="NA"/>
    <s v="NA"/>
    <s v="NA"/>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r>
  <r>
    <x v="0"/>
    <x v="7"/>
    <x v="10"/>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r>
  <r>
    <x v="2"/>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r>
  <r>
    <x v="0"/>
    <x v="7"/>
    <x v="11"/>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r>
  <r>
    <x v="2"/>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n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n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r>
  <r>
    <x v="0"/>
    <x v="8"/>
    <x v="10"/>
    <n v="146.9"/>
    <n v="199.8"/>
    <n v="171.5"/>
    <n v="159.1"/>
    <n v="198.4"/>
    <n v="153.19999999999999"/>
    <n v="183.9"/>
    <n v="165.4"/>
    <n v="122.1"/>
    <n v="170.8"/>
    <n v="169.1"/>
    <n v="174.3"/>
    <n v="167.5"/>
    <n v="191.4"/>
    <n v="170.4"/>
    <n v="166"/>
    <n v="169.8"/>
    <s v="NA"/>
    <n v="165.3"/>
    <n v="162.9"/>
    <n v="173.4"/>
    <n v="158.9"/>
    <n v="163.80000000000001"/>
    <n v="169.3"/>
    <n v="162.4"/>
    <n v="165.2"/>
    <n v="167.6"/>
  </r>
  <r>
    <x v="1"/>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2"/>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r>
  <r>
    <x v="0"/>
    <x v="8"/>
    <x v="11"/>
    <n v="147.4"/>
    <n v="197"/>
    <n v="176.5"/>
    <n v="159.80000000000001"/>
    <n v="195.8"/>
    <n v="152"/>
    <n v="172.3"/>
    <n v="164.5"/>
    <n v="120.6"/>
    <n v="171.7"/>
    <n v="169.7"/>
    <n v="175.1"/>
    <n v="165.8"/>
    <n v="190.8"/>
    <n v="171.8"/>
    <n v="167.3"/>
    <n v="171.2"/>
    <s v="NA"/>
    <n v="165.6"/>
    <n v="163.9"/>
    <n v="174"/>
    <n v="160.1"/>
    <n v="164.5"/>
    <n v="169.7"/>
    <n v="162.80000000000001"/>
    <n v="166"/>
    <n v="167"/>
  </r>
  <r>
    <x v="1"/>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r>
  <r>
    <x v="2"/>
    <x v="8"/>
    <x v="11"/>
    <n v="148.69999999999999"/>
    <n v="198.8"/>
    <n v="177.9"/>
    <n v="159.9"/>
    <n v="187.6"/>
    <n v="154.9"/>
    <n v="188.3"/>
    <n v="164.4"/>
    <n v="121"/>
    <n v="170.5"/>
    <n v="164.2"/>
    <n v="176.5"/>
    <n v="168.2"/>
    <n v="192.4"/>
    <n v="168.5"/>
    <n v="158.69999999999999"/>
    <n v="167"/>
    <n v="163.4"/>
    <n v="164.1"/>
    <n v="160.19999999999999"/>
    <n v="170.6"/>
    <n v="155.69999999999999"/>
    <n v="160.6"/>
    <n v="164.4"/>
    <n v="162.6"/>
    <n v="162"/>
    <n v="16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r>
  <r>
    <x v="1"/>
    <x v="9"/>
    <x v="1"/>
    <n v="152.5"/>
    <n v="205.2"/>
    <n v="176.4"/>
    <n v="160.6"/>
    <n v="171.5"/>
    <n v="156.4"/>
    <n v="198"/>
    <n v="163.19999999999999"/>
    <n v="120.6"/>
    <n v="172.2"/>
    <n v="156.69999999999999"/>
    <n v="180"/>
    <n v="170.2"/>
    <n v="196.5"/>
    <n v="165.7"/>
    <n v="150.4"/>
    <n v="163.4"/>
    <n v="165.5"/>
    <n v="163"/>
    <n v="157.4"/>
    <n v="167.2"/>
    <n v="153.1"/>
    <n v="159.5"/>
    <n v="162"/>
    <n v="164.2"/>
    <n v="159.4"/>
    <n v="165.5"/>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r>
  <r>
    <x v="0"/>
    <x v="9"/>
    <x v="2"/>
    <n v="150.19999999999999"/>
    <n v="208"/>
    <n v="167.9"/>
    <n v="162"/>
    <n v="203.1"/>
    <n v="155.9"/>
    <n v="155.80000000000001"/>
    <n v="164.2"/>
    <n v="118.1"/>
    <n v="178.7"/>
    <n v="171.2"/>
    <n v="177.4"/>
    <n v="166.6"/>
    <n v="192.3"/>
    <n v="175.4"/>
    <n v="173.2"/>
    <n v="175.1"/>
    <s v="NA"/>
    <n v="168.9"/>
    <n v="166.5"/>
    <n v="176"/>
    <n v="162"/>
    <n v="166.6"/>
    <n v="170.6"/>
    <n v="167.4"/>
    <n v="168.3"/>
    <n v="168.7"/>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r>
  <r>
    <x v="0"/>
    <x v="9"/>
    <x v="3"/>
    <n v="151.80000000000001"/>
    <n v="209.7"/>
    <n v="164.5"/>
    <n v="163.80000000000001"/>
    <n v="207.4"/>
    <n v="169.7"/>
    <n v="153.6"/>
    <n v="165.1"/>
    <n v="118.2"/>
    <n v="182.9"/>
    <n v="172.4"/>
    <n v="178.9"/>
    <n v="168.6"/>
    <n v="192.8"/>
    <n v="177.5"/>
    <n v="175.1"/>
    <n v="177.1"/>
    <s v="NA"/>
    <n v="173.3"/>
    <n v="167.7"/>
    <n v="177"/>
    <n v="166.2"/>
    <n v="167.2"/>
    <n v="170.9"/>
    <n v="169"/>
    <n v="170.2"/>
    <n v="170.8"/>
  </r>
  <r>
    <x v="1"/>
    <x v="9"/>
    <x v="3"/>
    <n v="155.4"/>
    <n v="215.8"/>
    <n v="164.6"/>
    <n v="164.2"/>
    <n v="186"/>
    <n v="175.9"/>
    <n v="190.7"/>
    <n v="164"/>
    <n v="120.5"/>
    <n v="178"/>
    <n v="157.5"/>
    <n v="183.3"/>
    <n v="174.5"/>
    <n v="197.1"/>
    <n v="168.4"/>
    <n v="154.5"/>
    <n v="166.3"/>
    <n v="167"/>
    <n v="170.5"/>
    <n v="159.80000000000001"/>
    <n v="169"/>
    <n v="159.30000000000001"/>
    <n v="162.19999999999999"/>
    <n v="164"/>
    <n v="168.4"/>
    <n v="163.1"/>
    <n v="169.2"/>
  </r>
  <r>
    <x v="2"/>
    <x v="9"/>
    <x v="3"/>
    <n v="152.9"/>
    <n v="211.8"/>
    <n v="164.5"/>
    <n v="163.9"/>
    <n v="199.5"/>
    <n v="172.6"/>
    <n v="166.2"/>
    <n v="164.7"/>
    <n v="119"/>
    <n v="181.3"/>
    <n v="166.2"/>
    <n v="180.9"/>
    <n v="170.8"/>
    <n v="193.9"/>
    <n v="173.9"/>
    <n v="166.5"/>
    <n v="172.8"/>
    <n v="167"/>
    <n v="172.2"/>
    <n v="164"/>
    <n v="174"/>
    <n v="162.6"/>
    <n v="164.4"/>
    <n v="166.9"/>
    <n v="168.8"/>
    <n v="166.8"/>
    <n v="170.1"/>
  </r>
  <r>
    <x v="0"/>
    <x v="9"/>
    <x v="4"/>
    <n v="152.9"/>
    <n v="214.7"/>
    <n v="161.4"/>
    <n v="164.6"/>
    <n v="209.9"/>
    <n v="168"/>
    <n v="160.4"/>
    <n v="165"/>
    <n v="118.9"/>
    <n v="186.6"/>
    <n v="173.2"/>
    <n v="180.4"/>
    <n v="170.8"/>
    <n v="192.9"/>
    <n v="179.3"/>
    <n v="177.2"/>
    <n v="179"/>
    <s v="NA"/>
    <n v="175.3"/>
    <n v="168.9"/>
    <n v="177.7"/>
    <n v="167.1"/>
    <n v="167.6"/>
    <n v="171.8"/>
    <n v="168.5"/>
    <n v="170.9"/>
    <n v="172.5"/>
  </r>
  <r>
    <x v="1"/>
    <x v="9"/>
    <x v="4"/>
    <n v="156.69999999999999"/>
    <n v="221.2"/>
    <n v="164.1"/>
    <n v="165.4"/>
    <n v="189.5"/>
    <n v="174.5"/>
    <n v="203.2"/>
    <n v="164.1"/>
    <n v="121.2"/>
    <n v="181.4"/>
    <n v="158.5"/>
    <n v="184.9"/>
    <n v="177.5"/>
    <n v="197.5"/>
    <n v="170"/>
    <n v="155.9"/>
    <n v="167.8"/>
    <n v="167.5"/>
    <n v="173.5"/>
    <n v="161.1"/>
    <n v="170.1"/>
    <n v="159.4"/>
    <n v="163.19999999999999"/>
    <n v="165.2"/>
    <n v="168.2"/>
    <n v="163.80000000000001"/>
    <n v="170.8"/>
  </r>
  <r>
    <x v="2"/>
    <x v="9"/>
    <x v="4"/>
    <n v="154.1"/>
    <n v="217"/>
    <n v="162.4"/>
    <n v="164.9"/>
    <n v="202.4"/>
    <n v="171"/>
    <n v="174.9"/>
    <n v="164.7"/>
    <n v="119.7"/>
    <n v="184.9"/>
    <n v="167.1"/>
    <n v="182.5"/>
    <n v="173.3"/>
    <n v="194.1"/>
    <n v="175.6"/>
    <n v="168.4"/>
    <n v="174.6"/>
    <n v="167.5"/>
    <n v="174.6"/>
    <n v="165.2"/>
    <n v="174.8"/>
    <n v="163"/>
    <n v="165.1"/>
    <n v="167.9"/>
    <n v="168.4"/>
    <n v="167.5"/>
    <n v="171.7"/>
  </r>
  <r>
    <x v="0"/>
    <x v="9"/>
    <x v="5"/>
    <n v="153.80000000000001"/>
    <n v="217.2"/>
    <n v="169.6"/>
    <n v="165.4"/>
    <n v="208.1"/>
    <n v="165.8"/>
    <n v="167.3"/>
    <n v="164.6"/>
    <n v="119.1"/>
    <n v="188.9"/>
    <n v="174.2"/>
    <n v="181.9"/>
    <n v="172.4"/>
    <n v="192.9"/>
    <n v="180.7"/>
    <n v="178.7"/>
    <n v="180.4"/>
    <s v="NA"/>
    <n v="176.7"/>
    <n v="170.3"/>
    <n v="178.2"/>
    <n v="165.5"/>
    <n v="168"/>
    <n v="172.6"/>
    <n v="169.5"/>
    <n v="171"/>
    <n v="173.6"/>
  </r>
  <r>
    <x v="1"/>
    <x v="9"/>
    <x v="5"/>
    <n v="157.5"/>
    <n v="223.4"/>
    <n v="172.8"/>
    <n v="166.4"/>
    <n v="188.6"/>
    <n v="174.1"/>
    <n v="211.5"/>
    <n v="163.6"/>
    <n v="121.4"/>
    <n v="183.5"/>
    <n v="159.1"/>
    <n v="186.3"/>
    <n v="179.3"/>
    <n v="198.3"/>
    <n v="171.6"/>
    <n v="157.4"/>
    <n v="169.4"/>
    <n v="166.8"/>
    <n v="174.9"/>
    <n v="162.1"/>
    <n v="170.9"/>
    <n v="157.19999999999999"/>
    <n v="164.1"/>
    <n v="166.5"/>
    <n v="169.2"/>
    <n v="163.80000000000001"/>
    <n v="171.4"/>
  </r>
  <r>
    <x v="2"/>
    <x v="9"/>
    <x v="5"/>
    <n v="155"/>
    <n v="219.4"/>
    <n v="170.8"/>
    <n v="165.8"/>
    <n v="200.9"/>
    <n v="169.7"/>
    <n v="182.3"/>
    <n v="164.3"/>
    <n v="119.9"/>
    <n v="187.1"/>
    <n v="167.9"/>
    <n v="183.9"/>
    <n v="174.9"/>
    <n v="194.3"/>
    <n v="177.1"/>
    <n v="169.9"/>
    <n v="176"/>
    <n v="166.8"/>
    <n v="176"/>
    <n v="166.4"/>
    <n v="175.4"/>
    <n v="161.1"/>
    <n v="165.8"/>
    <n v="169"/>
    <n v="169.4"/>
    <n v="167.5"/>
    <n v="172.6"/>
  </r>
  <r>
    <x v="0"/>
    <x v="9"/>
    <x v="6"/>
    <n v="155.19999999999999"/>
    <n v="210.8"/>
    <n v="174.3"/>
    <n v="166.3"/>
    <n v="202.2"/>
    <n v="169.6"/>
    <n v="168.6"/>
    <n v="164.4"/>
    <n v="119.2"/>
    <n v="191.8"/>
    <n v="174.5"/>
    <n v="183.1"/>
    <n v="172.5"/>
    <n v="193.2"/>
    <n v="182"/>
    <n v="180.3"/>
    <n v="181.7"/>
    <s v="NA"/>
    <n v="179.6"/>
    <n v="171.3"/>
    <n v="178.8"/>
    <n v="166.3"/>
    <n v="168.6"/>
    <n v="174.7"/>
    <n v="169.7"/>
    <n v="171.8"/>
    <n v="174.3"/>
  </r>
  <r>
    <x v="1"/>
    <x v="9"/>
    <x v="6"/>
    <n v="159.30000000000001"/>
    <n v="217.1"/>
    <n v="176.6"/>
    <n v="167.1"/>
    <n v="184.8"/>
    <n v="179.5"/>
    <n v="208.5"/>
    <n v="164"/>
    <n v="121.5"/>
    <n v="186.3"/>
    <n v="159.80000000000001"/>
    <n v="187.7"/>
    <n v="179.4"/>
    <n v="198.6"/>
    <n v="172.7"/>
    <n v="158.69999999999999"/>
    <n v="170.6"/>
    <n v="167.8"/>
    <n v="179.5"/>
    <n v="163.1"/>
    <n v="171.7"/>
    <n v="157.4"/>
    <n v="164.6"/>
    <n v="169.1"/>
    <n v="169.8"/>
    <n v="164.7"/>
    <n v="172.3"/>
  </r>
  <r>
    <x v="2"/>
    <x v="9"/>
    <x v="6"/>
    <n v="156.5"/>
    <n v="213"/>
    <n v="175.2"/>
    <n v="166.6"/>
    <n v="195.8"/>
    <n v="174.2"/>
    <n v="182.1"/>
    <n v="164.3"/>
    <n v="120"/>
    <n v="190"/>
    <n v="168.4"/>
    <n v="185.2"/>
    <n v="175"/>
    <n v="194.6"/>
    <n v="178.3"/>
    <n v="171.3"/>
    <n v="177.3"/>
    <n v="167.8"/>
    <n v="179.6"/>
    <n v="167.4"/>
    <n v="176.1"/>
    <n v="161.6"/>
    <n v="166.3"/>
    <n v="171.4"/>
    <n v="169.7"/>
    <n v="168.4"/>
    <n v="173.4"/>
  </r>
  <r>
    <x v="0"/>
    <x v="9"/>
    <x v="7"/>
    <n v="159.5"/>
    <n v="204.1"/>
    <n v="168.3"/>
    <n v="167.9"/>
    <n v="198.1"/>
    <n v="169.2"/>
    <n v="173.1"/>
    <n v="167.1"/>
    <n v="120.2"/>
    <n v="195.6"/>
    <n v="174.8"/>
    <n v="184"/>
    <n v="173.9"/>
    <n v="193.7"/>
    <n v="183.2"/>
    <n v="181.7"/>
    <n v="183"/>
    <s v="NA"/>
    <n v="179.1"/>
    <n v="172.3"/>
    <n v="179.4"/>
    <n v="166.6"/>
    <n v="169.3"/>
    <n v="175.7"/>
    <n v="171.1"/>
    <n v="172.6"/>
    <n v="175.3"/>
  </r>
  <r>
    <x v="1"/>
    <x v="9"/>
    <x v="7"/>
    <n v="162.1"/>
    <n v="210.9"/>
    <n v="170.6"/>
    <n v="168.4"/>
    <n v="182.5"/>
    <n v="177.1"/>
    <n v="213.1"/>
    <n v="167.3"/>
    <n v="122.2"/>
    <n v="189.7"/>
    <n v="160.5"/>
    <n v="188.9"/>
    <n v="180.4"/>
    <n v="198.7"/>
    <n v="173.7"/>
    <n v="160"/>
    <n v="171.6"/>
    <n v="169"/>
    <n v="178.4"/>
    <n v="164.2"/>
    <n v="172.6"/>
    <n v="157.69999999999999"/>
    <n v="165.1"/>
    <n v="169.9"/>
    <n v="171.4"/>
    <n v="165.4"/>
    <n v="173.1"/>
  </r>
  <r>
    <x v="2"/>
    <x v="9"/>
    <x v="7"/>
    <n v="160.30000000000001"/>
    <n v="206.5"/>
    <n v="169.2"/>
    <n v="168.1"/>
    <n v="192.4"/>
    <n v="172.9"/>
    <n v="186.7"/>
    <n v="167.2"/>
    <n v="120.9"/>
    <n v="193.6"/>
    <n v="168.8"/>
    <n v="186.3"/>
    <n v="176.3"/>
    <n v="195"/>
    <n v="179.5"/>
    <n v="172.7"/>
    <n v="178.5"/>
    <n v="169"/>
    <n v="178.8"/>
    <n v="168.5"/>
    <n v="176.8"/>
    <n v="161.9"/>
    <n v="166.9"/>
    <n v="172.3"/>
    <n v="171.2"/>
    <n v="169.1"/>
    <n v="174.3"/>
  </r>
  <r>
    <x v="0"/>
    <x v="9"/>
    <x v="8"/>
    <n v="162.9"/>
    <n v="206.7"/>
    <n v="169"/>
    <n v="169.5"/>
    <n v="194.1"/>
    <n v="164.1"/>
    <n v="176.9"/>
    <n v="169"/>
    <n v="120.8"/>
    <n v="199.1"/>
    <n v="175.4"/>
    <n v="184.8"/>
    <n v="175.5"/>
    <n v="194.5"/>
    <n v="184.7"/>
    <n v="183.3"/>
    <n v="184.5"/>
    <s v="NA"/>
    <n v="179.7"/>
    <n v="173.6"/>
    <n v="180.2"/>
    <n v="166.9"/>
    <n v="170"/>
    <n v="176.2"/>
    <n v="170.8"/>
    <n v="173.1"/>
    <n v="176.4"/>
  </r>
  <r>
    <x v="1"/>
    <x v="9"/>
    <x v="8"/>
    <n v="164.9"/>
    <n v="213.7"/>
    <n v="170.9"/>
    <n v="170.1"/>
    <n v="179.3"/>
    <n v="167.5"/>
    <n v="220.8"/>
    <n v="169.2"/>
    <n v="123.1"/>
    <n v="193.6"/>
    <n v="161.1"/>
    <n v="190.4"/>
    <n v="181.8"/>
    <n v="199.7"/>
    <n v="175"/>
    <n v="161.69999999999999"/>
    <n v="173"/>
    <n v="169.5"/>
    <n v="179.2"/>
    <n v="165"/>
    <n v="173.8"/>
    <n v="158.19999999999999"/>
    <n v="165.8"/>
    <n v="170.9"/>
    <n v="171.1"/>
    <n v="166.1"/>
    <n v="174.1"/>
  </r>
  <r>
    <x v="2"/>
    <x v="9"/>
    <x v="8"/>
    <n v="163.5"/>
    <n v="209.2"/>
    <n v="169.7"/>
    <n v="169.7"/>
    <n v="188.7"/>
    <n v="165.7"/>
    <n v="191.8"/>
    <n v="169.1"/>
    <n v="121.6"/>
    <n v="197.3"/>
    <n v="169.4"/>
    <n v="187.4"/>
    <n v="177.8"/>
    <n v="195.9"/>
    <n v="180.9"/>
    <n v="174.3"/>
    <n v="179.9"/>
    <n v="169.5"/>
    <n v="179.5"/>
    <n v="169.5"/>
    <n v="177.8"/>
    <n v="162.30000000000001"/>
    <n v="167.6"/>
    <n v="173.1"/>
    <n v="170.9"/>
    <n v="169.7"/>
    <n v="175.3"/>
  </r>
  <r>
    <x v="0"/>
    <x v="9"/>
    <x v="9"/>
    <n v="164.7"/>
    <n v="208.8"/>
    <n v="170.3"/>
    <n v="170.9"/>
    <n v="191.6"/>
    <n v="162.19999999999999"/>
    <n v="184.8"/>
    <n v="169.7"/>
    <n v="121.1"/>
    <n v="201.6"/>
    <n v="175.8"/>
    <n v="185.6"/>
    <n v="177.4"/>
    <n v="194.9"/>
    <n v="186.1"/>
    <n v="184.4"/>
    <n v="185.9"/>
    <s v="NA"/>
    <n v="180.8"/>
    <n v="174.4"/>
    <n v="181.2"/>
    <n v="167.4"/>
    <n v="170.6"/>
    <n v="176.5"/>
    <n v="172"/>
    <n v="173.9"/>
    <n v="177.9"/>
  </r>
  <r>
    <x v="1"/>
    <x v="9"/>
    <x v="9"/>
    <n v="166.4"/>
    <n v="214.9"/>
    <n v="171.9"/>
    <n v="171"/>
    <n v="177.7"/>
    <n v="165.7"/>
    <n v="228.6"/>
    <n v="169.9"/>
    <n v="123.4"/>
    <n v="196.4"/>
    <n v="161.6"/>
    <n v="191.5"/>
    <n v="183.3"/>
    <n v="200.1"/>
    <n v="175.5"/>
    <n v="162.6"/>
    <n v="173.6"/>
    <n v="171.2"/>
    <n v="180"/>
    <n v="166"/>
    <n v="174.7"/>
    <n v="158.80000000000001"/>
    <n v="166.3"/>
    <n v="171.2"/>
    <n v="172.3"/>
    <n v="166.8"/>
    <n v="175.3"/>
  </r>
  <r>
    <x v="2"/>
    <x v="9"/>
    <x v="9"/>
    <n v="165.2"/>
    <n v="210.9"/>
    <n v="170.9"/>
    <n v="170.9"/>
    <n v="186.5"/>
    <n v="163.80000000000001"/>
    <n v="199.7"/>
    <n v="169.8"/>
    <n v="121.9"/>
    <n v="199.9"/>
    <n v="169.9"/>
    <n v="188.3"/>
    <n v="179.6"/>
    <n v="196.3"/>
    <n v="181.9"/>
    <n v="175.3"/>
    <n v="181"/>
    <n v="171.2"/>
    <n v="180.5"/>
    <n v="170.4"/>
    <n v="178.7"/>
    <n v="162.9"/>
    <n v="168.2"/>
    <n v="173.4"/>
    <n v="172.1"/>
    <n v="170.5"/>
    <n v="176.7"/>
  </r>
  <r>
    <x v="0"/>
    <x v="9"/>
    <x v="10"/>
    <n v="166.9"/>
    <n v="207.2"/>
    <n v="180.2"/>
    <n v="172.3"/>
    <n v="194"/>
    <n v="159.1"/>
    <n v="171.6"/>
    <n v="170.2"/>
    <n v="121.5"/>
    <n v="204.8"/>
    <n v="176.4"/>
    <n v="186.9"/>
    <n v="176.6"/>
    <n v="195.5"/>
    <n v="187.2"/>
    <n v="185.2"/>
    <n v="186.9"/>
    <s v="NA"/>
    <n v="181.9"/>
    <n v="175.5"/>
    <n v="182.3"/>
    <n v="167.5"/>
    <n v="170.8"/>
    <n v="176.9"/>
    <n v="173.4"/>
    <n v="174.6"/>
    <n v="177.8"/>
  </r>
  <r>
    <x v="1"/>
    <x v="9"/>
    <x v="10"/>
    <n v="168.4"/>
    <n v="213.4"/>
    <n v="183.2"/>
    <n v="172.3"/>
    <n v="180"/>
    <n v="162.6"/>
    <n v="205.5"/>
    <n v="171"/>
    <n v="123.4"/>
    <n v="198.8"/>
    <n v="162.1"/>
    <n v="192.4"/>
    <n v="181.3"/>
    <n v="200.6"/>
    <n v="176.7"/>
    <n v="163.5"/>
    <n v="174.7"/>
    <n v="171.8"/>
    <n v="180.3"/>
    <n v="166.9"/>
    <n v="175.8"/>
    <n v="158.9"/>
    <n v="166.7"/>
    <n v="171.5"/>
    <n v="173.8"/>
    <n v="167.4"/>
    <n v="174.1"/>
  </r>
  <r>
    <x v="2"/>
    <x v="9"/>
    <x v="10"/>
    <n v="167.4"/>
    <n v="209.4"/>
    <n v="181.4"/>
    <n v="172.3"/>
    <n v="188.9"/>
    <n v="160.69999999999999"/>
    <n v="183.1"/>
    <n v="170.5"/>
    <n v="122.1"/>
    <n v="202.8"/>
    <n v="170.4"/>
    <n v="189.5"/>
    <n v="178.3"/>
    <n v="196.9"/>
    <n v="183.1"/>
    <n v="176.2"/>
    <n v="182.1"/>
    <n v="171.8"/>
    <n v="181.3"/>
    <n v="171.4"/>
    <n v="179.8"/>
    <n v="163"/>
    <n v="168.5"/>
    <n v="173.7"/>
    <n v="173.6"/>
    <n v="171.1"/>
    <n v="176.5"/>
  </r>
  <r>
    <x v="0"/>
    <x v="9"/>
    <x v="11"/>
    <n v="168.8"/>
    <n v="206.9"/>
    <n v="189.1"/>
    <n v="173.4"/>
    <n v="193.9"/>
    <n v="156.69999999999999"/>
    <n v="150.19999999999999"/>
    <n v="170.5"/>
    <n v="121.2"/>
    <n v="207.5"/>
    <n v="176.8"/>
    <n v="187.7"/>
    <n v="174.4"/>
    <n v="195.9"/>
    <n v="188.1"/>
    <n v="185.9"/>
    <n v="187.8"/>
    <s v="NA"/>
    <n v="182.8"/>
    <n v="176.4"/>
    <n v="183.5"/>
    <n v="167.8"/>
    <n v="171.2"/>
    <n v="177.3"/>
    <n v="175.7"/>
    <n v="175.5"/>
    <n v="177.1"/>
  </r>
  <r>
    <x v="1"/>
    <x v="9"/>
    <x v="11"/>
    <n v="170.2"/>
    <n v="212.9"/>
    <n v="191.9"/>
    <n v="173.9"/>
    <n v="179.1"/>
    <n v="159.5"/>
    <n v="178.7"/>
    <n v="171.3"/>
    <n v="123.1"/>
    <n v="200.5"/>
    <n v="162.80000000000001"/>
    <n v="193.3"/>
    <n v="178.6"/>
    <n v="201.1"/>
    <n v="177.7"/>
    <n v="164.5"/>
    <n v="175.7"/>
    <n v="170.7"/>
    <n v="180.6"/>
    <n v="167.3"/>
    <n v="177.2"/>
    <n v="159.4"/>
    <n v="167.1"/>
    <n v="171.8"/>
    <n v="176"/>
    <n v="168.2"/>
    <n v="174.1"/>
  </r>
  <r>
    <x v="2"/>
    <x v="9"/>
    <x v="11"/>
    <n v="169.2"/>
    <n v="209"/>
    <n v="190.2"/>
    <n v="173.6"/>
    <n v="188.5"/>
    <n v="158"/>
    <n v="159.9"/>
    <n v="170.8"/>
    <n v="121.8"/>
    <n v="205.2"/>
    <n v="171"/>
    <n v="190.3"/>
    <n v="175.9"/>
    <n v="197.3"/>
    <n v="184"/>
    <n v="177"/>
    <n v="183"/>
    <n v="170.7"/>
    <n v="182"/>
    <n v="172.1"/>
    <n v="181.1"/>
    <n v="163.4"/>
    <n v="168.9"/>
    <n v="174.1"/>
    <n v="175.8"/>
    <n v="172"/>
    <n v="175.7"/>
  </r>
  <r>
    <x v="0"/>
    <x v="10"/>
    <x v="0"/>
    <n v="174"/>
    <n v="208.3"/>
    <n v="192.9"/>
    <n v="174.3"/>
    <n v="192.6"/>
    <n v="156.30000000000001"/>
    <n v="142.9"/>
    <n v="170.7"/>
    <n v="120.3"/>
    <n v="210.5"/>
    <n v="176.9"/>
    <n v="188.5"/>
    <n v="175"/>
    <n v="196.9"/>
    <n v="189"/>
    <n v="186.3"/>
    <n v="188.6"/>
    <s v="NA"/>
    <n v="183.2"/>
    <n v="177.2"/>
    <n v="184.7"/>
    <n v="168.2"/>
    <n v="171.8"/>
    <n v="177.8"/>
    <n v="178.4"/>
    <n v="176.5"/>
    <n v="177.8"/>
  </r>
  <r>
    <x v="1"/>
    <x v="10"/>
    <x v="0"/>
    <n v="173.3"/>
    <n v="215.2"/>
    <n v="197"/>
    <n v="175.2"/>
    <n v="178"/>
    <n v="160.5"/>
    <n v="175.3"/>
    <n v="171.2"/>
    <n v="122.7"/>
    <n v="204.3"/>
    <n v="163.69999999999999"/>
    <n v="194.3"/>
    <n v="179.5"/>
    <n v="201.6"/>
    <n v="178.7"/>
    <n v="165.3"/>
    <n v="176.6"/>
    <n v="172.1"/>
    <n v="180.1"/>
    <n v="168"/>
    <n v="178.5"/>
    <n v="159.5"/>
    <n v="167.8"/>
    <n v="171.8"/>
    <n v="178.8"/>
    <n v="168.9"/>
    <n v="174.9"/>
  </r>
  <r>
    <x v="2"/>
    <x v="10"/>
    <x v="0"/>
    <n v="173.8"/>
    <n v="210.7"/>
    <n v="194.5"/>
    <n v="174.6"/>
    <n v="187.2"/>
    <n v="158.30000000000001"/>
    <n v="153.9"/>
    <n v="170.9"/>
    <n v="121.1"/>
    <n v="208.4"/>
    <n v="171.4"/>
    <n v="191.2"/>
    <n v="176.7"/>
    <n v="198.2"/>
    <n v="184.9"/>
    <n v="177.6"/>
    <n v="183.8"/>
    <n v="172.1"/>
    <n v="182"/>
    <n v="172.9"/>
    <n v="182.3"/>
    <n v="163.6"/>
    <n v="169.5"/>
    <n v="174.3"/>
    <n v="178.6"/>
    <n v="172.8"/>
    <n v="176.5"/>
  </r>
  <r>
    <x v="0"/>
    <x v="10"/>
    <x v="1"/>
    <n v="174.2"/>
    <n v="205.2"/>
    <n v="173.9"/>
    <n v="177"/>
    <n v="183.4"/>
    <n v="167.2"/>
    <n v="140.9"/>
    <n v="170.4"/>
    <n v="119.1"/>
    <n v="212.1"/>
    <n v="177.6"/>
    <n v="189.9"/>
    <n v="174.8"/>
    <n v="198.3"/>
    <n v="190"/>
    <n v="187"/>
    <n v="189.6"/>
    <s v="NA"/>
    <n v="181.6"/>
    <n v="178.6"/>
    <n v="186.6"/>
    <n v="169"/>
    <n v="172.8"/>
    <n v="178.5"/>
    <n v="180.7"/>
    <n v="177.9"/>
    <n v="178"/>
  </r>
  <r>
    <x v="1"/>
    <x v="10"/>
    <x v="1"/>
    <n v="174.7"/>
    <n v="212.2"/>
    <n v="177.2"/>
    <n v="177.9"/>
    <n v="172.2"/>
    <n v="172.1"/>
    <n v="175.8"/>
    <n v="172.2"/>
    <n v="121.9"/>
    <n v="204.8"/>
    <n v="164.9"/>
    <n v="196.6"/>
    <n v="180.7"/>
    <n v="202.7"/>
    <n v="180.3"/>
    <n v="167"/>
    <n v="178.2"/>
    <n v="173.5"/>
    <n v="182.8"/>
    <n v="169.2"/>
    <n v="180.8"/>
    <n v="159.80000000000001"/>
    <n v="168.4"/>
    <n v="172.5"/>
    <n v="181.4"/>
    <n v="170"/>
    <n v="176.3"/>
  </r>
  <r>
    <x v="2"/>
    <x v="10"/>
    <x v="1"/>
    <n v="174.4"/>
    <n v="207.7"/>
    <n v="175.2"/>
    <n v="177.3"/>
    <n v="179.3"/>
    <n v="169.5"/>
    <n v="152.69999999999999"/>
    <n v="171"/>
    <n v="120"/>
    <n v="209.7"/>
    <n v="172.3"/>
    <n v="193"/>
    <n v="177"/>
    <n v="199.5"/>
    <n v="186.2"/>
    <n v="178.7"/>
    <n v="185.1"/>
    <n v="173.5"/>
    <n v="182.1"/>
    <n v="174.2"/>
    <n v="184.4"/>
    <n v="164.2"/>
    <n v="170.3"/>
    <n v="175"/>
    <n v="181"/>
    <n v="174.1"/>
    <n v="177.2"/>
  </r>
  <r>
    <x v="0"/>
    <x v="10"/>
    <x v="2"/>
    <n v="174.3"/>
    <n v="205.2"/>
    <n v="173.9"/>
    <n v="177"/>
    <n v="183.3"/>
    <n v="167.2"/>
    <n v="140.9"/>
    <n v="170.5"/>
    <n v="119.1"/>
    <n v="212.1"/>
    <n v="177.6"/>
    <n v="189.9"/>
    <n v="174.8"/>
    <n v="198.4"/>
    <n v="190"/>
    <n v="187"/>
    <n v="189.6"/>
    <s v="NA"/>
    <n v="181.4"/>
    <n v="178.6"/>
    <n v="186.6"/>
    <n v="169"/>
    <n v="172.8"/>
    <n v="178.5"/>
    <n v="180.7"/>
    <n v="177.9"/>
    <n v="178"/>
  </r>
  <r>
    <x v="1"/>
    <x v="10"/>
    <x v="2"/>
    <n v="174.7"/>
    <n v="212.2"/>
    <n v="177.2"/>
    <n v="177.9"/>
    <n v="172.2"/>
    <n v="172.1"/>
    <n v="175.9"/>
    <n v="172.2"/>
    <n v="121.9"/>
    <n v="204.8"/>
    <n v="164.9"/>
    <n v="196.6"/>
    <n v="180.8"/>
    <n v="202.7"/>
    <n v="180.2"/>
    <n v="167"/>
    <n v="178.2"/>
    <n v="173.5"/>
    <n v="182.6"/>
    <n v="169.2"/>
    <n v="180.8"/>
    <n v="159.80000000000001"/>
    <n v="168.4"/>
    <n v="172.5"/>
    <n v="181.5"/>
    <n v="170"/>
    <n v="176.3"/>
  </r>
  <r>
    <x v="2"/>
    <x v="10"/>
    <x v="2"/>
    <n v="174.4"/>
    <n v="207.7"/>
    <n v="175.2"/>
    <n v="177.3"/>
    <n v="179.2"/>
    <n v="169.5"/>
    <n v="152.80000000000001"/>
    <n v="171.1"/>
    <n v="120"/>
    <n v="209.7"/>
    <n v="172.3"/>
    <n v="193"/>
    <n v="177"/>
    <n v="199.5"/>
    <n v="186.1"/>
    <n v="178.7"/>
    <n v="185.1"/>
    <n v="173.5"/>
    <n v="181.9"/>
    <n v="174.2"/>
    <n v="184.4"/>
    <n v="164.2"/>
    <n v="170.3"/>
    <n v="175"/>
    <n v="181"/>
    <n v="174.1"/>
    <n v="177.2"/>
  </r>
  <r>
    <x v="0"/>
    <x v="10"/>
    <x v="3"/>
    <n v="173.3"/>
    <n v="206.9"/>
    <n v="167.9"/>
    <n v="178.2"/>
    <n v="178.5"/>
    <n v="173.7"/>
    <n v="142.80000000000001"/>
    <n v="172.8"/>
    <n v="120.4"/>
    <n v="215.5"/>
    <n v="178.2"/>
    <n v="190.5"/>
    <n v="175.5"/>
    <n v="199.5"/>
    <n v="190.7"/>
    <n v="187.3"/>
    <n v="190.2"/>
    <s v="-"/>
    <n v="181.5"/>
    <n v="179.1"/>
    <n v="187.2"/>
    <n v="169.4"/>
    <n v="173.2"/>
    <n v="179.4"/>
    <n v="183.8"/>
    <n v="178.9"/>
    <n v="178.8"/>
  </r>
  <r>
    <x v="1"/>
    <x v="10"/>
    <x v="3"/>
    <n v="174.8"/>
    <n v="213.7"/>
    <n v="172.4"/>
    <n v="178.8"/>
    <n v="168.7"/>
    <n v="179.2"/>
    <n v="179.9"/>
    <n v="174.7"/>
    <n v="123.1"/>
    <n v="207.8"/>
    <n v="165.5"/>
    <n v="197"/>
    <n v="182.1"/>
    <n v="203.5"/>
    <n v="181"/>
    <n v="167.7"/>
    <n v="178.9"/>
    <n v="175.2"/>
    <n v="182.1"/>
    <n v="169.6"/>
    <n v="181.5"/>
    <n v="160.1"/>
    <n v="168.8"/>
    <n v="174.2"/>
    <n v="184.4"/>
    <n v="170.9"/>
    <n v="177.4"/>
  </r>
  <r>
    <x v="2"/>
    <x v="10"/>
    <x v="3"/>
    <n v="173.8"/>
    <n v="209.3"/>
    <n v="169.6"/>
    <n v="178.4"/>
    <n v="174.9"/>
    <n v="176.3"/>
    <n v="155.4"/>
    <n v="173.4"/>
    <n v="121.3"/>
    <n v="212.9"/>
    <n v="172.9"/>
    <n v="193.5"/>
    <n v="177.9"/>
    <n v="200.6"/>
    <n v="186.9"/>
    <n v="179.2"/>
    <n v="185.7"/>
    <n v="175.2"/>
    <n v="181.7"/>
    <n v="174.6"/>
    <n v="185"/>
    <n v="164.5"/>
    <n v="170.7"/>
    <n v="176.4"/>
    <n v="184"/>
    <n v="175"/>
    <n v="178.1"/>
  </r>
  <r>
    <x v="0"/>
    <x v="10"/>
    <x v="4"/>
    <n v="173.2"/>
    <n v="211.5"/>
    <n v="171"/>
    <n v="179.6"/>
    <n v="173.3"/>
    <n v="169"/>
    <n v="148.69999999999999"/>
    <n v="174.9"/>
    <n v="121.9"/>
    <n v="221"/>
    <n v="178.7"/>
    <n v="191.1"/>
    <n v="176.8"/>
    <n v="199.9"/>
    <n v="191.2"/>
    <n v="187.9"/>
    <n v="190.8"/>
    <s v="-"/>
    <n v="182.5"/>
    <n v="179.8"/>
    <n v="187.8"/>
    <n v="169.7"/>
    <n v="173.8"/>
    <n v="180.3"/>
    <n v="184.9"/>
    <n v="179.5"/>
    <n v="179.8"/>
  </r>
  <r>
    <x v="1"/>
    <x v="10"/>
    <x v="4"/>
    <n v="174.7"/>
    <n v="219.4"/>
    <n v="176.7"/>
    <n v="179.4"/>
    <n v="164.4"/>
    <n v="175.8"/>
    <n v="185"/>
    <n v="176.9"/>
    <n v="124.2"/>
    <n v="211.9"/>
    <n v="165.9"/>
    <n v="197.7"/>
    <n v="183.1"/>
    <n v="204.2"/>
    <n v="181.3"/>
    <n v="168.1"/>
    <n v="179.3"/>
    <n v="175.6"/>
    <n v="183.4"/>
    <n v="170.1"/>
    <n v="182.2"/>
    <n v="160.4"/>
    <n v="169.2"/>
    <n v="174.8"/>
    <n v="185.6"/>
    <n v="171.6"/>
    <n v="178.2"/>
  </r>
  <r>
    <x v="2"/>
    <x v="10"/>
    <x v="4"/>
    <n v="173.7"/>
    <n v="214.3"/>
    <n v="173.2"/>
    <n v="179.5"/>
    <n v="170"/>
    <n v="172.2"/>
    <n v="161"/>
    <n v="175.6"/>
    <n v="122.7"/>
    <n v="218"/>
    <n v="173.4"/>
    <n v="194.2"/>
    <n v="179.1"/>
    <n v="201"/>
    <n v="187.3"/>
    <n v="179.7"/>
    <n v="186.2"/>
    <n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789E99-C87C-4677-BBCF-D82A97BCFE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ctor">
  <location ref="L6:N10" firstHeaderRow="0" firstDataRow="1" firstDataCol="1"/>
  <pivotFields count="3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4">
    <i>
      <x/>
    </i>
    <i>
      <x v="1"/>
    </i>
    <i>
      <x v="2"/>
    </i>
    <i t="grand">
      <x/>
    </i>
  </rowItems>
  <colFields count="1">
    <field x="-2"/>
  </colFields>
  <colItems count="2">
    <i>
      <x/>
    </i>
    <i i="1">
      <x v="1"/>
    </i>
  </colItems>
  <dataFields count="2">
    <dataField name="# of general index" fld="29" subtotal="count" baseField="0" baseItem="0"/>
    <dataField name="% of general index" fld="29"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E8B43E-32A3-4EE9-83C8-E61D144DA9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G6:I18" firstHeaderRow="0" firstDataRow="1" firstDataCol="1"/>
  <pivotFields count="30">
    <pivotField showAll="0"/>
    <pivotField axis="axisRow" showAll="0">
      <items count="12">
        <item sd="0" x="0"/>
        <item sd="0" x="1"/>
        <item sd="0" x="2"/>
        <item sd="0" x="3"/>
        <item sd="0" x="4"/>
        <item sd="0" x="5"/>
        <item sd="0" x="6"/>
        <item sd="0" x="7"/>
        <item sd="0" x="8"/>
        <item sd="0" x="9"/>
        <item sd="0" x="10"/>
        <item t="default"/>
      </items>
    </pivotField>
    <pivotField axis="axisRow"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1"/>
    <field x="2"/>
  </rowFields>
  <rowItems count="12">
    <i>
      <x/>
    </i>
    <i>
      <x v="1"/>
    </i>
    <i>
      <x v="2"/>
    </i>
    <i>
      <x v="3"/>
    </i>
    <i>
      <x v="4"/>
    </i>
    <i>
      <x v="5"/>
    </i>
    <i>
      <x v="6"/>
    </i>
    <i>
      <x v="7"/>
    </i>
    <i>
      <x v="8"/>
    </i>
    <i>
      <x v="9"/>
    </i>
    <i>
      <x v="10"/>
    </i>
    <i t="grand">
      <x/>
    </i>
  </rowItems>
  <colFields count="1">
    <field x="-2"/>
  </colFields>
  <colItems count="2">
    <i>
      <x/>
    </i>
    <i i="1">
      <x v="1"/>
    </i>
  </colItems>
  <dataFields count="2">
    <dataField name="# of general index" fld="29" subtotal="count" baseField="0" baseItem="0"/>
    <dataField name="% of general index" fld="29" subtotal="count"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978DBD-8CBC-4F6A-8BF0-00723AB5C5D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B6:D19" firstHeaderRow="0" firstDataRow="1" firstDataCol="1"/>
  <pivotFields count="30">
    <pivotField showAll="0"/>
    <pivotField showAll="0"/>
    <pivotField axis="axisRow"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 of genral index" fld="29" subtotal="count" baseField="0" baseItem="0"/>
    <dataField name="% of general index" fld="29" subtotal="count" showDataAs="percentOfCol" baseField="2" baseItem="1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B9E303-B653-4DCE-9442-895D67F8B2A4}"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14" xr16:uid="{BBC3C76D-3A63-4617-B03A-A155902FA6D3}" autoFormatId="16" applyNumberFormats="0" applyBorderFormats="0" applyFontFormats="0" applyPatternFormats="0" applyAlignmentFormats="0" applyWidthHeightFormats="0">
  <queryTableRefresh nextId="6" unboundColumnsRight="1">
    <queryTableFields count="5">
      <queryTableField id="1" name="Sector" tableColumnId="1"/>
      <queryTableField id="2" name="Year" tableColumnId="2"/>
      <queryTableField id="3" name="January" tableColumnId="3"/>
      <queryTableField id="4" name="December" tableColumnId="4"/>
      <queryTableField id="5" dataBound="0"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8" xr16:uid="{AAF75F2A-A341-463B-B0AB-E615895A8147}" autoFormatId="16" applyNumberFormats="0" applyBorderFormats="0" applyFontFormats="0" applyPatternFormats="0" applyAlignmentFormats="0" applyWidthHeightFormats="0">
  <queryTableRefresh nextId="8">
    <queryTableFields count="7">
      <queryTableField id="1" name="Year" tableColumnId="1"/>
      <queryTableField id="2" name="Month" tableColumnId="2"/>
      <queryTableField id="3" name="Month number" tableColumnId="3"/>
      <queryTableField id="7" dataBound="0" tableColumnId="7"/>
      <queryTableField id="4" name="Rural" tableColumnId="4"/>
      <queryTableField id="5" name="Urban" tableColumnId="5"/>
      <queryTableField id="6" name="Rural+Urba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5" xr16:uid="{3C521F89-A9B3-4F02-A09E-00846D68B295}" autoFormatId="16" applyNumberFormats="0" applyBorderFormats="0" applyFontFormats="0" applyPatternFormats="0" applyAlignmentFormats="0" applyWidthHeightFormats="0">
  <queryTableRefresh nextId="15">
    <queryTableFields count="12">
      <queryTableField id="1" name="Sector" tableColumnId="1"/>
      <queryTableField id="2" name="Year" tableColumnId="2"/>
      <queryTableField id="3" name="Month" tableColumnId="3"/>
      <queryTableField id="4" name="Month-Year" tableColumnId="4"/>
      <queryTableField id="5" name="Food and beverages" tableColumnId="5"/>
      <queryTableField id="6" name="Clothing and footwear" tableColumnId="6"/>
      <queryTableField id="7" name="Household goods and services" tableColumnId="7"/>
      <queryTableField id="10" name="Health" tableColumnId="10"/>
      <queryTableField id="8" name="Transport and communication" tableColumnId="8"/>
      <queryTableField id="11" name="Recreation and amusement" tableColumnId="11"/>
      <queryTableField id="9" name="Education" tableColumnId="9"/>
      <queryTableField id="12" name="Personal care and effect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28EF795-577C-4523-88E5-FB33ABB85010}" autoFormatId="16" applyNumberFormats="0" applyBorderFormats="0" applyFontFormats="0" applyPatternFormats="0" applyAlignmentFormats="0" applyWidthHeightFormats="0">
  <queryTableRefresh nextId="7">
    <queryTableFields count="6">
      <queryTableField id="1" name="Attribute" tableColumnId="1"/>
      <queryTableField id="2" name="Year" tableColumnId="2"/>
      <queryTableField id="3" name="Month" tableColumnId="3"/>
      <queryTableField id="4" name="Rural" tableColumnId="4"/>
      <queryTableField id="5" name="Urban" tableColumnId="5"/>
      <queryTableField id="6" name="Rural+Urba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71C2D19C-1DED-47A7-A501-4E6C28E875E4}"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7" xr16:uid="{C9952FD7-11A1-4141-A8B4-DC31E8D97AAE}"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1" xr16:uid="{E5D97CB4-D1DB-4E5C-8C6B-1919E00E7498}"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12" xr16:uid="{2B06A1F5-15E7-4683-9F2E-D80C8B61DC66}"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13" xr16:uid="{DF6A5948-DE26-4456-BB3F-E748922CACD6}"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6" connectionId="3" xr16:uid="{2EECD2E6-F6E0-436D-BAAF-012CE64FF7C3}"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7" connectionId="10" xr16:uid="{2E0ADFD6-352B-4D22-A7B2-6F5447AF855C}"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0AA5C8-1DDC-4283-ABFE-B198B42B2435}" name="All_India_Index_Upto_April23__1" displayName="All_India_Index_Upto_April23__1" ref="A1:AD374" tableType="queryTable" totalsRowShown="0">
  <autoFilter ref="A1:AD374" xr:uid="{2E0AA5C8-1DDC-4283-ABFE-B198B42B2435}"/>
  <tableColumns count="30">
    <tableColumn id="1" xr3:uid="{843E4FA8-1712-451B-B375-4D4A862FFE85}" uniqueName="1" name="Column1" queryTableFieldId="1" dataDxfId="84"/>
    <tableColumn id="2" xr3:uid="{3E368B0E-C953-42DA-9CB9-5964FAAD9814}" uniqueName="2" name="Column2" queryTableFieldId="2" dataDxfId="83"/>
    <tableColumn id="3" xr3:uid="{2A790A45-1A02-4F0E-8F67-63FAF8189DFE}" uniqueName="3" name="Column3" queryTableFieldId="3" dataDxfId="82"/>
    <tableColumn id="4" xr3:uid="{8A20F313-4072-4F6C-BF10-BBD03AC7409F}" uniqueName="4" name="Column4" queryTableFieldId="4" dataDxfId="81"/>
    <tableColumn id="5" xr3:uid="{3D661612-16F6-4CC6-812E-2A2689911A21}" uniqueName="5" name="Column5" queryTableFieldId="5" dataDxfId="80"/>
    <tableColumn id="6" xr3:uid="{3E38D2D7-AEF7-44F2-BB92-DF3483BD5B12}" uniqueName="6" name="Column6" queryTableFieldId="6" dataDxfId="79"/>
    <tableColumn id="7" xr3:uid="{A574F1D5-D781-40F7-83F9-9BA2EB4D3BE1}" uniqueName="7" name="Column7" queryTableFieldId="7" dataDxfId="78"/>
    <tableColumn id="8" xr3:uid="{E75A454D-998F-4C58-8752-288FE58EF5B5}" uniqueName="8" name="Column8" queryTableFieldId="8" dataDxfId="77"/>
    <tableColumn id="9" xr3:uid="{B800B637-8685-4055-A4FA-81B91C4170C0}" uniqueName="9" name="Column9" queryTableFieldId="9" dataDxfId="76"/>
    <tableColumn id="10" xr3:uid="{6E02AAFB-4ACB-4B4C-AB81-F356B99B7107}" uniqueName="10" name="Column10" queryTableFieldId="10" dataDxfId="75"/>
    <tableColumn id="11" xr3:uid="{BF8B9570-0785-48D0-A661-768A40A112D0}" uniqueName="11" name="Column11" queryTableFieldId="11" dataDxfId="74"/>
    <tableColumn id="12" xr3:uid="{7C875418-F254-437D-88A3-2668B34A5343}" uniqueName="12" name="Column12" queryTableFieldId="12" dataDxfId="73"/>
    <tableColumn id="13" xr3:uid="{DFB9DE18-551C-4328-9A60-42E6FE503FD5}" uniqueName="13" name="Column13" queryTableFieldId="13" dataDxfId="72"/>
    <tableColumn id="14" xr3:uid="{C9EB6634-F0D7-425A-B71B-C083FC7ECE07}" uniqueName="14" name="Column14" queryTableFieldId="14" dataDxfId="71"/>
    <tableColumn id="15" xr3:uid="{3928E685-4484-4D2D-9440-3C4FAD41842E}" uniqueName="15" name="Column15" queryTableFieldId="15" dataDxfId="70"/>
    <tableColumn id="16" xr3:uid="{8EBFC6EF-084D-4D37-A945-A9A1FD878325}" uniqueName="16" name="Column16" queryTableFieldId="16" dataDxfId="69"/>
    <tableColumn id="17" xr3:uid="{596F257A-DF51-477A-8A9D-BB0DDE414D9B}" uniqueName="17" name="Column17" queryTableFieldId="17" dataDxfId="68"/>
    <tableColumn id="18" xr3:uid="{C27CAC08-1CDF-4FC9-8CDF-0398A796885E}" uniqueName="18" name="Column18" queryTableFieldId="18" dataDxfId="67"/>
    <tableColumn id="19" xr3:uid="{23CCBE99-C61B-4AB5-9142-680380EF8B48}" uniqueName="19" name="Column19" queryTableFieldId="19" dataDxfId="66"/>
    <tableColumn id="20" xr3:uid="{2B90FC62-EE69-49D7-9EAB-A80AA926428A}" uniqueName="20" name="Column20" queryTableFieldId="20" dataDxfId="65"/>
    <tableColumn id="21" xr3:uid="{3E444B8B-55C5-4F4F-B0CF-04B43ECD03D1}" uniqueName="21" name="Column21" queryTableFieldId="21" dataDxfId="64"/>
    <tableColumn id="22" xr3:uid="{93CD62F1-A739-433A-B531-841D8E564389}" uniqueName="22" name="Column22" queryTableFieldId="22" dataDxfId="63"/>
    <tableColumn id="23" xr3:uid="{5C8F7F73-A7DB-4C55-A7B5-E7BDD429916C}" uniqueName="23" name="Column23" queryTableFieldId="23" dataDxfId="62"/>
    <tableColumn id="24" xr3:uid="{19FBB3A9-5275-4F53-B5F7-BA6FA563053A}" uniqueName="24" name="Column24" queryTableFieldId="24" dataDxfId="61"/>
    <tableColumn id="25" xr3:uid="{1C7A9CD1-3932-4B23-98FB-628E17A74BB6}" uniqueName="25" name="Column25" queryTableFieldId="25" dataDxfId="60"/>
    <tableColumn id="26" xr3:uid="{086A63DC-DD85-45F9-BA0E-BE8FB8461A0E}" uniqueName="26" name="Column26" queryTableFieldId="26" dataDxfId="59"/>
    <tableColumn id="27" xr3:uid="{C59CAB04-E7BC-4BBD-8E05-B24E404EAD4D}" uniqueName="27" name="Column27" queryTableFieldId="27" dataDxfId="58"/>
    <tableColumn id="28" xr3:uid="{23AC9916-6FBE-41E3-A763-4307BE9A0502}" uniqueName="28" name="Column28" queryTableFieldId="28" dataDxfId="57"/>
    <tableColumn id="29" xr3:uid="{D7B96524-5189-4EB6-A720-4C50F30F0BBD}" uniqueName="29" name="Column29" queryTableFieldId="29" dataDxfId="56"/>
    <tableColumn id="30" xr3:uid="{53349E6C-3861-42AB-94F9-8C1454A68894}" uniqueName="30" name="Column30" queryTableFieldId="30" dataDxfId="5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49181FB-D4B5-4B44-955B-5E173FD3D9EB}" name="Clothing_and_Footwear" displayName="Clothing_and_Footwear" ref="AK3:AP127" tableType="queryTable" totalsRowShown="0">
  <autoFilter ref="AK3:AP127" xr:uid="{D49181FB-D4B5-4B44-955B-5E173FD3D9EB}"/>
  <tableColumns count="6">
    <tableColumn id="1" xr3:uid="{EC04B071-1D48-49D1-95DD-BBE67C1FCF40}" uniqueName="1" name="Year" queryTableFieldId="1"/>
    <tableColumn id="2" xr3:uid="{62205EC4-01A4-48E4-B879-431038E7CB45}" uniqueName="2" name="Month" queryTableFieldId="2" dataDxfId="10"/>
    <tableColumn id="6" xr3:uid="{4B2D1BD4-27A6-4F30-97D9-1193569F36F1}" uniqueName="6" name="Month Year" queryTableFieldId="6" dataDxfId="9">
      <calculatedColumnFormula>Clothing_and_Footwear[[#This Row],[Month]]&amp;" "&amp;RIGHT(Clothing_and_Footwear[[#This Row],[Year]],2)</calculatedColumnFormula>
    </tableColumn>
    <tableColumn id="3" xr3:uid="{8442C0B5-026E-4386-8C69-22FA28E6B87E}" uniqueName="3" name="Rural" queryTableFieldId="3"/>
    <tableColumn id="4" xr3:uid="{22ECA212-DDC2-43A3-B7F1-8CB4EACA8A01}" uniqueName="4" name="Urban" queryTableFieldId="4"/>
    <tableColumn id="5" xr3:uid="{CC52AD88-F05F-4363-A9FD-6824BCDF7837}" uniqueName="5" name="Rural+Urban"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CE86FFA-7706-4B19-8B6A-93719DE39227}" name="General_Index" displayName="General_Index" ref="AR3:AW127" tableType="queryTable" totalsRowShown="0">
  <autoFilter ref="AR3:AW127" xr:uid="{4CE86FFA-7706-4B19-8B6A-93719DE39227}"/>
  <tableColumns count="6">
    <tableColumn id="1" xr3:uid="{B8437410-448B-400D-B6F5-54F1EED6596B}" uniqueName="1" name="Year" queryTableFieldId="1"/>
    <tableColumn id="2" xr3:uid="{DDC63E3F-FA27-4723-B5C8-716AC78C7821}" uniqueName="2" name="Month" queryTableFieldId="2" dataDxfId="8"/>
    <tableColumn id="6" xr3:uid="{BD30A108-6732-4E56-9E17-F97F9D3673DC}" uniqueName="6" name="Month Year" queryTableFieldId="6" dataDxfId="7">
      <calculatedColumnFormula>General_Index[[#This Row],[Month]]&amp;" "&amp;RIGHT(General_Index[[#This Row],[Year]],2)</calculatedColumnFormula>
    </tableColumn>
    <tableColumn id="3" xr3:uid="{4A3A2C93-6089-4166-BB96-D112EF730307}" uniqueName="3" name="Rural" queryTableFieldId="3"/>
    <tableColumn id="4" xr3:uid="{5DADAB74-F44A-4949-A66B-F41D8F02BCA0}" uniqueName="4" name="Urban" queryTableFieldId="4"/>
    <tableColumn id="5" xr3:uid="{C026FA69-BD3D-4BC6-8EDB-06071364213E}" uniqueName="5" name="Rural+Urban" queryTableFieldId="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E867385-CD50-4CE6-8271-26D7C838F0AF}" name="YoY_Inflation_Rural_Urban" displayName="YoY_Inflation_Rural_Urban" ref="B3:F10" tableType="queryTable" totalsRowShown="0">
  <autoFilter ref="B3:F10" xr:uid="{AE867385-CD50-4CE6-8271-26D7C838F0AF}"/>
  <tableColumns count="5">
    <tableColumn id="1" xr3:uid="{28B58BD3-E63C-4A32-8DDB-77D8634259DE}" uniqueName="1" name="Sector" queryTableFieldId="1" dataDxfId="6"/>
    <tableColumn id="2" xr3:uid="{BFC02739-11A5-4F68-A02C-939D3064F2FA}" uniqueName="2" name="Year" queryTableFieldId="2"/>
    <tableColumn id="3" xr3:uid="{CB0B4861-5F4B-4E67-A0AA-0A72DCFA5BE4}" uniqueName="3" name="January" queryTableFieldId="3"/>
    <tableColumn id="4" xr3:uid="{7B9AF19F-9FD3-40A0-A7A0-4736C6D19C05}" uniqueName="4" name="December" queryTableFieldId="4"/>
    <tableColumn id="5" xr3:uid="{DA728A7A-0B99-4479-A18F-25B8E2B14E34}" uniqueName="5" name="Delta" queryTableFieldId="5" dataDxfId="5">
      <calculatedColumnFormula>(YoY_Inflation_Rural_Urban[[#This Row],[December]]-YoY_Inflation_Rural_Urban[[#This Row],[January]])/YoY_Inflation_Rural_Urban[[#This Row],[January]]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85A4E82-621D-4860-B7E7-BBF842B8F07A}" name="Food_month_on_month_changes" displayName="Food_month_on_month_changes" ref="B2:H19" tableType="queryTable" totalsRowShown="0">
  <autoFilter ref="B2:H19" xr:uid="{A85A4E82-621D-4860-B7E7-BBF842B8F07A}"/>
  <tableColumns count="7">
    <tableColumn id="1" xr3:uid="{47B91514-D167-4CC3-9FBF-CA994C16943C}" uniqueName="1" name="Year" queryTableFieldId="1"/>
    <tableColumn id="2" xr3:uid="{0AB5AB76-7BD5-4D00-A67E-795BA74AE6F3}" uniqueName="2" name="Month" queryTableFieldId="2" dataDxfId="4"/>
    <tableColumn id="3" xr3:uid="{08AA9006-3F6B-437C-A00F-3DCE7FC3E185}" uniqueName="3" name="Month number" queryTableFieldId="3"/>
    <tableColumn id="7" xr3:uid="{B655F47C-8964-4F2B-BB6E-C9443F3D4FE3}" uniqueName="7" name="Month Year" queryTableFieldId="7" dataDxfId="3">
      <calculatedColumnFormula>Food_month_on_month_changes[[#This Row],[Month]]&amp;" "&amp;RIGHT(Food_month_on_month_changes[[#This Row],[Year]],2)</calculatedColumnFormula>
    </tableColumn>
    <tableColumn id="4" xr3:uid="{FFFA779D-33DA-40CE-BA80-9EC32268CEC6}" uniqueName="4" name="Rural" queryTableFieldId="4"/>
    <tableColumn id="5" xr3:uid="{CB5FE877-6C22-4DFF-AE00-DA6AF99257B6}" uniqueName="5" name="Urban" queryTableFieldId="5"/>
    <tableColumn id="6" xr3:uid="{B84250BD-510C-44EE-AB9B-B847ABAB1F20}" uniqueName="6" name="Rural+Urban" queryTableFieldId="6"/>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3C0E10-7AEC-4F00-937A-583D4E6E5731}" name="Crude_oil_correlation" displayName="Crude_oil_correlation" ref="I2:T26" tableType="queryTable" totalsRowShown="0">
  <autoFilter ref="I2:T26" xr:uid="{5A3C0E10-7AEC-4F00-937A-583D4E6E5731}"/>
  <tableColumns count="12">
    <tableColumn id="1" xr3:uid="{131FE25D-F87F-48BA-8436-5FDFE55A7EF7}" uniqueName="1" name="Sector" queryTableFieldId="1" dataDxfId="2"/>
    <tableColumn id="2" xr3:uid="{E2E46AD0-6285-4BF7-AF1E-65BDAA2C8ADB}" uniqueName="2" name="Year" queryTableFieldId="2"/>
    <tableColumn id="3" xr3:uid="{703CFA13-0F20-421E-8A11-F8F3FE0EBFF0}" uniqueName="3" name="Month" queryTableFieldId="3" dataDxfId="1"/>
    <tableColumn id="4" xr3:uid="{84766166-BCE6-4836-8D1D-E7A3C13A8159}" uniqueName="4" name="Month-Year" queryTableFieldId="4" dataDxfId="0"/>
    <tableColumn id="5" xr3:uid="{821EB0E1-195E-444C-BEA7-12E2D722F703}" uniqueName="5" name="Food and beverages" queryTableFieldId="5"/>
    <tableColumn id="6" xr3:uid="{916DDCB8-D722-4829-A85F-577CDEA684E0}" uniqueName="6" name="Clothing and footwear" queryTableFieldId="6"/>
    <tableColumn id="7" xr3:uid="{836B25A7-E400-472B-A6E4-F7A204E70067}" uniqueName="7" name="Household goods and services" queryTableFieldId="7"/>
    <tableColumn id="10" xr3:uid="{EEB3C563-E535-4CFF-90B2-21D448BAB5C5}" uniqueName="10" name="Health" queryTableFieldId="10"/>
    <tableColumn id="8" xr3:uid="{7E885109-5571-4028-A0F0-9A62EFBCED2F}" uniqueName="8" name="Transport and communication" queryTableFieldId="8"/>
    <tableColumn id="11" xr3:uid="{077B032F-AA3A-42CE-B118-09C066BC01BF}" uniqueName="11" name="Recreation and amusement" queryTableFieldId="11"/>
    <tableColumn id="9" xr3:uid="{21D7953A-B50F-4584-9FB3-5C986F3BDE8C}" uniqueName="9" name="Education" queryTableFieldId="9"/>
    <tableColumn id="12" xr3:uid="{DA2B4F85-56A1-4B7A-974C-FA496F977156}" uniqueName="12" name="Personal care and effects"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3E622A-BED3-4670-BA30-68752F93DDF3}" name="Table2" displayName="Table2" ref="A1:AI373" totalsRowShown="0" headerRowDxfId="54">
  <autoFilter ref="A1:AI373" xr:uid="{0AB51D86-19ED-49EF-98D5-28530EB7D9F5}"/>
  <tableColumns count="35">
    <tableColumn id="1" xr3:uid="{6ED96FA0-D898-4588-AE8E-C8F9362595B8}" name="Sector"/>
    <tableColumn id="2" xr3:uid="{E2CEA0D4-2463-4B98-BD4D-B75166C61BFC}" name="Year"/>
    <tableColumn id="3" xr3:uid="{7E072C1B-33D7-45D8-8F19-0F2769C073EB}" name="Month"/>
    <tableColumn id="35" xr3:uid="{8DDFEEE6-2F2B-46C8-B357-57872048F118}" name="Month-Year" dataDxfId="53">
      <calculatedColumnFormula>Table2[[#This Row],[Month]]&amp;" "&amp;RIGHT(Table2[[#This Row],[Year]],2)</calculatedColumnFormula>
    </tableColumn>
    <tableColumn id="4" xr3:uid="{3726621A-F863-4E64-A8AA-CC47AC69EE46}" name="Cereals and products" dataDxfId="52"/>
    <tableColumn id="5" xr3:uid="{EBD5D089-9CE2-498F-BC32-2096DF7C9DC6}" name="Meat and fish" dataDxfId="51"/>
    <tableColumn id="6" xr3:uid="{0E580920-ACA1-45B6-9575-8312693F6624}" name="Egg" dataDxfId="50"/>
    <tableColumn id="7" xr3:uid="{C548C342-81C2-42FF-9102-CF6145A109C2}" name="Milk and products" dataDxfId="49"/>
    <tableColumn id="8" xr3:uid="{99D50D4E-5FD6-4A7D-AACE-C21F05DF2A44}" name="Oils and fats" dataDxfId="48"/>
    <tableColumn id="9" xr3:uid="{BB8A2B51-075F-499B-9197-B735CDA5C4AC}" name="Fruits" dataDxfId="47"/>
    <tableColumn id="10" xr3:uid="{257473C7-99FE-497E-9451-ABF0D6DB06CA}" name="Vegetables" dataDxfId="46"/>
    <tableColumn id="11" xr3:uid="{9F5DA140-7FA4-4804-934B-6DACE3D099B1}" name="Pulses and products" dataDxfId="45"/>
    <tableColumn id="12" xr3:uid="{17BB3042-9B0D-477E-86A5-9700D4C67EC7}" name="Sugar and Confectionery" dataDxfId="44"/>
    <tableColumn id="13" xr3:uid="{512F703C-B8A9-46E2-9C97-4CB2FC310310}" name="Spices" dataDxfId="43"/>
    <tableColumn id="14" xr3:uid="{7906A0DF-757D-42E8-809E-0FF02FA8BE54}" name="Non-alcoholic beverages" dataDxfId="42"/>
    <tableColumn id="15" xr3:uid="{8892EF12-0616-46BB-92D4-195FABCDF608}" name="Prepared meals, snacks, sweets etc." dataDxfId="41"/>
    <tableColumn id="16" xr3:uid="{97011688-827A-4661-BCF2-ED8D226CC108}" name="Meat, fish and egg" dataDxfId="40">
      <calculatedColumnFormula>AVERAGE(F2,G2)</calculatedColumnFormula>
    </tableColumn>
    <tableColumn id="17" xr3:uid="{FCDF186B-264F-4729-A7A6-7B6DA435F4CB}" name="Grains and starches" dataDxfId="39">
      <calculatedColumnFormula>AVERAGE(E2,L2)</calculatedColumnFormula>
    </tableColumn>
    <tableColumn id="18" xr3:uid="{FDBFFB88-118D-4684-9FAB-6F0E52664B1F}" name="Fats, sugars and snacks" dataDxfId="38">
      <calculatedColumnFormula>AVERAGE(I2,M2,P2)</calculatedColumnFormula>
    </tableColumn>
    <tableColumn id="19" xr3:uid="{21DA8A6A-E91E-4D1B-BC38-749A6E3EF22E}" name="Fruits and vegetables" dataDxfId="37">
      <calculatedColumnFormula>AVERAGE(J2,K2)</calculatedColumnFormula>
    </tableColumn>
    <tableColumn id="20" xr3:uid="{B6E74D58-F9C2-4389-A16D-0F84C6C8F640}" name="Food and beverages" dataDxfId="36"/>
    <tableColumn id="21" xr3:uid="{0017182E-2CCC-4FAC-B90E-3E37A8FB7F6B}" name="Pan, tobacco and intoxicants" dataDxfId="35"/>
    <tableColumn id="22" xr3:uid="{643FD57B-1CB1-4381-AB66-596EF3772B38}" name="Clothing" dataDxfId="34"/>
    <tableColumn id="23" xr3:uid="{85466B5D-8CBD-4978-A62F-02D812AA43D8}" name="Footwear" dataDxfId="33"/>
    <tableColumn id="24" xr3:uid="{6C8B752E-AF55-4BEA-914E-45FA049C75A3}" name="Clothing and footwear" dataDxfId="32"/>
    <tableColumn id="25" xr3:uid="{C41F64BE-41B0-41AA-B1F4-F7EDCBE3A6C5}" name="Housing"/>
    <tableColumn id="26" xr3:uid="{B95867D3-F6D6-4DE8-AF93-9D66AD612343}" name="Fuel and light" dataDxfId="31"/>
    <tableColumn id="27" xr3:uid="{B1A566DD-0836-4171-B4A9-727F4AD83137}" name="Household goods and services" dataDxfId="30"/>
    <tableColumn id="28" xr3:uid="{1ACE52D9-06B5-49A7-B2AA-BE23FD1492FC}" name="Health" dataDxfId="29"/>
    <tableColumn id="29" xr3:uid="{55503C35-F927-46A6-A2F6-8018619CCB91}" name="Transport and communication"/>
    <tableColumn id="30" xr3:uid="{6348EEB2-9A92-4D6F-9389-DCBA3C6DCCED}" name="Recreation and amusement"/>
    <tableColumn id="31" xr3:uid="{76EF4143-726E-4F72-AFBE-3323F9329E6C}" name="Education"/>
    <tableColumn id="32" xr3:uid="{F8B13F89-FF06-4979-B06E-C9B137F67E8A}" name="Personal care and effects"/>
    <tableColumn id="33" xr3:uid="{88F341FD-10E5-42C3-BABD-62145EDE1B1E}" name="Miscellaneous"/>
    <tableColumn id="34" xr3:uid="{0A2679A2-672B-4ADF-95D1-4FB263C3ABFC}" name="General index"/>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F16C37-A9DD-4675-AE30-9E0A46DAE6CD}" name="Table24" displayName="Table24" ref="A1:AH373" totalsRowShown="0" headerRowDxfId="28">
  <autoFilter ref="A1:AH373" xr:uid="{32F16C37-A9DD-4675-AE30-9E0A46DAE6CD}"/>
  <tableColumns count="34">
    <tableColumn id="1" xr3:uid="{4E32A29B-A831-4ADB-9C20-DC834CD71725}" name="Sector"/>
    <tableColumn id="2" xr3:uid="{8B0B9054-C04D-4DD0-888A-980601002EA7}" name="Year"/>
    <tableColumn id="3" xr3:uid="{624C53A7-4183-4F53-B4DE-C13250FA0256}" name="Month"/>
    <tableColumn id="4" xr3:uid="{4BA05361-8539-4571-B7E2-E73F67A1D34C}" name="Cereals and products"/>
    <tableColumn id="5" xr3:uid="{6734A17C-2498-42A7-A6A4-6EA4C2EE5A41}" name="Meat and fish"/>
    <tableColumn id="6" xr3:uid="{26BD915A-BA74-4C3E-9926-554AEF003E8D}" name="Egg"/>
    <tableColumn id="7" xr3:uid="{E5783A80-1953-48C3-95E3-512ACD09EEAD}" name="Milk and products"/>
    <tableColumn id="8" xr3:uid="{0E51CCF5-2EC7-4382-9010-BE2823393FA9}" name="Oils and fats"/>
    <tableColumn id="9" xr3:uid="{614EC1C7-AF22-4BEB-835F-8CB466D4FC04}" name="Fruits"/>
    <tableColumn id="10" xr3:uid="{E8CA4BAE-F911-4359-89F2-F7A62FEB317C}" name="Vegetables"/>
    <tableColumn id="11" xr3:uid="{B23EC29A-F638-41F2-BE33-6E1644F38522}" name="Pulses and products"/>
    <tableColumn id="12" xr3:uid="{84D3D821-4BB3-48BD-8312-AA41C7C579FA}" name="Sugar and Confectionery"/>
    <tableColumn id="13" xr3:uid="{43BABED7-B5CC-4B81-A17D-9B53D77D9412}" name="Spices"/>
    <tableColumn id="14" xr3:uid="{8096556C-4969-4213-B1DE-86F513FD01D8}" name="Non-alcoholic beverages"/>
    <tableColumn id="15" xr3:uid="{CC50C14E-DBAD-4251-82FB-8B021D73D292}" name="Prepared meals, snacks, sweets etc."/>
    <tableColumn id="16" xr3:uid="{413C54E3-3948-422F-BAB3-4227A2E33348}" name="Meat, fish and egg" dataDxfId="27"/>
    <tableColumn id="17" xr3:uid="{E3EA7DC0-648C-4DE7-87A7-EA379C4E7220}" name="Grains and starches" dataDxfId="26"/>
    <tableColumn id="18" xr3:uid="{29DCBE4F-A0D5-47D6-AEB8-1790B3161977}" name="Fats, sugars and snacks" dataDxfId="25"/>
    <tableColumn id="19" xr3:uid="{CC326DC0-ADF3-4E14-AEA5-CD535334F3F8}" name="Fruits and vegetables" dataDxfId="24"/>
    <tableColumn id="20" xr3:uid="{1207D44F-B244-4136-AA24-9C2BEBD21A76}" name="Food and beverages" dataDxfId="23"/>
    <tableColumn id="21" xr3:uid="{ADC2F95C-95B4-46C5-A8B2-ACCC3E4F54A4}" name="Pan, tobacco and intoxicants"/>
    <tableColumn id="22" xr3:uid="{CCEFE75F-7A25-4530-8F19-E8BE494351D2}" name="Clothing"/>
    <tableColumn id="23" xr3:uid="{E4346A40-C580-4F53-8FCF-3F6A70E345D2}" name="Footwear"/>
    <tableColumn id="24" xr3:uid="{886EB0B6-6B5F-484D-A688-BD73041668F0}" name="Clothing and footwear"/>
    <tableColumn id="25" xr3:uid="{B0EF6BFF-ED99-4A14-8F12-181F38D9F333}" name="Housing"/>
    <tableColumn id="26" xr3:uid="{8324D046-7EEE-42B9-8648-DA15266F0EB6}" name="Fuel and light"/>
    <tableColumn id="27" xr3:uid="{2D1E7CFA-B716-4B23-9D13-56EAF631C144}" name="Household goods and services"/>
    <tableColumn id="28" xr3:uid="{D6F71F08-8077-4877-8FDA-BD3FF5186761}" name="Health"/>
    <tableColumn id="29" xr3:uid="{5F07564F-D91F-4E01-ABB1-4E9DD527E7D0}" name="Transport and communication"/>
    <tableColumn id="30" xr3:uid="{52142369-8512-4B86-8B5E-9FFE38FAB934}" name="Recreation and amusement"/>
    <tableColumn id="31" xr3:uid="{528C3FBC-DBF0-4A13-A5BA-6FE9451FB198}" name="Education"/>
    <tableColumn id="32" xr3:uid="{5CD2C9B0-F356-4B04-BBA8-3C61AA60A589}" name="Personal care and effects"/>
    <tableColumn id="33" xr3:uid="{31E956D3-7990-4086-88E6-4E0E6225ECDC}" name="Miscellaneous"/>
    <tableColumn id="34" xr3:uid="{26A8178B-7378-45B2-9B95-FEB0820EE6F7}" name="General index"/>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69ABBC-0090-4A9A-8A0C-CB2462E8AB58}" name="Broad_Food_Categories" displayName="Broad_Food_Categories" ref="A1:F15" tableType="queryTable" totalsRowShown="0">
  <autoFilter ref="A1:F15" xr:uid="{E269ABBC-0090-4A9A-8A0C-CB2462E8AB58}"/>
  <tableColumns count="6">
    <tableColumn id="1" xr3:uid="{C1519908-A1FE-42C4-B382-862C22C79932}" uniqueName="1" name="Attribute" queryTableFieldId="1" dataDxfId="22"/>
    <tableColumn id="2" xr3:uid="{C2102E16-E9D2-4EF0-B609-11493C87DF66}" uniqueName="2" name="Year" queryTableFieldId="2"/>
    <tableColumn id="3" xr3:uid="{BFAD3B06-E6A5-45E0-8242-49621B2B3BFB}" uniqueName="3" name="Month" queryTableFieldId="3" dataDxfId="21"/>
    <tableColumn id="4" xr3:uid="{56FB69B2-A867-4A23-B5CB-B86E806FD9AD}" uniqueName="4" name="Rural" queryTableFieldId="4"/>
    <tableColumn id="5" xr3:uid="{9886C98D-8585-4D3A-9A17-79487313895A}" uniqueName="5" name="Urban" queryTableFieldId="5"/>
    <tableColumn id="6" xr3:uid="{87B27AEC-C07D-402A-ABB2-C9D9A2C8E721}" uniqueName="6" name="Rural+Urban" queryTableFieldId="6"/>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DE2F74-B4E3-441A-9BB0-2CB5346B6777}" name="Education" displayName="Education" ref="B3:G38" tableType="queryTable" totalsRowShown="0">
  <autoFilter ref="B3:G38" xr:uid="{CCDE2F74-B4E3-441A-9BB0-2CB5346B6777}"/>
  <tableColumns count="6">
    <tableColumn id="1" xr3:uid="{A7E6B32F-D699-4CD5-99AC-9F7E0DCFB3AE}" uniqueName="1" name="Year" queryTableFieldId="1"/>
    <tableColumn id="2" xr3:uid="{6D6384EC-8505-4FFD-B21C-EB1AE276E817}" uniqueName="2" name="Month" queryTableFieldId="2" dataDxfId="20"/>
    <tableColumn id="6" xr3:uid="{7C4262D7-4154-46EA-AC33-2E8832B00F3C}" uniqueName="6" name="Month Year" queryTableFieldId="6" dataDxfId="19">
      <calculatedColumnFormula>Education[[#This Row],[Month]]&amp;" "&amp;RIGHT(Education[[#This Row],[Year]],2)</calculatedColumnFormula>
    </tableColumn>
    <tableColumn id="3" xr3:uid="{4C2D6BB0-31A6-4E07-BC7F-B9F9EEB6A5E6}" uniqueName="3" name="Rural" queryTableFieldId="3"/>
    <tableColumn id="4" xr3:uid="{94F3C511-7D00-407C-88B5-C6BE1954F0D0}" uniqueName="4" name="Urban" queryTableFieldId="4"/>
    <tableColumn id="5" xr3:uid="{93D67210-6C7E-4706-AB84-70115FBA3252}" uniqueName="5" name="Rural+Urban"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56849D0-A5E8-4CCA-9338-3E7E03D3F298}" name="Food_and_beverages" displayName="Food_and_beverages" ref="I3:N38" tableType="queryTable" totalsRowShown="0">
  <autoFilter ref="I3:N38" xr:uid="{356849D0-A5E8-4CCA-9338-3E7E03D3F298}"/>
  <tableColumns count="6">
    <tableColumn id="1" xr3:uid="{843D75A1-1F88-4809-9B65-0B4D0F9F52BF}" uniqueName="1" name="Year" queryTableFieldId="1"/>
    <tableColumn id="2" xr3:uid="{09352050-9C2D-49F1-983C-E3912F1D2E7E}" uniqueName="2" name="Month" queryTableFieldId="2" dataDxfId="18"/>
    <tableColumn id="6" xr3:uid="{2BE2F86D-A3CB-4906-B10F-32DBA3F5BE46}" uniqueName="6" name="Month Year" queryTableFieldId="6" dataDxfId="17">
      <calculatedColumnFormula>Education[[#This Row],[Month]]&amp;" "&amp;RIGHT(Education[[#This Row],[Year]],2)</calculatedColumnFormula>
    </tableColumn>
    <tableColumn id="3" xr3:uid="{A756FADD-5BA1-4BB3-ABD9-3923557610A5}" uniqueName="3" name="Rural" queryTableFieldId="3"/>
    <tableColumn id="4" xr3:uid="{B1E5249E-4E18-4CF6-A50F-A41D539CF3D9}" uniqueName="4" name="Urban" queryTableFieldId="4"/>
    <tableColumn id="5" xr3:uid="{226E5461-B910-4C83-8125-7C5B60FE0722}" uniqueName="5" name="Rural+Urban"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68F55FC-7DB1-47FE-B8C0-B0312AFFAEA5}" name="Health" displayName="Health" ref="P3:U38" tableType="queryTable" totalsRowShown="0">
  <autoFilter ref="P3:U38" xr:uid="{E68F55FC-7DB1-47FE-B8C0-B0312AFFAEA5}"/>
  <tableColumns count="6">
    <tableColumn id="1" xr3:uid="{25A3789A-0F0D-4560-B6C3-7115A4448582}" uniqueName="1" name="Year" queryTableFieldId="1"/>
    <tableColumn id="2" xr3:uid="{5CD46EAD-04DB-4088-91C2-8E5BCF57A42A}" uniqueName="2" name="Month" queryTableFieldId="2" dataDxfId="16"/>
    <tableColumn id="6" xr3:uid="{C81ACC7D-E729-416B-A500-6D72DB86AB1C}" uniqueName="6" name="Month Year" queryTableFieldId="6" dataDxfId="15">
      <calculatedColumnFormula>Health[[#This Row],[Month]]&amp;" "&amp;RIGHT(Health[[#This Row],[Year]],2)</calculatedColumnFormula>
    </tableColumn>
    <tableColumn id="3" xr3:uid="{7EEA0B47-ED0F-4C32-8BD4-DAF1CA0B4E3C}" uniqueName="3" name="Rural" queryTableFieldId="3"/>
    <tableColumn id="4" xr3:uid="{BF87B4FE-90DC-4D74-8151-AEBF64D9A526}" uniqueName="4" name="Urban" queryTableFieldId="4"/>
    <tableColumn id="5" xr3:uid="{F0AC5668-FD2F-403F-BB78-3AF40158E1A1}" uniqueName="5" name="Rural+Urban"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E7302F5-1C28-4803-BC61-B2E873370826}" name="Household_goods_and_services" displayName="Household_goods_and_services" ref="W3:AB38" tableType="queryTable" totalsRowShown="0">
  <autoFilter ref="W3:AB38" xr:uid="{0E7302F5-1C28-4803-BC61-B2E873370826}"/>
  <tableColumns count="6">
    <tableColumn id="1" xr3:uid="{30154371-2FB9-42FD-9EF1-D176554973B2}" uniqueName="1" name="Year" queryTableFieldId="1"/>
    <tableColumn id="2" xr3:uid="{79EB4AD3-1024-4A4E-AD9E-8EB2267EB81B}" uniqueName="2" name="Month" queryTableFieldId="2" dataDxfId="14"/>
    <tableColumn id="6" xr3:uid="{B0C7F86C-EC30-4368-8323-C608A6FC42BC}" uniqueName="6" name="Month Year" queryTableFieldId="6" dataDxfId="13">
      <calculatedColumnFormula>Household_goods_and_services[[#This Row],[Month]]&amp;" "&amp;RIGHT(Household_goods_and_services[[#This Row],[Year]],2)</calculatedColumnFormula>
    </tableColumn>
    <tableColumn id="3" xr3:uid="{989CD299-5E30-45DB-84EE-3242C3CC54D5}" uniqueName="3" name="Rural" queryTableFieldId="3"/>
    <tableColumn id="4" xr3:uid="{D1B67B08-2B13-4AB7-88F3-84307C1366EA}" uniqueName="4" name="Urban" queryTableFieldId="4"/>
    <tableColumn id="5" xr3:uid="{7704077C-0460-446B-A6E3-B5D7BBF69CCA}" uniqueName="5" name="Rural+Urban"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15FE62-47AC-498D-8184-51E983D0CD22}" name="Transport_and_communication" displayName="Transport_and_communication" ref="AD3:AI38" tableType="queryTable" totalsRowShown="0">
  <autoFilter ref="AD3:AI38" xr:uid="{BF15FE62-47AC-498D-8184-51E983D0CD22}"/>
  <tableColumns count="6">
    <tableColumn id="1" xr3:uid="{2C486D01-E60F-4FBC-8DA6-0D56030D147E}" uniqueName="1" name="Year" queryTableFieldId="1"/>
    <tableColumn id="2" xr3:uid="{E0FFC79F-FBB2-4D78-9555-2E4B83CFB089}" uniqueName="2" name="Month" queryTableFieldId="2" dataDxfId="12"/>
    <tableColumn id="6" xr3:uid="{8B970D91-7112-4DAF-B66E-18A9654D644C}" uniqueName="6" name="Month Year" queryTableFieldId="6" dataDxfId="11">
      <calculatedColumnFormula>Transport_and_communication[[#This Row],[Month]]&amp;" "&amp;RIGHT(Transport_and_communication[[#This Row],[Year]],2)</calculatedColumnFormula>
    </tableColumn>
    <tableColumn id="3" xr3:uid="{EC20A9A7-62F0-44F9-85BD-34BEFFABF8C6}" uniqueName="3" name="Rural" queryTableFieldId="3"/>
    <tableColumn id="4" xr3:uid="{CA471018-6371-456E-856A-896FAE799CFF}" uniqueName="4" name="Urban" queryTableFieldId="4"/>
    <tableColumn id="5" xr3:uid="{7D48DE5F-69D9-4746-AF2A-ABA0FE229D83}" uniqueName="5" name="Rural+Urban"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table" Target="../tables/table5.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C6CD6-9F32-4C9F-AF54-7664EC39E5D8}">
  <dimension ref="A1:AD374"/>
  <sheetViews>
    <sheetView workbookViewId="0">
      <selection activeCell="D11" sqref="D11"/>
    </sheetView>
  </sheetViews>
  <sheetFormatPr defaultRowHeight="14.4"/>
  <cols>
    <col min="1" max="1" width="11.21875" bestFit="1" customWidth="1"/>
    <col min="2" max="3" width="10.77734375" bestFit="1" customWidth="1"/>
    <col min="4" max="4" width="18.21875" bestFit="1" customWidth="1"/>
    <col min="5" max="5" width="12.109375" bestFit="1" customWidth="1"/>
    <col min="6" max="6" width="10.77734375" bestFit="1" customWidth="1"/>
    <col min="7" max="7" width="15.5546875" bestFit="1" customWidth="1"/>
    <col min="8" max="8" width="11" bestFit="1" customWidth="1"/>
    <col min="9" max="9" width="10.77734375" bestFit="1" customWidth="1"/>
    <col min="10" max="10" width="11.77734375" bestFit="1" customWidth="1"/>
    <col min="11" max="11" width="17.21875" bestFit="1" customWidth="1"/>
    <col min="12" max="12" width="21.109375" bestFit="1" customWidth="1"/>
    <col min="13" max="13" width="11.77734375" bestFit="1" customWidth="1"/>
    <col min="14" max="14" width="21.44140625" bestFit="1" customWidth="1"/>
    <col min="15" max="15" width="30.44140625" bestFit="1" customWidth="1"/>
    <col min="16" max="16" width="17.44140625" bestFit="1" customWidth="1"/>
    <col min="17" max="17" width="24.6640625" bestFit="1" customWidth="1"/>
    <col min="18" max="19" width="11.77734375" bestFit="1" customWidth="1"/>
    <col min="20" max="20" width="19.44140625" bestFit="1" customWidth="1"/>
    <col min="21" max="22" width="11.77734375" bestFit="1" customWidth="1"/>
    <col min="23" max="23" width="25.77734375" bestFit="1" customWidth="1"/>
    <col min="24" max="24" width="11.77734375" bestFit="1" customWidth="1"/>
    <col min="25" max="25" width="25.88671875" bestFit="1" customWidth="1"/>
    <col min="26" max="26" width="23.6640625" bestFit="1" customWidth="1"/>
    <col min="27" max="27" width="11.77734375" bestFit="1" customWidth="1"/>
    <col min="28" max="28" width="21.88671875" bestFit="1" customWidth="1"/>
    <col min="29" max="29" width="12.5546875" bestFit="1" customWidth="1"/>
    <col min="30" max="30" width="12.109375" bestFit="1"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sheetProtection algorithmName="SHA-512" hashValue="teR5UfpYGJqenT8lQMDowDx9ZUTz3zWlLkb5qzwmcOXLelzwyVNJ9NXyB07UZa4PyVkBnOKbgs3j8nKwDC9N4A==" saltValue="AzvJPaj3UP+xtyjfIhTHHw==" spinCount="100000" sheet="1" objects="1" scenarios="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9E3B-E7F7-4054-8B24-9D0DD7276747}">
  <dimension ref="B1:AI35"/>
  <sheetViews>
    <sheetView topLeftCell="W1" workbookViewId="0">
      <selection activeCell="AD29" sqref="AD29"/>
    </sheetView>
  </sheetViews>
  <sheetFormatPr defaultRowHeight="14.4"/>
  <cols>
    <col min="2" max="2" width="6.88671875" bestFit="1" customWidth="1"/>
    <col min="3" max="3" width="9.77734375" bestFit="1" customWidth="1"/>
    <col min="4" max="4" width="16.21875" bestFit="1" customWidth="1"/>
    <col min="5" max="5" width="16.21875" customWidth="1"/>
    <col min="6" max="6" width="7.5546875" bestFit="1" customWidth="1"/>
    <col min="7" max="7" width="8.44140625" bestFit="1" customWidth="1"/>
    <col min="8" max="8" width="13.77734375" bestFit="1" customWidth="1"/>
    <col min="9" max="9" width="10.77734375" bestFit="1" customWidth="1"/>
    <col min="10" max="10" width="12.21875" bestFit="1" customWidth="1"/>
    <col min="11" max="11" width="5.5546875" bestFit="1" customWidth="1"/>
    <col min="12" max="12" width="6" bestFit="1" customWidth="1"/>
    <col min="13" max="13" width="11.21875" bestFit="1" customWidth="1"/>
    <col min="14" max="14" width="9.77734375" bestFit="1" customWidth="1"/>
    <col min="15" max="15" width="10.5546875" bestFit="1" customWidth="1"/>
    <col min="16" max="16" width="15.88671875" bestFit="1" customWidth="1"/>
    <col min="17" max="17" width="16.109375" bestFit="1" customWidth="1"/>
    <col min="32" max="32" width="28" bestFit="1" customWidth="1"/>
    <col min="35" max="35" width="12" bestFit="1" customWidth="1"/>
    <col min="37" max="37" width="13.44140625" bestFit="1" customWidth="1"/>
    <col min="40" max="40" width="21.44140625" bestFit="1" customWidth="1"/>
  </cols>
  <sheetData>
    <row r="1" spans="2:35">
      <c r="B1" t="s">
        <v>1374</v>
      </c>
      <c r="J1" t="s">
        <v>1378</v>
      </c>
    </row>
    <row r="2" spans="2:35">
      <c r="B2" t="s">
        <v>31</v>
      </c>
      <c r="C2" t="s">
        <v>32</v>
      </c>
      <c r="D2" t="s">
        <v>1248</v>
      </c>
      <c r="E2" t="s">
        <v>1250</v>
      </c>
      <c r="F2" t="s">
        <v>60</v>
      </c>
      <c r="G2" t="s">
        <v>85</v>
      </c>
      <c r="H2" t="s">
        <v>104</v>
      </c>
      <c r="J2" s="23" t="s">
        <v>1250</v>
      </c>
      <c r="K2" s="23" t="s">
        <v>60</v>
      </c>
      <c r="L2" s="23" t="s">
        <v>85</v>
      </c>
      <c r="M2" s="23" t="s">
        <v>104</v>
      </c>
      <c r="N2" s="23" t="s">
        <v>1375</v>
      </c>
      <c r="O2" s="23" t="s">
        <v>1376</v>
      </c>
      <c r="P2" s="23" t="s">
        <v>1377</v>
      </c>
      <c r="AF2" t="s">
        <v>1379</v>
      </c>
    </row>
    <row r="3" spans="2:35">
      <c r="B3">
        <v>2022</v>
      </c>
      <c r="C3" t="s">
        <v>62</v>
      </c>
      <c r="D3">
        <v>1</v>
      </c>
      <c r="E3" t="str">
        <f>Food_month_on_month_changes[[#This Row],[Month]]&amp;" "&amp;RIGHT(Food_month_on_month_changes[[#This Row],[Year]],2)</f>
        <v>January 22</v>
      </c>
      <c r="F3">
        <v>164.1</v>
      </c>
      <c r="G3">
        <v>170.3</v>
      </c>
      <c r="H3">
        <v>166.4</v>
      </c>
      <c r="J3" s="22" t="s">
        <v>1234</v>
      </c>
      <c r="K3" s="24">
        <f>VLOOKUP(J3,Food_month_on_month_changes[[#All],[Month Year]:[Rural+Urban]],2,0)</f>
        <v>170.8</v>
      </c>
      <c r="L3" s="22">
        <f>VLOOKUP(J3,Food_month_on_month_changes[[#All],[Month Year]:[Rural+Urban]],3,0)</f>
        <v>177.5</v>
      </c>
      <c r="M3" s="22">
        <f>VLOOKUP(J3,Food_month_on_month_changes[[#All],[Month Year]:[Rural+Urban]],4,0)</f>
        <v>173.3</v>
      </c>
      <c r="N3" s="22"/>
      <c r="O3" s="22"/>
      <c r="P3" s="22"/>
    </row>
    <row r="4" spans="2:35">
      <c r="B4">
        <v>2022</v>
      </c>
      <c r="C4" t="s">
        <v>116</v>
      </c>
      <c r="D4">
        <v>2</v>
      </c>
      <c r="E4" t="str">
        <f>Food_month_on_month_changes[[#This Row],[Month]]&amp;" "&amp;RIGHT(Food_month_on_month_changes[[#This Row],[Year]],2)</f>
        <v>February 22</v>
      </c>
      <c r="F4">
        <v>163.9</v>
      </c>
      <c r="G4">
        <v>170.2</v>
      </c>
      <c r="H4">
        <v>166.2</v>
      </c>
      <c r="J4" s="22" t="s">
        <v>1236</v>
      </c>
      <c r="K4" s="24">
        <f>VLOOKUP(J4,Food_month_on_month_changes[[#All],[Month Year]:[Rural+Urban]],2,0)</f>
        <v>172.5</v>
      </c>
      <c r="L4" s="22">
        <f>VLOOKUP(J4,Food_month_on_month_changes[[#All],[Month Year]:[Rural+Urban]],3,0)</f>
        <v>179.4</v>
      </c>
      <c r="M4" s="22">
        <f>VLOOKUP(J4,Food_month_on_month_changes[[#All],[Month Year]:[Rural+Urban]],4,0)</f>
        <v>175</v>
      </c>
      <c r="N4" s="37">
        <f>(K4-K3)/K3</f>
        <v>9.9531615925057878E-3</v>
      </c>
      <c r="O4" s="37">
        <f>(L4-L3)/L3</f>
        <v>1.0704225352112708E-2</v>
      </c>
      <c r="P4" s="37">
        <f>(M4-M3)/M3</f>
        <v>9.809578765147077E-3</v>
      </c>
      <c r="AF4" s="68" t="s">
        <v>1380</v>
      </c>
      <c r="AG4" s="69" t="s">
        <v>60</v>
      </c>
      <c r="AH4" s="69" t="s">
        <v>85</v>
      </c>
      <c r="AI4" s="70" t="s">
        <v>104</v>
      </c>
    </row>
    <row r="5" spans="2:35">
      <c r="B5">
        <v>2022</v>
      </c>
      <c r="C5" t="s">
        <v>138</v>
      </c>
      <c r="D5">
        <v>3</v>
      </c>
      <c r="E5" t="str">
        <f>Food_month_on_month_changes[[#This Row],[Month]]&amp;" "&amp;RIGHT(Food_month_on_month_changes[[#This Row],[Year]],2)</f>
        <v>March 22</v>
      </c>
      <c r="F5">
        <v>166.6</v>
      </c>
      <c r="G5">
        <v>171.5</v>
      </c>
      <c r="H5">
        <v>168.4</v>
      </c>
      <c r="J5" s="22" t="s">
        <v>1237</v>
      </c>
      <c r="K5" s="24">
        <f>VLOOKUP(J5,Food_month_on_month_changes[[#All],[Month Year]:[Rural+Urban]],2,0)</f>
        <v>173.9</v>
      </c>
      <c r="L5" s="22">
        <f>VLOOKUP(J5,Food_month_on_month_changes[[#All],[Month Year]:[Rural+Urban]],3,0)</f>
        <v>180.4</v>
      </c>
      <c r="M5" s="22">
        <f>VLOOKUP(J5,Food_month_on_month_changes[[#All],[Month Year]:[Rural+Urban]],4,0)</f>
        <v>176.3</v>
      </c>
      <c r="N5" s="37">
        <f t="shared" ref="N5:N14" si="0">(K5-K4)/K4</f>
        <v>8.1159420289855407E-3</v>
      </c>
      <c r="O5" s="37">
        <f t="shared" ref="O5:O14" si="1">(L5-L4)/L4</f>
        <v>5.5741360089186171E-3</v>
      </c>
      <c r="P5" s="37">
        <f t="shared" ref="P5:P14" si="2">(M5-M4)/M4</f>
        <v>7.4285714285714935E-3</v>
      </c>
      <c r="AF5" s="51" t="s">
        <v>1233</v>
      </c>
      <c r="AG5">
        <f>INDEX('Main Data'!$E$338:$AI$338,MATCH('EDA  3'!$AF5,Table2[[#Headers],[Cereals and products]:[General index]],0))</f>
        <v>169.70000000000002</v>
      </c>
      <c r="AH5">
        <f>INDEX('Main Data'!$E$339:$AI$339,MATCH('EDA  3'!$AF5,Table2[[#Headers],[Cereals and products]:[General index]],0))</f>
        <v>165.43333333333334</v>
      </c>
      <c r="AI5" s="52">
        <f>INDEX('Main Data'!$E$340:$AI$340,MATCH('EDA  3'!$AF5,Table2[[#Headers],[Cereals and products]:[General index]],0))</f>
        <v>168.23333333333335</v>
      </c>
    </row>
    <row r="6" spans="2:35">
      <c r="B6">
        <v>2022</v>
      </c>
      <c r="C6" t="s">
        <v>154</v>
      </c>
      <c r="D6">
        <v>4</v>
      </c>
      <c r="E6" t="str">
        <f>Food_month_on_month_changes[[#This Row],[Month]]&amp;" "&amp;RIGHT(Food_month_on_month_changes[[#This Row],[Year]],2)</f>
        <v>April 22</v>
      </c>
      <c r="F6">
        <v>168.6</v>
      </c>
      <c r="G6">
        <v>174.5</v>
      </c>
      <c r="H6">
        <v>170.8</v>
      </c>
      <c r="J6" s="22" t="s">
        <v>1238</v>
      </c>
      <c r="K6" s="24">
        <f>VLOOKUP(J6,Food_month_on_month_changes[[#All],[Month Year]:[Rural+Urban]],2,0)</f>
        <v>175.5</v>
      </c>
      <c r="L6" s="22">
        <f>VLOOKUP(J6,Food_month_on_month_changes[[#All],[Month Year]:[Rural+Urban]],3,0)</f>
        <v>181.8</v>
      </c>
      <c r="M6" s="22">
        <f>VLOOKUP(J6,Food_month_on_month_changes[[#All],[Month Year]:[Rural+Urban]],4,0)</f>
        <v>177.8</v>
      </c>
      <c r="N6" s="37">
        <f t="shared" si="0"/>
        <v>9.2006900517538487E-3</v>
      </c>
      <c r="O6" s="37">
        <f t="shared" si="1"/>
        <v>7.7605321507760849E-3</v>
      </c>
      <c r="P6" s="37">
        <f t="shared" si="2"/>
        <v>8.5082246171298923E-3</v>
      </c>
      <c r="AF6" s="51" t="s">
        <v>1226</v>
      </c>
      <c r="AG6">
        <f>INDEX('Main Data'!$E$338:$AI$338,MATCH('EDA  3'!$AF6,Table2[[#Headers],[Cereals and products]:[General index]],0))</f>
        <v>166.55</v>
      </c>
      <c r="AH6">
        <f>INDEX('Main Data'!$E$339:$AI$339,MATCH('EDA  3'!$AF6,Table2[[#Headers],[Cereals and products]:[General index]],0))</f>
        <v>192.8</v>
      </c>
      <c r="AI6" s="52">
        <f>INDEX('Main Data'!$E$340:$AI$340,MATCH('EDA  3'!$AF6,Table2[[#Headers],[Cereals and products]:[General index]],0))</f>
        <v>176</v>
      </c>
    </row>
    <row r="7" spans="2:35">
      <c r="B7">
        <v>2022</v>
      </c>
      <c r="C7" t="s">
        <v>167</v>
      </c>
      <c r="D7">
        <v>5</v>
      </c>
      <c r="E7" t="str">
        <f>Food_month_on_month_changes[[#This Row],[Month]]&amp;" "&amp;RIGHT(Food_month_on_month_changes[[#This Row],[Year]],2)</f>
        <v>May 22</v>
      </c>
      <c r="F7">
        <v>170.8</v>
      </c>
      <c r="G7">
        <v>177.5</v>
      </c>
      <c r="H7">
        <v>173.3</v>
      </c>
      <c r="J7" s="22" t="s">
        <v>1239</v>
      </c>
      <c r="K7" s="24">
        <f>VLOOKUP(J7,Food_month_on_month_changes[[#All],[Month Year]:[Rural+Urban]],2,0)</f>
        <v>177.4</v>
      </c>
      <c r="L7" s="22">
        <f>VLOOKUP(J7,Food_month_on_month_changes[[#All],[Month Year]:[Rural+Urban]],3,0)</f>
        <v>183.3</v>
      </c>
      <c r="M7" s="22">
        <f>VLOOKUP(J7,Food_month_on_month_changes[[#All],[Month Year]:[Rural+Urban]],4,0)</f>
        <v>179.6</v>
      </c>
      <c r="N7" s="37">
        <f t="shared" si="0"/>
        <v>1.0826210826210859E-2</v>
      </c>
      <c r="O7" s="37">
        <f t="shared" si="1"/>
        <v>8.2508250825082501E-3</v>
      </c>
      <c r="P7" s="37">
        <f t="shared" si="2"/>
        <v>1.0123734533183255E-2</v>
      </c>
      <c r="AF7" s="51" t="s">
        <v>1229</v>
      </c>
      <c r="AG7">
        <f>INDEX('Main Data'!$E$338:$AI$338,MATCH('EDA  3'!$AF7,Table2[[#Headers],[Cereals and products]:[General index]],0))</f>
        <v>159.19999999999999</v>
      </c>
      <c r="AH7">
        <f>INDEX('Main Data'!$E$339:$AI$339,MATCH('EDA  3'!$AF7,Table2[[#Headers],[Cereals and products]:[General index]],0))</f>
        <v>160.55000000000001</v>
      </c>
      <c r="AI7" s="52">
        <f>INDEX('Main Data'!$E$340:$AI$340,MATCH('EDA  3'!$AF7,Table2[[#Headers],[Cereals and products]:[General index]],0))</f>
        <v>159.65</v>
      </c>
    </row>
    <row r="8" spans="2:35">
      <c r="B8">
        <v>2022</v>
      </c>
      <c r="C8" t="s">
        <v>177</v>
      </c>
      <c r="D8">
        <v>6</v>
      </c>
      <c r="E8" t="str">
        <f>Food_month_on_month_changes[[#This Row],[Month]]&amp;" "&amp;RIGHT(Food_month_on_month_changes[[#This Row],[Year]],2)</f>
        <v>June 22</v>
      </c>
      <c r="F8">
        <v>172.4</v>
      </c>
      <c r="G8">
        <v>179.3</v>
      </c>
      <c r="H8">
        <v>174.9</v>
      </c>
      <c r="J8" s="22" t="s">
        <v>1240</v>
      </c>
      <c r="K8" s="24">
        <f>VLOOKUP(J8,Food_month_on_month_changes[[#All],[Month Year]:[Rural+Urban]],2,0)</f>
        <v>176.6</v>
      </c>
      <c r="L8" s="22">
        <f>VLOOKUP(J8,Food_month_on_month_changes[[#All],[Month Year]:[Rural+Urban]],3,0)</f>
        <v>181.3</v>
      </c>
      <c r="M8" s="22">
        <f>VLOOKUP(J8,Food_month_on_month_changes[[#All],[Month Year]:[Rural+Urban]],4,0)</f>
        <v>178.3</v>
      </c>
      <c r="N8" s="37">
        <f t="shared" si="0"/>
        <v>-4.5095828635851824E-3</v>
      </c>
      <c r="O8" s="37">
        <f t="shared" si="1"/>
        <v>-1.0911074740861974E-2</v>
      </c>
      <c r="P8" s="37">
        <f t="shared" si="2"/>
        <v>-7.2383073496658295E-3</v>
      </c>
      <c r="AF8" s="51" t="s">
        <v>1231</v>
      </c>
      <c r="AG8">
        <f>INDEX('Main Data'!$E$338:$AI$338,MATCH('EDA  3'!$AF8,Table2[[#Headers],[Cereals and products]:[General index]],0))</f>
        <v>193.39999999999998</v>
      </c>
      <c r="AH8">
        <f>INDEX('Main Data'!$E$339:$AI$339,MATCH('EDA  3'!$AF8,Table2[[#Headers],[Cereals and products]:[General index]],0))</f>
        <v>198.10000000000002</v>
      </c>
      <c r="AI8" s="52">
        <f>INDEX('Main Data'!$E$340:$AI$340,MATCH('EDA  3'!$AF8,Table2[[#Headers],[Cereals and products]:[General index]],0))</f>
        <v>195.10000000000002</v>
      </c>
    </row>
    <row r="9" spans="2:35">
      <c r="B9">
        <v>2022</v>
      </c>
      <c r="C9" t="s">
        <v>194</v>
      </c>
      <c r="D9">
        <v>7</v>
      </c>
      <c r="E9" t="str">
        <f>Food_month_on_month_changes[[#This Row],[Month]]&amp;" "&amp;RIGHT(Food_month_on_month_changes[[#This Row],[Year]],2)</f>
        <v>July 22</v>
      </c>
      <c r="F9">
        <v>172.5</v>
      </c>
      <c r="G9">
        <v>179.4</v>
      </c>
      <c r="H9">
        <v>175</v>
      </c>
      <c r="J9" s="22" t="s">
        <v>1241</v>
      </c>
      <c r="K9" s="24">
        <f>VLOOKUP(J9,Food_month_on_month_changes[[#All],[Month Year]:[Rural+Urban]],2,0)</f>
        <v>174.4</v>
      </c>
      <c r="L9" s="22">
        <f>VLOOKUP(J9,Food_month_on_month_changes[[#All],[Month Year]:[Rural+Urban]],3,0)</f>
        <v>178.6</v>
      </c>
      <c r="M9" s="22">
        <f>VLOOKUP(J9,Food_month_on_month_changes[[#All],[Month Year]:[Rural+Urban]],4,0)</f>
        <v>175.9</v>
      </c>
      <c r="N9" s="37">
        <f t="shared" si="0"/>
        <v>-1.2457531143827796E-2</v>
      </c>
      <c r="O9" s="37">
        <f t="shared" si="1"/>
        <v>-1.4892443463872128E-2</v>
      </c>
      <c r="P9" s="37">
        <f t="shared" si="2"/>
        <v>-1.3460459899046581E-2</v>
      </c>
      <c r="AF9" s="51" t="s">
        <v>36</v>
      </c>
      <c r="AG9">
        <f>INDEX('Main Data'!$E$338:$AI$338,MATCH('EDA  3'!$AF9,Table2[[#Headers],[Cereals and products]:[General index]],0))</f>
        <v>165.4</v>
      </c>
      <c r="AH9">
        <f>INDEX('Main Data'!$E$339:$AI$339,MATCH('EDA  3'!$AF9,Table2[[#Headers],[Cereals and products]:[General index]],0))</f>
        <v>166.4</v>
      </c>
      <c r="AI9" s="52">
        <f>INDEX('Main Data'!$E$340:$AI$340,MATCH('EDA  3'!$AF9,Table2[[#Headers],[Cereals and products]:[General index]],0))</f>
        <v>165.8</v>
      </c>
    </row>
    <row r="10" spans="2:35">
      <c r="B10">
        <v>2022</v>
      </c>
      <c r="C10" t="s">
        <v>213</v>
      </c>
      <c r="D10">
        <v>8</v>
      </c>
      <c r="E10" t="str">
        <f>Food_month_on_month_changes[[#This Row],[Month]]&amp;" "&amp;RIGHT(Food_month_on_month_changes[[#This Row],[Year]],2)</f>
        <v>August 22</v>
      </c>
      <c r="F10">
        <v>173.9</v>
      </c>
      <c r="G10">
        <v>180.4</v>
      </c>
      <c r="H10">
        <v>176.3</v>
      </c>
      <c r="J10" s="22" t="s">
        <v>1242</v>
      </c>
      <c r="K10" s="24">
        <f>VLOOKUP(J10,Food_month_on_month_changes[[#All],[Month Year]:[Rural+Urban]],2,0)</f>
        <v>175</v>
      </c>
      <c r="L10" s="22">
        <f>VLOOKUP(J10,Food_month_on_month_changes[[#All],[Month Year]:[Rural+Urban]],3,0)</f>
        <v>179.5</v>
      </c>
      <c r="M10" s="22">
        <f>VLOOKUP(J10,Food_month_on_month_changes[[#All],[Month Year]:[Rural+Urban]],4,0)</f>
        <v>176.7</v>
      </c>
      <c r="N10" s="37">
        <f t="shared" si="0"/>
        <v>3.4403669724770315E-3</v>
      </c>
      <c r="O10" s="37">
        <f t="shared" si="1"/>
        <v>5.0391937290033915E-3</v>
      </c>
      <c r="P10" s="37">
        <f t="shared" si="2"/>
        <v>4.5480386583284984E-3</v>
      </c>
      <c r="AF10" s="51" t="s">
        <v>43</v>
      </c>
      <c r="AG10">
        <f>INDEX('Main Data'!$E$338:$AI$338,MATCH('EDA  3'!$AF10,Table2[[#Headers],[Cereals and products]:[General index]],0))</f>
        <v>174.2</v>
      </c>
      <c r="AH10">
        <f>INDEX('Main Data'!$E$339:$AI$339,MATCH('EDA  3'!$AF10,Table2[[#Headers],[Cereals and products]:[General index]],0))</f>
        <v>159.1</v>
      </c>
      <c r="AI10" s="52">
        <f>INDEX('Main Data'!$E$340:$AI$340,MATCH('EDA  3'!$AF10,Table2[[#Headers],[Cereals and products]:[General index]],0))</f>
        <v>167.9</v>
      </c>
    </row>
    <row r="11" spans="2:35">
      <c r="B11">
        <v>2022</v>
      </c>
      <c r="C11" t="s">
        <v>228</v>
      </c>
      <c r="D11">
        <v>9</v>
      </c>
      <c r="E11" t="str">
        <f>Food_month_on_month_changes[[#This Row],[Month]]&amp;" "&amp;RIGHT(Food_month_on_month_changes[[#This Row],[Year]],2)</f>
        <v>September 22</v>
      </c>
      <c r="F11">
        <v>175.5</v>
      </c>
      <c r="G11">
        <v>181.8</v>
      </c>
      <c r="H11">
        <v>177.8</v>
      </c>
      <c r="J11" s="22" t="s">
        <v>1243</v>
      </c>
      <c r="K11" s="24">
        <f>VLOOKUP(J11,Food_month_on_month_changes[[#All],[Month Year]:[Rural+Urban]],2,0)</f>
        <v>174.8</v>
      </c>
      <c r="L11" s="22">
        <f>VLOOKUP(J11,Food_month_on_month_changes[[#All],[Month Year]:[Rural+Urban]],3,0)</f>
        <v>180.7</v>
      </c>
      <c r="M11" s="22">
        <f>VLOOKUP(J11,Food_month_on_month_changes[[#All],[Month Year]:[Rural+Urban]],4,0)</f>
        <v>177</v>
      </c>
      <c r="N11" s="37">
        <f t="shared" si="0"/>
        <v>-1.1428571428570779E-3</v>
      </c>
      <c r="O11" s="37">
        <f t="shared" si="1"/>
        <v>6.6852367688021649E-3</v>
      </c>
      <c r="P11" s="37">
        <f t="shared" si="2"/>
        <v>1.6977928692700134E-3</v>
      </c>
      <c r="AF11" s="53" t="s">
        <v>42</v>
      </c>
      <c r="AG11" s="54">
        <f>INDEX('Main Data'!$E$338:$AI$338,MATCH('EDA  3'!$AF11,Table2[[#Headers],[Cereals and products]:[General index]],0))</f>
        <v>188.9</v>
      </c>
      <c r="AH11" s="54">
        <f>INDEX('Main Data'!$E$339:$AI$339,MATCH('EDA  3'!$AF11,Table2[[#Headers],[Cereals and products]:[General index]],0))</f>
        <v>183.5</v>
      </c>
      <c r="AI11" s="55">
        <f>INDEX('Main Data'!$E$340:$AI$340,MATCH('EDA  3'!$AF11,Table2[[#Headers],[Cereals and products]:[General index]],0))</f>
        <v>187.1</v>
      </c>
    </row>
    <row r="12" spans="2:35">
      <c r="B12">
        <v>2022</v>
      </c>
      <c r="C12" t="s">
        <v>238</v>
      </c>
      <c r="D12">
        <v>10</v>
      </c>
      <c r="E12" t="str">
        <f>Food_month_on_month_changes[[#This Row],[Month]]&amp;" "&amp;RIGHT(Food_month_on_month_changes[[#This Row],[Year]],2)</f>
        <v>October 22</v>
      </c>
      <c r="F12">
        <v>177.4</v>
      </c>
      <c r="G12">
        <v>183.3</v>
      </c>
      <c r="H12">
        <v>179.6</v>
      </c>
      <c r="J12" s="22" t="s">
        <v>1244</v>
      </c>
      <c r="K12" s="24">
        <f>VLOOKUP(J12,Food_month_on_month_changes[[#All],[Month Year]:[Rural+Urban]],2,0)</f>
        <v>174.8</v>
      </c>
      <c r="L12" s="22">
        <f>VLOOKUP(J12,Food_month_on_month_changes[[#All],[Month Year]:[Rural+Urban]],3,0)</f>
        <v>180.8</v>
      </c>
      <c r="M12" s="22">
        <f>VLOOKUP(J12,Food_month_on_month_changes[[#All],[Month Year]:[Rural+Urban]],4,0)</f>
        <v>177</v>
      </c>
      <c r="N12" s="37">
        <f t="shared" si="0"/>
        <v>0</v>
      </c>
      <c r="O12" s="37">
        <f t="shared" si="1"/>
        <v>5.5340343110139867E-4</v>
      </c>
      <c r="P12" s="37">
        <f t="shared" si="2"/>
        <v>0</v>
      </c>
    </row>
    <row r="13" spans="2:35">
      <c r="B13">
        <v>2022</v>
      </c>
      <c r="C13" t="s">
        <v>264</v>
      </c>
      <c r="D13">
        <v>11</v>
      </c>
      <c r="E13" t="str">
        <f>Food_month_on_month_changes[[#This Row],[Month]]&amp;" "&amp;RIGHT(Food_month_on_month_changes[[#This Row],[Year]],2)</f>
        <v>November 22</v>
      </c>
      <c r="F13">
        <v>176.6</v>
      </c>
      <c r="G13">
        <v>181.3</v>
      </c>
      <c r="H13">
        <v>178.3</v>
      </c>
      <c r="J13" s="22" t="s">
        <v>1245</v>
      </c>
      <c r="K13" s="24">
        <f>VLOOKUP(J13,Food_month_on_month_changes[[#All],[Month Year]:[Rural+Urban]],2,0)</f>
        <v>175.5</v>
      </c>
      <c r="L13" s="22">
        <f>VLOOKUP(J13,Food_month_on_month_changes[[#All],[Month Year]:[Rural+Urban]],3,0)</f>
        <v>182.1</v>
      </c>
      <c r="M13" s="22">
        <f>VLOOKUP(J13,Food_month_on_month_changes[[#All],[Month Year]:[Rural+Urban]],4,0)</f>
        <v>177.9</v>
      </c>
      <c r="N13" s="37">
        <f t="shared" si="0"/>
        <v>4.0045766590388367E-3</v>
      </c>
      <c r="O13" s="37">
        <f t="shared" si="1"/>
        <v>7.1902654867255691E-3</v>
      </c>
      <c r="P13" s="37">
        <f t="shared" si="2"/>
        <v>5.0847457627118961E-3</v>
      </c>
    </row>
    <row r="14" spans="2:35">
      <c r="B14">
        <v>2022</v>
      </c>
      <c r="C14" t="s">
        <v>273</v>
      </c>
      <c r="D14">
        <v>12</v>
      </c>
      <c r="E14" t="str">
        <f>Food_month_on_month_changes[[#This Row],[Month]]&amp;" "&amp;RIGHT(Food_month_on_month_changes[[#This Row],[Year]],2)</f>
        <v>December 22</v>
      </c>
      <c r="F14">
        <v>174.4</v>
      </c>
      <c r="G14">
        <v>178.6</v>
      </c>
      <c r="H14">
        <v>175.9</v>
      </c>
      <c r="J14" s="22" t="s">
        <v>1246</v>
      </c>
      <c r="K14" s="24">
        <f>VLOOKUP(J14,Food_month_on_month_changes[[#All],[Month Year]:[Rural+Urban]],2,0)</f>
        <v>176.8</v>
      </c>
      <c r="L14" s="22">
        <f>VLOOKUP(J14,Food_month_on_month_changes[[#All],[Month Year]:[Rural+Urban]],3,0)</f>
        <v>183.1</v>
      </c>
      <c r="M14" s="22">
        <f>VLOOKUP(J14,Food_month_on_month_changes[[#All],[Month Year]:[Rural+Urban]],4,0)</f>
        <v>179.1</v>
      </c>
      <c r="N14" s="37">
        <f t="shared" si="0"/>
        <v>7.4074074074074719E-3</v>
      </c>
      <c r="O14" s="37">
        <f t="shared" si="1"/>
        <v>5.4914881933003845E-3</v>
      </c>
      <c r="P14" s="37">
        <f t="shared" si="2"/>
        <v>6.7453625632377095E-3</v>
      </c>
    </row>
    <row r="15" spans="2:35">
      <c r="B15">
        <v>2023</v>
      </c>
      <c r="C15" t="s">
        <v>62</v>
      </c>
      <c r="D15">
        <v>1</v>
      </c>
      <c r="E15" t="str">
        <f>Food_month_on_month_changes[[#This Row],[Month]]&amp;" "&amp;RIGHT(Food_month_on_month_changes[[#This Row],[Year]],2)</f>
        <v>January 23</v>
      </c>
      <c r="F15">
        <v>175</v>
      </c>
      <c r="G15">
        <v>179.5</v>
      </c>
      <c r="H15">
        <v>176.7</v>
      </c>
      <c r="AF15" t="s">
        <v>1381</v>
      </c>
    </row>
    <row r="16" spans="2:35">
      <c r="B16">
        <v>2023</v>
      </c>
      <c r="C16" t="s">
        <v>116</v>
      </c>
      <c r="D16">
        <v>2</v>
      </c>
      <c r="E16" t="str">
        <f>Food_month_on_month_changes[[#This Row],[Month]]&amp;" "&amp;RIGHT(Food_month_on_month_changes[[#This Row],[Year]],2)</f>
        <v>February 23</v>
      </c>
      <c r="F16">
        <v>174.8</v>
      </c>
      <c r="G16">
        <v>180.7</v>
      </c>
      <c r="H16">
        <v>177</v>
      </c>
    </row>
    <row r="17" spans="2:35">
      <c r="B17">
        <v>2023</v>
      </c>
      <c r="C17" t="s">
        <v>138</v>
      </c>
      <c r="D17">
        <v>3</v>
      </c>
      <c r="E17" t="str">
        <f>Food_month_on_month_changes[[#This Row],[Month]]&amp;" "&amp;RIGHT(Food_month_on_month_changes[[#This Row],[Year]],2)</f>
        <v>March 23</v>
      </c>
      <c r="F17">
        <v>174.8</v>
      </c>
      <c r="G17">
        <v>180.8</v>
      </c>
      <c r="H17">
        <v>177</v>
      </c>
      <c r="AF17" s="68" t="s">
        <v>1380</v>
      </c>
      <c r="AG17" s="69" t="s">
        <v>60</v>
      </c>
      <c r="AH17" s="69" t="s">
        <v>85</v>
      </c>
      <c r="AI17" s="70" t="s">
        <v>104</v>
      </c>
    </row>
    <row r="18" spans="2:35">
      <c r="B18">
        <v>2023</v>
      </c>
      <c r="C18" t="s">
        <v>154</v>
      </c>
      <c r="D18">
        <v>4</v>
      </c>
      <c r="E18" t="str">
        <f>Food_month_on_month_changes[[#This Row],[Month]]&amp;" "&amp;RIGHT(Food_month_on_month_changes[[#This Row],[Year]],2)</f>
        <v>April 23</v>
      </c>
      <c r="F18">
        <v>175.5</v>
      </c>
      <c r="G18">
        <v>182.1</v>
      </c>
      <c r="H18">
        <v>177.9</v>
      </c>
      <c r="AF18" s="51" t="s">
        <v>1233</v>
      </c>
      <c r="AG18">
        <f>INDEX('Main Data'!$E$371:$AI$371,MATCH('EDA  3'!$AF18,Table2[[#Headers],[Cereals and products]:[General index]],0))</f>
        <v>162.10000000000002</v>
      </c>
      <c r="AH18">
        <f>INDEX('Main Data'!$E$372:$AI$372,MATCH('EDA  3'!$AF18,Table2[[#Headers],[Cereals and products]:[General index]],0))</f>
        <v>162.1</v>
      </c>
      <c r="AI18" s="52">
        <f>INDEX('Main Data'!$E$373:$AI$373,MATCH('EDA  3'!$AF18,Table2[[#Headers],[Cereals and products]:[General index]],0))</f>
        <v>162.29999999999998</v>
      </c>
    </row>
    <row r="19" spans="2:35">
      <c r="B19">
        <v>2023</v>
      </c>
      <c r="C19" t="s">
        <v>167</v>
      </c>
      <c r="D19">
        <v>5</v>
      </c>
      <c r="E19" t="str">
        <f>Food_month_on_month_changes[[#This Row],[Month]]&amp;" "&amp;RIGHT(Food_month_on_month_changes[[#This Row],[Year]],2)</f>
        <v>May 23</v>
      </c>
      <c r="F19">
        <v>176.8</v>
      </c>
      <c r="G19">
        <v>183.1</v>
      </c>
      <c r="H19">
        <v>179.1</v>
      </c>
      <c r="AF19" s="51" t="s">
        <v>1226</v>
      </c>
      <c r="AG19">
        <f>INDEX('Main Data'!$E$371:$AI$371,MATCH('EDA  3'!$AF19,Table2[[#Headers],[Cereals and products]:[General index]],0))</f>
        <v>158.85</v>
      </c>
      <c r="AH19">
        <f>INDEX('Main Data'!$E$372:$AI$372,MATCH('EDA  3'!$AF19,Table2[[#Headers],[Cereals and products]:[General index]],0))</f>
        <v>180.4</v>
      </c>
      <c r="AI19" s="52">
        <f>INDEX('Main Data'!$E$373:$AI$373,MATCH('EDA  3'!$AF19,Table2[[#Headers],[Cereals and products]:[General index]],0))</f>
        <v>166.6</v>
      </c>
    </row>
    <row r="20" spans="2:35">
      <c r="AF20" s="51" t="s">
        <v>1229</v>
      </c>
      <c r="AG20">
        <f>INDEX('Main Data'!$E$371:$AI$371,MATCH('EDA  3'!$AF20,Table2[[#Headers],[Cereals and products]:[General index]],0))</f>
        <v>174.05</v>
      </c>
      <c r="AH20">
        <f>INDEX('Main Data'!$E$372:$AI$372,MATCH('EDA  3'!$AF20,Table2[[#Headers],[Cereals and products]:[General index]],0))</f>
        <v>175.8</v>
      </c>
      <c r="AI20" s="52">
        <f>INDEX('Main Data'!$E$373:$AI$373,MATCH('EDA  3'!$AF20,Table2[[#Headers],[Cereals and products]:[General index]],0))</f>
        <v>174.64999999999998</v>
      </c>
    </row>
    <row r="21" spans="2:35">
      <c r="AF21" s="51" t="s">
        <v>1231</v>
      </c>
      <c r="AG21">
        <f>INDEX('Main Data'!$E$371:$AI$371,MATCH('EDA  3'!$AF21,Table2[[#Headers],[Cereals and products]:[General index]],0))</f>
        <v>191.25</v>
      </c>
      <c r="AH21">
        <f>INDEX('Main Data'!$E$372:$AI$372,MATCH('EDA  3'!$AF21,Table2[[#Headers],[Cereals and products]:[General index]],0))</f>
        <v>198.05</v>
      </c>
      <c r="AI21" s="52">
        <f>INDEX('Main Data'!$E$373:$AI$373,MATCH('EDA  3'!$AF21,Table2[[#Headers],[Cereals and products]:[General index]],0))</f>
        <v>193.75</v>
      </c>
    </row>
    <row r="22" spans="2:35">
      <c r="AF22" s="51" t="s">
        <v>36</v>
      </c>
      <c r="AG22">
        <f>INDEX('Main Data'!$E$371:$AI$371,MATCH('EDA  3'!$AF22,Table2[[#Headers],[Cereals and products]:[General index]],0))</f>
        <v>179.6</v>
      </c>
      <c r="AH22">
        <f>INDEX('Main Data'!$E$372:$AI$372,MATCH('EDA  3'!$AF22,Table2[[#Headers],[Cereals and products]:[General index]],0))</f>
        <v>179.4</v>
      </c>
      <c r="AI22" s="52">
        <f>INDEX('Main Data'!$E$373:$AI$373,MATCH('EDA  3'!$AF22,Table2[[#Headers],[Cereals and products]:[General index]],0))</f>
        <v>179.5</v>
      </c>
    </row>
    <row r="23" spans="2:35">
      <c r="AF23" s="51" t="s">
        <v>43</v>
      </c>
      <c r="AG23">
        <f>INDEX('Main Data'!$E$371:$AI$371,MATCH('EDA  3'!$AF23,Table2[[#Headers],[Cereals and products]:[General index]],0))</f>
        <v>178.7</v>
      </c>
      <c r="AH23">
        <f>INDEX('Main Data'!$E$372:$AI$372,MATCH('EDA  3'!$AF23,Table2[[#Headers],[Cereals and products]:[General index]],0))</f>
        <v>165.9</v>
      </c>
      <c r="AI23" s="52">
        <f>INDEX('Main Data'!$E$373:$AI$373,MATCH('EDA  3'!$AF23,Table2[[#Headers],[Cereals and products]:[General index]],0))</f>
        <v>173.4</v>
      </c>
    </row>
    <row r="24" spans="2:35">
      <c r="AF24" s="53" t="s">
        <v>42</v>
      </c>
      <c r="AG24" s="54">
        <f>INDEX('Main Data'!$E$371:$AI$371,MATCH('EDA  3'!$AF24,Table2[[#Headers],[Cereals and products]:[General index]],0))</f>
        <v>221</v>
      </c>
      <c r="AH24" s="54">
        <f>INDEX('Main Data'!$E$372:$AI$372,MATCH('EDA  3'!$AF24,Table2[[#Headers],[Cereals and products]:[General index]],0))</f>
        <v>211.9</v>
      </c>
      <c r="AI24" s="55">
        <f>INDEX('Main Data'!$E$373:$AI$373,MATCH('EDA  3'!$AF24,Table2[[#Headers],[Cereals and products]:[General index]],0))</f>
        <v>218</v>
      </c>
    </row>
    <row r="26" spans="2:35">
      <c r="AF26" t="s">
        <v>1382</v>
      </c>
    </row>
    <row r="28" spans="2:35">
      <c r="AF28" s="68" t="s">
        <v>1380</v>
      </c>
      <c r="AG28" s="69" t="s">
        <v>60</v>
      </c>
      <c r="AH28" s="69" t="s">
        <v>85</v>
      </c>
      <c r="AI28" s="70" t="s">
        <v>104</v>
      </c>
    </row>
    <row r="29" spans="2:35">
      <c r="AF29" s="51" t="s">
        <v>1233</v>
      </c>
      <c r="AG29" s="18">
        <f>(AG18-AG5)/AG5</f>
        <v>-4.4784914555097192E-2</v>
      </c>
      <c r="AH29" s="18">
        <f t="shared" ref="AH29:AI29" si="3">(AH18-AH5)/AH5</f>
        <v>-2.014910336490032E-2</v>
      </c>
      <c r="AI29" s="56">
        <f t="shared" si="3"/>
        <v>-3.5268476322568049E-2</v>
      </c>
    </row>
    <row r="30" spans="2:35">
      <c r="AF30" s="51" t="s">
        <v>1226</v>
      </c>
      <c r="AG30" s="18">
        <f t="shared" ref="AG30:AI35" si="4">(AG19-AG6)/AG6</f>
        <v>-4.62323626538578E-2</v>
      </c>
      <c r="AH30" s="18">
        <f t="shared" si="4"/>
        <v>-6.4315352697095457E-2</v>
      </c>
      <c r="AI30" s="56">
        <f t="shared" si="4"/>
        <v>-5.3409090909090941E-2</v>
      </c>
    </row>
    <row r="31" spans="2:35">
      <c r="AF31" s="51" t="s">
        <v>1229</v>
      </c>
      <c r="AG31" s="18">
        <f t="shared" si="4"/>
        <v>9.3278894472361956E-2</v>
      </c>
      <c r="AH31" s="18">
        <f t="shared" si="4"/>
        <v>9.498598567424478E-2</v>
      </c>
      <c r="AI31" s="56">
        <f t="shared" si="4"/>
        <v>9.3955527716880496E-2</v>
      </c>
    </row>
    <row r="32" spans="2:35">
      <c r="AF32" s="51" t="s">
        <v>1231</v>
      </c>
      <c r="AG32" s="18">
        <f t="shared" si="4"/>
        <v>-1.1116856256463171E-2</v>
      </c>
      <c r="AH32" s="18">
        <f t="shared" si="4"/>
        <v>-2.5239777889960304E-4</v>
      </c>
      <c r="AI32" s="56">
        <f t="shared" si="4"/>
        <v>-6.919528446950398E-3</v>
      </c>
    </row>
    <row r="33" spans="32:35">
      <c r="AF33" s="51" t="s">
        <v>36</v>
      </c>
      <c r="AG33" s="18">
        <f t="shared" si="4"/>
        <v>8.5852478839177682E-2</v>
      </c>
      <c r="AH33" s="18">
        <f t="shared" si="4"/>
        <v>7.8125E-2</v>
      </c>
      <c r="AI33" s="56">
        <f t="shared" si="4"/>
        <v>8.2629674306393175E-2</v>
      </c>
    </row>
    <row r="34" spans="32:35">
      <c r="AF34" s="51" t="s">
        <v>43</v>
      </c>
      <c r="AG34" s="18">
        <f t="shared" si="4"/>
        <v>2.5832376578645237E-2</v>
      </c>
      <c r="AH34" s="18">
        <f t="shared" si="4"/>
        <v>4.2740414833438163E-2</v>
      </c>
      <c r="AI34" s="56">
        <f t="shared" si="4"/>
        <v>3.2757593805836809E-2</v>
      </c>
    </row>
    <row r="35" spans="32:35">
      <c r="AF35" s="53" t="s">
        <v>42</v>
      </c>
      <c r="AG35" s="75">
        <f t="shared" si="4"/>
        <v>0.16993118051879297</v>
      </c>
      <c r="AH35" s="75">
        <f t="shared" si="4"/>
        <v>0.15476839237057224</v>
      </c>
      <c r="AI35" s="57">
        <f t="shared" si="4"/>
        <v>0.16515232495991453</v>
      </c>
    </row>
  </sheetData>
  <conditionalFormatting sqref="N4:N14">
    <cfRule type="colorScale" priority="6">
      <colorScale>
        <cfvo type="min"/>
        <cfvo type="percentile" val="50"/>
        <cfvo type="max"/>
        <color rgb="FF63BE7B"/>
        <color rgb="FFFFEB84"/>
        <color rgb="FFF8696B"/>
      </colorScale>
    </cfRule>
  </conditionalFormatting>
  <conditionalFormatting sqref="O4:O14">
    <cfRule type="colorScale" priority="5">
      <colorScale>
        <cfvo type="min"/>
        <cfvo type="percentile" val="50"/>
        <cfvo type="max"/>
        <color rgb="FF63BE7B"/>
        <color rgb="FFFFEB84"/>
        <color rgb="FFF8696B"/>
      </colorScale>
    </cfRule>
  </conditionalFormatting>
  <conditionalFormatting sqref="P4:P14">
    <cfRule type="colorScale" priority="4">
      <colorScale>
        <cfvo type="min"/>
        <cfvo type="percentile" val="50"/>
        <cfvo type="max"/>
        <color rgb="FF63BE7B"/>
        <color rgb="FFFFEB84"/>
        <color rgb="FFF8696B"/>
      </colorScale>
    </cfRule>
  </conditionalFormatting>
  <conditionalFormatting sqref="AG29:AG35">
    <cfRule type="colorScale" priority="3">
      <colorScale>
        <cfvo type="min"/>
        <cfvo type="percentile" val="50"/>
        <cfvo type="max"/>
        <color rgb="FF63BE7B"/>
        <color rgb="FFFFEB84"/>
        <color rgb="FFF8696B"/>
      </colorScale>
    </cfRule>
  </conditionalFormatting>
  <conditionalFormatting sqref="AH29:AH35">
    <cfRule type="colorScale" priority="2">
      <colorScale>
        <cfvo type="min"/>
        <cfvo type="percentile" val="50"/>
        <cfvo type="max"/>
        <color rgb="FF63BE7B"/>
        <color rgb="FFFFEB84"/>
        <color rgb="FFF8696B"/>
      </colorScale>
    </cfRule>
  </conditionalFormatting>
  <conditionalFormatting sqref="AI29:AI35">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10F1-E17F-4F52-A02D-F3705FCC6CBD}">
  <dimension ref="B2:BH61"/>
  <sheetViews>
    <sheetView topLeftCell="AQ64" workbookViewId="0">
      <selection activeCell="AW42" sqref="AW42"/>
    </sheetView>
  </sheetViews>
  <sheetFormatPr defaultRowHeight="14.4"/>
  <cols>
    <col min="2" max="2" width="9.109375" bestFit="1" customWidth="1"/>
    <col min="3" max="3" width="9.77734375" bestFit="1" customWidth="1"/>
    <col min="4" max="4" width="12.21875" bestFit="1" customWidth="1"/>
    <col min="5" max="5" width="6" bestFit="1" customWidth="1"/>
    <col min="6" max="6" width="7" bestFit="1" customWidth="1"/>
    <col min="7" max="7" width="11.21875" bestFit="1" customWidth="1"/>
    <col min="8" max="8" width="8.44140625" bestFit="1" customWidth="1"/>
    <col min="9" max="9" width="13.77734375" bestFit="1" customWidth="1"/>
    <col min="10" max="11" width="17.44140625" bestFit="1" customWidth="1"/>
    <col min="12" max="13" width="12.21875" bestFit="1" customWidth="1"/>
    <col min="14" max="14" width="7" bestFit="1" customWidth="1"/>
    <col min="15" max="16" width="11.21875" bestFit="1" customWidth="1"/>
    <col min="17" max="17" width="8.44140625" bestFit="1" customWidth="1"/>
    <col min="18" max="18" width="6.33203125" bestFit="1" customWidth="1"/>
    <col min="19" max="19" width="9.77734375" bestFit="1" customWidth="1"/>
    <col min="20" max="21" width="12.21875" bestFit="1" customWidth="1"/>
    <col min="22" max="22" width="7" bestFit="1" customWidth="1"/>
    <col min="23" max="24" width="11.21875" bestFit="1" customWidth="1"/>
    <col min="26" max="26" width="25.77734375" bestFit="1" customWidth="1"/>
    <col min="27" max="27" width="9.77734375" bestFit="1" customWidth="1"/>
    <col min="28" max="28" width="25.77734375" bestFit="1" customWidth="1"/>
    <col min="29" max="29" width="9.77734375" bestFit="1" customWidth="1"/>
    <col min="30" max="30" width="12.21875" bestFit="1" customWidth="1"/>
    <col min="31" max="31" width="11.21875" bestFit="1" customWidth="1"/>
    <col min="32" max="32" width="6" bestFit="1" customWidth="1"/>
    <col min="33" max="33" width="11.21875" bestFit="1" customWidth="1"/>
    <col min="34" max="34" width="26.77734375" bestFit="1" customWidth="1"/>
    <col min="35" max="35" width="9.77734375" bestFit="1" customWidth="1"/>
    <col min="36" max="36" width="12.21875" bestFit="1" customWidth="1"/>
    <col min="37" max="37" width="26.77734375" bestFit="1" customWidth="1"/>
    <col min="38" max="38" width="9.77734375" bestFit="1" customWidth="1"/>
    <col min="39" max="39" width="12.21875" bestFit="1" customWidth="1"/>
    <col min="40" max="41" width="7" bestFit="1" customWidth="1"/>
    <col min="42" max="42" width="19.44140625" bestFit="1" customWidth="1"/>
    <col min="43" max="43" width="9.77734375" bestFit="1" customWidth="1"/>
    <col min="44" max="44" width="12.21875" bestFit="1" customWidth="1"/>
    <col min="45" max="45" width="19.44140625" bestFit="1" customWidth="1"/>
    <col min="46" max="46" width="9.77734375" bestFit="1" customWidth="1"/>
    <col min="47" max="47" width="12.21875" bestFit="1" customWidth="1"/>
    <col min="48" max="49" width="6" bestFit="1" customWidth="1"/>
    <col min="50" max="50" width="11.21875" bestFit="1" customWidth="1"/>
    <col min="51" max="51" width="12.21875" bestFit="1" customWidth="1"/>
    <col min="52" max="52" width="5.6640625" bestFit="1" customWidth="1"/>
    <col min="53" max="53" width="6" bestFit="1" customWidth="1"/>
    <col min="54" max="54" width="11.21875" bestFit="1" customWidth="1"/>
    <col min="55" max="55" width="12.109375" bestFit="1" customWidth="1"/>
    <col min="56" max="56" width="9.77734375" bestFit="1" customWidth="1"/>
    <col min="57" max="57" width="12.21875" bestFit="1" customWidth="1"/>
    <col min="58" max="59" width="6" bestFit="1" customWidth="1"/>
    <col min="60" max="60" width="11.21875" bestFit="1" customWidth="1"/>
  </cols>
  <sheetData>
    <row r="2" spans="2:60">
      <c r="B2" t="s">
        <v>56</v>
      </c>
      <c r="K2" t="s">
        <v>45</v>
      </c>
      <c r="S2" t="s">
        <v>53</v>
      </c>
      <c r="AB2" t="s">
        <v>52</v>
      </c>
      <c r="AK2" t="s">
        <v>1249</v>
      </c>
      <c r="AS2" t="s">
        <v>49</v>
      </c>
      <c r="BC2" t="s">
        <v>59</v>
      </c>
    </row>
    <row r="3" spans="2:60">
      <c r="B3" s="68" t="s">
        <v>31</v>
      </c>
      <c r="C3" s="69" t="s">
        <v>32</v>
      </c>
      <c r="D3" s="69" t="s">
        <v>1250</v>
      </c>
      <c r="E3" s="69" t="s">
        <v>60</v>
      </c>
      <c r="F3" s="69" t="s">
        <v>85</v>
      </c>
      <c r="G3" s="70" t="s">
        <v>104</v>
      </c>
      <c r="K3" s="78" t="s">
        <v>31</v>
      </c>
      <c r="L3" s="79" t="s">
        <v>32</v>
      </c>
      <c r="M3" s="69" t="s">
        <v>1250</v>
      </c>
      <c r="N3" s="69" t="s">
        <v>60</v>
      </c>
      <c r="O3" s="69" t="s">
        <v>85</v>
      </c>
      <c r="P3" s="70" t="s">
        <v>104</v>
      </c>
      <c r="S3" s="68" t="s">
        <v>31</v>
      </c>
      <c r="T3" s="69" t="s">
        <v>32</v>
      </c>
      <c r="U3" s="69" t="s">
        <v>1250</v>
      </c>
      <c r="V3" s="69" t="s">
        <v>60</v>
      </c>
      <c r="W3" s="69" t="s">
        <v>85</v>
      </c>
      <c r="X3" s="70" t="s">
        <v>104</v>
      </c>
      <c r="AB3" s="68" t="s">
        <v>31</v>
      </c>
      <c r="AC3" s="69" t="s">
        <v>32</v>
      </c>
      <c r="AD3" s="69" t="s">
        <v>1250</v>
      </c>
      <c r="AE3" s="69" t="s">
        <v>60</v>
      </c>
      <c r="AF3" s="69" t="s">
        <v>85</v>
      </c>
      <c r="AG3" s="70" t="s">
        <v>104</v>
      </c>
      <c r="AK3" s="68" t="s">
        <v>31</v>
      </c>
      <c r="AL3" s="69" t="s">
        <v>32</v>
      </c>
      <c r="AM3" s="69" t="s">
        <v>1250</v>
      </c>
      <c r="AN3" s="69" t="s">
        <v>60</v>
      </c>
      <c r="AO3" s="69" t="s">
        <v>85</v>
      </c>
      <c r="AP3" s="70" t="s">
        <v>104</v>
      </c>
      <c r="AS3" s="68" t="s">
        <v>31</v>
      </c>
      <c r="AT3" s="69" t="s">
        <v>32</v>
      </c>
      <c r="AU3" s="69" t="s">
        <v>1250</v>
      </c>
      <c r="AV3" s="69" t="s">
        <v>60</v>
      </c>
      <c r="AW3" s="69" t="s">
        <v>85</v>
      </c>
      <c r="AX3" s="70" t="s">
        <v>104</v>
      </c>
      <c r="BC3" s="68" t="s">
        <v>31</v>
      </c>
      <c r="BD3" s="69" t="s">
        <v>32</v>
      </c>
      <c r="BE3" s="68" t="s">
        <v>1250</v>
      </c>
      <c r="BF3" s="69" t="s">
        <v>60</v>
      </c>
      <c r="BG3" s="69" t="s">
        <v>85</v>
      </c>
      <c r="BH3" s="70" t="s">
        <v>104</v>
      </c>
    </row>
    <row r="4" spans="2:60">
      <c r="B4" s="51">
        <v>2019</v>
      </c>
      <c r="C4" t="s">
        <v>116</v>
      </c>
      <c r="D4" t="str">
        <f t="shared" ref="D4:D29" si="0">C4&amp;" "&amp;RIGHT(B4,2)</f>
        <v>February 19</v>
      </c>
      <c r="E4">
        <f>VLOOKUP('EDA  4'!$D4,Education[[#All],[Month Year]:[Rural+Urban]],2,0)</f>
        <v>155.5</v>
      </c>
      <c r="F4">
        <f>VLOOKUP($D4,Education[[#All],[Month Year]:[Rural+Urban]],3,0)</f>
        <v>146.6</v>
      </c>
      <c r="G4">
        <f>VLOOKUP($D4,Education[[#All],[Month Year]:[Rural+Urban]],4,0)</f>
        <v>150.30000000000001</v>
      </c>
      <c r="K4" s="51">
        <v>2019</v>
      </c>
      <c r="L4" s="84" t="s">
        <v>116</v>
      </c>
      <c r="M4" t="str">
        <f>L4&amp;" "&amp;RIGHT(K4,2)</f>
        <v>February 19</v>
      </c>
      <c r="N4">
        <f>VLOOKUP($M4,Food_and_beverages[[#All],[Month Year]:[Rural+Urban]],2,0)</f>
        <v>137.19999999999999</v>
      </c>
      <c r="O4">
        <f>VLOOKUP($M4,Food_and_beverages[[#All],[Month Year]:[Rural+Urban]],3,0)</f>
        <v>138</v>
      </c>
      <c r="P4">
        <f>VLOOKUP($M4,Food_and_beverages[[#All],[Month Year]:[Rural+Urban]],4,0)</f>
        <v>137.5</v>
      </c>
      <c r="S4" s="51">
        <v>2019</v>
      </c>
      <c r="T4" t="s">
        <v>116</v>
      </c>
      <c r="U4" t="str">
        <f>T4&amp;" "&amp;RIGHT(S4,2)</f>
        <v>February 19</v>
      </c>
      <c r="V4">
        <f>VLOOKUP($U4,Health[[#All],[Month Year]:[Rural+Urban]],2,0)</f>
        <v>149.9</v>
      </c>
      <c r="W4">
        <f>VLOOKUP($U4,Health[[#All],[Month Year]:[Rural+Urban]],3,0)</f>
        <v>138.5</v>
      </c>
      <c r="X4">
        <f>VLOOKUP($U4,Health[[#All],[Month Year]:[Rural+Urban]],4,0)</f>
        <v>145.6</v>
      </c>
      <c r="AB4" s="51">
        <v>2019</v>
      </c>
      <c r="AC4" t="s">
        <v>116</v>
      </c>
      <c r="AD4" t="str">
        <f>AC4&amp;" "&amp;RIGHT(AB4,2)</f>
        <v>February 19</v>
      </c>
      <c r="AE4">
        <f>VLOOKUP($AD4,Household_goods_and_services[[#All],[Month Year]:[Rural+Urban]],2,0)</f>
        <v>150.1</v>
      </c>
      <c r="AF4">
        <f>VLOOKUP($AD4,Household_goods_and_services[[#All],[Month Year]:[Rural+Urban]],3,0)</f>
        <v>136.6</v>
      </c>
      <c r="AG4">
        <f>VLOOKUP($AD4,Household_goods_and_services[[#All],[Month Year]:[Rural+Urban]],4,0)</f>
        <v>143.69999999999999</v>
      </c>
      <c r="AK4" s="51">
        <v>2019</v>
      </c>
      <c r="AL4" t="s">
        <v>116</v>
      </c>
      <c r="AM4" t="str">
        <f>AL4&amp;" "&amp;RIGHT(AK4,2)</f>
        <v>February 19</v>
      </c>
      <c r="AN4">
        <f>VLOOKUP($AM4,Transport_and_communication[[#All],[Month Year]:[Rural+Urban]],2,0)</f>
        <v>129.19999999999999</v>
      </c>
      <c r="AO4">
        <f>VLOOKUP($AM4,Transport_and_communication[[#All],[Month Year]:[Rural+Urban]],3,0)</f>
        <v>119.2</v>
      </c>
      <c r="AP4">
        <f>VLOOKUP($AM4,Transport_and_communication[[#All],[Month Year]:[Rural+Urban]],4,0)</f>
        <v>123.9</v>
      </c>
      <c r="AS4" s="51">
        <v>2019</v>
      </c>
      <c r="AT4" t="s">
        <v>116</v>
      </c>
      <c r="AU4" t="str">
        <f>AT4&amp;" "&amp;RIGHT(AS4,2)</f>
        <v>February 19</v>
      </c>
      <c r="AV4">
        <f>VLOOKUP($AU4,Clothing_and_Footwear[[#All],[Month Year]:[Rural+Urban]],2,0)</f>
        <v>149.9</v>
      </c>
      <c r="AW4">
        <f>VLOOKUP($AU4,Clothing_and_Footwear[[#All],[Month Year]:[Rural+Urban]],3,0)</f>
        <v>141.4</v>
      </c>
      <c r="AX4">
        <f>VLOOKUP($AU4,Clothing_and_Footwear[[#All],[Month Year]:[Rural+Urban]],4,0)</f>
        <v>146.5</v>
      </c>
      <c r="BC4" s="51">
        <v>2019</v>
      </c>
      <c r="BD4" t="s">
        <v>116</v>
      </c>
      <c r="BE4" s="117" t="s">
        <v>1372</v>
      </c>
      <c r="BF4">
        <f>VLOOKUP($BE4,General_Index[[#All],[Month Year]:[Rural+Urban]],2,0)</f>
        <v>141</v>
      </c>
      <c r="BG4" s="36">
        <f>VLOOKUP($BE4,General_Index[[#All],[Month Year]:[Rural+Urban]],3,0)</f>
        <v>138.6</v>
      </c>
      <c r="BH4">
        <f>VLOOKUP($BE4,General_Index[[#All],[Month Year]:[Rural+Urban]],4,0)</f>
        <v>139.9</v>
      </c>
    </row>
    <row r="5" spans="2:60">
      <c r="B5" s="51">
        <v>2019</v>
      </c>
      <c r="C5" t="s">
        <v>138</v>
      </c>
      <c r="D5" t="str">
        <f t="shared" si="0"/>
        <v>March 19</v>
      </c>
      <c r="E5">
        <v>155.5</v>
      </c>
      <c r="F5">
        <v>146.69999999999999</v>
      </c>
      <c r="G5" s="76">
        <v>150.30000000000001</v>
      </c>
      <c r="K5" s="51">
        <v>2019</v>
      </c>
      <c r="L5" t="s">
        <v>138</v>
      </c>
      <c r="M5" s="17" t="str">
        <f t="shared" ref="M5:M29" si="1">L5&amp;" "&amp;RIGHT(K5,2)</f>
        <v>March 19</v>
      </c>
      <c r="N5">
        <v>137.30000000000001</v>
      </c>
      <c r="O5">
        <v>139.6</v>
      </c>
      <c r="P5" s="52">
        <v>138.1</v>
      </c>
      <c r="S5" s="51">
        <v>2019</v>
      </c>
      <c r="T5" t="s">
        <v>138</v>
      </c>
      <c r="U5" s="17" t="str">
        <f t="shared" ref="U5" si="2">T5&amp;" "&amp;RIGHT(S5,2)</f>
        <v>March 19</v>
      </c>
      <c r="V5">
        <v>150.4</v>
      </c>
      <c r="W5">
        <v>139.19999999999999</v>
      </c>
      <c r="X5" s="52">
        <v>146.19999999999999</v>
      </c>
      <c r="AB5" s="51">
        <v>2019</v>
      </c>
      <c r="AC5" t="s">
        <v>138</v>
      </c>
      <c r="AD5" s="17" t="str">
        <f t="shared" ref="AD5" si="3">AC5&amp;" "&amp;RIGHT(AB5,2)</f>
        <v>March 19</v>
      </c>
      <c r="AE5">
        <v>150</v>
      </c>
      <c r="AF5">
        <v>136.80000000000001</v>
      </c>
      <c r="AG5" s="52">
        <v>143.80000000000001</v>
      </c>
      <c r="AK5" s="51">
        <v>2019</v>
      </c>
      <c r="AL5" t="s">
        <v>138</v>
      </c>
      <c r="AM5" s="17" t="str">
        <f t="shared" ref="AM5" si="4">AL5&amp;" "&amp;RIGHT(AK5,2)</f>
        <v>March 19</v>
      </c>
      <c r="AN5">
        <v>129.9</v>
      </c>
      <c r="AO5">
        <v>119.9</v>
      </c>
      <c r="AP5" s="52">
        <v>124.6</v>
      </c>
      <c r="AS5" s="51">
        <v>2019</v>
      </c>
      <c r="AT5" t="s">
        <v>138</v>
      </c>
      <c r="AU5" s="17" t="str">
        <f t="shared" ref="AU5" si="5">AT5&amp;" "&amp;RIGHT(AS5,2)</f>
        <v>March 19</v>
      </c>
      <c r="AV5">
        <v>150.1</v>
      </c>
      <c r="AW5">
        <v>141.6</v>
      </c>
      <c r="AX5" s="52">
        <v>146.69999999999999</v>
      </c>
      <c r="BC5" s="51">
        <v>2019</v>
      </c>
      <c r="BD5" t="s">
        <v>138</v>
      </c>
      <c r="BE5" s="51" t="s">
        <v>1274</v>
      </c>
      <c r="BF5">
        <v>141.19999999999999</v>
      </c>
      <c r="BG5" s="36">
        <v>139.5</v>
      </c>
      <c r="BH5" s="52">
        <v>140.4</v>
      </c>
    </row>
    <row r="6" spans="2:60">
      <c r="B6" s="82">
        <v>2019</v>
      </c>
      <c r="C6" s="58" t="s">
        <v>154</v>
      </c>
      <c r="D6" s="58" t="str">
        <f t="shared" si="0"/>
        <v>April 19</v>
      </c>
      <c r="E6" s="58">
        <f>AVERAGE(E5,E7)</f>
        <v>156.1</v>
      </c>
      <c r="F6" s="58">
        <f t="shared" ref="F6:G6" si="6">AVERAGE(F5,F7)</f>
        <v>147.35</v>
      </c>
      <c r="G6" s="58">
        <f t="shared" si="6"/>
        <v>150.94999999999999</v>
      </c>
      <c r="K6" s="82">
        <v>2019</v>
      </c>
      <c r="L6" s="58" t="s">
        <v>154</v>
      </c>
      <c r="M6" s="58" t="str">
        <f t="shared" si="1"/>
        <v>April 19</v>
      </c>
      <c r="N6" s="58">
        <f>AVERAGE(N5,N7)</f>
        <v>138.25</v>
      </c>
      <c r="O6" s="58">
        <f t="shared" ref="O6" si="7">AVERAGE(O5,O7)</f>
        <v>141.69999999999999</v>
      </c>
      <c r="P6" s="83">
        <f t="shared" ref="P6" si="8">AVERAGE(P5,P7)</f>
        <v>139.5</v>
      </c>
      <c r="S6" s="82">
        <v>2019</v>
      </c>
      <c r="T6" s="58" t="s">
        <v>154</v>
      </c>
      <c r="U6" s="58" t="str">
        <f t="shared" ref="U6:U29" si="9">T6&amp;" "&amp;RIGHT(S6,2)</f>
        <v>April 19</v>
      </c>
      <c r="V6" s="58">
        <f>AVERAGE(V5,V7)</f>
        <v>150.85000000000002</v>
      </c>
      <c r="W6" s="58">
        <f t="shared" ref="W6" si="10">AVERAGE(W5,W7)</f>
        <v>139.5</v>
      </c>
      <c r="X6" s="83">
        <f t="shared" ref="X6" si="11">AVERAGE(X5,X7)</f>
        <v>146.55000000000001</v>
      </c>
      <c r="AB6" s="82">
        <v>2019</v>
      </c>
      <c r="AC6" s="58" t="s">
        <v>154</v>
      </c>
      <c r="AD6" s="58" t="str">
        <f t="shared" ref="AD6:AD29" si="12">AC6&amp;" "&amp;RIGHT(AB6,2)</f>
        <v>April 19</v>
      </c>
      <c r="AE6" s="58">
        <f>AVERAGE(AE5,AE7)</f>
        <v>149.75</v>
      </c>
      <c r="AF6" s="58">
        <f t="shared" ref="AF6" si="13">AVERAGE(AF5,AF7)</f>
        <v>137</v>
      </c>
      <c r="AG6" s="83">
        <f t="shared" ref="AG6" si="14">AVERAGE(AG5,AG7)</f>
        <v>143.75</v>
      </c>
      <c r="AK6" s="82">
        <v>2019</v>
      </c>
      <c r="AL6" s="58" t="s">
        <v>154</v>
      </c>
      <c r="AM6" s="58" t="str">
        <f t="shared" ref="AM6:AM29" si="15">AL6&amp;" "&amp;RIGHT(AK6,2)</f>
        <v>April 19</v>
      </c>
      <c r="AN6" s="58">
        <f>AVERAGE(AN5,AN7)</f>
        <v>130.05000000000001</v>
      </c>
      <c r="AO6" s="58">
        <f t="shared" ref="AO6" si="16">AVERAGE(AO5,AO7)</f>
        <v>120</v>
      </c>
      <c r="AP6" s="83">
        <f t="shared" ref="AP6" si="17">AVERAGE(AP5,AP7)</f>
        <v>124.75</v>
      </c>
      <c r="AS6" s="82">
        <v>2019</v>
      </c>
      <c r="AT6" s="58" t="s">
        <v>154</v>
      </c>
      <c r="AU6" s="58" t="str">
        <f t="shared" ref="AU6:AU29" si="18">AT6&amp;" "&amp;RIGHT(AS6,2)</f>
        <v>April 19</v>
      </c>
      <c r="AV6" s="58">
        <f>AVERAGE(AV5,AV7)</f>
        <v>150.39999999999998</v>
      </c>
      <c r="AW6" s="58">
        <f t="shared" ref="AW6" si="19">AVERAGE(AW5,AW7)</f>
        <v>141.89999999999998</v>
      </c>
      <c r="AX6" s="83">
        <f t="shared" ref="AX6" si="20">AVERAGE(AX5,AX7)</f>
        <v>147</v>
      </c>
      <c r="BC6" s="82">
        <v>2019</v>
      </c>
      <c r="BD6" s="58" t="s">
        <v>154</v>
      </c>
      <c r="BE6" s="118" t="s">
        <v>1384</v>
      </c>
      <c r="BF6" s="58">
        <f>AVERAGE(BF5,BF7)</f>
        <v>141.80000000000001</v>
      </c>
      <c r="BG6" s="49">
        <f t="shared" ref="BG6:BH6" si="21">AVERAGE(BG5,BG7)</f>
        <v>140.5</v>
      </c>
      <c r="BH6" s="83">
        <f t="shared" si="21"/>
        <v>141.19999999999999</v>
      </c>
    </row>
    <row r="7" spans="2:60">
      <c r="B7" s="51">
        <v>2019</v>
      </c>
      <c r="C7" t="s">
        <v>167</v>
      </c>
      <c r="D7" t="str">
        <f t="shared" si="0"/>
        <v>May 19</v>
      </c>
      <c r="E7">
        <v>156.69999999999999</v>
      </c>
      <c r="F7">
        <v>148</v>
      </c>
      <c r="G7" s="76">
        <v>151.6</v>
      </c>
      <c r="K7" s="51">
        <v>2019</v>
      </c>
      <c r="L7" t="s">
        <v>167</v>
      </c>
      <c r="M7" t="str">
        <f t="shared" si="1"/>
        <v>May 19</v>
      </c>
      <c r="N7">
        <v>139.19999999999999</v>
      </c>
      <c r="O7">
        <v>143.80000000000001</v>
      </c>
      <c r="P7" s="52">
        <v>140.9</v>
      </c>
      <c r="S7" s="51">
        <v>2019</v>
      </c>
      <c r="T7" t="s">
        <v>167</v>
      </c>
      <c r="U7" t="str">
        <f t="shared" si="9"/>
        <v>May 19</v>
      </c>
      <c r="V7">
        <v>151.30000000000001</v>
      </c>
      <c r="W7">
        <v>139.80000000000001</v>
      </c>
      <c r="X7" s="52">
        <v>146.9</v>
      </c>
      <c r="AB7" s="51">
        <v>2019</v>
      </c>
      <c r="AC7" t="s">
        <v>167</v>
      </c>
      <c r="AD7" t="str">
        <f t="shared" si="12"/>
        <v>May 19</v>
      </c>
      <c r="AE7">
        <v>149.5</v>
      </c>
      <c r="AF7">
        <v>137.19999999999999</v>
      </c>
      <c r="AG7" s="52">
        <v>143.69999999999999</v>
      </c>
      <c r="AK7" s="51">
        <v>2019</v>
      </c>
      <c r="AL7" t="s">
        <v>167</v>
      </c>
      <c r="AM7" t="str">
        <f t="shared" si="15"/>
        <v>May 19</v>
      </c>
      <c r="AN7">
        <v>130.19999999999999</v>
      </c>
      <c r="AO7">
        <v>120.1</v>
      </c>
      <c r="AP7" s="52">
        <v>124.9</v>
      </c>
      <c r="AS7" s="51">
        <v>2019</v>
      </c>
      <c r="AT7" t="s">
        <v>167</v>
      </c>
      <c r="AU7" t="str">
        <f t="shared" si="18"/>
        <v>May 19</v>
      </c>
      <c r="AV7">
        <v>150.69999999999999</v>
      </c>
      <c r="AW7">
        <v>142.19999999999999</v>
      </c>
      <c r="AX7" s="52">
        <v>147.30000000000001</v>
      </c>
      <c r="BC7" s="51">
        <v>2019</v>
      </c>
      <c r="BD7" t="s">
        <v>167</v>
      </c>
      <c r="BE7" s="51" t="s">
        <v>1275</v>
      </c>
      <c r="BF7">
        <v>142.4</v>
      </c>
      <c r="BG7" s="36">
        <v>141.5</v>
      </c>
      <c r="BH7" s="52">
        <v>142</v>
      </c>
    </row>
    <row r="8" spans="2:60">
      <c r="B8" s="51">
        <v>2019</v>
      </c>
      <c r="C8" t="s">
        <v>177</v>
      </c>
      <c r="D8" t="str">
        <f t="shared" si="0"/>
        <v>June 19</v>
      </c>
      <c r="E8">
        <v>157.69999999999999</v>
      </c>
      <c r="F8">
        <v>148.9</v>
      </c>
      <c r="G8" s="76">
        <v>152.5</v>
      </c>
      <c r="I8" s="50"/>
      <c r="K8" s="51">
        <v>2019</v>
      </c>
      <c r="L8" t="s">
        <v>177</v>
      </c>
      <c r="M8" t="str">
        <f t="shared" si="1"/>
        <v>June 19</v>
      </c>
      <c r="N8">
        <v>141</v>
      </c>
      <c r="O8">
        <v>145.6</v>
      </c>
      <c r="P8" s="52">
        <v>142.69999999999999</v>
      </c>
      <c r="R8" s="50"/>
      <c r="S8" s="51">
        <v>2019</v>
      </c>
      <c r="T8" t="s">
        <v>177</v>
      </c>
      <c r="U8" t="str">
        <f t="shared" si="9"/>
        <v>June 19</v>
      </c>
      <c r="V8">
        <v>151.69999999999999</v>
      </c>
      <c r="W8">
        <v>140.30000000000001</v>
      </c>
      <c r="X8" s="52">
        <v>147.4</v>
      </c>
      <c r="AB8" s="51">
        <v>2019</v>
      </c>
      <c r="AC8" s="18" t="s">
        <v>177</v>
      </c>
      <c r="AD8" t="str">
        <f t="shared" si="12"/>
        <v>June 19</v>
      </c>
      <c r="AE8">
        <v>149.6</v>
      </c>
      <c r="AF8">
        <v>137.4</v>
      </c>
      <c r="AG8" s="52">
        <v>143.80000000000001</v>
      </c>
      <c r="AK8" s="51">
        <v>2019</v>
      </c>
      <c r="AL8" t="s">
        <v>177</v>
      </c>
      <c r="AM8" t="str">
        <f t="shared" si="15"/>
        <v>June 19</v>
      </c>
      <c r="AN8">
        <v>130.19999999999999</v>
      </c>
      <c r="AO8">
        <v>119.6</v>
      </c>
      <c r="AP8" s="52">
        <v>124.6</v>
      </c>
      <c r="AS8" s="51">
        <v>2019</v>
      </c>
      <c r="AT8" t="s">
        <v>177</v>
      </c>
      <c r="AU8" t="str">
        <f t="shared" si="18"/>
        <v>June 19</v>
      </c>
      <c r="AV8">
        <v>150.69999999999999</v>
      </c>
      <c r="AW8">
        <v>142.4</v>
      </c>
      <c r="AX8" s="52">
        <v>147.4</v>
      </c>
      <c r="BC8" s="51">
        <v>2019</v>
      </c>
      <c r="BD8" t="s">
        <v>177</v>
      </c>
      <c r="BE8" s="51" t="s">
        <v>1276</v>
      </c>
      <c r="BF8">
        <v>143.6</v>
      </c>
      <c r="BG8" s="36">
        <v>142.1</v>
      </c>
      <c r="BH8" s="52">
        <v>142.9</v>
      </c>
    </row>
    <row r="9" spans="2:60">
      <c r="B9" s="51">
        <v>2019</v>
      </c>
      <c r="C9" t="s">
        <v>194</v>
      </c>
      <c r="D9" t="str">
        <f t="shared" si="0"/>
        <v>July 19</v>
      </c>
      <c r="E9">
        <v>159.1</v>
      </c>
      <c r="F9">
        <v>150.4</v>
      </c>
      <c r="G9" s="76">
        <v>154</v>
      </c>
      <c r="I9" s="50"/>
      <c r="K9" s="51">
        <v>2019</v>
      </c>
      <c r="L9" t="s">
        <v>194</v>
      </c>
      <c r="M9" t="str">
        <f t="shared" si="1"/>
        <v>July 19</v>
      </c>
      <c r="N9">
        <v>143</v>
      </c>
      <c r="O9">
        <v>147.69999999999999</v>
      </c>
      <c r="P9" s="52">
        <v>144.69999999999999</v>
      </c>
      <c r="R9" s="50"/>
      <c r="S9" s="51">
        <v>2019</v>
      </c>
      <c r="T9" t="s">
        <v>194</v>
      </c>
      <c r="U9" t="str">
        <f t="shared" si="9"/>
        <v>July 19</v>
      </c>
      <c r="V9">
        <v>152.19999999999999</v>
      </c>
      <c r="W9">
        <v>140.80000000000001</v>
      </c>
      <c r="X9" s="52">
        <v>147.9</v>
      </c>
      <c r="AB9" s="51">
        <v>2019</v>
      </c>
      <c r="AC9" s="18" t="s">
        <v>194</v>
      </c>
      <c r="AD9" t="str">
        <f t="shared" si="12"/>
        <v>July 19</v>
      </c>
      <c r="AE9">
        <v>150</v>
      </c>
      <c r="AF9">
        <v>137.69999999999999</v>
      </c>
      <c r="AG9" s="52">
        <v>144.19999999999999</v>
      </c>
      <c r="AK9" s="51">
        <v>2019</v>
      </c>
      <c r="AL9" t="s">
        <v>194</v>
      </c>
      <c r="AM9" t="str">
        <f t="shared" si="15"/>
        <v>July 19</v>
      </c>
      <c r="AN9">
        <v>131.19999999999999</v>
      </c>
      <c r="AO9">
        <v>120.6</v>
      </c>
      <c r="AP9" s="52">
        <v>125.6</v>
      </c>
      <c r="AS9" s="51">
        <v>2019</v>
      </c>
      <c r="AT9" t="s">
        <v>194</v>
      </c>
      <c r="AU9" t="str">
        <f t="shared" si="18"/>
        <v>July 19</v>
      </c>
      <c r="AV9">
        <v>150.9</v>
      </c>
      <c r="AW9">
        <v>142.69999999999999</v>
      </c>
      <c r="AX9" s="52">
        <v>147.6</v>
      </c>
      <c r="BC9" s="51">
        <v>2019</v>
      </c>
      <c r="BD9" t="s">
        <v>194</v>
      </c>
      <c r="BE9" s="51" t="s">
        <v>1277</v>
      </c>
      <c r="BF9">
        <v>144.9</v>
      </c>
      <c r="BG9" s="36">
        <v>143.30000000000001</v>
      </c>
      <c r="BH9" s="52">
        <v>144.19999999999999</v>
      </c>
    </row>
    <row r="10" spans="2:60">
      <c r="B10" s="51">
        <v>2019</v>
      </c>
      <c r="C10" t="s">
        <v>213</v>
      </c>
      <c r="D10" t="str">
        <f t="shared" si="0"/>
        <v>August 19</v>
      </c>
      <c r="E10">
        <v>159.69999999999999</v>
      </c>
      <c r="F10">
        <v>151.5</v>
      </c>
      <c r="G10" s="76">
        <v>154.9</v>
      </c>
      <c r="I10" s="50"/>
      <c r="K10" s="51">
        <v>2019</v>
      </c>
      <c r="L10" t="s">
        <v>213</v>
      </c>
      <c r="M10" t="str">
        <f t="shared" si="1"/>
        <v>August 19</v>
      </c>
      <c r="N10">
        <v>144</v>
      </c>
      <c r="O10">
        <v>149.1</v>
      </c>
      <c r="P10" s="52">
        <v>145.9</v>
      </c>
      <c r="R10" s="50"/>
      <c r="S10" s="51">
        <v>2019</v>
      </c>
      <c r="T10" t="s">
        <v>213</v>
      </c>
      <c r="U10" t="str">
        <f t="shared" si="9"/>
        <v>August 19</v>
      </c>
      <c r="V10">
        <v>152.69999999999999</v>
      </c>
      <c r="W10">
        <v>141.5</v>
      </c>
      <c r="X10" s="52">
        <v>148.5</v>
      </c>
      <c r="AB10" s="51">
        <v>2019</v>
      </c>
      <c r="AC10" s="18" t="s">
        <v>213</v>
      </c>
      <c r="AD10" t="str">
        <f t="shared" si="12"/>
        <v>August 19</v>
      </c>
      <c r="AE10">
        <v>150.19999999999999</v>
      </c>
      <c r="AF10">
        <v>138.1</v>
      </c>
      <c r="AG10" s="52">
        <v>144.5</v>
      </c>
      <c r="AK10" s="51">
        <v>2019</v>
      </c>
      <c r="AL10" t="s">
        <v>213</v>
      </c>
      <c r="AM10" t="str">
        <f t="shared" si="15"/>
        <v>August 19</v>
      </c>
      <c r="AN10">
        <v>131.4</v>
      </c>
      <c r="AO10">
        <v>120.8</v>
      </c>
      <c r="AP10" s="52">
        <v>125.8</v>
      </c>
      <c r="AR10" s="50"/>
      <c r="AS10" s="51">
        <v>2019</v>
      </c>
      <c r="AT10" t="s">
        <v>213</v>
      </c>
      <c r="AU10" t="str">
        <f t="shared" si="18"/>
        <v>August 19</v>
      </c>
      <c r="AV10">
        <v>151.1</v>
      </c>
      <c r="AW10">
        <v>143</v>
      </c>
      <c r="AX10" s="52">
        <v>147.9</v>
      </c>
      <c r="BC10" s="51">
        <v>2019</v>
      </c>
      <c r="BD10" t="s">
        <v>213</v>
      </c>
      <c r="BE10" s="51" t="s">
        <v>1278</v>
      </c>
      <c r="BF10">
        <v>145.69999999999999</v>
      </c>
      <c r="BG10" s="36">
        <v>144.19999999999999</v>
      </c>
      <c r="BH10" s="52">
        <v>145</v>
      </c>
    </row>
    <row r="11" spans="2:60">
      <c r="B11" s="51">
        <v>2019</v>
      </c>
      <c r="C11" t="s">
        <v>228</v>
      </c>
      <c r="D11" t="str">
        <f t="shared" si="0"/>
        <v>September 19</v>
      </c>
      <c r="E11">
        <v>160.19999999999999</v>
      </c>
      <c r="F11">
        <v>151.6</v>
      </c>
      <c r="G11" s="76">
        <v>155.19999999999999</v>
      </c>
      <c r="I11" s="50"/>
      <c r="K11" s="51">
        <v>2019</v>
      </c>
      <c r="L11" t="s">
        <v>228</v>
      </c>
      <c r="M11" t="str">
        <f t="shared" si="1"/>
        <v>September 19</v>
      </c>
      <c r="N11">
        <v>145.5</v>
      </c>
      <c r="O11">
        <v>149.5</v>
      </c>
      <c r="P11" s="52">
        <v>147</v>
      </c>
      <c r="R11" s="50"/>
      <c r="S11" s="51">
        <v>2019</v>
      </c>
      <c r="T11" t="s">
        <v>228</v>
      </c>
      <c r="U11" t="str">
        <f t="shared" si="9"/>
        <v>September 19</v>
      </c>
      <c r="V11">
        <v>153.4</v>
      </c>
      <c r="W11">
        <v>141.9</v>
      </c>
      <c r="X11" s="52">
        <v>149</v>
      </c>
      <c r="AB11" s="51">
        <v>2019</v>
      </c>
      <c r="AC11" s="18" t="s">
        <v>228</v>
      </c>
      <c r="AD11" t="str">
        <f t="shared" si="12"/>
        <v>September 19</v>
      </c>
      <c r="AE11">
        <v>150.30000000000001</v>
      </c>
      <c r="AF11">
        <v>138.30000000000001</v>
      </c>
      <c r="AG11" s="52">
        <v>144.6</v>
      </c>
      <c r="AK11" s="51">
        <v>2019</v>
      </c>
      <c r="AL11" t="s">
        <v>228</v>
      </c>
      <c r="AM11" t="str">
        <f t="shared" si="15"/>
        <v>September 19</v>
      </c>
      <c r="AN11">
        <v>131.6</v>
      </c>
      <c r="AO11">
        <v>121.2</v>
      </c>
      <c r="AP11" s="52">
        <v>126.1</v>
      </c>
      <c r="AR11" s="50"/>
      <c r="AS11" s="51">
        <v>2019</v>
      </c>
      <c r="AT11" t="s">
        <v>228</v>
      </c>
      <c r="AU11" t="str">
        <f t="shared" si="18"/>
        <v>September 19</v>
      </c>
      <c r="AV11">
        <v>151</v>
      </c>
      <c r="AW11">
        <v>143.30000000000001</v>
      </c>
      <c r="AX11" s="52">
        <v>147.9</v>
      </c>
      <c r="BC11" s="51">
        <v>2019</v>
      </c>
      <c r="BD11" t="s">
        <v>228</v>
      </c>
      <c r="BE11" s="51" t="s">
        <v>1279</v>
      </c>
      <c r="BF11">
        <v>146.69999999999999</v>
      </c>
      <c r="BG11" s="36">
        <v>144.69999999999999</v>
      </c>
      <c r="BH11" s="52">
        <v>145.80000000000001</v>
      </c>
    </row>
    <row r="12" spans="2:60">
      <c r="B12" s="51">
        <v>2019</v>
      </c>
      <c r="C12" t="s">
        <v>238</v>
      </c>
      <c r="D12" t="str">
        <f t="shared" si="0"/>
        <v>October 19</v>
      </c>
      <c r="E12">
        <v>160.69999999999999</v>
      </c>
      <c r="F12">
        <v>151.69999999999999</v>
      </c>
      <c r="G12" s="76">
        <v>155.4</v>
      </c>
      <c r="I12" s="50"/>
      <c r="K12" s="51">
        <v>2019</v>
      </c>
      <c r="L12" t="s">
        <v>238</v>
      </c>
      <c r="M12" t="str">
        <f t="shared" si="1"/>
        <v>October 19</v>
      </c>
      <c r="N12">
        <v>148.30000000000001</v>
      </c>
      <c r="O12">
        <v>151.9</v>
      </c>
      <c r="P12" s="52">
        <v>149.6</v>
      </c>
      <c r="R12" s="50"/>
      <c r="S12" s="51">
        <v>2019</v>
      </c>
      <c r="T12" t="s">
        <v>238</v>
      </c>
      <c r="U12" t="str">
        <f t="shared" si="9"/>
        <v>October 19</v>
      </c>
      <c r="V12">
        <v>153.69999999999999</v>
      </c>
      <c r="W12">
        <v>142.4</v>
      </c>
      <c r="X12" s="52">
        <v>149.4</v>
      </c>
      <c r="AB12" s="51">
        <v>2019</v>
      </c>
      <c r="AC12" s="18" t="s">
        <v>238</v>
      </c>
      <c r="AD12" t="str">
        <f t="shared" si="12"/>
        <v>October 19</v>
      </c>
      <c r="AE12">
        <v>150.6</v>
      </c>
      <c r="AF12">
        <v>138.69999999999999</v>
      </c>
      <c r="AG12" s="52">
        <v>145</v>
      </c>
      <c r="AK12" s="51">
        <v>2019</v>
      </c>
      <c r="AL12" t="s">
        <v>238</v>
      </c>
      <c r="AM12" t="str">
        <f t="shared" si="15"/>
        <v>October 19</v>
      </c>
      <c r="AN12">
        <v>131.69999999999999</v>
      </c>
      <c r="AO12">
        <v>121.5</v>
      </c>
      <c r="AP12" s="52">
        <v>126.3</v>
      </c>
      <c r="AR12" s="50"/>
      <c r="AS12" s="51">
        <v>2019</v>
      </c>
      <c r="AT12" t="s">
        <v>238</v>
      </c>
      <c r="AU12" t="str">
        <f t="shared" si="18"/>
        <v>October 19</v>
      </c>
      <c r="AV12">
        <v>151</v>
      </c>
      <c r="AW12">
        <v>143.9</v>
      </c>
      <c r="AX12" s="52">
        <v>148.19999999999999</v>
      </c>
      <c r="BC12" s="51">
        <v>2019</v>
      </c>
      <c r="BD12" t="s">
        <v>238</v>
      </c>
      <c r="BE12" s="51" t="s">
        <v>1280</v>
      </c>
      <c r="BF12">
        <v>148.30000000000001</v>
      </c>
      <c r="BG12" s="36">
        <v>146</v>
      </c>
      <c r="BH12" s="52">
        <v>147.19999999999999</v>
      </c>
    </row>
    <row r="13" spans="2:60">
      <c r="B13" s="51">
        <v>2019</v>
      </c>
      <c r="C13" t="s">
        <v>264</v>
      </c>
      <c r="D13" t="str">
        <f t="shared" si="0"/>
        <v>November 19</v>
      </c>
      <c r="E13">
        <v>160.80000000000001</v>
      </c>
      <c r="F13">
        <v>151.80000000000001</v>
      </c>
      <c r="G13" s="76">
        <v>155.5</v>
      </c>
      <c r="I13" s="50"/>
      <c r="K13" s="51">
        <v>2019</v>
      </c>
      <c r="L13" t="s">
        <v>264</v>
      </c>
      <c r="M13" t="str">
        <f t="shared" si="1"/>
        <v>November 19</v>
      </c>
      <c r="N13">
        <v>150.9</v>
      </c>
      <c r="O13">
        <v>153.6</v>
      </c>
      <c r="P13" s="52">
        <v>151.9</v>
      </c>
      <c r="R13" s="50"/>
      <c r="S13" s="51">
        <v>2019</v>
      </c>
      <c r="T13" t="s">
        <v>264</v>
      </c>
      <c r="U13" t="str">
        <f t="shared" si="9"/>
        <v>November 19</v>
      </c>
      <c r="V13">
        <v>154.30000000000001</v>
      </c>
      <c r="W13">
        <v>142.80000000000001</v>
      </c>
      <c r="X13" s="52">
        <v>149.9</v>
      </c>
      <c r="AB13" s="51">
        <v>2019</v>
      </c>
      <c r="AC13" s="18" t="s">
        <v>264</v>
      </c>
      <c r="AD13" t="str">
        <f t="shared" si="12"/>
        <v>November 19</v>
      </c>
      <c r="AE13">
        <v>150.9</v>
      </c>
      <c r="AF13">
        <v>139.1</v>
      </c>
      <c r="AG13" s="52">
        <v>145.30000000000001</v>
      </c>
      <c r="AK13" s="51">
        <v>2019</v>
      </c>
      <c r="AL13" t="s">
        <v>264</v>
      </c>
      <c r="AM13" t="str">
        <f t="shared" si="15"/>
        <v>November 19</v>
      </c>
      <c r="AN13">
        <v>132.1</v>
      </c>
      <c r="AO13">
        <v>121.7</v>
      </c>
      <c r="AP13" s="52">
        <v>126.6</v>
      </c>
      <c r="AR13" s="50"/>
      <c r="AS13" s="51">
        <v>2019</v>
      </c>
      <c r="AT13" t="s">
        <v>264</v>
      </c>
      <c r="AU13" t="str">
        <f t="shared" si="18"/>
        <v>November 19</v>
      </c>
      <c r="AV13">
        <v>151.5</v>
      </c>
      <c r="AW13">
        <v>144.19999999999999</v>
      </c>
      <c r="AX13" s="52">
        <v>148.6</v>
      </c>
      <c r="BC13" s="51">
        <v>2019</v>
      </c>
      <c r="BD13" t="s">
        <v>264</v>
      </c>
      <c r="BE13" s="51" t="s">
        <v>1281</v>
      </c>
      <c r="BF13">
        <v>149.9</v>
      </c>
      <c r="BG13" s="36">
        <v>147</v>
      </c>
      <c r="BH13" s="52">
        <v>148.6</v>
      </c>
    </row>
    <row r="14" spans="2:60">
      <c r="B14" s="51">
        <v>2019</v>
      </c>
      <c r="C14" t="s">
        <v>273</v>
      </c>
      <c r="D14" t="str">
        <f t="shared" si="0"/>
        <v>December 19</v>
      </c>
      <c r="E14">
        <v>161.1</v>
      </c>
      <c r="F14">
        <v>151.9</v>
      </c>
      <c r="G14" s="76">
        <v>155.69999999999999</v>
      </c>
      <c r="I14" s="50"/>
      <c r="K14" s="51">
        <v>2019</v>
      </c>
      <c r="L14" t="s">
        <v>273</v>
      </c>
      <c r="M14" t="str">
        <f t="shared" si="1"/>
        <v>December 19</v>
      </c>
      <c r="N14">
        <v>154.30000000000001</v>
      </c>
      <c r="O14">
        <v>156.30000000000001</v>
      </c>
      <c r="P14" s="52">
        <v>155</v>
      </c>
      <c r="R14" s="50"/>
      <c r="S14" s="51">
        <v>2019</v>
      </c>
      <c r="T14" t="s">
        <v>273</v>
      </c>
      <c r="U14" t="str">
        <f t="shared" si="9"/>
        <v>December 19</v>
      </c>
      <c r="V14">
        <v>154.80000000000001</v>
      </c>
      <c r="W14">
        <v>143.19999999999999</v>
      </c>
      <c r="X14" s="52">
        <v>150.4</v>
      </c>
      <c r="AB14" s="51">
        <v>2019</v>
      </c>
      <c r="AC14" s="18" t="s">
        <v>273</v>
      </c>
      <c r="AD14" t="str">
        <f t="shared" si="12"/>
        <v>December 19</v>
      </c>
      <c r="AE14">
        <v>151.19999999999999</v>
      </c>
      <c r="AF14">
        <v>139.80000000000001</v>
      </c>
      <c r="AG14" s="52">
        <v>145.80000000000001</v>
      </c>
      <c r="AK14" s="51">
        <v>2019</v>
      </c>
      <c r="AL14" t="s">
        <v>273</v>
      </c>
      <c r="AM14" t="str">
        <f t="shared" si="15"/>
        <v>December 19</v>
      </c>
      <c r="AN14">
        <v>135</v>
      </c>
      <c r="AO14">
        <v>125.2</v>
      </c>
      <c r="AP14" s="52">
        <v>129.80000000000001</v>
      </c>
      <c r="AR14" s="50"/>
      <c r="AS14" s="51">
        <v>2019</v>
      </c>
      <c r="AT14" t="s">
        <v>273</v>
      </c>
      <c r="AU14" t="str">
        <f t="shared" si="18"/>
        <v>December 19</v>
      </c>
      <c r="AV14">
        <v>151.9</v>
      </c>
      <c r="AW14">
        <v>144.6</v>
      </c>
      <c r="AX14" s="52">
        <v>149</v>
      </c>
      <c r="BC14" s="51">
        <v>2019</v>
      </c>
      <c r="BD14" t="s">
        <v>273</v>
      </c>
      <c r="BE14" s="51" t="s">
        <v>1282</v>
      </c>
      <c r="BF14">
        <v>152.30000000000001</v>
      </c>
      <c r="BG14" s="36">
        <v>148.30000000000001</v>
      </c>
      <c r="BH14" s="52">
        <v>150.4</v>
      </c>
    </row>
    <row r="15" spans="2:60">
      <c r="B15" s="51">
        <v>2020</v>
      </c>
      <c r="C15" t="s">
        <v>62</v>
      </c>
      <c r="D15" t="str">
        <f t="shared" si="0"/>
        <v>January 20</v>
      </c>
      <c r="E15">
        <v>161.69999999999999</v>
      </c>
      <c r="F15">
        <v>152.1</v>
      </c>
      <c r="G15" s="76">
        <v>156.1</v>
      </c>
      <c r="I15" s="50"/>
      <c r="K15" s="51">
        <v>2020</v>
      </c>
      <c r="L15" t="s">
        <v>62</v>
      </c>
      <c r="M15" t="str">
        <f t="shared" si="1"/>
        <v>January 20</v>
      </c>
      <c r="N15">
        <v>153</v>
      </c>
      <c r="O15">
        <v>154.4</v>
      </c>
      <c r="P15" s="52">
        <v>153.5</v>
      </c>
      <c r="R15" s="50"/>
      <c r="S15" s="51">
        <v>2020</v>
      </c>
      <c r="T15" t="s">
        <v>62</v>
      </c>
      <c r="U15" t="str">
        <f t="shared" si="9"/>
        <v>January 20</v>
      </c>
      <c r="V15">
        <v>155.69999999999999</v>
      </c>
      <c r="W15">
        <v>143.80000000000001</v>
      </c>
      <c r="X15" s="52">
        <v>151.19999999999999</v>
      </c>
      <c r="AB15" s="51">
        <v>2020</v>
      </c>
      <c r="AC15" s="18" t="s">
        <v>62</v>
      </c>
      <c r="AD15" t="str">
        <f t="shared" si="12"/>
        <v>January 20</v>
      </c>
      <c r="AE15">
        <v>151.69999999999999</v>
      </c>
      <c r="AF15">
        <v>140.1</v>
      </c>
      <c r="AG15" s="52">
        <v>146.19999999999999</v>
      </c>
      <c r="AK15" s="51">
        <v>2020</v>
      </c>
      <c r="AL15" t="s">
        <v>62</v>
      </c>
      <c r="AM15" t="str">
        <f t="shared" si="15"/>
        <v>January 20</v>
      </c>
      <c r="AN15">
        <v>136.30000000000001</v>
      </c>
      <c r="AO15">
        <v>126.1</v>
      </c>
      <c r="AP15" s="52">
        <v>130.9</v>
      </c>
      <c r="AR15" s="50"/>
      <c r="AS15" s="51">
        <v>2020</v>
      </c>
      <c r="AT15" t="s">
        <v>62</v>
      </c>
      <c r="AU15" t="str">
        <f t="shared" si="18"/>
        <v>January 20</v>
      </c>
      <c r="AV15">
        <v>152.1</v>
      </c>
      <c r="AW15">
        <v>144.9</v>
      </c>
      <c r="AX15" s="52">
        <v>149.19999999999999</v>
      </c>
      <c r="BC15" s="51">
        <v>2020</v>
      </c>
      <c r="BD15" t="s">
        <v>62</v>
      </c>
      <c r="BE15" s="51" t="s">
        <v>1283</v>
      </c>
      <c r="BF15">
        <v>151.9</v>
      </c>
      <c r="BG15" s="36">
        <v>148.19999999999999</v>
      </c>
      <c r="BH15" s="52">
        <v>150.19999999999999</v>
      </c>
    </row>
    <row r="16" spans="2:60">
      <c r="B16" s="51">
        <v>2020</v>
      </c>
      <c r="C16" t="s">
        <v>116</v>
      </c>
      <c r="D16" t="str">
        <f t="shared" si="0"/>
        <v>February 20</v>
      </c>
      <c r="E16">
        <v>161.9</v>
      </c>
      <c r="F16">
        <v>152.19999999999999</v>
      </c>
      <c r="G16" s="76">
        <v>156.19999999999999</v>
      </c>
      <c r="I16" s="50"/>
      <c r="K16" s="51">
        <v>2020</v>
      </c>
      <c r="L16" t="s">
        <v>116</v>
      </c>
      <c r="M16" t="str">
        <f t="shared" si="1"/>
        <v>February 20</v>
      </c>
      <c r="N16">
        <v>149.80000000000001</v>
      </c>
      <c r="O16">
        <v>151.69999999999999</v>
      </c>
      <c r="P16" s="52">
        <v>150.5</v>
      </c>
      <c r="R16" s="50"/>
      <c r="S16" s="51">
        <v>2020</v>
      </c>
      <c r="T16" t="s">
        <v>116</v>
      </c>
      <c r="U16" t="str">
        <f t="shared" si="9"/>
        <v>February 20</v>
      </c>
      <c r="V16">
        <v>156.19999999999999</v>
      </c>
      <c r="W16">
        <v>144.4</v>
      </c>
      <c r="X16" s="52">
        <v>151.69999999999999</v>
      </c>
      <c r="AB16" s="51">
        <v>2020</v>
      </c>
      <c r="AC16" s="18" t="s">
        <v>116</v>
      </c>
      <c r="AD16" t="str">
        <f t="shared" si="12"/>
        <v>February 20</v>
      </c>
      <c r="AE16">
        <v>151.80000000000001</v>
      </c>
      <c r="AF16">
        <v>140.4</v>
      </c>
      <c r="AG16" s="52">
        <v>146.4</v>
      </c>
      <c r="AK16" s="51">
        <v>2020</v>
      </c>
      <c r="AL16" t="s">
        <v>116</v>
      </c>
      <c r="AM16" t="str">
        <f t="shared" si="15"/>
        <v>February 20</v>
      </c>
      <c r="AN16">
        <v>136</v>
      </c>
      <c r="AO16">
        <v>125.2</v>
      </c>
      <c r="AP16" s="52">
        <v>130.30000000000001</v>
      </c>
      <c r="AR16" s="50"/>
      <c r="AS16" s="51">
        <v>2020</v>
      </c>
      <c r="AT16" t="s">
        <v>116</v>
      </c>
      <c r="AU16" t="str">
        <f t="shared" si="18"/>
        <v>February 20</v>
      </c>
      <c r="AV16">
        <v>152.30000000000001</v>
      </c>
      <c r="AW16">
        <v>145.19999999999999</v>
      </c>
      <c r="AX16" s="52">
        <v>149.5</v>
      </c>
      <c r="BC16" s="51">
        <v>2020</v>
      </c>
      <c r="BD16" t="s">
        <v>116</v>
      </c>
      <c r="BE16" s="51" t="s">
        <v>1284</v>
      </c>
      <c r="BF16">
        <v>150.4</v>
      </c>
      <c r="BG16" s="36">
        <v>147.69999999999999</v>
      </c>
      <c r="BH16" s="52">
        <v>149.1</v>
      </c>
    </row>
    <row r="17" spans="2:60">
      <c r="B17" s="51">
        <v>2020</v>
      </c>
      <c r="C17" t="s">
        <v>138</v>
      </c>
      <c r="D17" t="str">
        <f t="shared" si="0"/>
        <v>March 20</v>
      </c>
      <c r="E17">
        <v>161.19999999999999</v>
      </c>
      <c r="F17">
        <v>152.5</v>
      </c>
      <c r="G17" s="76">
        <v>156.1</v>
      </c>
      <c r="I17" s="50"/>
      <c r="K17" s="51">
        <v>2020</v>
      </c>
      <c r="L17" t="s">
        <v>138</v>
      </c>
      <c r="M17" t="str">
        <f t="shared" si="1"/>
        <v>March 20</v>
      </c>
      <c r="N17">
        <v>148.19999999999999</v>
      </c>
      <c r="O17">
        <v>150.1</v>
      </c>
      <c r="P17" s="52">
        <v>148.9</v>
      </c>
      <c r="R17" s="50"/>
      <c r="S17" s="51">
        <v>2020</v>
      </c>
      <c r="T17" t="s">
        <v>138</v>
      </c>
      <c r="U17" t="str">
        <f t="shared" si="9"/>
        <v>March 20</v>
      </c>
      <c r="V17">
        <v>156.69999999999999</v>
      </c>
      <c r="W17">
        <v>145</v>
      </c>
      <c r="X17" s="52">
        <v>152.30000000000001</v>
      </c>
      <c r="AB17" s="51">
        <v>2020</v>
      </c>
      <c r="AC17" s="18" t="s">
        <v>138</v>
      </c>
      <c r="AD17" t="str">
        <f t="shared" si="12"/>
        <v>March 20</v>
      </c>
      <c r="AE17">
        <v>151.5</v>
      </c>
      <c r="AF17">
        <v>140.80000000000001</v>
      </c>
      <c r="AG17" s="52">
        <v>146.4</v>
      </c>
      <c r="AK17" s="51">
        <v>2020</v>
      </c>
      <c r="AL17" t="s">
        <v>138</v>
      </c>
      <c r="AM17" t="str">
        <f t="shared" si="15"/>
        <v>March 20</v>
      </c>
      <c r="AN17">
        <v>135.80000000000001</v>
      </c>
      <c r="AO17">
        <v>124.6</v>
      </c>
      <c r="AP17" s="52">
        <v>129.9</v>
      </c>
      <c r="AR17" s="50"/>
      <c r="AS17" s="51">
        <v>2020</v>
      </c>
      <c r="AT17" t="s">
        <v>138</v>
      </c>
      <c r="AU17" t="str">
        <f t="shared" si="18"/>
        <v>March 20</v>
      </c>
      <c r="AV17">
        <v>152.5</v>
      </c>
      <c r="AW17">
        <v>145.6</v>
      </c>
      <c r="AX17" s="52">
        <v>149.80000000000001</v>
      </c>
      <c r="BC17" s="51">
        <v>2020</v>
      </c>
      <c r="BD17" t="s">
        <v>138</v>
      </c>
      <c r="BE17" s="51" t="s">
        <v>1285</v>
      </c>
      <c r="BF17">
        <v>149.80000000000001</v>
      </c>
      <c r="BG17" s="36">
        <v>147.30000000000001</v>
      </c>
      <c r="BH17" s="52">
        <v>148.6</v>
      </c>
    </row>
    <row r="18" spans="2:60">
      <c r="B18" s="51">
        <v>2020</v>
      </c>
      <c r="C18" t="s">
        <v>154</v>
      </c>
      <c r="D18" t="str">
        <f t="shared" si="0"/>
        <v>April 20</v>
      </c>
      <c r="E18">
        <v>161.19999999999999</v>
      </c>
      <c r="F18">
        <v>152.5</v>
      </c>
      <c r="G18" s="76">
        <v>156.25</v>
      </c>
      <c r="I18" s="50"/>
      <c r="K18" s="51">
        <v>2020</v>
      </c>
      <c r="L18" t="s">
        <v>154</v>
      </c>
      <c r="M18" t="str">
        <f t="shared" si="1"/>
        <v>April 20</v>
      </c>
      <c r="N18">
        <v>150.1</v>
      </c>
      <c r="O18">
        <v>153.5</v>
      </c>
      <c r="P18" s="52">
        <v>151.4</v>
      </c>
      <c r="R18" s="50"/>
      <c r="S18" s="51">
        <v>2020</v>
      </c>
      <c r="T18" t="s">
        <v>154</v>
      </c>
      <c r="U18" t="str">
        <f t="shared" si="9"/>
        <v>April 20</v>
      </c>
      <c r="V18">
        <v>154.30000000000001</v>
      </c>
      <c r="W18">
        <v>144.80000000000001</v>
      </c>
      <c r="X18" s="52">
        <v>150.69999999999999</v>
      </c>
      <c r="AB18" s="51">
        <v>2020</v>
      </c>
      <c r="AC18" s="18" t="s">
        <v>154</v>
      </c>
      <c r="AD18" t="str">
        <f t="shared" si="12"/>
        <v>April 20</v>
      </c>
      <c r="AE18">
        <v>151.6</v>
      </c>
      <c r="AF18">
        <v>140.60000000000002</v>
      </c>
      <c r="AG18" s="52">
        <v>146.4</v>
      </c>
      <c r="AK18" s="51">
        <v>2020</v>
      </c>
      <c r="AL18" t="s">
        <v>154</v>
      </c>
      <c r="AM18" t="str">
        <f t="shared" si="15"/>
        <v>April 20</v>
      </c>
      <c r="AN18">
        <v>138.60000000000002</v>
      </c>
      <c r="AO18">
        <v>126.95</v>
      </c>
      <c r="AP18" s="52">
        <v>132.44999999999999</v>
      </c>
      <c r="AR18" s="50"/>
      <c r="AS18" s="51">
        <v>2020</v>
      </c>
      <c r="AT18" t="s">
        <v>154</v>
      </c>
      <c r="AU18" t="str">
        <f t="shared" si="18"/>
        <v>April 20</v>
      </c>
      <c r="AV18">
        <v>153.30000000000001</v>
      </c>
      <c r="AW18">
        <v>146.39999999999998</v>
      </c>
      <c r="AX18" s="52">
        <v>150.60000000000002</v>
      </c>
      <c r="BC18" s="51">
        <v>2020</v>
      </c>
      <c r="BD18" t="s">
        <v>154</v>
      </c>
      <c r="BE18" s="51" t="s">
        <v>1286</v>
      </c>
      <c r="BF18">
        <v>149.80000000000001</v>
      </c>
      <c r="BG18" s="36">
        <v>149.05000000000001</v>
      </c>
      <c r="BH18" s="52">
        <v>150.19999999999999</v>
      </c>
    </row>
    <row r="19" spans="2:60">
      <c r="B19" s="51">
        <v>2020</v>
      </c>
      <c r="C19" t="s">
        <v>167</v>
      </c>
      <c r="D19" t="str">
        <f t="shared" si="0"/>
        <v>May 20</v>
      </c>
      <c r="E19">
        <v>161.19999999999999</v>
      </c>
      <c r="F19">
        <v>152.5</v>
      </c>
      <c r="G19" s="76">
        <v>156.25</v>
      </c>
      <c r="I19" s="50"/>
      <c r="K19" s="51">
        <v>2020</v>
      </c>
      <c r="L19" t="s">
        <v>167</v>
      </c>
      <c r="M19" t="str">
        <f t="shared" si="1"/>
        <v>May 20</v>
      </c>
      <c r="N19">
        <v>151.19999999999999</v>
      </c>
      <c r="O19">
        <v>155.25</v>
      </c>
      <c r="P19" s="52">
        <v>152.69999999999999</v>
      </c>
      <c r="R19" s="50"/>
      <c r="S19" s="51">
        <v>2020</v>
      </c>
      <c r="T19" t="s">
        <v>167</v>
      </c>
      <c r="U19" t="str">
        <f t="shared" si="9"/>
        <v>May 20</v>
      </c>
      <c r="V19">
        <v>156.25</v>
      </c>
      <c r="W19">
        <v>146.44999999999999</v>
      </c>
      <c r="X19" s="52">
        <v>152.55000000000001</v>
      </c>
      <c r="AB19" s="51">
        <v>2020</v>
      </c>
      <c r="AC19" s="18" t="s">
        <v>167</v>
      </c>
      <c r="AD19" t="str">
        <f t="shared" si="12"/>
        <v>May 20</v>
      </c>
      <c r="AE19">
        <v>151.6</v>
      </c>
      <c r="AF19">
        <v>140.60000000000002</v>
      </c>
      <c r="AG19" s="52">
        <v>146.4</v>
      </c>
      <c r="AK19" s="51">
        <v>2020</v>
      </c>
      <c r="AL19" t="s">
        <v>167</v>
      </c>
      <c r="AM19" t="str">
        <f t="shared" si="15"/>
        <v>May 20</v>
      </c>
      <c r="AN19">
        <v>138.60000000000002</v>
      </c>
      <c r="AO19">
        <v>126.95</v>
      </c>
      <c r="AP19" s="52">
        <v>132.44999999999999</v>
      </c>
      <c r="AR19" s="50"/>
      <c r="AS19" s="51">
        <v>2020</v>
      </c>
      <c r="AT19" t="s">
        <v>167</v>
      </c>
      <c r="AU19" t="str">
        <f t="shared" si="18"/>
        <v>May 20</v>
      </c>
      <c r="AV19">
        <v>153.30000000000001</v>
      </c>
      <c r="AW19">
        <v>146.39999999999998</v>
      </c>
      <c r="AX19" s="52">
        <v>150.60000000000002</v>
      </c>
      <c r="BC19" s="51">
        <v>2020</v>
      </c>
      <c r="BD19" t="s">
        <v>167</v>
      </c>
      <c r="BE19" s="51" t="s">
        <v>1287</v>
      </c>
      <c r="BF19">
        <v>149.80000000000001</v>
      </c>
      <c r="BG19" s="36">
        <v>149.05000000000001</v>
      </c>
      <c r="BH19" s="52">
        <v>150.19999999999999</v>
      </c>
    </row>
    <row r="20" spans="2:60">
      <c r="B20" s="51">
        <v>2020</v>
      </c>
      <c r="C20" t="s">
        <v>177</v>
      </c>
      <c r="D20" t="str">
        <f t="shared" si="0"/>
        <v>June 20</v>
      </c>
      <c r="E20">
        <v>161.80000000000001</v>
      </c>
      <c r="F20">
        <v>152.5</v>
      </c>
      <c r="G20" s="76">
        <v>156.4</v>
      </c>
      <c r="I20" s="50"/>
      <c r="K20" s="51">
        <v>2020</v>
      </c>
      <c r="L20" t="s">
        <v>177</v>
      </c>
      <c r="M20" t="str">
        <f t="shared" si="1"/>
        <v>June 20</v>
      </c>
      <c r="N20">
        <v>152.30000000000001</v>
      </c>
      <c r="O20">
        <v>157</v>
      </c>
      <c r="P20" s="52">
        <v>154</v>
      </c>
      <c r="R20" s="50"/>
      <c r="S20" s="51">
        <v>2020</v>
      </c>
      <c r="T20" t="s">
        <v>177</v>
      </c>
      <c r="U20" t="str">
        <f t="shared" si="9"/>
        <v>June 20</v>
      </c>
      <c r="V20">
        <v>158.19999999999999</v>
      </c>
      <c r="W20">
        <v>148.1</v>
      </c>
      <c r="X20" s="52">
        <v>154.4</v>
      </c>
      <c r="AB20" s="51">
        <v>2020</v>
      </c>
      <c r="AC20" s="18" t="s">
        <v>177</v>
      </c>
      <c r="AD20" t="str">
        <f t="shared" si="12"/>
        <v>June 20</v>
      </c>
      <c r="AE20">
        <v>151.69999999999999</v>
      </c>
      <c r="AF20">
        <v>140.4</v>
      </c>
      <c r="AG20" s="52">
        <v>146.4</v>
      </c>
      <c r="AK20" s="51">
        <v>2020</v>
      </c>
      <c r="AL20" t="s">
        <v>177</v>
      </c>
      <c r="AM20" t="str">
        <f t="shared" si="15"/>
        <v>June 20</v>
      </c>
      <c r="AN20">
        <v>141.4</v>
      </c>
      <c r="AO20">
        <v>129.30000000000001</v>
      </c>
      <c r="AP20" s="52">
        <v>135</v>
      </c>
      <c r="AR20" s="50"/>
      <c r="AS20" s="51">
        <v>2020</v>
      </c>
      <c r="AT20" t="s">
        <v>177</v>
      </c>
      <c r="AU20" t="str">
        <f t="shared" si="18"/>
        <v>June 20</v>
      </c>
      <c r="AV20">
        <v>154.1</v>
      </c>
      <c r="AW20">
        <v>147.19999999999999</v>
      </c>
      <c r="AX20" s="52">
        <v>151.4</v>
      </c>
      <c r="BC20" s="51">
        <v>2020</v>
      </c>
      <c r="BD20" t="s">
        <v>177</v>
      </c>
      <c r="BE20" s="51" t="s">
        <v>1288</v>
      </c>
      <c r="BF20">
        <v>152.69999999999999</v>
      </c>
      <c r="BG20" s="36">
        <v>150.80000000000001</v>
      </c>
      <c r="BH20" s="52">
        <v>151.80000000000001</v>
      </c>
    </row>
    <row r="21" spans="2:60">
      <c r="B21" s="51">
        <v>2020</v>
      </c>
      <c r="C21" t="s">
        <v>194</v>
      </c>
      <c r="D21" t="str">
        <f t="shared" si="0"/>
        <v>July 20</v>
      </c>
      <c r="E21">
        <v>161.80000000000001</v>
      </c>
      <c r="F21">
        <v>152.5</v>
      </c>
      <c r="G21" s="76">
        <v>156.4</v>
      </c>
      <c r="I21" s="50"/>
      <c r="K21" s="51">
        <v>2020</v>
      </c>
      <c r="L21" t="s">
        <v>194</v>
      </c>
      <c r="M21" t="str">
        <f t="shared" si="1"/>
        <v>July 20</v>
      </c>
      <c r="N21">
        <v>152.30000000000001</v>
      </c>
      <c r="O21">
        <v>157</v>
      </c>
      <c r="P21" s="52">
        <v>154</v>
      </c>
      <c r="R21" s="50"/>
      <c r="S21" s="51">
        <v>2020</v>
      </c>
      <c r="T21" t="s">
        <v>194</v>
      </c>
      <c r="U21" t="str">
        <f t="shared" si="9"/>
        <v>July 20</v>
      </c>
      <c r="V21">
        <v>158.19999999999999</v>
      </c>
      <c r="W21">
        <v>148.1</v>
      </c>
      <c r="X21" s="52">
        <v>154.4</v>
      </c>
      <c r="AB21" s="51">
        <v>2020</v>
      </c>
      <c r="AC21" s="18" t="s">
        <v>194</v>
      </c>
      <c r="AD21" t="str">
        <f t="shared" si="12"/>
        <v>July 20</v>
      </c>
      <c r="AE21">
        <v>151.69999999999999</v>
      </c>
      <c r="AF21">
        <v>140.4</v>
      </c>
      <c r="AG21" s="52">
        <v>146.4</v>
      </c>
      <c r="AK21" s="51">
        <v>2020</v>
      </c>
      <c r="AL21" t="s">
        <v>194</v>
      </c>
      <c r="AM21" t="str">
        <f t="shared" si="15"/>
        <v>July 20</v>
      </c>
      <c r="AN21">
        <v>141.4</v>
      </c>
      <c r="AO21">
        <v>129.30000000000001</v>
      </c>
      <c r="AP21" s="52">
        <v>135</v>
      </c>
      <c r="AR21" s="50"/>
      <c r="AS21" s="51">
        <v>2020</v>
      </c>
      <c r="AT21" t="s">
        <v>194</v>
      </c>
      <c r="AU21" t="str">
        <f t="shared" si="18"/>
        <v>July 20</v>
      </c>
      <c r="AV21">
        <v>154.1</v>
      </c>
      <c r="AW21">
        <v>147.19999999999999</v>
      </c>
      <c r="AX21" s="52">
        <v>151.4</v>
      </c>
      <c r="BC21" s="51">
        <v>2020</v>
      </c>
      <c r="BD21" t="s">
        <v>194</v>
      </c>
      <c r="BE21" s="51" t="s">
        <v>1289</v>
      </c>
      <c r="BF21">
        <v>152.69999999999999</v>
      </c>
      <c r="BG21" s="36">
        <v>150.80000000000001</v>
      </c>
      <c r="BH21" s="52">
        <v>151.80000000000001</v>
      </c>
    </row>
    <row r="22" spans="2:60">
      <c r="B22" s="51">
        <v>2020</v>
      </c>
      <c r="C22" t="s">
        <v>213</v>
      </c>
      <c r="D22" t="str">
        <f t="shared" si="0"/>
        <v>August 20</v>
      </c>
      <c r="E22">
        <v>162.69999999999999</v>
      </c>
      <c r="F22">
        <v>155.5</v>
      </c>
      <c r="G22" s="76">
        <v>158.5</v>
      </c>
      <c r="I22" s="50"/>
      <c r="K22" s="51">
        <v>2020</v>
      </c>
      <c r="L22" t="s">
        <v>213</v>
      </c>
      <c r="M22" t="str">
        <f t="shared" si="1"/>
        <v>August 20</v>
      </c>
      <c r="N22">
        <v>155.30000000000001</v>
      </c>
      <c r="O22">
        <v>159.9</v>
      </c>
      <c r="P22" s="52">
        <v>157</v>
      </c>
      <c r="R22" s="50"/>
      <c r="S22" s="51">
        <v>2020</v>
      </c>
      <c r="T22" t="s">
        <v>213</v>
      </c>
      <c r="U22" t="str">
        <f t="shared" si="9"/>
        <v>August 20</v>
      </c>
      <c r="V22">
        <v>158.80000000000001</v>
      </c>
      <c r="W22">
        <v>148.69999999999999</v>
      </c>
      <c r="X22" s="52">
        <v>155</v>
      </c>
      <c r="AB22" s="51">
        <v>2020</v>
      </c>
      <c r="AC22" s="18" t="s">
        <v>213</v>
      </c>
      <c r="AD22" t="str">
        <f t="shared" si="12"/>
        <v>August 20</v>
      </c>
      <c r="AE22">
        <v>151.9</v>
      </c>
      <c r="AF22">
        <v>144.5</v>
      </c>
      <c r="AG22" s="52">
        <v>148.4</v>
      </c>
      <c r="AK22" s="51">
        <v>2020</v>
      </c>
      <c r="AL22" t="s">
        <v>213</v>
      </c>
      <c r="AM22" t="str">
        <f t="shared" si="15"/>
        <v>August 20</v>
      </c>
      <c r="AN22">
        <v>143.6</v>
      </c>
      <c r="AO22">
        <v>133.9</v>
      </c>
      <c r="AP22" s="52">
        <v>138.5</v>
      </c>
      <c r="AQ22" s="65"/>
      <c r="AR22" s="50"/>
      <c r="AS22" s="51">
        <v>2020</v>
      </c>
      <c r="AT22" t="s">
        <v>213</v>
      </c>
      <c r="AU22" t="str">
        <f t="shared" si="18"/>
        <v>August 20</v>
      </c>
      <c r="AV22">
        <v>154.30000000000001</v>
      </c>
      <c r="AW22">
        <v>147.80000000000001</v>
      </c>
      <c r="AX22" s="52">
        <v>151.69999999999999</v>
      </c>
      <c r="BC22" s="51">
        <v>2020</v>
      </c>
      <c r="BD22" t="s">
        <v>213</v>
      </c>
      <c r="BE22" s="51" t="s">
        <v>1290</v>
      </c>
      <c r="BF22">
        <v>154.69999999999999</v>
      </c>
      <c r="BG22" s="36">
        <v>152.9</v>
      </c>
      <c r="BH22" s="52">
        <v>153.9</v>
      </c>
    </row>
    <row r="23" spans="2:60">
      <c r="B23" s="51">
        <v>2020</v>
      </c>
      <c r="C23" t="s">
        <v>228</v>
      </c>
      <c r="D23" t="str">
        <f t="shared" si="0"/>
        <v>September 20</v>
      </c>
      <c r="E23">
        <v>161.1</v>
      </c>
      <c r="F23">
        <v>154.9</v>
      </c>
      <c r="G23" s="76">
        <v>157.5</v>
      </c>
      <c r="I23" s="50"/>
      <c r="K23" s="51">
        <v>2020</v>
      </c>
      <c r="L23" t="s">
        <v>228</v>
      </c>
      <c r="M23" t="str">
        <f t="shared" si="1"/>
        <v>September 20</v>
      </c>
      <c r="N23">
        <v>156.1</v>
      </c>
      <c r="O23">
        <v>161.30000000000001</v>
      </c>
      <c r="P23" s="52">
        <v>158</v>
      </c>
      <c r="R23" s="50"/>
      <c r="S23" s="51">
        <v>2020</v>
      </c>
      <c r="T23" t="s">
        <v>228</v>
      </c>
      <c r="U23" t="str">
        <f t="shared" si="9"/>
        <v>September 20</v>
      </c>
      <c r="V23">
        <v>159.1</v>
      </c>
      <c r="W23">
        <v>150</v>
      </c>
      <c r="X23" s="52">
        <v>155.6</v>
      </c>
      <c r="AB23" s="51">
        <v>2020</v>
      </c>
      <c r="AC23" s="18" t="s">
        <v>228</v>
      </c>
      <c r="AD23" t="str">
        <f t="shared" si="12"/>
        <v>September 20</v>
      </c>
      <c r="AE23">
        <v>151.6</v>
      </c>
      <c r="AF23">
        <v>145.4</v>
      </c>
      <c r="AG23" s="52">
        <v>148.69999999999999</v>
      </c>
      <c r="AK23" s="51">
        <v>2020</v>
      </c>
      <c r="AL23" t="s">
        <v>228</v>
      </c>
      <c r="AM23" t="str">
        <f t="shared" si="15"/>
        <v>September 20</v>
      </c>
      <c r="AN23">
        <v>144.6</v>
      </c>
      <c r="AO23">
        <v>135.1</v>
      </c>
      <c r="AP23" s="52">
        <v>139.6</v>
      </c>
      <c r="AR23" s="50"/>
      <c r="AS23" s="51">
        <v>2020</v>
      </c>
      <c r="AT23" t="s">
        <v>228</v>
      </c>
      <c r="AU23" t="str">
        <f t="shared" si="18"/>
        <v>September 20</v>
      </c>
      <c r="AV23">
        <v>154.6</v>
      </c>
      <c r="AW23">
        <v>148.1</v>
      </c>
      <c r="AX23" s="52">
        <v>152</v>
      </c>
      <c r="BC23" s="51">
        <v>2020</v>
      </c>
      <c r="BD23" t="s">
        <v>228</v>
      </c>
      <c r="BE23" s="51" t="s">
        <v>1291</v>
      </c>
      <c r="BF23">
        <v>155.4</v>
      </c>
      <c r="BG23" s="36">
        <v>154</v>
      </c>
      <c r="BH23" s="52">
        <v>154.69999999999999</v>
      </c>
    </row>
    <row r="24" spans="2:60">
      <c r="B24" s="51">
        <v>2020</v>
      </c>
      <c r="C24" t="s">
        <v>238</v>
      </c>
      <c r="D24" t="str">
        <f t="shared" si="0"/>
        <v>October 20</v>
      </c>
      <c r="E24">
        <v>162.5</v>
      </c>
      <c r="F24">
        <v>155.69999999999999</v>
      </c>
      <c r="G24" s="76">
        <v>158.5</v>
      </c>
      <c r="I24" s="50"/>
      <c r="K24" s="51">
        <v>2020</v>
      </c>
      <c r="L24" t="s">
        <v>238</v>
      </c>
      <c r="M24" t="str">
        <f t="shared" si="1"/>
        <v>October 20</v>
      </c>
      <c r="N24">
        <v>159.6</v>
      </c>
      <c r="O24">
        <v>164.4</v>
      </c>
      <c r="P24" s="52">
        <v>161.4</v>
      </c>
      <c r="R24" s="50"/>
      <c r="S24" s="51">
        <v>2020</v>
      </c>
      <c r="T24" t="s">
        <v>238</v>
      </c>
      <c r="U24" t="str">
        <f t="shared" si="9"/>
        <v>October 20</v>
      </c>
      <c r="V24">
        <v>159.5</v>
      </c>
      <c r="W24">
        <v>151</v>
      </c>
      <c r="X24" s="52">
        <v>156.30000000000001</v>
      </c>
      <c r="AB24" s="51">
        <v>2020</v>
      </c>
      <c r="AC24" s="18" t="s">
        <v>238</v>
      </c>
      <c r="AD24" t="str">
        <f t="shared" si="12"/>
        <v>October 20</v>
      </c>
      <c r="AE24">
        <v>152</v>
      </c>
      <c r="AF24">
        <v>145.1</v>
      </c>
      <c r="AG24" s="52">
        <v>148.69999999999999</v>
      </c>
      <c r="AK24" s="51">
        <v>2020</v>
      </c>
      <c r="AL24" t="s">
        <v>238</v>
      </c>
      <c r="AM24" t="str">
        <f t="shared" si="15"/>
        <v>October 20</v>
      </c>
      <c r="AN24">
        <v>146.4</v>
      </c>
      <c r="AO24">
        <v>135.4</v>
      </c>
      <c r="AP24" s="52">
        <v>140.6</v>
      </c>
      <c r="AR24" s="50"/>
      <c r="AS24" s="51">
        <v>2020</v>
      </c>
      <c r="AT24" t="s">
        <v>238</v>
      </c>
      <c r="AU24" t="str">
        <f t="shared" si="18"/>
        <v>October 20</v>
      </c>
      <c r="AV24">
        <v>155</v>
      </c>
      <c r="AW24">
        <v>148.30000000000001</v>
      </c>
      <c r="AX24" s="52">
        <v>152.30000000000001</v>
      </c>
      <c r="BC24" s="51">
        <v>2020</v>
      </c>
      <c r="BD24" t="s">
        <v>238</v>
      </c>
      <c r="BE24" s="51" t="s">
        <v>1292</v>
      </c>
      <c r="BF24">
        <v>157.5</v>
      </c>
      <c r="BG24" s="36">
        <v>155.19999999999999</v>
      </c>
      <c r="BH24" s="52">
        <v>156.4</v>
      </c>
    </row>
    <row r="25" spans="2:60">
      <c r="B25" s="51">
        <v>2020</v>
      </c>
      <c r="C25" t="s">
        <v>264</v>
      </c>
      <c r="D25" t="str">
        <f t="shared" si="0"/>
        <v>November 20</v>
      </c>
      <c r="E25">
        <v>161.6</v>
      </c>
      <c r="F25">
        <v>156.4</v>
      </c>
      <c r="G25" s="76">
        <v>158.6</v>
      </c>
      <c r="I25" s="50"/>
      <c r="K25" s="51">
        <v>2020</v>
      </c>
      <c r="L25" t="s">
        <v>264</v>
      </c>
      <c r="M25" t="str">
        <f t="shared" si="1"/>
        <v>November 20</v>
      </c>
      <c r="N25">
        <v>163.4</v>
      </c>
      <c r="O25">
        <v>167</v>
      </c>
      <c r="P25" s="52">
        <v>164.7</v>
      </c>
      <c r="R25" s="50"/>
      <c r="S25" s="51">
        <v>2020</v>
      </c>
      <c r="T25" t="s">
        <v>264</v>
      </c>
      <c r="U25" t="str">
        <f t="shared" si="9"/>
        <v>November 20</v>
      </c>
      <c r="V25">
        <v>160.4</v>
      </c>
      <c r="W25">
        <v>152</v>
      </c>
      <c r="X25" s="52">
        <v>157.19999999999999</v>
      </c>
      <c r="AB25" s="51">
        <v>2020</v>
      </c>
      <c r="AC25" s="18" t="s">
        <v>264</v>
      </c>
      <c r="AD25" t="str">
        <f t="shared" si="12"/>
        <v>November 20</v>
      </c>
      <c r="AE25">
        <v>152.80000000000001</v>
      </c>
      <c r="AF25">
        <v>145.1</v>
      </c>
      <c r="AG25" s="52">
        <v>149.19999999999999</v>
      </c>
      <c r="AK25" s="51">
        <v>2020</v>
      </c>
      <c r="AL25" t="s">
        <v>264</v>
      </c>
      <c r="AM25" t="str">
        <f t="shared" si="15"/>
        <v>November 20</v>
      </c>
      <c r="AN25">
        <v>146.1</v>
      </c>
      <c r="AO25">
        <v>135.19999999999999</v>
      </c>
      <c r="AP25" s="52">
        <v>140.4</v>
      </c>
      <c r="AR25" s="50"/>
      <c r="AS25" s="51">
        <v>2020</v>
      </c>
      <c r="AT25" t="s">
        <v>264</v>
      </c>
      <c r="AU25" t="str">
        <f t="shared" si="18"/>
        <v>November 20</v>
      </c>
      <c r="AV25">
        <v>155.5</v>
      </c>
      <c r="AW25">
        <v>148.80000000000001</v>
      </c>
      <c r="AX25" s="52">
        <v>152.80000000000001</v>
      </c>
      <c r="BC25" s="51">
        <v>2020</v>
      </c>
      <c r="BD25" t="s">
        <v>264</v>
      </c>
      <c r="BE25" s="51" t="s">
        <v>1293</v>
      </c>
      <c r="BF25">
        <v>159.80000000000001</v>
      </c>
      <c r="BG25" s="36">
        <v>156.69999999999999</v>
      </c>
      <c r="BH25" s="52">
        <v>158.4</v>
      </c>
    </row>
    <row r="26" spans="2:60">
      <c r="B26" s="51">
        <v>2020</v>
      </c>
      <c r="C26" t="s">
        <v>273</v>
      </c>
      <c r="D26" t="str">
        <f t="shared" si="0"/>
        <v>December 20</v>
      </c>
      <c r="E26">
        <v>162.9</v>
      </c>
      <c r="F26">
        <v>156.9</v>
      </c>
      <c r="G26" s="76">
        <v>159.4</v>
      </c>
      <c r="I26" s="50"/>
      <c r="K26" s="51">
        <v>2020</v>
      </c>
      <c r="L26" t="s">
        <v>273</v>
      </c>
      <c r="M26" t="str">
        <f t="shared" si="1"/>
        <v>December 20</v>
      </c>
      <c r="N26">
        <v>164.5</v>
      </c>
      <c r="O26">
        <v>167</v>
      </c>
      <c r="P26" s="52">
        <v>165.4</v>
      </c>
      <c r="R26" s="50"/>
      <c r="S26" s="51">
        <v>2020</v>
      </c>
      <c r="T26" t="s">
        <v>273</v>
      </c>
      <c r="U26" t="str">
        <f t="shared" si="9"/>
        <v>December 20</v>
      </c>
      <c r="V26">
        <v>161.6</v>
      </c>
      <c r="W26">
        <v>152.9</v>
      </c>
      <c r="X26" s="52">
        <v>158.30000000000001</v>
      </c>
      <c r="AB26" s="51">
        <v>2020</v>
      </c>
      <c r="AC26" s="18" t="s">
        <v>273</v>
      </c>
      <c r="AD26" t="str">
        <f t="shared" si="12"/>
        <v>December 20</v>
      </c>
      <c r="AE26">
        <v>153.4</v>
      </c>
      <c r="AF26">
        <v>145.5</v>
      </c>
      <c r="AG26" s="52">
        <v>149.69999999999999</v>
      </c>
      <c r="AK26" s="51">
        <v>2020</v>
      </c>
      <c r="AL26" t="s">
        <v>273</v>
      </c>
      <c r="AM26" t="str">
        <f t="shared" si="15"/>
        <v>December 20</v>
      </c>
      <c r="AN26">
        <v>146.4</v>
      </c>
      <c r="AO26">
        <v>135.5</v>
      </c>
      <c r="AP26" s="52">
        <v>140.69999999999999</v>
      </c>
      <c r="AR26" s="50"/>
      <c r="AS26" s="51">
        <v>2020</v>
      </c>
      <c r="AT26" t="s">
        <v>273</v>
      </c>
      <c r="AU26" t="str">
        <f t="shared" si="18"/>
        <v>December 20</v>
      </c>
      <c r="AV26">
        <v>156.30000000000001</v>
      </c>
      <c r="AW26">
        <v>149.6</v>
      </c>
      <c r="AX26" s="52">
        <v>153.6</v>
      </c>
      <c r="BC26" s="51">
        <v>2020</v>
      </c>
      <c r="BD26" t="s">
        <v>273</v>
      </c>
      <c r="BE26" s="51" t="s">
        <v>1294</v>
      </c>
      <c r="BF26">
        <v>160.69999999999999</v>
      </c>
      <c r="BG26" s="36">
        <v>156.9</v>
      </c>
      <c r="BH26" s="52">
        <v>158.9</v>
      </c>
    </row>
    <row r="27" spans="2:60">
      <c r="B27" s="51">
        <v>2021</v>
      </c>
      <c r="C27" t="s">
        <v>62</v>
      </c>
      <c r="D27" t="str">
        <f t="shared" si="0"/>
        <v>January 21</v>
      </c>
      <c r="E27">
        <v>163.5</v>
      </c>
      <c r="F27">
        <v>156.1</v>
      </c>
      <c r="G27" s="76">
        <v>159.19999999999999</v>
      </c>
      <c r="I27" s="50"/>
      <c r="K27" s="51">
        <v>2021</v>
      </c>
      <c r="L27" t="s">
        <v>62</v>
      </c>
      <c r="M27" t="str">
        <f t="shared" si="1"/>
        <v>January 21</v>
      </c>
      <c r="N27">
        <v>159.6</v>
      </c>
      <c r="O27">
        <v>163.4</v>
      </c>
      <c r="P27" s="52">
        <v>161</v>
      </c>
      <c r="R27" s="50"/>
      <c r="S27" s="51">
        <v>2021</v>
      </c>
      <c r="T27" t="s">
        <v>62</v>
      </c>
      <c r="U27" t="str">
        <f t="shared" si="9"/>
        <v>January 21</v>
      </c>
      <c r="V27">
        <v>162.5</v>
      </c>
      <c r="W27">
        <v>154.1</v>
      </c>
      <c r="X27" s="52">
        <v>159.30000000000001</v>
      </c>
      <c r="AB27" s="51">
        <v>2021</v>
      </c>
      <c r="AC27" s="18" t="s">
        <v>62</v>
      </c>
      <c r="AD27" t="str">
        <f t="shared" si="12"/>
        <v>January 21</v>
      </c>
      <c r="AE27">
        <v>153.9</v>
      </c>
      <c r="AF27">
        <v>145.69999999999999</v>
      </c>
      <c r="AG27" s="52">
        <v>150</v>
      </c>
      <c r="AK27" s="51">
        <v>2021</v>
      </c>
      <c r="AL27" t="s">
        <v>62</v>
      </c>
      <c r="AM27" t="str">
        <f t="shared" si="15"/>
        <v>January 21</v>
      </c>
      <c r="AN27">
        <v>147.5</v>
      </c>
      <c r="AO27">
        <v>136.9</v>
      </c>
      <c r="AP27" s="52">
        <v>141.9</v>
      </c>
      <c r="AR27" s="50"/>
      <c r="AS27" s="51">
        <v>2021</v>
      </c>
      <c r="AT27" t="s">
        <v>62</v>
      </c>
      <c r="AU27" t="str">
        <f t="shared" si="18"/>
        <v>January 21</v>
      </c>
      <c r="AV27">
        <v>156.80000000000001</v>
      </c>
      <c r="AW27">
        <v>150.19999999999999</v>
      </c>
      <c r="AX27" s="52">
        <v>154.19999999999999</v>
      </c>
      <c r="BC27" s="51">
        <v>2021</v>
      </c>
      <c r="BD27" t="s">
        <v>62</v>
      </c>
      <c r="BE27" s="51" t="s">
        <v>1251</v>
      </c>
      <c r="BF27">
        <v>158.5</v>
      </c>
      <c r="BG27" s="36">
        <v>156</v>
      </c>
      <c r="BH27" s="52">
        <v>157.30000000000001</v>
      </c>
    </row>
    <row r="28" spans="2:60">
      <c r="B28" s="51">
        <v>2021</v>
      </c>
      <c r="C28" t="s">
        <v>116</v>
      </c>
      <c r="D28" s="54" t="str">
        <f t="shared" si="0"/>
        <v>February 21</v>
      </c>
      <c r="E28">
        <v>163.6</v>
      </c>
      <c r="F28">
        <v>156.6</v>
      </c>
      <c r="G28" s="76">
        <v>159.5</v>
      </c>
      <c r="I28" s="50"/>
      <c r="K28" s="51">
        <v>2021</v>
      </c>
      <c r="L28" t="s">
        <v>116</v>
      </c>
      <c r="M28" s="54" t="str">
        <f t="shared" si="1"/>
        <v>February 21</v>
      </c>
      <c r="N28">
        <v>154.69999999999999</v>
      </c>
      <c r="O28">
        <v>160.80000000000001</v>
      </c>
      <c r="P28" s="52">
        <v>156.9</v>
      </c>
      <c r="R28" s="50"/>
      <c r="S28" s="51">
        <v>2021</v>
      </c>
      <c r="T28" t="s">
        <v>116</v>
      </c>
      <c r="U28" s="54" t="str">
        <f t="shared" si="9"/>
        <v>February 21</v>
      </c>
      <c r="V28">
        <v>164.3</v>
      </c>
      <c r="W28">
        <v>156.30000000000001</v>
      </c>
      <c r="X28" s="52">
        <v>161.30000000000001</v>
      </c>
      <c r="AB28" s="51">
        <v>2021</v>
      </c>
      <c r="AC28" s="18" t="s">
        <v>116</v>
      </c>
      <c r="AD28" s="54" t="str">
        <f t="shared" si="12"/>
        <v>February 21</v>
      </c>
      <c r="AE28">
        <v>154.80000000000001</v>
      </c>
      <c r="AF28">
        <v>146.5</v>
      </c>
      <c r="AG28" s="52">
        <v>150.9</v>
      </c>
      <c r="AK28" s="51">
        <v>2021</v>
      </c>
      <c r="AL28" t="s">
        <v>116</v>
      </c>
      <c r="AM28" s="54" t="str">
        <f t="shared" si="15"/>
        <v>February 21</v>
      </c>
      <c r="AN28">
        <v>150.19999999999999</v>
      </c>
      <c r="AO28">
        <v>140.5</v>
      </c>
      <c r="AP28" s="52">
        <v>145.1</v>
      </c>
      <c r="AR28" s="50"/>
      <c r="AS28" s="51">
        <v>2021</v>
      </c>
      <c r="AT28" t="s">
        <v>116</v>
      </c>
      <c r="AU28" s="54" t="str">
        <f t="shared" si="18"/>
        <v>February 21</v>
      </c>
      <c r="AV28">
        <v>158.4</v>
      </c>
      <c r="AW28">
        <v>151.80000000000001</v>
      </c>
      <c r="AX28" s="52">
        <v>155.80000000000001</v>
      </c>
      <c r="BC28" s="51">
        <v>2021</v>
      </c>
      <c r="BD28" t="s">
        <v>116</v>
      </c>
      <c r="BE28" s="51" t="s">
        <v>1252</v>
      </c>
      <c r="BF28">
        <v>156.69999999999999</v>
      </c>
      <c r="BG28" s="36">
        <v>156.5</v>
      </c>
      <c r="BH28" s="52">
        <v>156.6</v>
      </c>
    </row>
    <row r="29" spans="2:60">
      <c r="B29" s="53">
        <v>2021</v>
      </c>
      <c r="C29" s="54" t="s">
        <v>138</v>
      </c>
      <c r="D29" s="54" t="str">
        <f t="shared" si="0"/>
        <v>March 21</v>
      </c>
      <c r="E29" s="54">
        <v>163.80000000000001</v>
      </c>
      <c r="F29" s="54">
        <v>157.6</v>
      </c>
      <c r="G29" s="77">
        <v>160.19999999999999</v>
      </c>
      <c r="I29" s="50"/>
      <c r="K29" s="53">
        <v>2021</v>
      </c>
      <c r="L29" s="54" t="s">
        <v>138</v>
      </c>
      <c r="M29" s="54" t="str">
        <f t="shared" si="1"/>
        <v>March 21</v>
      </c>
      <c r="N29" s="54">
        <v>154.5</v>
      </c>
      <c r="O29" s="54">
        <v>160.4</v>
      </c>
      <c r="P29" s="55">
        <v>156.69999999999999</v>
      </c>
      <c r="R29" s="50"/>
      <c r="S29" s="53">
        <v>2021</v>
      </c>
      <c r="T29" s="54" t="s">
        <v>138</v>
      </c>
      <c r="U29" s="54" t="str">
        <f t="shared" si="9"/>
        <v>March 21</v>
      </c>
      <c r="V29" s="54">
        <v>164.6</v>
      </c>
      <c r="W29" s="54">
        <v>156.9</v>
      </c>
      <c r="X29" s="55">
        <v>161.69999999999999</v>
      </c>
      <c r="AB29" s="53">
        <v>2021</v>
      </c>
      <c r="AC29" s="75" t="s">
        <v>138</v>
      </c>
      <c r="AD29" s="54" t="str">
        <f t="shared" si="12"/>
        <v>March 21</v>
      </c>
      <c r="AE29" s="54">
        <v>154.80000000000001</v>
      </c>
      <c r="AF29" s="54">
        <v>147.19999999999999</v>
      </c>
      <c r="AG29" s="55">
        <v>151.19999999999999</v>
      </c>
      <c r="AK29" s="53">
        <v>2021</v>
      </c>
      <c r="AL29" s="54" t="s">
        <v>138</v>
      </c>
      <c r="AM29" s="54" t="str">
        <f t="shared" si="15"/>
        <v>March 21</v>
      </c>
      <c r="AN29" s="54">
        <v>151.30000000000001</v>
      </c>
      <c r="AO29" s="54">
        <v>141.69999999999999</v>
      </c>
      <c r="AP29" s="55">
        <v>146.19999999999999</v>
      </c>
      <c r="AR29" s="50"/>
      <c r="AS29" s="53">
        <v>2021</v>
      </c>
      <c r="AT29" s="54" t="s">
        <v>138</v>
      </c>
      <c r="AU29" s="54" t="str">
        <f t="shared" si="18"/>
        <v>March 21</v>
      </c>
      <c r="AV29" s="54">
        <v>158.9</v>
      </c>
      <c r="AW29" s="54">
        <v>152.6</v>
      </c>
      <c r="AX29" s="55">
        <v>156.4</v>
      </c>
      <c r="BC29" s="53">
        <v>2021</v>
      </c>
      <c r="BD29" s="54" t="s">
        <v>138</v>
      </c>
      <c r="BE29" s="53" t="s">
        <v>1253</v>
      </c>
      <c r="BF29" s="54">
        <v>156.69999999999999</v>
      </c>
      <c r="BG29" s="119">
        <v>156.9</v>
      </c>
      <c r="BH29" s="55">
        <v>156.80000000000001</v>
      </c>
    </row>
    <row r="30" spans="2:60">
      <c r="I30" s="50"/>
      <c r="R30" s="50"/>
      <c r="X30" s="50"/>
      <c r="AC30" s="50"/>
      <c r="AD30" s="50"/>
      <c r="AK30" s="50"/>
      <c r="AR30" s="50"/>
    </row>
    <row r="31" spans="2:60">
      <c r="AR31" s="50"/>
      <c r="AY31" t="s">
        <v>59</v>
      </c>
    </row>
    <row r="32" spans="2:60">
      <c r="B32" t="s">
        <v>56</v>
      </c>
      <c r="J32" t="s">
        <v>45</v>
      </c>
      <c r="R32" t="s">
        <v>53</v>
      </c>
      <c r="Z32" t="s">
        <v>52</v>
      </c>
      <c r="AH32" t="s">
        <v>1249</v>
      </c>
      <c r="AP32" t="s">
        <v>49</v>
      </c>
      <c r="AY32" s="68" t="s">
        <v>1250</v>
      </c>
      <c r="AZ32" s="69" t="s">
        <v>60</v>
      </c>
      <c r="BA32" s="69" t="s">
        <v>85</v>
      </c>
      <c r="BB32" s="70" t="s">
        <v>104</v>
      </c>
    </row>
    <row r="33" spans="2:54">
      <c r="B33" s="68" t="s">
        <v>31</v>
      </c>
      <c r="C33" s="69" t="s">
        <v>32</v>
      </c>
      <c r="D33" s="69" t="s">
        <v>1250</v>
      </c>
      <c r="E33" s="69" t="s">
        <v>60</v>
      </c>
      <c r="F33" s="69" t="s">
        <v>85</v>
      </c>
      <c r="G33" s="70" t="s">
        <v>104</v>
      </c>
      <c r="J33" s="68" t="s">
        <v>31</v>
      </c>
      <c r="K33" s="69" t="s">
        <v>32</v>
      </c>
      <c r="L33" s="69" t="s">
        <v>1250</v>
      </c>
      <c r="M33" s="69" t="s">
        <v>60</v>
      </c>
      <c r="N33" s="69" t="s">
        <v>85</v>
      </c>
      <c r="O33" s="70" t="s">
        <v>104</v>
      </c>
      <c r="R33" s="68" t="s">
        <v>31</v>
      </c>
      <c r="S33" s="69" t="s">
        <v>32</v>
      </c>
      <c r="T33" s="69" t="s">
        <v>1250</v>
      </c>
      <c r="U33" s="69" t="s">
        <v>60</v>
      </c>
      <c r="V33" s="69" t="s">
        <v>85</v>
      </c>
      <c r="W33" s="70" t="s">
        <v>104</v>
      </c>
      <c r="Z33" s="68" t="s">
        <v>31</v>
      </c>
      <c r="AA33" s="69" t="s">
        <v>32</v>
      </c>
      <c r="AB33" s="69" t="s">
        <v>1250</v>
      </c>
      <c r="AC33" s="69" t="s">
        <v>60</v>
      </c>
      <c r="AD33" s="69" t="s">
        <v>85</v>
      </c>
      <c r="AE33" s="70" t="s">
        <v>104</v>
      </c>
      <c r="AH33" s="68" t="s">
        <v>31</v>
      </c>
      <c r="AI33" s="69" t="s">
        <v>32</v>
      </c>
      <c r="AJ33" s="69" t="s">
        <v>1250</v>
      </c>
      <c r="AK33" s="69" t="s">
        <v>60</v>
      </c>
      <c r="AL33" s="69" t="s">
        <v>85</v>
      </c>
      <c r="AM33" s="70" t="s">
        <v>104</v>
      </c>
      <c r="AP33" s="68" t="s">
        <v>31</v>
      </c>
      <c r="AQ33" s="69" t="s">
        <v>32</v>
      </c>
      <c r="AR33" s="69" t="s">
        <v>1250</v>
      </c>
      <c r="AS33" s="69" t="s">
        <v>60</v>
      </c>
      <c r="AT33" s="69" t="s">
        <v>85</v>
      </c>
      <c r="AU33" s="70" t="s">
        <v>104</v>
      </c>
      <c r="AY33" s="51" t="s">
        <v>1274</v>
      </c>
      <c r="AZ33" s="18">
        <f t="shared" ref="AZ33:AZ57" si="22">(BF5-BF4)/BF4</f>
        <v>1.4184397163119762E-3</v>
      </c>
      <c r="BA33" s="18">
        <f t="shared" ref="BA33:BA57" si="23">(BG5-BG4)/BG4</f>
        <v>6.4935064935065347E-3</v>
      </c>
      <c r="BB33" s="56">
        <f t="shared" ref="BB33:BB57" si="24">(BH5-BH4)/BH4</f>
        <v>3.5739814152966403E-3</v>
      </c>
    </row>
    <row r="34" spans="2:54">
      <c r="B34" s="51">
        <v>2019</v>
      </c>
      <c r="C34" t="s">
        <v>138</v>
      </c>
      <c r="D34" t="str">
        <f t="shared" ref="D34:D58" si="25">C34&amp;" "&amp;RIGHT(B34,2)</f>
        <v>March 19</v>
      </c>
      <c r="E34" s="18">
        <f>(E5-E4)/E4</f>
        <v>0</v>
      </c>
      <c r="F34" s="18">
        <f t="shared" ref="F34:F35" si="26">(F5-F4)/F4</f>
        <v>6.8212824010910182E-4</v>
      </c>
      <c r="G34" s="56">
        <f t="shared" ref="G34:G58" si="27">(G5-G4)/G4</f>
        <v>0</v>
      </c>
      <c r="J34" s="51">
        <v>2019</v>
      </c>
      <c r="K34" t="s">
        <v>138</v>
      </c>
      <c r="L34" t="str">
        <f>K34&amp;" "&amp;RIGHT(J34,2)</f>
        <v>March 19</v>
      </c>
      <c r="M34" s="18">
        <f t="shared" ref="M34:O35" si="28">(N5-N4)/N4</f>
        <v>7.2886297376109871E-4</v>
      </c>
      <c r="N34" s="18">
        <f t="shared" si="28"/>
        <v>1.1594202898550683E-2</v>
      </c>
      <c r="O34" s="56">
        <f t="shared" si="28"/>
        <v>4.3636363636363222E-3</v>
      </c>
      <c r="R34" s="51">
        <v>2019</v>
      </c>
      <c r="S34" t="s">
        <v>138</v>
      </c>
      <c r="T34" t="s">
        <v>1274</v>
      </c>
      <c r="U34" s="18">
        <f t="shared" ref="U34:W35" si="29">(V5-V4)/V4</f>
        <v>3.3355570380253501E-3</v>
      </c>
      <c r="V34" s="18">
        <f t="shared" si="29"/>
        <v>5.0541516245486548E-3</v>
      </c>
      <c r="W34" s="56">
        <f t="shared" si="29"/>
        <v>4.120879120879082E-3</v>
      </c>
      <c r="Z34" s="51">
        <v>2019</v>
      </c>
      <c r="AA34" t="s">
        <v>138</v>
      </c>
      <c r="AB34" t="s">
        <v>1274</v>
      </c>
      <c r="AC34" s="18">
        <f t="shared" ref="AC34:AE35" si="30">(AE5-AE4)/AE4</f>
        <v>-6.6622251832108143E-4</v>
      </c>
      <c r="AD34" s="18">
        <f t="shared" si="30"/>
        <v>1.4641288433383387E-3</v>
      </c>
      <c r="AE34" s="56">
        <f t="shared" si="30"/>
        <v>6.9589422407809849E-4</v>
      </c>
      <c r="AH34" s="51">
        <v>2019</v>
      </c>
      <c r="AI34" t="s">
        <v>138</v>
      </c>
      <c r="AJ34" t="s">
        <v>1274</v>
      </c>
      <c r="AK34" s="18">
        <f t="shared" ref="AK34:AM35" si="31">(AN5-AN4)/AN4</f>
        <v>5.417956656346882E-3</v>
      </c>
      <c r="AL34" s="18">
        <f t="shared" si="31"/>
        <v>5.8724832214765337E-3</v>
      </c>
      <c r="AM34" s="56">
        <f t="shared" si="31"/>
        <v>5.6497175141242018E-3</v>
      </c>
      <c r="AP34" s="51">
        <v>2019</v>
      </c>
      <c r="AQ34" t="s">
        <v>138</v>
      </c>
      <c r="AR34" t="s">
        <v>1274</v>
      </c>
      <c r="AS34" s="18">
        <f t="shared" ref="AS34:AU35" si="32">(AV5-AV4)/AV4</f>
        <v>1.3342228152100643E-3</v>
      </c>
      <c r="AT34" s="18">
        <f t="shared" si="32"/>
        <v>1.414427157001334E-3</v>
      </c>
      <c r="AU34" s="56">
        <f t="shared" si="32"/>
        <v>1.3651877133105026E-3</v>
      </c>
      <c r="AY34" s="51" t="s">
        <v>1384</v>
      </c>
      <c r="AZ34" s="18">
        <f t="shared" si="22"/>
        <v>4.2492917847027113E-3</v>
      </c>
      <c r="BA34" s="18">
        <f t="shared" si="23"/>
        <v>7.1684587813620072E-3</v>
      </c>
      <c r="BB34" s="56">
        <f t="shared" si="24"/>
        <v>5.698005698005576E-3</v>
      </c>
    </row>
    <row r="35" spans="2:54">
      <c r="B35" s="51">
        <v>2019</v>
      </c>
      <c r="C35" t="s">
        <v>154</v>
      </c>
      <c r="D35" t="str">
        <f t="shared" si="25"/>
        <v>April 19</v>
      </c>
      <c r="E35" s="18">
        <f>(E6-E5)/E5</f>
        <v>3.8585209003215068E-3</v>
      </c>
      <c r="F35" s="18">
        <f t="shared" si="26"/>
        <v>4.4308111792774763E-3</v>
      </c>
      <c r="G35" s="56">
        <f t="shared" si="27"/>
        <v>4.3246839654023763E-3</v>
      </c>
      <c r="J35" s="51">
        <v>2019</v>
      </c>
      <c r="K35" t="s">
        <v>154</v>
      </c>
      <c r="L35" t="s">
        <v>1384</v>
      </c>
      <c r="M35" s="18">
        <f t="shared" si="28"/>
        <v>6.9191551347413584E-3</v>
      </c>
      <c r="N35" s="18">
        <f t="shared" si="28"/>
        <v>1.5042979942693369E-2</v>
      </c>
      <c r="O35" s="56">
        <f t="shared" si="28"/>
        <v>1.0137581462708224E-2</v>
      </c>
      <c r="R35" s="51">
        <v>2019</v>
      </c>
      <c r="S35" t="s">
        <v>154</v>
      </c>
      <c r="T35" t="s">
        <v>1384</v>
      </c>
      <c r="U35" s="18">
        <f t="shared" si="29"/>
        <v>2.9920212765958579E-3</v>
      </c>
      <c r="V35" s="18">
        <f t="shared" si="29"/>
        <v>2.1551724137931854E-3</v>
      </c>
      <c r="W35" s="56">
        <f t="shared" si="29"/>
        <v>2.3939808481533704E-3</v>
      </c>
      <c r="Z35" s="51">
        <v>2019</v>
      </c>
      <c r="AA35" t="s">
        <v>154</v>
      </c>
      <c r="AB35" t="s">
        <v>1384</v>
      </c>
      <c r="AC35" s="18">
        <f t="shared" si="30"/>
        <v>-1.6666666666666668E-3</v>
      </c>
      <c r="AD35" s="18">
        <f t="shared" si="30"/>
        <v>1.4619883040934841E-3</v>
      </c>
      <c r="AE35" s="56">
        <f t="shared" si="30"/>
        <v>-3.4770514603624036E-4</v>
      </c>
      <c r="AH35" s="51">
        <v>2019</v>
      </c>
      <c r="AI35" t="s">
        <v>154</v>
      </c>
      <c r="AJ35" t="s">
        <v>1384</v>
      </c>
      <c r="AK35" s="18">
        <f t="shared" si="31"/>
        <v>1.1547344110854941E-3</v>
      </c>
      <c r="AL35" s="18">
        <f t="shared" si="31"/>
        <v>8.3402835696408937E-4</v>
      </c>
      <c r="AM35" s="56">
        <f t="shared" si="31"/>
        <v>1.2038523274478788E-3</v>
      </c>
      <c r="AP35" s="51">
        <v>2019</v>
      </c>
      <c r="AQ35" t="s">
        <v>154</v>
      </c>
      <c r="AR35" t="s">
        <v>1384</v>
      </c>
      <c r="AS35" s="18">
        <f t="shared" si="32"/>
        <v>1.9986675549632442E-3</v>
      </c>
      <c r="AT35" s="18">
        <f t="shared" si="32"/>
        <v>2.11864406779649E-3</v>
      </c>
      <c r="AU35" s="56">
        <f t="shared" si="32"/>
        <v>2.0449897750512026E-3</v>
      </c>
      <c r="AY35" s="51" t="s">
        <v>1275</v>
      </c>
      <c r="AZ35" s="18">
        <f t="shared" si="22"/>
        <v>4.2313117066290146E-3</v>
      </c>
      <c r="BA35" s="18">
        <f t="shared" si="23"/>
        <v>7.1174377224199285E-3</v>
      </c>
      <c r="BB35" s="56">
        <f t="shared" si="24"/>
        <v>5.6657223796034804E-3</v>
      </c>
    </row>
    <row r="36" spans="2:54">
      <c r="B36" s="51">
        <v>2019</v>
      </c>
      <c r="C36" t="s">
        <v>167</v>
      </c>
      <c r="D36" t="str">
        <f t="shared" si="25"/>
        <v>May 19</v>
      </c>
      <c r="E36" s="18">
        <f t="shared" ref="E36:F38" si="33">(E7-E6)/E6</f>
        <v>3.8436899423446146E-3</v>
      </c>
      <c r="F36" s="18">
        <f t="shared" si="33"/>
        <v>4.4112656939260652E-3</v>
      </c>
      <c r="G36" s="56">
        <f t="shared" si="27"/>
        <v>4.3060616098046086E-3</v>
      </c>
      <c r="J36" s="51">
        <v>2019</v>
      </c>
      <c r="K36" t="s">
        <v>167</v>
      </c>
      <c r="L36" t="str">
        <f t="shared" ref="L36:L58" si="34">K36&amp;" "&amp;RIGHT(J36,2)</f>
        <v>May 19</v>
      </c>
      <c r="M36" s="18">
        <f t="shared" ref="M36:N58" si="35">(N7-N6)/N6</f>
        <v>6.8716094032548903E-3</v>
      </c>
      <c r="N36" s="18">
        <f t="shared" si="35"/>
        <v>1.4820042342978285E-2</v>
      </c>
      <c r="O36" s="56">
        <f t="shared" ref="O36" si="36">(P7-P6)/P6</f>
        <v>1.003584229390685E-2</v>
      </c>
      <c r="R36" s="51">
        <v>2019</v>
      </c>
      <c r="S36" t="s">
        <v>167</v>
      </c>
      <c r="T36" t="s">
        <v>1275</v>
      </c>
      <c r="U36" s="18">
        <f t="shared" ref="U36:W58" si="37">(V7-V6)/V6</f>
        <v>2.9830957905203088E-3</v>
      </c>
      <c r="V36" s="18">
        <f t="shared" ref="V36:W50" si="38">(W7-W6)/W6</f>
        <v>2.1505376344086837E-3</v>
      </c>
      <c r="W36" s="56">
        <f t="shared" si="38"/>
        <v>2.3882633913339768E-3</v>
      </c>
      <c r="Z36" s="51">
        <v>2019</v>
      </c>
      <c r="AA36" t="s">
        <v>167</v>
      </c>
      <c r="AB36" t="s">
        <v>1275</v>
      </c>
      <c r="AC36" s="18">
        <f t="shared" ref="AC36:AE58" si="39">(AE7-AE6)/AE6</f>
        <v>-1.6694490818030051E-3</v>
      </c>
      <c r="AD36" s="18">
        <f t="shared" ref="AD36:AD50" si="40">(AF7-AF6)/AF6</f>
        <v>1.4598540145984572E-3</v>
      </c>
      <c r="AE36" s="56">
        <f t="shared" ref="AE36:AE50" si="41">(AG7-AG6)/AG6</f>
        <v>-3.478260869566008E-4</v>
      </c>
      <c r="AH36" s="51">
        <v>2019</v>
      </c>
      <c r="AI36" t="s">
        <v>167</v>
      </c>
      <c r="AJ36" t="s">
        <v>1275</v>
      </c>
      <c r="AK36" s="18">
        <f t="shared" ref="AK36:AK58" si="42">(AN7-AN6)/AN6</f>
        <v>1.1534025374854075E-3</v>
      </c>
      <c r="AL36" s="18">
        <f t="shared" ref="AL36:AL50" si="43">(AO7-AO6)/AO6</f>
        <v>8.3333333333328601E-4</v>
      </c>
      <c r="AM36" s="56">
        <f t="shared" ref="AM36:AM50" si="44">(AP7-AP6)/AP6</f>
        <v>1.202404809619284E-3</v>
      </c>
      <c r="AP36" s="51">
        <v>2019</v>
      </c>
      <c r="AQ36" t="s">
        <v>167</v>
      </c>
      <c r="AR36" t="s">
        <v>1275</v>
      </c>
      <c r="AS36" s="18">
        <f t="shared" ref="AS36:AU58" si="45">(AV7-AV6)/AV6</f>
        <v>1.9946808510639055E-3</v>
      </c>
      <c r="AT36" s="18">
        <f t="shared" ref="AT36:AT50" si="46">(AW7-AW6)/AW6</f>
        <v>2.1141649048626596E-3</v>
      </c>
      <c r="AU36" s="56">
        <f t="shared" ref="AU36:AU50" si="47">(AX7-AX6)/AX6</f>
        <v>2.0408163265306896E-3</v>
      </c>
      <c r="AY36" s="51" t="s">
        <v>1276</v>
      </c>
      <c r="AZ36" s="18">
        <f t="shared" si="22"/>
        <v>8.4269662921347514E-3</v>
      </c>
      <c r="BA36" s="18">
        <f t="shared" si="23"/>
        <v>4.2402826855123272E-3</v>
      </c>
      <c r="BB36" s="56">
        <f t="shared" si="24"/>
        <v>6.3380281690141246E-3</v>
      </c>
    </row>
    <row r="37" spans="2:54">
      <c r="B37" s="51">
        <v>2019</v>
      </c>
      <c r="C37" t="s">
        <v>177</v>
      </c>
      <c r="D37" t="str">
        <f t="shared" si="25"/>
        <v>June 19</v>
      </c>
      <c r="E37" s="18">
        <f t="shared" si="33"/>
        <v>6.3816209317166563E-3</v>
      </c>
      <c r="F37" s="18">
        <f t="shared" si="33"/>
        <v>6.0810810810811196E-3</v>
      </c>
      <c r="G37" s="56">
        <f t="shared" si="27"/>
        <v>5.9366754617414625E-3</v>
      </c>
      <c r="J37" s="51">
        <v>2019</v>
      </c>
      <c r="K37" t="s">
        <v>177</v>
      </c>
      <c r="L37" t="str">
        <f t="shared" si="34"/>
        <v>June 19</v>
      </c>
      <c r="M37" s="18">
        <f t="shared" si="35"/>
        <v>1.2931034482758704E-2</v>
      </c>
      <c r="N37" s="18">
        <f t="shared" si="35"/>
        <v>1.2517385257301689E-2</v>
      </c>
      <c r="O37" s="56">
        <f t="shared" ref="O37" si="48">(P8-P7)/P7</f>
        <v>1.2775017743080078E-2</v>
      </c>
      <c r="R37" s="51">
        <v>2019</v>
      </c>
      <c r="S37" t="s">
        <v>177</v>
      </c>
      <c r="T37" t="s">
        <v>1276</v>
      </c>
      <c r="U37" s="18">
        <f t="shared" si="37"/>
        <v>2.6437541308656789E-3</v>
      </c>
      <c r="V37" s="18">
        <f t="shared" si="38"/>
        <v>3.5765379113018594E-3</v>
      </c>
      <c r="W37" s="56">
        <f t="shared" si="38"/>
        <v>3.4036759700476512E-3</v>
      </c>
      <c r="Z37" s="51">
        <v>2019</v>
      </c>
      <c r="AA37" t="s">
        <v>177</v>
      </c>
      <c r="AB37" t="s">
        <v>1276</v>
      </c>
      <c r="AC37" s="18">
        <f t="shared" si="39"/>
        <v>6.6889632107019613E-4</v>
      </c>
      <c r="AD37" s="18">
        <f t="shared" si="40"/>
        <v>1.4577259475219903E-3</v>
      </c>
      <c r="AE37" s="56">
        <f t="shared" si="41"/>
        <v>6.9589422407809849E-4</v>
      </c>
      <c r="AH37" s="51">
        <v>2019</v>
      </c>
      <c r="AI37" t="s">
        <v>177</v>
      </c>
      <c r="AJ37" t="s">
        <v>1276</v>
      </c>
      <c r="AK37" s="18">
        <f t="shared" si="42"/>
        <v>0</v>
      </c>
      <c r="AL37" s="18">
        <f t="shared" si="43"/>
        <v>-4.163197335553705E-3</v>
      </c>
      <c r="AM37" s="56">
        <f t="shared" si="44"/>
        <v>-2.4019215372298747E-3</v>
      </c>
      <c r="AP37" s="51">
        <v>2019</v>
      </c>
      <c r="AQ37" t="s">
        <v>177</v>
      </c>
      <c r="AR37" t="s">
        <v>1276</v>
      </c>
      <c r="AS37" s="18">
        <f t="shared" si="45"/>
        <v>0</v>
      </c>
      <c r="AT37" s="18">
        <f t="shared" si="46"/>
        <v>1.4064697609002606E-3</v>
      </c>
      <c r="AU37" s="56">
        <f t="shared" si="47"/>
        <v>6.7888662593343049E-4</v>
      </c>
      <c r="AY37" s="51" t="s">
        <v>1277</v>
      </c>
      <c r="AZ37" s="18">
        <f t="shared" si="22"/>
        <v>9.0529247910864311E-3</v>
      </c>
      <c r="BA37" s="18">
        <f t="shared" si="23"/>
        <v>8.4447572132302397E-3</v>
      </c>
      <c r="BB37" s="56">
        <f t="shared" si="24"/>
        <v>9.0972708187542547E-3</v>
      </c>
    </row>
    <row r="38" spans="2:54">
      <c r="B38" s="51">
        <v>2019</v>
      </c>
      <c r="C38" t="s">
        <v>194</v>
      </c>
      <c r="D38" t="str">
        <f t="shared" si="25"/>
        <v>July 19</v>
      </c>
      <c r="E38" s="18">
        <f t="shared" si="33"/>
        <v>8.8776157260621793E-3</v>
      </c>
      <c r="F38" s="18">
        <f t="shared" si="33"/>
        <v>1.0073875083948958E-2</v>
      </c>
      <c r="G38" s="56">
        <f t="shared" si="27"/>
        <v>9.8360655737704927E-3</v>
      </c>
      <c r="J38" s="51">
        <v>2019</v>
      </c>
      <c r="K38" t="s">
        <v>194</v>
      </c>
      <c r="L38" t="str">
        <f t="shared" si="34"/>
        <v>July 19</v>
      </c>
      <c r="M38" s="18">
        <f t="shared" si="35"/>
        <v>1.4184397163120567E-2</v>
      </c>
      <c r="N38" s="18">
        <f t="shared" si="35"/>
        <v>1.4423076923076884E-2</v>
      </c>
      <c r="O38" s="56">
        <f t="shared" ref="O38" si="49">(P9-P8)/P8</f>
        <v>1.4015416958654521E-2</v>
      </c>
      <c r="P38" s="50"/>
      <c r="Q38" s="50"/>
      <c r="R38" s="80">
        <v>2019</v>
      </c>
      <c r="S38" t="s">
        <v>194</v>
      </c>
      <c r="T38" t="s">
        <v>1277</v>
      </c>
      <c r="U38" s="18">
        <f t="shared" si="37"/>
        <v>3.2959789057350037E-3</v>
      </c>
      <c r="V38" s="18">
        <f t="shared" si="38"/>
        <v>3.5637918745545258E-3</v>
      </c>
      <c r="W38" s="56">
        <f t="shared" si="38"/>
        <v>3.3921302578018993E-3</v>
      </c>
      <c r="Z38" s="51">
        <v>2019</v>
      </c>
      <c r="AA38" t="s">
        <v>194</v>
      </c>
      <c r="AB38" t="s">
        <v>1277</v>
      </c>
      <c r="AC38" s="18">
        <f t="shared" si="39"/>
        <v>2.6737967914438883E-3</v>
      </c>
      <c r="AD38" s="18">
        <f t="shared" si="40"/>
        <v>2.1834061135369938E-3</v>
      </c>
      <c r="AE38" s="56">
        <f t="shared" si="41"/>
        <v>2.7816411682891323E-3</v>
      </c>
      <c r="AH38" s="51">
        <v>2019</v>
      </c>
      <c r="AI38" t="s">
        <v>194</v>
      </c>
      <c r="AJ38" t="s">
        <v>1277</v>
      </c>
      <c r="AK38" s="18">
        <f t="shared" si="42"/>
        <v>7.6804915514592943E-3</v>
      </c>
      <c r="AL38" s="18">
        <f t="shared" si="43"/>
        <v>8.3612040133779261E-3</v>
      </c>
      <c r="AM38" s="56">
        <f t="shared" si="44"/>
        <v>8.0256821829855548E-3</v>
      </c>
      <c r="AP38" s="51">
        <v>2019</v>
      </c>
      <c r="AQ38" t="s">
        <v>194</v>
      </c>
      <c r="AR38" t="s">
        <v>1277</v>
      </c>
      <c r="AS38" s="18">
        <f t="shared" si="45"/>
        <v>1.3271400132715133E-3</v>
      </c>
      <c r="AT38" s="18">
        <f t="shared" si="46"/>
        <v>2.1067415730335881E-3</v>
      </c>
      <c r="AU38" s="56">
        <f t="shared" si="47"/>
        <v>1.3568521031206828E-3</v>
      </c>
      <c r="AY38" s="51" t="s">
        <v>1278</v>
      </c>
      <c r="AZ38" s="18">
        <f t="shared" si="22"/>
        <v>5.521048999309751E-3</v>
      </c>
      <c r="BA38" s="18">
        <f t="shared" si="23"/>
        <v>6.2805303558965608E-3</v>
      </c>
      <c r="BB38" s="56">
        <f t="shared" si="24"/>
        <v>5.5478502080444619E-3</v>
      </c>
    </row>
    <row r="39" spans="2:54">
      <c r="B39" s="51">
        <v>2019</v>
      </c>
      <c r="C39" t="s">
        <v>213</v>
      </c>
      <c r="D39" t="str">
        <f t="shared" si="25"/>
        <v>August 19</v>
      </c>
      <c r="E39" s="18">
        <f t="shared" ref="E39:F58" si="50">(E10-E9)/E9</f>
        <v>3.7712130735386195E-3</v>
      </c>
      <c r="F39" s="18">
        <f t="shared" si="50"/>
        <v>7.3138297872340045E-3</v>
      </c>
      <c r="G39" s="56">
        <f t="shared" si="27"/>
        <v>5.8441558441558808E-3</v>
      </c>
      <c r="J39" s="51">
        <v>2019</v>
      </c>
      <c r="K39" t="s">
        <v>213</v>
      </c>
      <c r="L39" t="str">
        <f t="shared" si="34"/>
        <v>August 19</v>
      </c>
      <c r="M39" s="18">
        <f t="shared" si="35"/>
        <v>6.993006993006993E-3</v>
      </c>
      <c r="N39" s="18">
        <f t="shared" si="35"/>
        <v>9.4786729857820294E-3</v>
      </c>
      <c r="O39" s="56">
        <f t="shared" ref="O39" si="51">(P10-P9)/P9</f>
        <v>8.2930200414652183E-3</v>
      </c>
      <c r="P39" s="50"/>
      <c r="Q39" s="50"/>
      <c r="R39" s="80">
        <v>2019</v>
      </c>
      <c r="S39" t="s">
        <v>213</v>
      </c>
      <c r="T39" t="s">
        <v>1278</v>
      </c>
      <c r="U39" s="18">
        <f t="shared" si="37"/>
        <v>3.28515111695138E-3</v>
      </c>
      <c r="V39" s="18">
        <f t="shared" si="38"/>
        <v>4.9715909090908283E-3</v>
      </c>
      <c r="W39" s="56">
        <f t="shared" si="38"/>
        <v>4.0567951318458036E-3</v>
      </c>
      <c r="Z39" s="51">
        <v>2019</v>
      </c>
      <c r="AA39" t="s">
        <v>213</v>
      </c>
      <c r="AB39" t="s">
        <v>1278</v>
      </c>
      <c r="AC39" s="18">
        <f t="shared" si="39"/>
        <v>1.3333333333332576E-3</v>
      </c>
      <c r="AD39" s="18">
        <f t="shared" si="40"/>
        <v>2.9048656499637308E-3</v>
      </c>
      <c r="AE39" s="56">
        <f t="shared" si="41"/>
        <v>2.0804438280167224E-3</v>
      </c>
      <c r="AH39" s="51">
        <v>2019</v>
      </c>
      <c r="AI39" t="s">
        <v>213</v>
      </c>
      <c r="AJ39" t="s">
        <v>1278</v>
      </c>
      <c r="AK39" s="18">
        <f t="shared" si="42"/>
        <v>1.5243902439025692E-3</v>
      </c>
      <c r="AL39" s="18">
        <f t="shared" si="43"/>
        <v>1.6583747927031746E-3</v>
      </c>
      <c r="AM39" s="56">
        <f t="shared" si="44"/>
        <v>1.5923566878981118E-3</v>
      </c>
      <c r="AP39" s="51">
        <v>2019</v>
      </c>
      <c r="AQ39" t="s">
        <v>213</v>
      </c>
      <c r="AR39" t="s">
        <v>1278</v>
      </c>
      <c r="AS39" s="18">
        <f t="shared" si="45"/>
        <v>1.3253810470509517E-3</v>
      </c>
      <c r="AT39" s="18">
        <f t="shared" si="46"/>
        <v>2.102312543798258E-3</v>
      </c>
      <c r="AU39" s="56">
        <f t="shared" si="47"/>
        <v>2.032520325203329E-3</v>
      </c>
      <c r="AY39" s="51" t="s">
        <v>1279</v>
      </c>
      <c r="AZ39" s="18">
        <f t="shared" si="22"/>
        <v>6.8634179821551134E-3</v>
      </c>
      <c r="BA39" s="18">
        <f t="shared" si="23"/>
        <v>3.4674063800277394E-3</v>
      </c>
      <c r="BB39" s="56">
        <f t="shared" si="24"/>
        <v>5.5172413793104233E-3</v>
      </c>
    </row>
    <row r="40" spans="2:54">
      <c r="B40" s="51">
        <v>2019</v>
      </c>
      <c r="C40" t="s">
        <v>228</v>
      </c>
      <c r="D40" t="str">
        <f t="shared" si="25"/>
        <v>September 19</v>
      </c>
      <c r="E40" s="18">
        <f t="shared" si="50"/>
        <v>3.130870381966187E-3</v>
      </c>
      <c r="F40" s="18">
        <f t="shared" si="50"/>
        <v>6.6006600660062256E-4</v>
      </c>
      <c r="G40" s="56">
        <f t="shared" si="27"/>
        <v>1.9367333763717427E-3</v>
      </c>
      <c r="J40" s="51">
        <v>2019</v>
      </c>
      <c r="K40" t="s">
        <v>228</v>
      </c>
      <c r="L40" t="str">
        <f t="shared" si="34"/>
        <v>September 19</v>
      </c>
      <c r="M40" s="18">
        <f t="shared" si="35"/>
        <v>1.0416666666666666E-2</v>
      </c>
      <c r="N40" s="18">
        <f t="shared" si="35"/>
        <v>2.6827632461435659E-3</v>
      </c>
      <c r="O40" s="56">
        <f t="shared" ref="O40" si="52">(P11-P10)/P10</f>
        <v>7.5394105551747376E-3</v>
      </c>
      <c r="P40" s="50"/>
      <c r="Q40" s="50"/>
      <c r="R40" s="80">
        <v>2019</v>
      </c>
      <c r="S40" t="s">
        <v>228</v>
      </c>
      <c r="T40" t="s">
        <v>1279</v>
      </c>
      <c r="U40" s="18">
        <f t="shared" si="37"/>
        <v>4.5841519318927122E-3</v>
      </c>
      <c r="V40" s="18">
        <f t="shared" si="38"/>
        <v>2.8268551236749519E-3</v>
      </c>
      <c r="W40" s="56">
        <f t="shared" si="38"/>
        <v>3.3670033670033669E-3</v>
      </c>
      <c r="Z40" s="51">
        <v>2019</v>
      </c>
      <c r="AA40" t="s">
        <v>228</v>
      </c>
      <c r="AB40" t="s">
        <v>1279</v>
      </c>
      <c r="AC40" s="18">
        <f t="shared" si="39"/>
        <v>6.6577896138497164E-4</v>
      </c>
      <c r="AD40" s="18">
        <f t="shared" si="40"/>
        <v>1.4482259232441496E-3</v>
      </c>
      <c r="AE40" s="56">
        <f t="shared" si="41"/>
        <v>6.920415224913101E-4</v>
      </c>
      <c r="AH40" s="51">
        <v>2019</v>
      </c>
      <c r="AI40" t="s">
        <v>228</v>
      </c>
      <c r="AJ40" t="s">
        <v>1279</v>
      </c>
      <c r="AK40" s="18">
        <f t="shared" si="42"/>
        <v>1.5220700152206135E-3</v>
      </c>
      <c r="AL40" s="18">
        <f t="shared" si="43"/>
        <v>3.3112582781457426E-3</v>
      </c>
      <c r="AM40" s="56">
        <f t="shared" si="44"/>
        <v>2.3847376788553032E-3</v>
      </c>
      <c r="AP40" s="51">
        <v>2019</v>
      </c>
      <c r="AQ40" t="s">
        <v>228</v>
      </c>
      <c r="AR40" t="s">
        <v>1279</v>
      </c>
      <c r="AS40" s="18">
        <f t="shared" si="45"/>
        <v>-6.6181336863000871E-4</v>
      </c>
      <c r="AT40" s="18">
        <f t="shared" si="46"/>
        <v>2.0979020979021773E-3</v>
      </c>
      <c r="AU40" s="56">
        <f t="shared" si="47"/>
        <v>0</v>
      </c>
      <c r="AY40" s="51" t="s">
        <v>1280</v>
      </c>
      <c r="AZ40" s="18">
        <f t="shared" si="22"/>
        <v>1.0906612133606155E-2</v>
      </c>
      <c r="BA40" s="18">
        <f t="shared" si="23"/>
        <v>8.9841050449206046E-3</v>
      </c>
      <c r="BB40" s="56">
        <f t="shared" si="24"/>
        <v>9.6021947873798155E-3</v>
      </c>
    </row>
    <row r="41" spans="2:54">
      <c r="B41" s="51">
        <v>2019</v>
      </c>
      <c r="C41" t="s">
        <v>238</v>
      </c>
      <c r="D41" t="str">
        <f t="shared" si="25"/>
        <v>October 19</v>
      </c>
      <c r="E41" s="18">
        <f t="shared" si="50"/>
        <v>3.1210986267166045E-3</v>
      </c>
      <c r="F41" s="18">
        <f t="shared" si="50"/>
        <v>6.5963060686012088E-4</v>
      </c>
      <c r="G41" s="56">
        <f t="shared" si="27"/>
        <v>1.2886597938145429E-3</v>
      </c>
      <c r="J41" s="51">
        <v>2019</v>
      </c>
      <c r="K41" t="s">
        <v>238</v>
      </c>
      <c r="L41" t="str">
        <f t="shared" si="34"/>
        <v>October 19</v>
      </c>
      <c r="M41" s="18">
        <f t="shared" si="35"/>
        <v>1.924398625429561E-2</v>
      </c>
      <c r="N41" s="18">
        <f t="shared" si="35"/>
        <v>1.6053511705685655E-2</v>
      </c>
      <c r="O41" s="56">
        <f t="shared" ref="O41" si="53">(P12-P11)/P11</f>
        <v>1.7687074829931933E-2</v>
      </c>
      <c r="P41" s="50"/>
      <c r="Q41" s="50"/>
      <c r="R41" s="80">
        <v>2019</v>
      </c>
      <c r="S41" t="s">
        <v>238</v>
      </c>
      <c r="T41" t="s">
        <v>1280</v>
      </c>
      <c r="U41" s="18">
        <f t="shared" si="37"/>
        <v>1.9556714471967596E-3</v>
      </c>
      <c r="V41" s="18">
        <f t="shared" si="38"/>
        <v>3.5236081747709652E-3</v>
      </c>
      <c r="W41" s="56">
        <f t="shared" si="38"/>
        <v>2.6845637583892998E-3</v>
      </c>
      <c r="Z41" s="51">
        <v>2019</v>
      </c>
      <c r="AA41" t="s">
        <v>238</v>
      </c>
      <c r="AB41" t="s">
        <v>1280</v>
      </c>
      <c r="AC41" s="18">
        <f t="shared" si="39"/>
        <v>1.9960079840318223E-3</v>
      </c>
      <c r="AD41" s="18">
        <f t="shared" si="40"/>
        <v>2.8922631959506667E-3</v>
      </c>
      <c r="AE41" s="56">
        <f t="shared" si="41"/>
        <v>2.7662517289073702E-3</v>
      </c>
      <c r="AH41" s="51">
        <v>2019</v>
      </c>
      <c r="AI41" t="s">
        <v>238</v>
      </c>
      <c r="AJ41" t="s">
        <v>1280</v>
      </c>
      <c r="AK41" s="18">
        <f t="shared" si="42"/>
        <v>7.5987841945284438E-4</v>
      </c>
      <c r="AL41" s="18">
        <f t="shared" si="43"/>
        <v>2.4752475247524519E-3</v>
      </c>
      <c r="AM41" s="56">
        <f t="shared" si="44"/>
        <v>1.5860428231562478E-3</v>
      </c>
      <c r="AP41" s="51">
        <v>2019</v>
      </c>
      <c r="AQ41" t="s">
        <v>238</v>
      </c>
      <c r="AR41" t="s">
        <v>1280</v>
      </c>
      <c r="AS41" s="18">
        <f t="shared" si="45"/>
        <v>0</v>
      </c>
      <c r="AT41" s="18">
        <f t="shared" si="46"/>
        <v>4.1870202372644404E-3</v>
      </c>
      <c r="AU41" s="56">
        <f t="shared" si="47"/>
        <v>2.0283975659228055E-3</v>
      </c>
      <c r="AY41" s="51" t="s">
        <v>1281</v>
      </c>
      <c r="AZ41" s="18">
        <f t="shared" si="22"/>
        <v>1.0788941335131452E-2</v>
      </c>
      <c r="BA41" s="18">
        <f t="shared" si="23"/>
        <v>6.8493150684931503E-3</v>
      </c>
      <c r="BB41" s="56">
        <f t="shared" si="24"/>
        <v>9.5108695652174301E-3</v>
      </c>
    </row>
    <row r="42" spans="2:54">
      <c r="B42" s="51">
        <v>2019</v>
      </c>
      <c r="C42" t="s">
        <v>264</v>
      </c>
      <c r="D42" t="str">
        <f t="shared" si="25"/>
        <v>November 19</v>
      </c>
      <c r="E42" s="18">
        <f t="shared" si="50"/>
        <v>6.2227753578109979E-4</v>
      </c>
      <c r="F42" s="18">
        <f t="shared" si="50"/>
        <v>6.5919578114715055E-4</v>
      </c>
      <c r="G42" s="56">
        <f t="shared" si="27"/>
        <v>6.4350064350060694E-4</v>
      </c>
      <c r="J42" s="51">
        <v>2019</v>
      </c>
      <c r="K42" t="s">
        <v>264</v>
      </c>
      <c r="L42" t="str">
        <f t="shared" si="34"/>
        <v>November 19</v>
      </c>
      <c r="M42" s="18">
        <f t="shared" si="35"/>
        <v>1.7532029669588632E-2</v>
      </c>
      <c r="N42" s="18">
        <f t="shared" si="35"/>
        <v>1.1191573403554896E-2</v>
      </c>
      <c r="O42" s="56">
        <f t="shared" ref="O42" si="54">(P13-P12)/P12</f>
        <v>1.5374331550802216E-2</v>
      </c>
      <c r="P42" s="50"/>
      <c r="Q42" s="50"/>
      <c r="R42" s="80">
        <v>2019</v>
      </c>
      <c r="S42" t="s">
        <v>264</v>
      </c>
      <c r="T42" t="s">
        <v>1281</v>
      </c>
      <c r="U42" s="18">
        <f t="shared" si="37"/>
        <v>3.9037085230970905E-3</v>
      </c>
      <c r="V42" s="18">
        <f t="shared" si="38"/>
        <v>2.8089887640449836E-3</v>
      </c>
      <c r="W42" s="56">
        <f t="shared" si="38"/>
        <v>3.3467202141900937E-3</v>
      </c>
      <c r="Z42" s="51">
        <v>2019</v>
      </c>
      <c r="AA42" t="s">
        <v>264</v>
      </c>
      <c r="AB42" t="s">
        <v>1281</v>
      </c>
      <c r="AC42" s="18">
        <f t="shared" si="39"/>
        <v>1.9920318725100356E-3</v>
      </c>
      <c r="AD42" s="18">
        <f t="shared" si="40"/>
        <v>2.8839221341024203E-3</v>
      </c>
      <c r="AE42" s="56">
        <f t="shared" si="41"/>
        <v>2.0689655172414579E-3</v>
      </c>
      <c r="AH42" s="51">
        <v>2019</v>
      </c>
      <c r="AI42" t="s">
        <v>264</v>
      </c>
      <c r="AJ42" t="s">
        <v>1281</v>
      </c>
      <c r="AK42" s="18">
        <f t="shared" si="42"/>
        <v>3.0372057706910078E-3</v>
      </c>
      <c r="AL42" s="18">
        <f t="shared" si="43"/>
        <v>1.6460905349794473E-3</v>
      </c>
      <c r="AM42" s="56">
        <f t="shared" si="44"/>
        <v>2.3752969121139918E-3</v>
      </c>
      <c r="AP42" s="51">
        <v>2019</v>
      </c>
      <c r="AQ42" t="s">
        <v>264</v>
      </c>
      <c r="AR42" t="s">
        <v>1281</v>
      </c>
      <c r="AS42" s="18">
        <f t="shared" si="45"/>
        <v>3.3112582781456954E-3</v>
      </c>
      <c r="AT42" s="18">
        <f t="shared" si="46"/>
        <v>2.0847810979845931E-3</v>
      </c>
      <c r="AU42" s="56">
        <f t="shared" si="47"/>
        <v>2.6990553306343165E-3</v>
      </c>
      <c r="AY42" s="51" t="s">
        <v>1282</v>
      </c>
      <c r="AZ42" s="18">
        <f t="shared" si="22"/>
        <v>1.6010673782521717E-2</v>
      </c>
      <c r="BA42" s="18">
        <f t="shared" si="23"/>
        <v>8.8435374149660635E-3</v>
      </c>
      <c r="BB42" s="56">
        <f t="shared" si="24"/>
        <v>1.2113055181695904E-2</v>
      </c>
    </row>
    <row r="43" spans="2:54">
      <c r="B43" s="51">
        <v>2019</v>
      </c>
      <c r="C43" t="s">
        <v>273</v>
      </c>
      <c r="D43" t="str">
        <f t="shared" si="25"/>
        <v>December 19</v>
      </c>
      <c r="E43" s="18">
        <f t="shared" si="50"/>
        <v>1.8656716417909385E-3</v>
      </c>
      <c r="F43" s="18">
        <f t="shared" si="50"/>
        <v>6.5876152832670823E-4</v>
      </c>
      <c r="G43" s="56">
        <f t="shared" si="27"/>
        <v>1.2861736334404414E-3</v>
      </c>
      <c r="J43" s="51">
        <v>2019</v>
      </c>
      <c r="K43" t="s">
        <v>273</v>
      </c>
      <c r="L43" t="str">
        <f t="shared" si="34"/>
        <v>December 19</v>
      </c>
      <c r="M43" s="18">
        <f t="shared" si="35"/>
        <v>2.25314777998675E-2</v>
      </c>
      <c r="N43" s="18">
        <f t="shared" si="35"/>
        <v>1.7578125000000111E-2</v>
      </c>
      <c r="O43" s="56">
        <f t="shared" ref="O43" si="55">(P14-P13)/P13</f>
        <v>2.0408163265306083E-2</v>
      </c>
      <c r="P43" s="50"/>
      <c r="Q43" s="50"/>
      <c r="R43" s="80">
        <v>2019</v>
      </c>
      <c r="S43" t="s">
        <v>273</v>
      </c>
      <c r="T43" t="s">
        <v>1282</v>
      </c>
      <c r="U43" s="18">
        <f t="shared" si="37"/>
        <v>3.2404406999351908E-3</v>
      </c>
      <c r="V43" s="18">
        <f t="shared" si="38"/>
        <v>2.8011204481791121E-3</v>
      </c>
      <c r="W43" s="56">
        <f t="shared" si="38"/>
        <v>3.3355570380253501E-3</v>
      </c>
      <c r="Z43" s="51">
        <v>2019</v>
      </c>
      <c r="AA43" t="s">
        <v>273</v>
      </c>
      <c r="AB43" t="s">
        <v>1282</v>
      </c>
      <c r="AC43" s="18">
        <f t="shared" si="39"/>
        <v>1.9880715705764278E-3</v>
      </c>
      <c r="AD43" s="18">
        <f t="shared" si="40"/>
        <v>5.0323508267434728E-3</v>
      </c>
      <c r="AE43" s="56">
        <f t="shared" si="41"/>
        <v>3.4411562284927732E-3</v>
      </c>
      <c r="AH43" s="51">
        <v>2019</v>
      </c>
      <c r="AI43" t="s">
        <v>273</v>
      </c>
      <c r="AJ43" t="s">
        <v>1282</v>
      </c>
      <c r="AK43" s="18">
        <f t="shared" si="42"/>
        <v>2.195306585919762E-2</v>
      </c>
      <c r="AL43" s="18">
        <f t="shared" si="43"/>
        <v>2.8759244042728019E-2</v>
      </c>
      <c r="AM43" s="56">
        <f t="shared" si="44"/>
        <v>2.5276461295418776E-2</v>
      </c>
      <c r="AP43" s="51">
        <v>2019</v>
      </c>
      <c r="AQ43" t="s">
        <v>273</v>
      </c>
      <c r="AR43" t="s">
        <v>1282</v>
      </c>
      <c r="AS43" s="18">
        <f t="shared" si="45"/>
        <v>2.6402640264026776E-3</v>
      </c>
      <c r="AT43" s="18">
        <f t="shared" si="46"/>
        <v>2.7739251040222309E-3</v>
      </c>
      <c r="AU43" s="56">
        <f t="shared" si="47"/>
        <v>2.6917900403768888E-3</v>
      </c>
      <c r="AY43" s="51" t="s">
        <v>1283</v>
      </c>
      <c r="AZ43" s="18">
        <f t="shared" si="22"/>
        <v>-2.6263952724885466E-3</v>
      </c>
      <c r="BA43" s="18">
        <f t="shared" si="23"/>
        <v>-6.7430883344587144E-4</v>
      </c>
      <c r="BB43" s="56">
        <f t="shared" si="24"/>
        <v>-1.3297872340426666E-3</v>
      </c>
    </row>
    <row r="44" spans="2:54">
      <c r="B44" s="51">
        <v>2020</v>
      </c>
      <c r="C44" t="s">
        <v>62</v>
      </c>
      <c r="D44" t="str">
        <f t="shared" si="25"/>
        <v>January 20</v>
      </c>
      <c r="E44" s="18">
        <f t="shared" si="50"/>
        <v>3.7243947858472647E-3</v>
      </c>
      <c r="F44" s="18">
        <f t="shared" si="50"/>
        <v>1.316655694535804E-3</v>
      </c>
      <c r="G44" s="56">
        <f t="shared" si="27"/>
        <v>2.5690430314708138E-3</v>
      </c>
      <c r="J44" s="51">
        <v>2020</v>
      </c>
      <c r="K44" t="s">
        <v>62</v>
      </c>
      <c r="L44" t="str">
        <f t="shared" si="34"/>
        <v>January 20</v>
      </c>
      <c r="M44" s="18">
        <f t="shared" si="35"/>
        <v>-8.4251458198315709E-3</v>
      </c>
      <c r="N44" s="18">
        <f t="shared" si="35"/>
        <v>-1.2156110044785704E-2</v>
      </c>
      <c r="O44" s="56">
        <f t="shared" ref="O44" si="56">(P15-P14)/P14</f>
        <v>-9.6774193548387101E-3</v>
      </c>
      <c r="P44" s="50"/>
      <c r="Q44" s="50"/>
      <c r="R44" s="80">
        <v>2020</v>
      </c>
      <c r="S44" t="s">
        <v>62</v>
      </c>
      <c r="T44" t="s">
        <v>1283</v>
      </c>
      <c r="U44" s="18">
        <f t="shared" si="37"/>
        <v>5.8139534883719455E-3</v>
      </c>
      <c r="V44" s="18">
        <f t="shared" si="38"/>
        <v>4.1899441340783718E-3</v>
      </c>
      <c r="W44" s="56">
        <f t="shared" si="38"/>
        <v>5.319148936170099E-3</v>
      </c>
      <c r="Z44" s="51">
        <v>2020</v>
      </c>
      <c r="AA44" t="s">
        <v>62</v>
      </c>
      <c r="AB44" t="s">
        <v>1283</v>
      </c>
      <c r="AC44" s="18">
        <f t="shared" si="39"/>
        <v>3.3068783068783071E-3</v>
      </c>
      <c r="AD44" s="18">
        <f t="shared" si="40"/>
        <v>2.1459227467809936E-3</v>
      </c>
      <c r="AE44" s="56">
        <f t="shared" si="41"/>
        <v>2.7434842249655501E-3</v>
      </c>
      <c r="AH44" s="51">
        <v>2020</v>
      </c>
      <c r="AI44" t="s">
        <v>62</v>
      </c>
      <c r="AJ44" t="s">
        <v>1283</v>
      </c>
      <c r="AK44" s="18">
        <f t="shared" si="42"/>
        <v>9.6296296296297136E-3</v>
      </c>
      <c r="AL44" s="18">
        <f t="shared" si="43"/>
        <v>7.1884984025558426E-3</v>
      </c>
      <c r="AM44" s="56">
        <f t="shared" si="44"/>
        <v>8.4745762711863955E-3</v>
      </c>
      <c r="AP44" s="51">
        <v>2020</v>
      </c>
      <c r="AQ44" t="s">
        <v>62</v>
      </c>
      <c r="AR44" t="s">
        <v>1283</v>
      </c>
      <c r="AS44" s="18">
        <f t="shared" si="45"/>
        <v>1.316655694535804E-3</v>
      </c>
      <c r="AT44" s="18">
        <f t="shared" si="46"/>
        <v>2.0746887966805764E-3</v>
      </c>
      <c r="AU44" s="56">
        <f t="shared" si="47"/>
        <v>1.3422818791945545E-3</v>
      </c>
      <c r="AY44" s="51" t="s">
        <v>1284</v>
      </c>
      <c r="AZ44" s="18">
        <f t="shared" si="22"/>
        <v>-9.8749177090190904E-3</v>
      </c>
      <c r="BA44" s="18">
        <f t="shared" si="23"/>
        <v>-3.3738191632928477E-3</v>
      </c>
      <c r="BB44" s="56">
        <f t="shared" si="24"/>
        <v>-7.3235685752329853E-3</v>
      </c>
    </row>
    <row r="45" spans="2:54">
      <c r="B45" s="51">
        <v>2020</v>
      </c>
      <c r="C45" t="s">
        <v>116</v>
      </c>
      <c r="D45" t="str">
        <f t="shared" si="25"/>
        <v>February 20</v>
      </c>
      <c r="E45" s="18">
        <f t="shared" si="50"/>
        <v>1.236858379715628E-3</v>
      </c>
      <c r="F45" s="18">
        <f t="shared" si="50"/>
        <v>6.5746219592369701E-4</v>
      </c>
      <c r="G45" s="56">
        <f t="shared" si="27"/>
        <v>6.4061499039073878E-4</v>
      </c>
      <c r="J45" s="51">
        <v>2020</v>
      </c>
      <c r="K45" t="s">
        <v>116</v>
      </c>
      <c r="L45" t="str">
        <f t="shared" si="34"/>
        <v>February 20</v>
      </c>
      <c r="M45" s="18">
        <f t="shared" si="35"/>
        <v>-2.0915032679738488E-2</v>
      </c>
      <c r="N45" s="18">
        <f t="shared" si="35"/>
        <v>-1.7487046632124463E-2</v>
      </c>
      <c r="O45" s="56">
        <f t="shared" ref="O45" si="57">(P16-P15)/P15</f>
        <v>-1.9543973941368076E-2</v>
      </c>
      <c r="P45" s="50"/>
      <c r="Q45" s="50"/>
      <c r="R45" s="80">
        <v>2020</v>
      </c>
      <c r="S45" t="s">
        <v>116</v>
      </c>
      <c r="T45" t="s">
        <v>1284</v>
      </c>
      <c r="U45" s="18">
        <f t="shared" si="37"/>
        <v>3.2113037893384717E-3</v>
      </c>
      <c r="V45" s="18">
        <f t="shared" si="38"/>
        <v>4.1724617524338961E-3</v>
      </c>
      <c r="W45" s="56">
        <f t="shared" si="38"/>
        <v>3.3068783068783071E-3</v>
      </c>
      <c r="Z45" s="51">
        <v>2020</v>
      </c>
      <c r="AA45" t="s">
        <v>116</v>
      </c>
      <c r="AB45" t="s">
        <v>1284</v>
      </c>
      <c r="AC45" s="18">
        <f t="shared" si="39"/>
        <v>6.5919578114715055E-4</v>
      </c>
      <c r="AD45" s="18">
        <f t="shared" si="40"/>
        <v>2.1413276231264195E-3</v>
      </c>
      <c r="AE45" s="56">
        <f t="shared" si="41"/>
        <v>1.3679890560876679E-3</v>
      </c>
      <c r="AH45" s="51">
        <v>2020</v>
      </c>
      <c r="AI45" t="s">
        <v>116</v>
      </c>
      <c r="AJ45" t="s">
        <v>1284</v>
      </c>
      <c r="AK45" s="18">
        <f t="shared" si="42"/>
        <v>-2.2010271460015506E-3</v>
      </c>
      <c r="AL45" s="18">
        <f t="shared" si="43"/>
        <v>-7.1371927042029465E-3</v>
      </c>
      <c r="AM45" s="56">
        <f t="shared" si="44"/>
        <v>-4.583651642475128E-3</v>
      </c>
      <c r="AP45" s="51">
        <v>2020</v>
      </c>
      <c r="AQ45" t="s">
        <v>116</v>
      </c>
      <c r="AR45" t="s">
        <v>1284</v>
      </c>
      <c r="AS45" s="18">
        <f t="shared" si="45"/>
        <v>1.3149243918475809E-3</v>
      </c>
      <c r="AT45" s="18">
        <f t="shared" si="46"/>
        <v>2.070393374741083E-3</v>
      </c>
      <c r="AU45" s="56">
        <f t="shared" si="47"/>
        <v>2.0107238605898887E-3</v>
      </c>
      <c r="AY45" s="51" t="s">
        <v>1285</v>
      </c>
      <c r="AZ45" s="18">
        <f t="shared" si="22"/>
        <v>-3.989361702127622E-3</v>
      </c>
      <c r="BA45" s="18">
        <f t="shared" si="23"/>
        <v>-2.7081922816518437E-3</v>
      </c>
      <c r="BB45" s="56">
        <f t="shared" si="24"/>
        <v>-3.3534540576794099E-3</v>
      </c>
    </row>
    <row r="46" spans="2:54">
      <c r="B46" s="51">
        <v>2020</v>
      </c>
      <c r="C46" t="s">
        <v>138</v>
      </c>
      <c r="D46" t="str">
        <f t="shared" si="25"/>
        <v>March 20</v>
      </c>
      <c r="E46" s="18">
        <f t="shared" si="50"/>
        <v>-4.3236565781347566E-3</v>
      </c>
      <c r="F46" s="18">
        <f t="shared" si="50"/>
        <v>1.9710906701709027E-3</v>
      </c>
      <c r="G46" s="56">
        <f t="shared" si="27"/>
        <v>-6.4020486555694189E-4</v>
      </c>
      <c r="J46" s="51">
        <v>2020</v>
      </c>
      <c r="K46" t="s">
        <v>138</v>
      </c>
      <c r="L46" t="str">
        <f t="shared" si="34"/>
        <v>March 20</v>
      </c>
      <c r="M46" s="18">
        <f t="shared" si="35"/>
        <v>-1.068090787716971E-2</v>
      </c>
      <c r="N46" s="18">
        <f t="shared" si="35"/>
        <v>-1.0547132498351973E-2</v>
      </c>
      <c r="O46" s="56">
        <f t="shared" ref="O46" si="58">(P17-P16)/P16</f>
        <v>-1.0631229235880361E-2</v>
      </c>
      <c r="P46" s="50"/>
      <c r="Q46" s="50"/>
      <c r="R46" s="80">
        <v>2020</v>
      </c>
      <c r="S46" t="s">
        <v>138</v>
      </c>
      <c r="T46" t="s">
        <v>1285</v>
      </c>
      <c r="U46" s="18">
        <f t="shared" si="37"/>
        <v>3.2010243277848915E-3</v>
      </c>
      <c r="V46" s="18">
        <f t="shared" si="38"/>
        <v>4.1551246537395725E-3</v>
      </c>
      <c r="W46" s="56">
        <f t="shared" si="38"/>
        <v>3.9551746868821541E-3</v>
      </c>
      <c r="Z46" s="51">
        <v>2020</v>
      </c>
      <c r="AA46" t="s">
        <v>138</v>
      </c>
      <c r="AB46" t="s">
        <v>1285</v>
      </c>
      <c r="AC46" s="18">
        <f t="shared" si="39"/>
        <v>-1.976284584980312E-3</v>
      </c>
      <c r="AD46" s="18">
        <f t="shared" si="40"/>
        <v>2.8490028490028895E-3</v>
      </c>
      <c r="AE46" s="56">
        <f t="shared" si="41"/>
        <v>0</v>
      </c>
      <c r="AH46" s="51">
        <v>2020</v>
      </c>
      <c r="AI46" t="s">
        <v>138</v>
      </c>
      <c r="AJ46" t="s">
        <v>1285</v>
      </c>
      <c r="AK46" s="18">
        <f t="shared" si="42"/>
        <v>-1.4705882352940341E-3</v>
      </c>
      <c r="AL46" s="18">
        <f t="shared" si="43"/>
        <v>-4.7923322683706754E-3</v>
      </c>
      <c r="AM46" s="56">
        <f t="shared" si="44"/>
        <v>-3.0698388334612866E-3</v>
      </c>
      <c r="AP46" s="51">
        <v>2020</v>
      </c>
      <c r="AQ46" t="s">
        <v>138</v>
      </c>
      <c r="AR46" t="s">
        <v>1285</v>
      </c>
      <c r="AS46" s="18">
        <f t="shared" si="45"/>
        <v>1.3131976362441801E-3</v>
      </c>
      <c r="AT46" s="18">
        <f t="shared" si="46"/>
        <v>2.754820936639158E-3</v>
      </c>
      <c r="AU46" s="56">
        <f t="shared" si="47"/>
        <v>2.0066889632107785E-3</v>
      </c>
      <c r="AY46" s="51" t="s">
        <v>1286</v>
      </c>
      <c r="AZ46" s="18">
        <f t="shared" si="22"/>
        <v>0</v>
      </c>
      <c r="BA46" s="18">
        <f t="shared" si="23"/>
        <v>1.1880515953835708E-2</v>
      </c>
      <c r="BB46" s="56">
        <f t="shared" si="24"/>
        <v>1.0767160161507364E-2</v>
      </c>
    </row>
    <row r="47" spans="2:54">
      <c r="B47" s="51">
        <v>2020</v>
      </c>
      <c r="C47" t="s">
        <v>154</v>
      </c>
      <c r="D47" t="str">
        <f t="shared" si="25"/>
        <v>April 20</v>
      </c>
      <c r="E47" s="18">
        <f t="shared" si="50"/>
        <v>0</v>
      </c>
      <c r="F47" s="18">
        <f t="shared" si="50"/>
        <v>0</v>
      </c>
      <c r="G47" s="56">
        <f t="shared" si="27"/>
        <v>9.6092248558619919E-4</v>
      </c>
      <c r="J47" s="51">
        <v>2020</v>
      </c>
      <c r="K47" t="s">
        <v>154</v>
      </c>
      <c r="L47" t="str">
        <f t="shared" si="34"/>
        <v>April 20</v>
      </c>
      <c r="M47" s="18">
        <f t="shared" si="35"/>
        <v>1.282051282051286E-2</v>
      </c>
      <c r="N47" s="18">
        <f t="shared" si="35"/>
        <v>2.2651565622918094E-2</v>
      </c>
      <c r="O47" s="56">
        <f t="shared" ref="O47" si="59">(P18-P17)/P17</f>
        <v>1.6789791806581598E-2</v>
      </c>
      <c r="P47" s="50"/>
      <c r="Q47" s="50"/>
      <c r="R47" s="80">
        <v>2020</v>
      </c>
      <c r="S47" t="s">
        <v>154</v>
      </c>
      <c r="T47" t="s">
        <v>1286</v>
      </c>
      <c r="U47" s="18">
        <f t="shared" si="37"/>
        <v>-1.5315890236119831E-2</v>
      </c>
      <c r="V47" s="18">
        <f t="shared" si="38"/>
        <v>-1.3793103448275078E-3</v>
      </c>
      <c r="W47" s="56">
        <f t="shared" si="38"/>
        <v>-1.0505581089954186E-2</v>
      </c>
      <c r="Z47" s="51">
        <v>2020</v>
      </c>
      <c r="AA47" t="s">
        <v>154</v>
      </c>
      <c r="AB47" t="s">
        <v>1286</v>
      </c>
      <c r="AC47" s="18">
        <f t="shared" si="39"/>
        <v>6.6006600660062256E-4</v>
      </c>
      <c r="AD47" s="18">
        <f t="shared" si="40"/>
        <v>-1.4204545454544646E-3</v>
      </c>
      <c r="AE47" s="56">
        <f t="shared" si="41"/>
        <v>0</v>
      </c>
      <c r="AH47" s="51">
        <v>2020</v>
      </c>
      <c r="AI47" t="s">
        <v>154</v>
      </c>
      <c r="AJ47" t="s">
        <v>1286</v>
      </c>
      <c r="AK47" s="18">
        <f t="shared" si="42"/>
        <v>2.0618556701031011E-2</v>
      </c>
      <c r="AL47" s="18">
        <f t="shared" si="43"/>
        <v>1.8860353130016119E-2</v>
      </c>
      <c r="AM47" s="56">
        <f t="shared" si="44"/>
        <v>1.9630484988452525E-2</v>
      </c>
      <c r="AP47" s="51">
        <v>2020</v>
      </c>
      <c r="AQ47" t="s">
        <v>154</v>
      </c>
      <c r="AR47" t="s">
        <v>1286</v>
      </c>
      <c r="AS47" s="18">
        <f t="shared" si="45"/>
        <v>5.2459016393443369E-3</v>
      </c>
      <c r="AT47" s="18">
        <f t="shared" si="46"/>
        <v>5.4945054945053778E-3</v>
      </c>
      <c r="AU47" s="56">
        <f t="shared" si="47"/>
        <v>5.340453938584855E-3</v>
      </c>
      <c r="AY47" s="51" t="s">
        <v>1287</v>
      </c>
      <c r="AZ47" s="18">
        <f t="shared" si="22"/>
        <v>0</v>
      </c>
      <c r="BA47" s="18">
        <f t="shared" si="23"/>
        <v>0</v>
      </c>
      <c r="BB47" s="56">
        <f t="shared" si="24"/>
        <v>0</v>
      </c>
    </row>
    <row r="48" spans="2:54">
      <c r="B48" s="51">
        <v>2020</v>
      </c>
      <c r="C48" t="s">
        <v>167</v>
      </c>
      <c r="D48" t="str">
        <f t="shared" si="25"/>
        <v>May 20</v>
      </c>
      <c r="E48" s="18">
        <f t="shared" si="50"/>
        <v>0</v>
      </c>
      <c r="F48" s="18">
        <f t="shared" si="50"/>
        <v>0</v>
      </c>
      <c r="G48" s="56">
        <f t="shared" si="27"/>
        <v>0</v>
      </c>
      <c r="J48" s="51">
        <v>2020</v>
      </c>
      <c r="K48" t="s">
        <v>167</v>
      </c>
      <c r="L48" t="str">
        <f t="shared" si="34"/>
        <v>May 20</v>
      </c>
      <c r="M48" s="18">
        <f t="shared" si="35"/>
        <v>7.3284477015322742E-3</v>
      </c>
      <c r="N48" s="18">
        <f t="shared" si="35"/>
        <v>1.1400651465798045E-2</v>
      </c>
      <c r="O48" s="56">
        <f t="shared" ref="O48" si="60">(P19-P18)/P18</f>
        <v>8.5865257595771662E-3</v>
      </c>
      <c r="P48" s="50"/>
      <c r="Q48" s="50"/>
      <c r="R48" s="80">
        <v>2020</v>
      </c>
      <c r="S48" t="s">
        <v>167</v>
      </c>
      <c r="T48" t="s">
        <v>1287</v>
      </c>
      <c r="U48" s="18">
        <f t="shared" si="37"/>
        <v>1.2637718729747172E-2</v>
      </c>
      <c r="V48" s="18">
        <f t="shared" si="38"/>
        <v>1.1395027624309235E-2</v>
      </c>
      <c r="W48" s="56">
        <f t="shared" si="38"/>
        <v>1.2276045122760603E-2</v>
      </c>
      <c r="Z48" s="51">
        <v>2020</v>
      </c>
      <c r="AA48" t="s">
        <v>167</v>
      </c>
      <c r="AB48" t="s">
        <v>1287</v>
      </c>
      <c r="AC48" s="18">
        <f t="shared" si="39"/>
        <v>0</v>
      </c>
      <c r="AD48" s="18">
        <f t="shared" si="40"/>
        <v>0</v>
      </c>
      <c r="AE48" s="56">
        <f t="shared" si="41"/>
        <v>0</v>
      </c>
      <c r="AH48" s="51">
        <v>2020</v>
      </c>
      <c r="AI48" t="s">
        <v>167</v>
      </c>
      <c r="AJ48" t="s">
        <v>1287</v>
      </c>
      <c r="AK48" s="18">
        <f t="shared" si="42"/>
        <v>0</v>
      </c>
      <c r="AL48" s="18">
        <f t="shared" si="43"/>
        <v>0</v>
      </c>
      <c r="AM48" s="56">
        <f t="shared" si="44"/>
        <v>0</v>
      </c>
      <c r="AP48" s="51">
        <v>2020</v>
      </c>
      <c r="AQ48" t="s">
        <v>167</v>
      </c>
      <c r="AR48" t="s">
        <v>1287</v>
      </c>
      <c r="AS48" s="18">
        <f t="shared" si="45"/>
        <v>0</v>
      </c>
      <c r="AT48" s="18">
        <f t="shared" si="46"/>
        <v>0</v>
      </c>
      <c r="AU48" s="56">
        <f t="shared" si="47"/>
        <v>0</v>
      </c>
      <c r="AY48" s="51" t="s">
        <v>1288</v>
      </c>
      <c r="AZ48" s="18">
        <f t="shared" si="22"/>
        <v>1.9359145527369673E-2</v>
      </c>
      <c r="BA48" s="18">
        <f t="shared" si="23"/>
        <v>1.1741026501174102E-2</v>
      </c>
      <c r="BB48" s="56">
        <f t="shared" si="24"/>
        <v>1.0652463382157275E-2</v>
      </c>
    </row>
    <row r="49" spans="2:54">
      <c r="B49" s="51">
        <v>2020</v>
      </c>
      <c r="C49" t="s">
        <v>177</v>
      </c>
      <c r="D49" t="str">
        <f t="shared" si="25"/>
        <v>June 20</v>
      </c>
      <c r="E49" s="18">
        <f t="shared" si="50"/>
        <v>3.7220843672457989E-3</v>
      </c>
      <c r="F49" s="18">
        <f t="shared" si="50"/>
        <v>0</v>
      </c>
      <c r="G49" s="56">
        <f t="shared" si="27"/>
        <v>9.6000000000003635E-4</v>
      </c>
      <c r="J49" s="51">
        <v>2020</v>
      </c>
      <c r="K49" t="s">
        <v>177</v>
      </c>
      <c r="L49" t="str">
        <f t="shared" si="34"/>
        <v>June 20</v>
      </c>
      <c r="M49" s="18">
        <f t="shared" si="35"/>
        <v>7.2751322751324256E-3</v>
      </c>
      <c r="N49" s="18">
        <f t="shared" si="35"/>
        <v>1.1272141706924315E-2</v>
      </c>
      <c r="O49" s="56">
        <f t="shared" ref="O49" si="61">(P20-P19)/P19</f>
        <v>8.5134250163720459E-3</v>
      </c>
      <c r="P49" s="50"/>
      <c r="Q49" s="50"/>
      <c r="R49" s="80">
        <v>2020</v>
      </c>
      <c r="S49" t="s">
        <v>177</v>
      </c>
      <c r="T49" t="s">
        <v>1288</v>
      </c>
      <c r="U49" s="18">
        <f t="shared" si="37"/>
        <v>1.2479999999999927E-2</v>
      </c>
      <c r="V49" s="18">
        <f t="shared" si="38"/>
        <v>1.1266643905769928E-2</v>
      </c>
      <c r="W49" s="56">
        <f t="shared" si="38"/>
        <v>1.2127171419206779E-2</v>
      </c>
      <c r="Z49" s="51">
        <v>2020</v>
      </c>
      <c r="AA49" t="s">
        <v>177</v>
      </c>
      <c r="AB49" t="s">
        <v>1288</v>
      </c>
      <c r="AC49" s="18">
        <f t="shared" si="39"/>
        <v>6.5963060686012088E-4</v>
      </c>
      <c r="AD49" s="18">
        <f t="shared" si="40"/>
        <v>-1.4224751066857541E-3</v>
      </c>
      <c r="AE49" s="56">
        <f t="shared" si="41"/>
        <v>0</v>
      </c>
      <c r="AH49" s="51">
        <v>2020</v>
      </c>
      <c r="AI49" t="s">
        <v>177</v>
      </c>
      <c r="AJ49" t="s">
        <v>1288</v>
      </c>
      <c r="AK49" s="18">
        <f t="shared" si="42"/>
        <v>2.0202020202020075E-2</v>
      </c>
      <c r="AL49" s="18">
        <f t="shared" si="43"/>
        <v>1.8511224891689708E-2</v>
      </c>
      <c r="AM49" s="56">
        <f t="shared" si="44"/>
        <v>1.9252548131370416E-2</v>
      </c>
      <c r="AP49" s="51">
        <v>2020</v>
      </c>
      <c r="AQ49" t="s">
        <v>177</v>
      </c>
      <c r="AR49" t="s">
        <v>1288</v>
      </c>
      <c r="AS49" s="18">
        <f t="shared" si="45"/>
        <v>5.2185257664708606E-3</v>
      </c>
      <c r="AT49" s="18">
        <f t="shared" si="46"/>
        <v>5.4644808743170188E-3</v>
      </c>
      <c r="AU49" s="56">
        <f t="shared" si="47"/>
        <v>5.3120849933597798E-3</v>
      </c>
      <c r="AY49" s="51" t="s">
        <v>1289</v>
      </c>
      <c r="AZ49" s="18">
        <f t="shared" si="22"/>
        <v>0</v>
      </c>
      <c r="BA49" s="18">
        <f t="shared" si="23"/>
        <v>0</v>
      </c>
      <c r="BB49" s="56">
        <f t="shared" si="24"/>
        <v>0</v>
      </c>
    </row>
    <row r="50" spans="2:54">
      <c r="B50" s="51">
        <v>2020</v>
      </c>
      <c r="C50" t="s">
        <v>194</v>
      </c>
      <c r="D50" t="str">
        <f t="shared" si="25"/>
        <v>July 20</v>
      </c>
      <c r="E50" s="18">
        <f t="shared" si="50"/>
        <v>0</v>
      </c>
      <c r="F50" s="18">
        <f t="shared" si="50"/>
        <v>0</v>
      </c>
      <c r="G50" s="56">
        <f t="shared" si="27"/>
        <v>0</v>
      </c>
      <c r="J50" s="51">
        <v>2020</v>
      </c>
      <c r="K50" t="s">
        <v>194</v>
      </c>
      <c r="L50" t="str">
        <f t="shared" si="34"/>
        <v>July 20</v>
      </c>
      <c r="M50" s="18">
        <f t="shared" si="35"/>
        <v>0</v>
      </c>
      <c r="N50" s="18">
        <f t="shared" si="35"/>
        <v>0</v>
      </c>
      <c r="O50" s="56">
        <f t="shared" ref="O50" si="62">(P21-P20)/P20</f>
        <v>0</v>
      </c>
      <c r="P50" s="50"/>
      <c r="Q50" s="50"/>
      <c r="R50" s="80">
        <v>2020</v>
      </c>
      <c r="S50" t="s">
        <v>194</v>
      </c>
      <c r="T50" t="s">
        <v>1289</v>
      </c>
      <c r="U50" s="18">
        <f t="shared" si="37"/>
        <v>0</v>
      </c>
      <c r="V50" s="18">
        <f t="shared" si="38"/>
        <v>0</v>
      </c>
      <c r="W50" s="56">
        <f t="shared" si="38"/>
        <v>0</v>
      </c>
      <c r="Z50" s="51">
        <v>2020</v>
      </c>
      <c r="AA50" t="s">
        <v>194</v>
      </c>
      <c r="AB50" t="s">
        <v>1289</v>
      </c>
      <c r="AC50" s="18">
        <f t="shared" si="39"/>
        <v>0</v>
      </c>
      <c r="AD50" s="18">
        <f t="shared" si="40"/>
        <v>0</v>
      </c>
      <c r="AE50" s="56">
        <f t="shared" si="41"/>
        <v>0</v>
      </c>
      <c r="AH50" s="51">
        <v>2020</v>
      </c>
      <c r="AI50" t="s">
        <v>194</v>
      </c>
      <c r="AJ50" t="s">
        <v>1289</v>
      </c>
      <c r="AK50" s="18">
        <f t="shared" si="42"/>
        <v>0</v>
      </c>
      <c r="AL50" s="18">
        <f t="shared" si="43"/>
        <v>0</v>
      </c>
      <c r="AM50" s="56">
        <f t="shared" si="44"/>
        <v>0</v>
      </c>
      <c r="AP50" s="51">
        <v>2020</v>
      </c>
      <c r="AQ50" t="s">
        <v>194</v>
      </c>
      <c r="AR50" t="s">
        <v>1289</v>
      </c>
      <c r="AS50" s="18">
        <f t="shared" si="45"/>
        <v>0</v>
      </c>
      <c r="AT50" s="18">
        <f t="shared" si="46"/>
        <v>0</v>
      </c>
      <c r="AU50" s="56">
        <f t="shared" si="47"/>
        <v>0</v>
      </c>
      <c r="AY50" s="51" t="s">
        <v>1290</v>
      </c>
      <c r="AZ50" s="18">
        <f t="shared" si="22"/>
        <v>1.3097576948264572E-2</v>
      </c>
      <c r="BA50" s="18">
        <f t="shared" si="23"/>
        <v>1.3925729442970783E-2</v>
      </c>
      <c r="BB50" s="56">
        <f t="shared" si="24"/>
        <v>1.3833992094861622E-2</v>
      </c>
    </row>
    <row r="51" spans="2:54">
      <c r="B51" s="51">
        <v>2020</v>
      </c>
      <c r="C51" t="s">
        <v>213</v>
      </c>
      <c r="D51" t="str">
        <f t="shared" si="25"/>
        <v>August 20</v>
      </c>
      <c r="E51" s="18">
        <f t="shared" si="50"/>
        <v>5.5624227441284126E-3</v>
      </c>
      <c r="F51" s="18">
        <f t="shared" si="50"/>
        <v>1.9672131147540985E-2</v>
      </c>
      <c r="G51" s="56">
        <f t="shared" si="27"/>
        <v>1.3427109974424516E-2</v>
      </c>
      <c r="J51" s="51">
        <v>2020</v>
      </c>
      <c r="K51" t="s">
        <v>213</v>
      </c>
      <c r="L51" t="str">
        <f t="shared" si="34"/>
        <v>August 20</v>
      </c>
      <c r="M51" s="18">
        <f t="shared" si="35"/>
        <v>1.9697964543663821E-2</v>
      </c>
      <c r="N51" s="18">
        <f t="shared" si="35"/>
        <v>1.8471337579617872E-2</v>
      </c>
      <c r="O51" s="56">
        <f t="shared" ref="O51" si="63">(P22-P21)/P21</f>
        <v>1.948051948051948E-2</v>
      </c>
      <c r="P51" s="50"/>
      <c r="Q51" s="50"/>
      <c r="R51" s="80">
        <v>2020</v>
      </c>
      <c r="S51" t="s">
        <v>213</v>
      </c>
      <c r="T51" t="s">
        <v>1290</v>
      </c>
      <c r="U51" s="18">
        <f t="shared" si="37"/>
        <v>3.7926675094818126E-3</v>
      </c>
      <c r="V51" s="18">
        <f t="shared" si="37"/>
        <v>4.051316677920286E-3</v>
      </c>
      <c r="W51" s="56">
        <f t="shared" si="37"/>
        <v>3.8860103626942636E-3</v>
      </c>
      <c r="Z51" s="51">
        <v>2020</v>
      </c>
      <c r="AA51" t="s">
        <v>213</v>
      </c>
      <c r="AB51" t="s">
        <v>1290</v>
      </c>
      <c r="AC51" s="18">
        <f t="shared" si="39"/>
        <v>1.3183915622941138E-3</v>
      </c>
      <c r="AD51" s="18">
        <f t="shared" si="39"/>
        <v>2.920227920227916E-2</v>
      </c>
      <c r="AE51" s="56">
        <f t="shared" si="39"/>
        <v>1.3661202185792349E-2</v>
      </c>
      <c r="AH51" s="51">
        <v>2020</v>
      </c>
      <c r="AI51" t="s">
        <v>213</v>
      </c>
      <c r="AJ51" t="s">
        <v>1290</v>
      </c>
      <c r="AK51" s="18">
        <f t="shared" si="42"/>
        <v>1.5558698727015478E-2</v>
      </c>
      <c r="AL51" s="18">
        <f t="shared" ref="AL51:AL58" si="64">(AO22-AO21)/AO21</f>
        <v>3.5576179427687503E-2</v>
      </c>
      <c r="AM51" s="56">
        <f t="shared" ref="AM51:AM58" si="65">(AP22-AP21)/AP21</f>
        <v>2.5925925925925925E-2</v>
      </c>
      <c r="AP51" s="51">
        <v>2020</v>
      </c>
      <c r="AQ51" t="s">
        <v>213</v>
      </c>
      <c r="AR51" t="s">
        <v>1290</v>
      </c>
      <c r="AS51" s="18">
        <f t="shared" si="45"/>
        <v>1.297858533419968E-3</v>
      </c>
      <c r="AT51" s="18">
        <f t="shared" si="45"/>
        <v>4.0760869565218943E-3</v>
      </c>
      <c r="AU51" s="56">
        <f t="shared" si="45"/>
        <v>1.9815059445177207E-3</v>
      </c>
      <c r="AY51" s="51" t="s">
        <v>1291</v>
      </c>
      <c r="AZ51" s="18">
        <f t="shared" si="22"/>
        <v>4.5248868778281649E-3</v>
      </c>
      <c r="BA51" s="18">
        <f t="shared" si="23"/>
        <v>7.194244604316509E-3</v>
      </c>
      <c r="BB51" s="56">
        <f t="shared" si="24"/>
        <v>5.1981806367770167E-3</v>
      </c>
    </row>
    <row r="52" spans="2:54">
      <c r="B52" s="51">
        <v>2020</v>
      </c>
      <c r="C52" t="s">
        <v>228</v>
      </c>
      <c r="D52" t="str">
        <f t="shared" si="25"/>
        <v>September 20</v>
      </c>
      <c r="E52" s="18">
        <f t="shared" si="50"/>
        <v>-9.8340503995082637E-3</v>
      </c>
      <c r="F52" s="18">
        <f t="shared" si="50"/>
        <v>-3.8585209003215068E-3</v>
      </c>
      <c r="G52" s="56">
        <f t="shared" si="27"/>
        <v>-6.3091482649842269E-3</v>
      </c>
      <c r="J52" s="51">
        <v>2020</v>
      </c>
      <c r="K52" t="s">
        <v>228</v>
      </c>
      <c r="L52" t="str">
        <f t="shared" si="34"/>
        <v>September 20</v>
      </c>
      <c r="M52" s="18">
        <f t="shared" si="35"/>
        <v>5.1513200257564899E-3</v>
      </c>
      <c r="N52" s="18">
        <f t="shared" si="35"/>
        <v>8.7554721701063511E-3</v>
      </c>
      <c r="O52" s="56">
        <f t="shared" ref="O52" si="66">(P23-P22)/P22</f>
        <v>6.369426751592357E-3</v>
      </c>
      <c r="P52" s="50"/>
      <c r="Q52" s="50"/>
      <c r="R52" s="80">
        <v>2020</v>
      </c>
      <c r="S52" t="s">
        <v>228</v>
      </c>
      <c r="T52" t="s">
        <v>1291</v>
      </c>
      <c r="U52" s="18">
        <f t="shared" si="37"/>
        <v>1.8891687657429654E-3</v>
      </c>
      <c r="V52" s="18">
        <f t="shared" si="37"/>
        <v>8.7424344317418388E-3</v>
      </c>
      <c r="W52" s="56">
        <f t="shared" si="37"/>
        <v>3.870967741935447E-3</v>
      </c>
      <c r="Z52" s="51">
        <v>2020</v>
      </c>
      <c r="AA52" t="s">
        <v>228</v>
      </c>
      <c r="AB52" t="s">
        <v>1291</v>
      </c>
      <c r="AC52" s="18">
        <f t="shared" si="39"/>
        <v>-1.974983541803893E-3</v>
      </c>
      <c r="AD52" s="18">
        <f t="shared" si="39"/>
        <v>6.2283737024221844E-3</v>
      </c>
      <c r="AE52" s="56">
        <f t="shared" si="39"/>
        <v>2.0215633423179445E-3</v>
      </c>
      <c r="AH52" s="51">
        <v>2020</v>
      </c>
      <c r="AI52" t="s">
        <v>228</v>
      </c>
      <c r="AJ52" t="s">
        <v>1291</v>
      </c>
      <c r="AK52" s="18">
        <f t="shared" si="42"/>
        <v>6.9637883008356553E-3</v>
      </c>
      <c r="AL52" s="18">
        <f t="shared" si="64"/>
        <v>8.9619118745331485E-3</v>
      </c>
      <c r="AM52" s="56">
        <f t="shared" si="65"/>
        <v>7.9422382671479729E-3</v>
      </c>
      <c r="AP52" s="51">
        <v>2020</v>
      </c>
      <c r="AQ52" t="s">
        <v>228</v>
      </c>
      <c r="AR52" t="s">
        <v>1291</v>
      </c>
      <c r="AS52" s="18">
        <f t="shared" si="45"/>
        <v>1.9442644199610041E-3</v>
      </c>
      <c r="AT52" s="18">
        <f t="shared" si="45"/>
        <v>2.0297699594044854E-3</v>
      </c>
      <c r="AU52" s="56">
        <f t="shared" si="45"/>
        <v>1.9775873434410771E-3</v>
      </c>
      <c r="AY52" s="51" t="s">
        <v>1292</v>
      </c>
      <c r="AZ52" s="18">
        <f t="shared" si="22"/>
        <v>1.3513513513513476E-2</v>
      </c>
      <c r="BA52" s="18">
        <f t="shared" si="23"/>
        <v>7.7922077922077185E-3</v>
      </c>
      <c r="BB52" s="56">
        <f t="shared" si="24"/>
        <v>1.0989010989011101E-2</v>
      </c>
    </row>
    <row r="53" spans="2:54">
      <c r="B53" s="51">
        <v>2020</v>
      </c>
      <c r="C53" t="s">
        <v>238</v>
      </c>
      <c r="D53" t="str">
        <f t="shared" si="25"/>
        <v>October 20</v>
      </c>
      <c r="E53" s="18">
        <f t="shared" si="50"/>
        <v>8.6902545003104022E-3</v>
      </c>
      <c r="F53" s="18">
        <f t="shared" si="50"/>
        <v>5.164622336991497E-3</v>
      </c>
      <c r="G53" s="56">
        <f t="shared" si="27"/>
        <v>6.3492063492063492E-3</v>
      </c>
      <c r="J53" s="51">
        <v>2020</v>
      </c>
      <c r="K53" t="s">
        <v>238</v>
      </c>
      <c r="L53" t="str">
        <f t="shared" si="34"/>
        <v>October 20</v>
      </c>
      <c r="M53" s="18">
        <f t="shared" si="35"/>
        <v>2.2421524663677132E-2</v>
      </c>
      <c r="N53" s="18">
        <f t="shared" si="35"/>
        <v>1.9218846869187813E-2</v>
      </c>
      <c r="O53" s="56">
        <f t="shared" ref="O53" si="67">(P24-P23)/P23</f>
        <v>2.1518987341772187E-2</v>
      </c>
      <c r="P53" s="50"/>
      <c r="Q53" s="50"/>
      <c r="R53" s="80">
        <v>2020</v>
      </c>
      <c r="S53" t="s">
        <v>238</v>
      </c>
      <c r="T53" t="s">
        <v>1292</v>
      </c>
      <c r="U53" s="18">
        <f t="shared" si="37"/>
        <v>2.5141420490258056E-3</v>
      </c>
      <c r="V53" s="18">
        <f t="shared" si="37"/>
        <v>6.6666666666666671E-3</v>
      </c>
      <c r="W53" s="56">
        <f t="shared" si="37"/>
        <v>4.4987146529564077E-3</v>
      </c>
      <c r="Z53" s="51">
        <v>2020</v>
      </c>
      <c r="AA53" t="s">
        <v>238</v>
      </c>
      <c r="AB53" t="s">
        <v>1292</v>
      </c>
      <c r="AC53" s="18">
        <f t="shared" si="39"/>
        <v>2.6385224274406709E-3</v>
      </c>
      <c r="AD53" s="18">
        <f t="shared" si="39"/>
        <v>-2.0632737276479463E-3</v>
      </c>
      <c r="AE53" s="56">
        <f t="shared" si="39"/>
        <v>0</v>
      </c>
      <c r="AH53" s="51">
        <v>2020</v>
      </c>
      <c r="AI53" t="s">
        <v>238</v>
      </c>
      <c r="AJ53" t="s">
        <v>1292</v>
      </c>
      <c r="AK53" s="18">
        <f t="shared" si="42"/>
        <v>1.2448132780083066E-2</v>
      </c>
      <c r="AL53" s="18">
        <f t="shared" si="64"/>
        <v>2.2205773501111129E-3</v>
      </c>
      <c r="AM53" s="56">
        <f t="shared" si="65"/>
        <v>7.1633237822349575E-3</v>
      </c>
      <c r="AP53" s="51">
        <v>2020</v>
      </c>
      <c r="AQ53" t="s">
        <v>238</v>
      </c>
      <c r="AR53" t="s">
        <v>1292</v>
      </c>
      <c r="AS53" s="18">
        <f t="shared" si="45"/>
        <v>2.5873221216041768E-3</v>
      </c>
      <c r="AT53" s="18">
        <f t="shared" si="45"/>
        <v>1.3504388926402233E-3</v>
      </c>
      <c r="AU53" s="56">
        <f t="shared" si="45"/>
        <v>1.9736842105263904E-3</v>
      </c>
      <c r="AY53" s="51" t="s">
        <v>1293</v>
      </c>
      <c r="AZ53" s="18">
        <f t="shared" si="22"/>
        <v>1.4603174603174675E-2</v>
      </c>
      <c r="BA53" s="18">
        <f t="shared" si="23"/>
        <v>9.6649484536082478E-3</v>
      </c>
      <c r="BB53" s="56">
        <f t="shared" si="24"/>
        <v>1.278772378516624E-2</v>
      </c>
    </row>
    <row r="54" spans="2:54">
      <c r="B54" s="51">
        <v>2020</v>
      </c>
      <c r="C54" t="s">
        <v>264</v>
      </c>
      <c r="D54" t="str">
        <f t="shared" si="25"/>
        <v>November 20</v>
      </c>
      <c r="E54" s="18">
        <f t="shared" si="50"/>
        <v>-5.5384615384615737E-3</v>
      </c>
      <c r="F54" s="18">
        <f t="shared" si="50"/>
        <v>4.4958253050739697E-3</v>
      </c>
      <c r="G54" s="56">
        <f t="shared" si="27"/>
        <v>6.3091482649838687E-4</v>
      </c>
      <c r="J54" s="51">
        <v>2020</v>
      </c>
      <c r="K54" t="s">
        <v>264</v>
      </c>
      <c r="L54" t="str">
        <f t="shared" si="34"/>
        <v>November 20</v>
      </c>
      <c r="M54" s="18">
        <f t="shared" si="35"/>
        <v>2.3809523809523881E-2</v>
      </c>
      <c r="N54" s="18">
        <f t="shared" si="35"/>
        <v>1.5815085158150815E-2</v>
      </c>
      <c r="O54" s="56">
        <f t="shared" ref="O54" si="68">(P25-P24)/P24</f>
        <v>2.0446096654274985E-2</v>
      </c>
      <c r="P54" s="50"/>
      <c r="Q54" s="50"/>
      <c r="R54" s="80">
        <v>2020</v>
      </c>
      <c r="S54" t="s">
        <v>264</v>
      </c>
      <c r="T54" t="s">
        <v>1293</v>
      </c>
      <c r="U54" s="18">
        <f t="shared" si="37"/>
        <v>5.6426332288401614E-3</v>
      </c>
      <c r="V54" s="18">
        <f t="shared" si="37"/>
        <v>6.6225165562913907E-3</v>
      </c>
      <c r="W54" s="56">
        <f t="shared" si="37"/>
        <v>5.7581573896351712E-3</v>
      </c>
      <c r="Z54" s="51">
        <v>2020</v>
      </c>
      <c r="AA54" t="s">
        <v>264</v>
      </c>
      <c r="AB54" t="s">
        <v>1293</v>
      </c>
      <c r="AC54" s="18">
        <f t="shared" si="39"/>
        <v>5.2631578947369166E-3</v>
      </c>
      <c r="AD54" s="18">
        <f t="shared" si="39"/>
        <v>0</v>
      </c>
      <c r="AE54" s="56">
        <f t="shared" si="39"/>
        <v>3.3624747814391394E-3</v>
      </c>
      <c r="AH54" s="51">
        <v>2020</v>
      </c>
      <c r="AI54" t="s">
        <v>264</v>
      </c>
      <c r="AJ54" t="s">
        <v>1293</v>
      </c>
      <c r="AK54" s="18">
        <f t="shared" si="42"/>
        <v>-2.0491803278689302E-3</v>
      </c>
      <c r="AL54" s="18">
        <f t="shared" si="64"/>
        <v>-1.4771048744462115E-3</v>
      </c>
      <c r="AM54" s="56">
        <f t="shared" si="65"/>
        <v>-1.4224751066855522E-3</v>
      </c>
      <c r="AP54" s="51">
        <v>2020</v>
      </c>
      <c r="AQ54" t="s">
        <v>264</v>
      </c>
      <c r="AR54" t="s">
        <v>1293</v>
      </c>
      <c r="AS54" s="18">
        <f t="shared" si="45"/>
        <v>3.2258064516129032E-3</v>
      </c>
      <c r="AT54" s="18">
        <f t="shared" si="45"/>
        <v>3.3715441672285905E-3</v>
      </c>
      <c r="AU54" s="56">
        <f t="shared" si="45"/>
        <v>3.2829940906106366E-3</v>
      </c>
      <c r="AY54" s="51" t="s">
        <v>1294</v>
      </c>
      <c r="AZ54" s="18">
        <f t="shared" si="22"/>
        <v>5.6320400500624356E-3</v>
      </c>
      <c r="BA54" s="18">
        <f t="shared" si="23"/>
        <v>1.2763241863434401E-3</v>
      </c>
      <c r="BB54" s="56">
        <f t="shared" si="24"/>
        <v>3.1565656565656565E-3</v>
      </c>
    </row>
    <row r="55" spans="2:54">
      <c r="B55" s="51">
        <v>2020</v>
      </c>
      <c r="C55" t="s">
        <v>273</v>
      </c>
      <c r="D55" t="str">
        <f t="shared" si="25"/>
        <v>December 20</v>
      </c>
      <c r="E55" s="18">
        <f t="shared" si="50"/>
        <v>8.0445544554456159E-3</v>
      </c>
      <c r="F55" s="18">
        <f t="shared" si="50"/>
        <v>3.19693094629156E-3</v>
      </c>
      <c r="G55" s="56">
        <f t="shared" si="27"/>
        <v>5.0441361916772473E-3</v>
      </c>
      <c r="J55" s="51">
        <v>2020</v>
      </c>
      <c r="K55" t="s">
        <v>273</v>
      </c>
      <c r="L55" t="str">
        <f t="shared" si="34"/>
        <v>December 20</v>
      </c>
      <c r="M55" s="18">
        <f t="shared" si="35"/>
        <v>6.7319461444308093E-3</v>
      </c>
      <c r="N55" s="18">
        <f t="shared" si="35"/>
        <v>0</v>
      </c>
      <c r="O55" s="56">
        <f t="shared" ref="O55" si="69">(P26-P25)/P25</f>
        <v>4.2501517911355015E-3</v>
      </c>
      <c r="P55" s="50"/>
      <c r="Q55" s="50"/>
      <c r="R55" s="80">
        <v>2020</v>
      </c>
      <c r="S55" t="s">
        <v>273</v>
      </c>
      <c r="T55" t="s">
        <v>1294</v>
      </c>
      <c r="U55" s="18">
        <f t="shared" si="37"/>
        <v>7.4812967581046668E-3</v>
      </c>
      <c r="V55" s="18">
        <f t="shared" si="37"/>
        <v>5.9210526315789849E-3</v>
      </c>
      <c r="W55" s="56">
        <f t="shared" si="37"/>
        <v>6.9974554707380584E-3</v>
      </c>
      <c r="Z55" s="51">
        <v>2020</v>
      </c>
      <c r="AA55" t="s">
        <v>273</v>
      </c>
      <c r="AB55" t="s">
        <v>1294</v>
      </c>
      <c r="AC55" s="18">
        <f t="shared" si="39"/>
        <v>3.9267015706805908E-3</v>
      </c>
      <c r="AD55" s="18">
        <f t="shared" si="39"/>
        <v>2.7567195037905287E-3</v>
      </c>
      <c r="AE55" s="56">
        <f t="shared" si="39"/>
        <v>3.351206434316354E-3</v>
      </c>
      <c r="AH55" s="51">
        <v>2020</v>
      </c>
      <c r="AI55" t="s">
        <v>273</v>
      </c>
      <c r="AJ55" t="s">
        <v>1294</v>
      </c>
      <c r="AK55" s="18">
        <f t="shared" si="42"/>
        <v>2.0533880903491537E-3</v>
      </c>
      <c r="AL55" s="18">
        <f t="shared" si="64"/>
        <v>2.2189349112426877E-3</v>
      </c>
      <c r="AM55" s="56">
        <f t="shared" si="65"/>
        <v>2.1367521367520151E-3</v>
      </c>
      <c r="AP55" s="51">
        <v>2020</v>
      </c>
      <c r="AQ55" t="s">
        <v>273</v>
      </c>
      <c r="AR55" t="s">
        <v>1294</v>
      </c>
      <c r="AS55" s="18">
        <f t="shared" si="45"/>
        <v>5.1446945337621309E-3</v>
      </c>
      <c r="AT55" s="18">
        <f t="shared" si="45"/>
        <v>5.3763440860213904E-3</v>
      </c>
      <c r="AU55" s="56">
        <f t="shared" si="45"/>
        <v>5.2356020942407261E-3</v>
      </c>
      <c r="AY55" s="51" t="s">
        <v>1251</v>
      </c>
      <c r="AZ55" s="18">
        <f t="shared" si="22"/>
        <v>-1.3690105787181012E-2</v>
      </c>
      <c r="BA55" s="18">
        <f t="shared" si="23"/>
        <v>-5.7361376673040511E-3</v>
      </c>
      <c r="BB55" s="56">
        <f t="shared" si="24"/>
        <v>-1.006922592825673E-2</v>
      </c>
    </row>
    <row r="56" spans="2:54">
      <c r="B56" s="51">
        <v>2021</v>
      </c>
      <c r="C56" t="s">
        <v>62</v>
      </c>
      <c r="D56" t="str">
        <f t="shared" si="25"/>
        <v>January 21</v>
      </c>
      <c r="E56" s="18">
        <f t="shared" si="50"/>
        <v>3.6832412523019908E-3</v>
      </c>
      <c r="F56" s="18">
        <f t="shared" si="50"/>
        <v>-5.0987890376036418E-3</v>
      </c>
      <c r="G56" s="56">
        <f t="shared" si="27"/>
        <v>-1.2547051442911986E-3</v>
      </c>
      <c r="J56" s="51">
        <v>2021</v>
      </c>
      <c r="K56" t="s">
        <v>62</v>
      </c>
      <c r="L56" t="str">
        <f t="shared" si="34"/>
        <v>January 21</v>
      </c>
      <c r="M56" s="18">
        <f t="shared" si="35"/>
        <v>-2.9787234042553228E-2</v>
      </c>
      <c r="N56" s="18">
        <f t="shared" si="35"/>
        <v>-2.1556886227544876E-2</v>
      </c>
      <c r="O56" s="56">
        <f t="shared" ref="O56" si="70">(P27-P26)/P26</f>
        <v>-2.6602176541717083E-2</v>
      </c>
      <c r="P56" s="50"/>
      <c r="Q56" s="50"/>
      <c r="R56" s="80">
        <v>2021</v>
      </c>
      <c r="S56" t="s">
        <v>62</v>
      </c>
      <c r="T56" t="s">
        <v>1251</v>
      </c>
      <c r="U56" s="18">
        <f t="shared" si="37"/>
        <v>5.5693069306931046E-3</v>
      </c>
      <c r="V56" s="18">
        <f t="shared" si="37"/>
        <v>7.848266841072522E-3</v>
      </c>
      <c r="W56" s="56">
        <f t="shared" si="37"/>
        <v>6.3171193935565376E-3</v>
      </c>
      <c r="Z56" s="51">
        <v>2021</v>
      </c>
      <c r="AA56" t="s">
        <v>62</v>
      </c>
      <c r="AB56" t="s">
        <v>1251</v>
      </c>
      <c r="AC56" s="18">
        <f t="shared" si="39"/>
        <v>3.2594524119947846E-3</v>
      </c>
      <c r="AD56" s="18">
        <f t="shared" si="39"/>
        <v>1.374570446735317E-3</v>
      </c>
      <c r="AE56" s="56">
        <f t="shared" si="39"/>
        <v>2.0040080160321403E-3</v>
      </c>
      <c r="AH56" s="51">
        <v>2021</v>
      </c>
      <c r="AI56" t="s">
        <v>62</v>
      </c>
      <c r="AJ56" t="s">
        <v>1251</v>
      </c>
      <c r="AK56" s="18">
        <f t="shared" si="42"/>
        <v>7.513661202185753E-3</v>
      </c>
      <c r="AL56" s="18">
        <f t="shared" si="64"/>
        <v>1.0332103321033253E-2</v>
      </c>
      <c r="AM56" s="56">
        <f t="shared" si="65"/>
        <v>8.5287846481877545E-3</v>
      </c>
      <c r="AP56" s="51">
        <v>2021</v>
      </c>
      <c r="AQ56" t="s">
        <v>62</v>
      </c>
      <c r="AR56" t="s">
        <v>1251</v>
      </c>
      <c r="AS56" s="18">
        <f t="shared" si="45"/>
        <v>3.1989763275751758E-3</v>
      </c>
      <c r="AT56" s="18">
        <f t="shared" si="45"/>
        <v>4.0106951871657377E-3</v>
      </c>
      <c r="AU56" s="56">
        <f t="shared" si="45"/>
        <v>3.9062499999999631E-3</v>
      </c>
      <c r="AY56" s="51" t="s">
        <v>1252</v>
      </c>
      <c r="AZ56" s="18">
        <f t="shared" si="22"/>
        <v>-1.135646687697168E-2</v>
      </c>
      <c r="BA56" s="18">
        <f t="shared" si="23"/>
        <v>3.205128205128205E-3</v>
      </c>
      <c r="BB56" s="56">
        <f t="shared" si="24"/>
        <v>-4.4500953591863762E-3</v>
      </c>
    </row>
    <row r="57" spans="2:54">
      <c r="B57" s="51">
        <v>2021</v>
      </c>
      <c r="C57" t="s">
        <v>116</v>
      </c>
      <c r="D57" t="str">
        <f t="shared" si="25"/>
        <v>February 21</v>
      </c>
      <c r="E57" s="18">
        <f t="shared" si="50"/>
        <v>6.1162079510699891E-4</v>
      </c>
      <c r="F57" s="18">
        <f t="shared" si="50"/>
        <v>3.2030749519538757E-3</v>
      </c>
      <c r="G57" s="56">
        <f t="shared" si="27"/>
        <v>1.8844221105528353E-3</v>
      </c>
      <c r="J57" s="51">
        <v>2021</v>
      </c>
      <c r="K57" t="s">
        <v>116</v>
      </c>
      <c r="L57" t="str">
        <f t="shared" si="34"/>
        <v>February 21</v>
      </c>
      <c r="M57" s="18">
        <f t="shared" si="35"/>
        <v>-3.0701754385964949E-2</v>
      </c>
      <c r="N57" s="18">
        <f t="shared" si="35"/>
        <v>-1.5911872705018325E-2</v>
      </c>
      <c r="O57" s="56">
        <f t="shared" ref="O57" si="71">(P28-P27)/P27</f>
        <v>-2.5465838509316736E-2</v>
      </c>
      <c r="P57" s="50"/>
      <c r="Q57" s="50"/>
      <c r="R57" s="80">
        <v>2021</v>
      </c>
      <c r="S57" t="s">
        <v>116</v>
      </c>
      <c r="T57" t="s">
        <v>1252</v>
      </c>
      <c r="U57" s="18">
        <f t="shared" si="37"/>
        <v>1.1076923076923147E-2</v>
      </c>
      <c r="V57" s="18">
        <f t="shared" si="37"/>
        <v>1.4276443867618541E-2</v>
      </c>
      <c r="W57" s="56">
        <f t="shared" si="37"/>
        <v>1.2554927809165096E-2</v>
      </c>
      <c r="Z57" s="51">
        <v>2021</v>
      </c>
      <c r="AA57" t="s">
        <v>116</v>
      </c>
      <c r="AB57" t="s">
        <v>1252</v>
      </c>
      <c r="AC57" s="18">
        <f t="shared" si="39"/>
        <v>5.847953216374306E-3</v>
      </c>
      <c r="AD57" s="18">
        <f t="shared" si="39"/>
        <v>5.4907343857241693E-3</v>
      </c>
      <c r="AE57" s="56">
        <f t="shared" si="39"/>
        <v>6.0000000000000383E-3</v>
      </c>
      <c r="AH57" s="51">
        <v>2021</v>
      </c>
      <c r="AI57" t="s">
        <v>116</v>
      </c>
      <c r="AJ57" t="s">
        <v>1252</v>
      </c>
      <c r="AK57" s="18">
        <f t="shared" si="42"/>
        <v>1.8305084745762635E-2</v>
      </c>
      <c r="AL57" s="18">
        <f t="shared" si="64"/>
        <v>2.6296566837107335E-2</v>
      </c>
      <c r="AM57" s="56">
        <f t="shared" si="65"/>
        <v>2.2551092318534097E-2</v>
      </c>
      <c r="AP57" s="51">
        <v>2021</v>
      </c>
      <c r="AQ57" t="s">
        <v>116</v>
      </c>
      <c r="AR57" t="s">
        <v>1252</v>
      </c>
      <c r="AS57" s="18">
        <f t="shared" si="45"/>
        <v>1.0204081632653024E-2</v>
      </c>
      <c r="AT57" s="18">
        <f t="shared" si="45"/>
        <v>1.0652463382157275E-2</v>
      </c>
      <c r="AU57" s="56">
        <f t="shared" si="45"/>
        <v>1.0376134889753716E-2</v>
      </c>
      <c r="AY57" s="53" t="s">
        <v>1253</v>
      </c>
      <c r="AZ57" s="75">
        <f t="shared" si="22"/>
        <v>0</v>
      </c>
      <c r="BA57" s="75">
        <f t="shared" si="23"/>
        <v>2.5559105431310269E-3</v>
      </c>
      <c r="BB57" s="57">
        <f t="shared" si="24"/>
        <v>1.2771392081737999E-3</v>
      </c>
    </row>
    <row r="58" spans="2:54">
      <c r="B58" s="53">
        <v>2021</v>
      </c>
      <c r="C58" s="54" t="s">
        <v>138</v>
      </c>
      <c r="D58" s="54" t="str">
        <f t="shared" si="25"/>
        <v>March 21</v>
      </c>
      <c r="E58" s="75">
        <f t="shared" si="50"/>
        <v>1.2224938875306666E-3</v>
      </c>
      <c r="F58" s="75">
        <f t="shared" si="50"/>
        <v>6.3856960408684551E-3</v>
      </c>
      <c r="G58" s="57">
        <f t="shared" si="27"/>
        <v>4.3887147335422488E-3</v>
      </c>
      <c r="J58" s="53">
        <v>2021</v>
      </c>
      <c r="K58" s="54" t="s">
        <v>138</v>
      </c>
      <c r="L58" s="54" t="str">
        <f t="shared" si="34"/>
        <v>March 21</v>
      </c>
      <c r="M58" s="75">
        <f t="shared" si="35"/>
        <v>-1.2928248222365136E-3</v>
      </c>
      <c r="N58" s="75">
        <f t="shared" si="35"/>
        <v>-2.4875621890547614E-3</v>
      </c>
      <c r="O58" s="57">
        <f t="shared" ref="O58" si="72">(P29-P28)/P28</f>
        <v>-1.2746972594010009E-3</v>
      </c>
      <c r="P58" s="50"/>
      <c r="Q58" s="50"/>
      <c r="R58" s="81">
        <v>2021</v>
      </c>
      <c r="S58" s="54" t="s">
        <v>138</v>
      </c>
      <c r="T58" s="54" t="s">
        <v>1253</v>
      </c>
      <c r="U58" s="75">
        <f t="shared" si="37"/>
        <v>1.8259281801581433E-3</v>
      </c>
      <c r="V58" s="75">
        <f t="shared" si="37"/>
        <v>3.8387715930901746E-3</v>
      </c>
      <c r="W58" s="57">
        <f t="shared" si="37"/>
        <v>2.4798512089273233E-3</v>
      </c>
      <c r="Z58" s="53">
        <v>2021</v>
      </c>
      <c r="AA58" s="54" t="s">
        <v>138</v>
      </c>
      <c r="AB58" s="54" t="s">
        <v>1253</v>
      </c>
      <c r="AC58" s="75">
        <f t="shared" si="39"/>
        <v>0</v>
      </c>
      <c r="AD58" s="75">
        <f t="shared" si="39"/>
        <v>4.7781569965869531E-3</v>
      </c>
      <c r="AE58" s="57">
        <f t="shared" si="39"/>
        <v>1.9880715705764278E-3</v>
      </c>
      <c r="AH58" s="53">
        <v>2021</v>
      </c>
      <c r="AI58" s="54" t="s">
        <v>138</v>
      </c>
      <c r="AJ58" s="54" t="s">
        <v>1253</v>
      </c>
      <c r="AK58" s="75">
        <f t="shared" si="42"/>
        <v>7.3235685752331744E-3</v>
      </c>
      <c r="AL58" s="75">
        <f t="shared" si="64"/>
        <v>8.5409252669038337E-3</v>
      </c>
      <c r="AM58" s="57">
        <f t="shared" si="65"/>
        <v>7.5809786354238068E-3</v>
      </c>
      <c r="AP58" s="53">
        <v>2021</v>
      </c>
      <c r="AQ58" s="54" t="s">
        <v>138</v>
      </c>
      <c r="AR58" s="54" t="s">
        <v>1253</v>
      </c>
      <c r="AS58" s="75">
        <f t="shared" si="45"/>
        <v>3.1565656565656565E-3</v>
      </c>
      <c r="AT58" s="75">
        <f t="shared" si="45"/>
        <v>5.2700922266138532E-3</v>
      </c>
      <c r="AU58" s="57">
        <f t="shared" si="45"/>
        <v>3.8510911424903356E-3</v>
      </c>
    </row>
    <row r="59" spans="2:54">
      <c r="E59" s="50"/>
      <c r="Q59" s="50"/>
      <c r="R59" s="50"/>
      <c r="S59" s="50"/>
    </row>
    <row r="60" spans="2:54">
      <c r="E60" s="50"/>
      <c r="Q60" s="50"/>
      <c r="R60" s="50"/>
      <c r="S60" s="50"/>
    </row>
    <row r="61" spans="2:54">
      <c r="E61" s="50"/>
    </row>
  </sheetData>
  <phoneticPr fontId="7" type="noConversion"/>
  <conditionalFormatting sqref="E34:E58">
    <cfRule type="colorScale" priority="21">
      <colorScale>
        <cfvo type="min"/>
        <cfvo type="percentile" val="50"/>
        <cfvo type="max"/>
        <color rgb="FF63BE7B"/>
        <color rgb="FFFFEB84"/>
        <color rgb="FFF8696B"/>
      </colorScale>
    </cfRule>
  </conditionalFormatting>
  <conditionalFormatting sqref="F34:F58">
    <cfRule type="colorScale" priority="20">
      <colorScale>
        <cfvo type="min"/>
        <cfvo type="percentile" val="50"/>
        <cfvo type="max"/>
        <color rgb="FF63BE7B"/>
        <color rgb="FFFFEB84"/>
        <color rgb="FFF8696B"/>
      </colorScale>
    </cfRule>
  </conditionalFormatting>
  <conditionalFormatting sqref="G34:G58">
    <cfRule type="colorScale" priority="19">
      <colorScale>
        <cfvo type="min"/>
        <cfvo type="percentile" val="50"/>
        <cfvo type="max"/>
        <color rgb="FF63BE7B"/>
        <color rgb="FFFFEB84"/>
        <color rgb="FFF8696B"/>
      </colorScale>
    </cfRule>
  </conditionalFormatting>
  <conditionalFormatting sqref="M34:M58">
    <cfRule type="colorScale" priority="18">
      <colorScale>
        <cfvo type="min"/>
        <cfvo type="percentile" val="50"/>
        <cfvo type="max"/>
        <color rgb="FF63BE7B"/>
        <color rgb="FFFFEB84"/>
        <color rgb="FFF8696B"/>
      </colorScale>
    </cfRule>
  </conditionalFormatting>
  <conditionalFormatting sqref="N34:N58">
    <cfRule type="colorScale" priority="17">
      <colorScale>
        <cfvo type="min"/>
        <cfvo type="percentile" val="50"/>
        <cfvo type="max"/>
        <color rgb="FF63BE7B"/>
        <color rgb="FFFFEB84"/>
        <color rgb="FFF8696B"/>
      </colorScale>
    </cfRule>
  </conditionalFormatting>
  <conditionalFormatting sqref="O34:O58">
    <cfRule type="colorScale" priority="16">
      <colorScale>
        <cfvo type="min"/>
        <cfvo type="percentile" val="50"/>
        <cfvo type="max"/>
        <color rgb="FF63BE7B"/>
        <color rgb="FFFFEB84"/>
        <color rgb="FFF8696B"/>
      </colorScale>
    </cfRule>
  </conditionalFormatting>
  <conditionalFormatting sqref="U34:U58">
    <cfRule type="colorScale" priority="15">
      <colorScale>
        <cfvo type="min"/>
        <cfvo type="percentile" val="50"/>
        <cfvo type="max"/>
        <color rgb="FF63BE7B"/>
        <color rgb="FFFFEB84"/>
        <color rgb="FFF8696B"/>
      </colorScale>
    </cfRule>
  </conditionalFormatting>
  <conditionalFormatting sqref="V34:V58">
    <cfRule type="colorScale" priority="14">
      <colorScale>
        <cfvo type="min"/>
        <cfvo type="percentile" val="50"/>
        <cfvo type="max"/>
        <color rgb="FF63BE7B"/>
        <color rgb="FFFFEB84"/>
        <color rgb="FFF8696B"/>
      </colorScale>
    </cfRule>
  </conditionalFormatting>
  <conditionalFormatting sqref="W34:W58">
    <cfRule type="colorScale" priority="13">
      <colorScale>
        <cfvo type="min"/>
        <cfvo type="percentile" val="50"/>
        <cfvo type="max"/>
        <color rgb="FF63BE7B"/>
        <color rgb="FFFFEB84"/>
        <color rgb="FFF8696B"/>
      </colorScale>
    </cfRule>
  </conditionalFormatting>
  <conditionalFormatting sqref="AC34:AC58">
    <cfRule type="colorScale" priority="12">
      <colorScale>
        <cfvo type="min"/>
        <cfvo type="percentile" val="50"/>
        <cfvo type="max"/>
        <color rgb="FF63BE7B"/>
        <color rgb="FFFFEB84"/>
        <color rgb="FFF8696B"/>
      </colorScale>
    </cfRule>
  </conditionalFormatting>
  <conditionalFormatting sqref="AD34:AD58">
    <cfRule type="colorScale" priority="11">
      <colorScale>
        <cfvo type="min"/>
        <cfvo type="percentile" val="50"/>
        <cfvo type="max"/>
        <color rgb="FF63BE7B"/>
        <color rgb="FFFFEB84"/>
        <color rgb="FFF8696B"/>
      </colorScale>
    </cfRule>
  </conditionalFormatting>
  <conditionalFormatting sqref="AE34:AE58">
    <cfRule type="colorScale" priority="10">
      <colorScale>
        <cfvo type="min"/>
        <cfvo type="percentile" val="50"/>
        <cfvo type="max"/>
        <color rgb="FF63BE7B"/>
        <color rgb="FFFFEB84"/>
        <color rgb="FFF8696B"/>
      </colorScale>
    </cfRule>
  </conditionalFormatting>
  <conditionalFormatting sqref="AK34:AK58">
    <cfRule type="colorScale" priority="9">
      <colorScale>
        <cfvo type="min"/>
        <cfvo type="percentile" val="50"/>
        <cfvo type="max"/>
        <color rgb="FF63BE7B"/>
        <color rgb="FFFFEB84"/>
        <color rgb="FFF8696B"/>
      </colorScale>
    </cfRule>
  </conditionalFormatting>
  <conditionalFormatting sqref="AL34:AL58">
    <cfRule type="colorScale" priority="8">
      <colorScale>
        <cfvo type="min"/>
        <cfvo type="percentile" val="50"/>
        <cfvo type="max"/>
        <color rgb="FF63BE7B"/>
        <color rgb="FFFFEB84"/>
        <color rgb="FFF8696B"/>
      </colorScale>
    </cfRule>
  </conditionalFormatting>
  <conditionalFormatting sqref="AM34:AM58">
    <cfRule type="colorScale" priority="7">
      <colorScale>
        <cfvo type="min"/>
        <cfvo type="percentile" val="50"/>
        <cfvo type="max"/>
        <color rgb="FF63BE7B"/>
        <color rgb="FFFFEB84"/>
        <color rgb="FFF8696B"/>
      </colorScale>
    </cfRule>
  </conditionalFormatting>
  <conditionalFormatting sqref="AS34:AS58">
    <cfRule type="colorScale" priority="6">
      <colorScale>
        <cfvo type="min"/>
        <cfvo type="percentile" val="50"/>
        <cfvo type="max"/>
        <color rgb="FF63BE7B"/>
        <color rgb="FFFFEB84"/>
        <color rgb="FFF8696B"/>
      </colorScale>
    </cfRule>
  </conditionalFormatting>
  <conditionalFormatting sqref="AT34:AT58">
    <cfRule type="colorScale" priority="5">
      <colorScale>
        <cfvo type="min"/>
        <cfvo type="percentile" val="50"/>
        <cfvo type="max"/>
        <color rgb="FF63BE7B"/>
        <color rgb="FFFFEB84"/>
        <color rgb="FFF8696B"/>
      </colorScale>
    </cfRule>
  </conditionalFormatting>
  <conditionalFormatting sqref="AU34:AU58">
    <cfRule type="colorScale" priority="4">
      <colorScale>
        <cfvo type="min"/>
        <cfvo type="percentile" val="50"/>
        <cfvo type="max"/>
        <color rgb="FF63BE7B"/>
        <color rgb="FFFFEB84"/>
        <color rgb="FFF8696B"/>
      </colorScale>
    </cfRule>
  </conditionalFormatting>
  <conditionalFormatting sqref="AZ33:AZ57">
    <cfRule type="colorScale" priority="3">
      <colorScale>
        <cfvo type="min"/>
        <cfvo type="percentile" val="50"/>
        <cfvo type="max"/>
        <color rgb="FF63BE7B"/>
        <color rgb="FFFFEB84"/>
        <color rgb="FFF8696B"/>
      </colorScale>
    </cfRule>
  </conditionalFormatting>
  <conditionalFormatting sqref="BA33:BA57">
    <cfRule type="colorScale" priority="2">
      <colorScale>
        <cfvo type="min"/>
        <cfvo type="percentile" val="50"/>
        <cfvo type="max"/>
        <color rgb="FF63BE7B"/>
        <color rgb="FFFFEB84"/>
        <color rgb="FFF8696B"/>
      </colorScale>
    </cfRule>
  </conditionalFormatting>
  <conditionalFormatting sqref="BB33:BB5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E9C63-512A-4754-A49E-32BE765126E6}">
  <dimension ref="B1:AG26"/>
  <sheetViews>
    <sheetView topLeftCell="A16" workbookViewId="0">
      <selection activeCell="AG16" sqref="AG16"/>
    </sheetView>
  </sheetViews>
  <sheetFormatPr defaultRowHeight="14.4"/>
  <cols>
    <col min="3" max="3" width="10.77734375" bestFit="1" customWidth="1"/>
    <col min="4" max="4" width="28.33203125" bestFit="1" customWidth="1"/>
    <col min="9" max="9" width="11.21875" bestFit="1" customWidth="1"/>
    <col min="10" max="10" width="6.88671875" bestFit="1" customWidth="1"/>
    <col min="11" max="11" width="9.77734375" bestFit="1" customWidth="1"/>
    <col min="12" max="12" width="13.33203125" bestFit="1" customWidth="1"/>
    <col min="13" max="13" width="20.33203125" bestFit="1" customWidth="1"/>
    <col min="14" max="14" width="22.21875" bestFit="1" customWidth="1"/>
    <col min="15" max="15" width="28.88671875" bestFit="1" customWidth="1"/>
    <col min="16" max="16" width="8.6640625" bestFit="1" customWidth="1"/>
    <col min="17" max="17" width="29.109375" bestFit="1" customWidth="1"/>
    <col min="18" max="18" width="26.6640625" bestFit="1" customWidth="1"/>
    <col min="19" max="19" width="11.6640625" customWidth="1"/>
    <col min="20" max="20" width="24.5546875" bestFit="1" customWidth="1"/>
    <col min="26" max="26" width="17.44140625" bestFit="1" customWidth="1"/>
    <col min="27" max="27" width="19.44140625" bestFit="1" customWidth="1"/>
    <col min="28" max="28" width="25.77734375" bestFit="1" customWidth="1"/>
    <col min="29" max="29" width="6.33203125" bestFit="1" customWidth="1"/>
    <col min="30" max="30" width="25.88671875" bestFit="1" customWidth="1"/>
    <col min="31" max="31" width="23.6640625" bestFit="1" customWidth="1"/>
    <col min="32" max="32" width="9.109375" bestFit="1" customWidth="1"/>
    <col min="33" max="34" width="21.88671875" bestFit="1" customWidth="1"/>
  </cols>
  <sheetData>
    <row r="1" spans="2:33">
      <c r="Z1" t="s">
        <v>1448</v>
      </c>
    </row>
    <row r="2" spans="2:33">
      <c r="B2" s="23" t="s">
        <v>31</v>
      </c>
      <c r="C2" s="23" t="s">
        <v>32</v>
      </c>
      <c r="D2" s="23" t="s">
        <v>1441</v>
      </c>
      <c r="I2" t="s">
        <v>30</v>
      </c>
      <c r="J2" t="s">
        <v>31</v>
      </c>
      <c r="K2" t="s">
        <v>32</v>
      </c>
      <c r="L2" t="s">
        <v>1298</v>
      </c>
      <c r="M2" t="s">
        <v>45</v>
      </c>
      <c r="N2" t="s">
        <v>49</v>
      </c>
      <c r="O2" t="s">
        <v>52</v>
      </c>
      <c r="P2" t="s">
        <v>53</v>
      </c>
      <c r="Q2" t="s">
        <v>54</v>
      </c>
      <c r="R2" t="s">
        <v>55</v>
      </c>
      <c r="S2" t="s">
        <v>56</v>
      </c>
      <c r="T2" t="s">
        <v>57</v>
      </c>
      <c r="Z2" s="23" t="s">
        <v>45</v>
      </c>
      <c r="AA2" s="23" t="s">
        <v>49</v>
      </c>
      <c r="AB2" s="23" t="s">
        <v>52</v>
      </c>
      <c r="AC2" s="23" t="s">
        <v>53</v>
      </c>
      <c r="AD2" s="23" t="s">
        <v>54</v>
      </c>
      <c r="AE2" s="23" t="s">
        <v>55</v>
      </c>
      <c r="AF2" s="23" t="s">
        <v>56</v>
      </c>
      <c r="AG2" s="23" t="s">
        <v>57</v>
      </c>
    </row>
    <row r="3" spans="2:33">
      <c r="B3" s="22">
        <v>2021</v>
      </c>
      <c r="C3" s="22" t="s">
        <v>1390</v>
      </c>
      <c r="D3" s="112">
        <f>INDEX('2021-2022 crude oil prices'!$B$6:$M$6,MATCH('EDA  5'!$C3,'2021-2022 crude oil prices'!$B$4:$M$4,0))</f>
        <v>63309.498622749867</v>
      </c>
      <c r="I3" t="s">
        <v>104</v>
      </c>
      <c r="J3">
        <v>2021</v>
      </c>
      <c r="K3" t="s">
        <v>154</v>
      </c>
      <c r="L3" t="s">
        <v>1254</v>
      </c>
      <c r="M3">
        <v>158</v>
      </c>
      <c r="N3">
        <v>157.30000000000001</v>
      </c>
      <c r="O3">
        <v>151.80000000000001</v>
      </c>
      <c r="P3">
        <v>162.30000000000001</v>
      </c>
      <c r="Q3">
        <v>146.6</v>
      </c>
      <c r="R3">
        <v>153.19999999999999</v>
      </c>
      <c r="S3">
        <v>160.30000000000001</v>
      </c>
      <c r="T3">
        <v>155.4</v>
      </c>
      <c r="Z3" s="112">
        <f>CORREL($D$3:$D$26,Crude_oil_correlation[Food and beverages])</f>
        <v>0.66258872020408044</v>
      </c>
      <c r="AA3" s="112">
        <f>CORREL($D$3:$D$26,Crude_oil_correlation[Clothing and footwear])</f>
        <v>0.62914186241795034</v>
      </c>
      <c r="AB3" s="112">
        <f>CORREL($D$3:$D$26,Crude_oil_correlation[Household goods and services])</f>
        <v>0.60468627944787368</v>
      </c>
      <c r="AC3" s="112">
        <f>CORREL($D$3:$D$26,Crude_oil_correlation[Health])</f>
        <v>0.56022594412506066</v>
      </c>
      <c r="AD3" s="112">
        <f>CORREL($D$3:$D$26,Crude_oil_correlation[Transport and communication])</f>
        <v>0.74967897819550744</v>
      </c>
      <c r="AE3" s="112">
        <f>CORREL($D$3:$D$26,Crude_oil_correlation[Recreation and amusement])</f>
        <v>0.68895126190039002</v>
      </c>
      <c r="AF3" s="112">
        <f>CORREL($D$3:$D$26,Crude_oil_correlation[Education])</f>
        <v>0.55198237154365881</v>
      </c>
      <c r="AG3" s="112">
        <f>CORREL($D$3:$D$26,Crude_oil_correlation[Personal care and effects])</f>
        <v>0.55335886940322387</v>
      </c>
    </row>
    <row r="4" spans="2:33">
      <c r="B4" s="22">
        <v>2021</v>
      </c>
      <c r="C4" s="22" t="s">
        <v>1391</v>
      </c>
      <c r="D4" s="112">
        <f>INDEX('2021-2022 crude oil prices'!$B$6:$M$6,MATCH('EDA  5'!$C4,'2021-2022 crude oil prices'!$B$4:$M$4,0))</f>
        <v>60800.383481587211</v>
      </c>
      <c r="I4" t="s">
        <v>104</v>
      </c>
      <c r="J4">
        <v>2021</v>
      </c>
      <c r="K4" t="s">
        <v>167</v>
      </c>
      <c r="L4" t="s">
        <v>1255</v>
      </c>
      <c r="M4">
        <v>160.69999999999999</v>
      </c>
      <c r="N4">
        <v>160.4</v>
      </c>
      <c r="O4">
        <v>154.69999999999999</v>
      </c>
      <c r="P4">
        <v>165.8</v>
      </c>
      <c r="Q4">
        <v>148.9</v>
      </c>
      <c r="R4">
        <v>155.80000000000001</v>
      </c>
      <c r="S4">
        <v>161.19999999999999</v>
      </c>
      <c r="T4">
        <v>158.6</v>
      </c>
    </row>
    <row r="5" spans="2:33">
      <c r="B5" s="22">
        <v>2021</v>
      </c>
      <c r="C5" s="22" t="s">
        <v>1392</v>
      </c>
      <c r="D5" s="112">
        <f>INDEX('2021-2022 crude oil prices'!$B$6:$M$6,MATCH('EDA  5'!$C5,'2021-2022 crude oil prices'!$B$4:$M$4,0))</f>
        <v>61073.298999169296</v>
      </c>
      <c r="I5" t="s">
        <v>104</v>
      </c>
      <c r="J5">
        <v>2021</v>
      </c>
      <c r="K5" t="s">
        <v>177</v>
      </c>
      <c r="L5" t="s">
        <v>1256</v>
      </c>
      <c r="M5">
        <v>162.6</v>
      </c>
      <c r="N5">
        <v>160.69999999999999</v>
      </c>
      <c r="O5">
        <v>154.80000000000001</v>
      </c>
      <c r="P5">
        <v>166.3</v>
      </c>
      <c r="Q5">
        <v>150.69999999999999</v>
      </c>
      <c r="R5">
        <v>154.9</v>
      </c>
      <c r="S5">
        <v>161.69999999999999</v>
      </c>
      <c r="T5">
        <v>158.80000000000001</v>
      </c>
    </row>
    <row r="6" spans="2:33">
      <c r="B6" s="22">
        <v>2021</v>
      </c>
      <c r="C6" s="22" t="s">
        <v>1393</v>
      </c>
      <c r="D6" s="112">
        <f>INDEX('2021-2022 crude oil prices'!$B$6:$M$6,MATCH('EDA  5'!$C6,'2021-2022 crude oil prices'!$B$4:$M$4,0))</f>
        <v>59460.950438057756</v>
      </c>
      <c r="I6" t="s">
        <v>104</v>
      </c>
      <c r="J6">
        <v>2021</v>
      </c>
      <c r="K6" t="s">
        <v>194</v>
      </c>
      <c r="L6" t="s">
        <v>1257</v>
      </c>
      <c r="M6">
        <v>164</v>
      </c>
      <c r="N6">
        <v>161.4</v>
      </c>
      <c r="O6">
        <v>155.80000000000001</v>
      </c>
      <c r="P6">
        <v>167</v>
      </c>
      <c r="Q6">
        <v>153.1</v>
      </c>
      <c r="R6">
        <v>155.30000000000001</v>
      </c>
      <c r="S6">
        <v>163.19999999999999</v>
      </c>
      <c r="T6">
        <v>160.1</v>
      </c>
    </row>
    <row r="7" spans="2:33">
      <c r="B7" s="22">
        <v>2021</v>
      </c>
      <c r="C7" s="22" t="s">
        <v>1394</v>
      </c>
      <c r="D7" s="112">
        <f>INDEX('2021-2022 crude oil prices'!$B$6:$M$6,MATCH('EDA  5'!$C7,'2021-2022 crude oil prices'!$B$4:$M$4,0))</f>
        <v>67310.659830633638</v>
      </c>
      <c r="I7" t="s">
        <v>104</v>
      </c>
      <c r="J7">
        <v>2021</v>
      </c>
      <c r="K7" t="s">
        <v>213</v>
      </c>
      <c r="L7" t="s">
        <v>1258</v>
      </c>
      <c r="M7">
        <v>164</v>
      </c>
      <c r="N7">
        <v>163.19999999999999</v>
      </c>
      <c r="O7">
        <v>157.5</v>
      </c>
      <c r="P7">
        <v>168.4</v>
      </c>
      <c r="Q7">
        <v>154</v>
      </c>
      <c r="R7">
        <v>157.6</v>
      </c>
      <c r="S7">
        <v>163.80000000000001</v>
      </c>
      <c r="T7">
        <v>160</v>
      </c>
    </row>
    <row r="8" spans="2:33">
      <c r="B8" s="22">
        <v>2021</v>
      </c>
      <c r="C8" s="22" t="s">
        <v>1395</v>
      </c>
      <c r="D8" s="112">
        <f>INDEX('2021-2022 crude oil prices'!$B$6:$M$6,MATCH('EDA  5'!$C8,'2021-2022 crude oil prices'!$B$4:$M$4,0))</f>
        <v>69109.876194440018</v>
      </c>
      <c r="I8" t="s">
        <v>104</v>
      </c>
      <c r="J8">
        <v>2021</v>
      </c>
      <c r="K8" t="s">
        <v>228</v>
      </c>
      <c r="L8" t="s">
        <v>1259</v>
      </c>
      <c r="M8">
        <v>164</v>
      </c>
      <c r="N8">
        <v>163.30000000000001</v>
      </c>
      <c r="O8">
        <v>157.5</v>
      </c>
      <c r="P8">
        <v>168.4</v>
      </c>
      <c r="Q8">
        <v>154</v>
      </c>
      <c r="R8">
        <v>157.69999999999999</v>
      </c>
      <c r="S8">
        <v>163.69999999999999</v>
      </c>
      <c r="T8">
        <v>160</v>
      </c>
    </row>
    <row r="9" spans="2:33">
      <c r="B9" s="22">
        <v>2021</v>
      </c>
      <c r="C9" s="22" t="s">
        <v>1396</v>
      </c>
      <c r="D9" s="112">
        <f>INDEX('2021-2022 crude oil prices'!$B$6:$M$6,MATCH('EDA  5'!$C9,'2021-2022 crude oil prices'!$B$4:$M$4,0))</f>
        <v>72054.19693085934</v>
      </c>
      <c r="I9" t="s">
        <v>104</v>
      </c>
      <c r="J9">
        <v>2021</v>
      </c>
      <c r="K9" t="s">
        <v>238</v>
      </c>
      <c r="L9" t="s">
        <v>1260</v>
      </c>
      <c r="M9">
        <v>167.7</v>
      </c>
      <c r="N9">
        <v>164.3</v>
      </c>
      <c r="O9">
        <v>158.4</v>
      </c>
      <c r="P9">
        <v>169.1</v>
      </c>
      <c r="Q9">
        <v>155.69999999999999</v>
      </c>
      <c r="R9">
        <v>158.6</v>
      </c>
      <c r="S9">
        <v>163.9</v>
      </c>
      <c r="T9">
        <v>160.80000000000001</v>
      </c>
    </row>
    <row r="10" spans="2:33">
      <c r="B10" s="22">
        <v>2021</v>
      </c>
      <c r="C10" s="22" t="s">
        <v>1397</v>
      </c>
      <c r="D10" s="112">
        <f>INDEX('2021-2022 crude oil prices'!$B$6:$M$6,MATCH('EDA  5'!$C10,'2021-2022 crude oil prices'!$B$4:$M$4,0))</f>
        <v>79009.388695268004</v>
      </c>
      <c r="I10" t="s">
        <v>104</v>
      </c>
      <c r="J10">
        <v>2021</v>
      </c>
      <c r="K10" t="s">
        <v>264</v>
      </c>
      <c r="L10" t="s">
        <v>1261</v>
      </c>
      <c r="M10">
        <v>169.7</v>
      </c>
      <c r="N10">
        <v>165.8</v>
      </c>
      <c r="O10">
        <v>159.30000000000001</v>
      </c>
      <c r="P10">
        <v>169.9</v>
      </c>
      <c r="Q10">
        <v>154.80000000000001</v>
      </c>
      <c r="R10">
        <v>159.80000000000001</v>
      </c>
      <c r="S10">
        <v>164.3</v>
      </c>
      <c r="T10">
        <v>162.19999999999999</v>
      </c>
    </row>
    <row r="11" spans="2:33">
      <c r="B11" s="22">
        <v>2021</v>
      </c>
      <c r="C11" s="22" t="s">
        <v>1398</v>
      </c>
      <c r="D11" s="112">
        <f>INDEX('2021-2022 crude oil prices'!$B$6:$M$6,MATCH('EDA  5'!$C11,'2021-2022 crude oil prices'!$B$4:$M$4,0))</f>
        <v>81771.141778992853</v>
      </c>
      <c r="I11" t="s">
        <v>104</v>
      </c>
      <c r="J11">
        <v>2021</v>
      </c>
      <c r="K11" t="s">
        <v>273</v>
      </c>
      <c r="L11" t="s">
        <v>1262</v>
      </c>
      <c r="M11">
        <v>168.2</v>
      </c>
      <c r="N11">
        <v>167</v>
      </c>
      <c r="O11">
        <v>160.19999999999999</v>
      </c>
      <c r="P11">
        <v>170.6</v>
      </c>
      <c r="Q11">
        <v>155.69999999999999</v>
      </c>
      <c r="R11">
        <v>160.6</v>
      </c>
      <c r="S11">
        <v>164.4</v>
      </c>
      <c r="T11">
        <v>162.6</v>
      </c>
    </row>
    <row r="12" spans="2:33">
      <c r="B12" s="22">
        <v>2022</v>
      </c>
      <c r="C12" s="22" t="s">
        <v>1399</v>
      </c>
      <c r="D12" s="112">
        <f>INDEX('2021-2022 crude oil prices'!$B$6:$M$6,MATCH('EDA  5'!$C12,'2021-2022 crude oil prices'!$B$4:$M$4,0))</f>
        <v>86692.515382787504</v>
      </c>
      <c r="I12" t="s">
        <v>104</v>
      </c>
      <c r="J12">
        <v>2022</v>
      </c>
      <c r="K12" t="s">
        <v>62</v>
      </c>
      <c r="L12" t="s">
        <v>1263</v>
      </c>
      <c r="M12">
        <v>166.4</v>
      </c>
      <c r="N12">
        <v>168.5</v>
      </c>
      <c r="O12">
        <v>161.1</v>
      </c>
      <c r="P12">
        <v>171.4</v>
      </c>
      <c r="Q12">
        <v>156.5</v>
      </c>
      <c r="R12">
        <v>161.19999999999999</v>
      </c>
      <c r="S12">
        <v>164.7</v>
      </c>
      <c r="T12">
        <v>163</v>
      </c>
    </row>
    <row r="13" spans="2:33">
      <c r="B13" s="22">
        <v>2022</v>
      </c>
      <c r="C13" s="22" t="s">
        <v>1400</v>
      </c>
      <c r="D13" s="112">
        <f>INDEX('2021-2022 crude oil prices'!$B$6:$M$6,MATCH('EDA  5'!$C13,'2021-2022 crude oil prices'!$B$4:$M$4,0))</f>
        <v>87441.416368947481</v>
      </c>
      <c r="I13" t="s">
        <v>104</v>
      </c>
      <c r="J13">
        <v>2022</v>
      </c>
      <c r="K13" t="s">
        <v>116</v>
      </c>
      <c r="L13" t="s">
        <v>1264</v>
      </c>
      <c r="M13">
        <v>166.2</v>
      </c>
      <c r="N13">
        <v>169.6</v>
      </c>
      <c r="O13">
        <v>161.80000000000001</v>
      </c>
      <c r="P13">
        <v>172.2</v>
      </c>
      <c r="Q13">
        <v>156.9</v>
      </c>
      <c r="R13">
        <v>162.1</v>
      </c>
      <c r="S13">
        <v>165.4</v>
      </c>
      <c r="T13">
        <v>164.4</v>
      </c>
    </row>
    <row r="14" spans="2:33">
      <c r="B14" s="22">
        <v>2022</v>
      </c>
      <c r="C14" s="22" t="s">
        <v>1401</v>
      </c>
      <c r="D14" s="112">
        <f>INDEX('2021-2022 crude oil prices'!$B$6:$M$6,MATCH('EDA  5'!$C14,'2021-2022 crude oil prices'!$B$4:$M$4,0))</f>
        <v>113228.86524779514</v>
      </c>
      <c r="I14" t="s">
        <v>104</v>
      </c>
      <c r="J14">
        <v>2022</v>
      </c>
      <c r="K14" t="s">
        <v>138</v>
      </c>
      <c r="L14" t="s">
        <v>1265</v>
      </c>
      <c r="M14">
        <v>168.4</v>
      </c>
      <c r="N14">
        <v>171.1</v>
      </c>
      <c r="O14">
        <v>162.80000000000001</v>
      </c>
      <c r="P14">
        <v>173</v>
      </c>
      <c r="Q14">
        <v>157.9</v>
      </c>
      <c r="R14">
        <v>163.30000000000001</v>
      </c>
      <c r="S14">
        <v>166</v>
      </c>
      <c r="T14">
        <v>167.2</v>
      </c>
    </row>
    <row r="15" spans="2:33">
      <c r="B15" s="22">
        <v>2022</v>
      </c>
      <c r="C15" s="22" t="s">
        <v>1390</v>
      </c>
      <c r="D15" s="112">
        <f>INDEX('2022-2023 crude oil prices'!$B$6:$M$6,MATCH('EDA  5'!$C15,'2022-2023 crude oil prices'!$B$4:$M$4,0))</f>
        <v>128800.06584155018</v>
      </c>
      <c r="I15" t="s">
        <v>104</v>
      </c>
      <c r="J15">
        <v>2022</v>
      </c>
      <c r="K15" t="s">
        <v>154</v>
      </c>
      <c r="L15" t="s">
        <v>1266</v>
      </c>
      <c r="M15">
        <v>170.8</v>
      </c>
      <c r="N15">
        <v>172.8</v>
      </c>
      <c r="O15">
        <v>164</v>
      </c>
      <c r="P15">
        <v>174</v>
      </c>
      <c r="Q15">
        <v>162.6</v>
      </c>
      <c r="R15">
        <v>164.4</v>
      </c>
      <c r="S15">
        <v>166.9</v>
      </c>
      <c r="T15">
        <v>168.8</v>
      </c>
    </row>
    <row r="16" spans="2:33">
      <c r="B16" s="22">
        <v>2022</v>
      </c>
      <c r="C16" s="22" t="s">
        <v>1391</v>
      </c>
      <c r="D16" s="112">
        <f>INDEX('2022-2023 crude oil prices'!$B$6:$M$6,MATCH('EDA  5'!$C16,'2022-2023 crude oil prices'!$B$4:$M$4,0))</f>
        <v>119633.62181054099</v>
      </c>
      <c r="I16" t="s">
        <v>104</v>
      </c>
      <c r="J16">
        <v>2022</v>
      </c>
      <c r="K16" t="s">
        <v>167</v>
      </c>
      <c r="L16" t="s">
        <v>1234</v>
      </c>
      <c r="M16">
        <v>173.3</v>
      </c>
      <c r="N16">
        <v>174.6</v>
      </c>
      <c r="O16">
        <v>165.2</v>
      </c>
      <c r="P16">
        <v>174.8</v>
      </c>
      <c r="Q16">
        <v>163</v>
      </c>
      <c r="R16">
        <v>165.1</v>
      </c>
      <c r="S16">
        <v>167.9</v>
      </c>
      <c r="T16">
        <v>168.4</v>
      </c>
    </row>
    <row r="17" spans="2:20">
      <c r="B17" s="22">
        <v>2022</v>
      </c>
      <c r="C17" s="22" t="s">
        <v>1392</v>
      </c>
      <c r="D17" s="112">
        <f>INDEX('2022-2023 crude oil prices'!$B$6:$M$6,MATCH('EDA  5'!$C17,'2022-2023 crude oil prices'!$B$4:$M$4,0))</f>
        <v>121897.63969956485</v>
      </c>
      <c r="I17" t="s">
        <v>104</v>
      </c>
      <c r="J17">
        <v>2022</v>
      </c>
      <c r="K17" t="s">
        <v>177</v>
      </c>
      <c r="L17" t="s">
        <v>1235</v>
      </c>
      <c r="M17">
        <v>174.9</v>
      </c>
      <c r="N17">
        <v>176</v>
      </c>
      <c r="O17">
        <v>166.4</v>
      </c>
      <c r="P17">
        <v>175.4</v>
      </c>
      <c r="Q17">
        <v>161.1</v>
      </c>
      <c r="R17">
        <v>165.8</v>
      </c>
      <c r="S17">
        <v>169</v>
      </c>
      <c r="T17">
        <v>169.4</v>
      </c>
    </row>
    <row r="18" spans="2:20">
      <c r="B18" s="22">
        <v>2022</v>
      </c>
      <c r="C18" s="22" t="s">
        <v>1393</v>
      </c>
      <c r="D18" s="112">
        <f>INDEX('2022-2023 crude oil prices'!$B$6:$M$6,MATCH('EDA  5'!$C18,'2022-2023 crude oil prices'!$B$4:$M$4,0))</f>
        <v>128755.46490262874</v>
      </c>
      <c r="I18" t="s">
        <v>104</v>
      </c>
      <c r="J18">
        <v>2022</v>
      </c>
      <c r="K18" t="s">
        <v>194</v>
      </c>
      <c r="L18" t="s">
        <v>1236</v>
      </c>
      <c r="M18">
        <v>175</v>
      </c>
      <c r="N18">
        <v>177.3</v>
      </c>
      <c r="O18">
        <v>167.4</v>
      </c>
      <c r="P18">
        <v>176.1</v>
      </c>
      <c r="Q18">
        <v>161.6</v>
      </c>
      <c r="R18">
        <v>166.3</v>
      </c>
      <c r="S18">
        <v>171.4</v>
      </c>
      <c r="T18">
        <v>169.7</v>
      </c>
    </row>
    <row r="19" spans="2:20">
      <c r="B19" s="22">
        <v>2022</v>
      </c>
      <c r="C19" s="22" t="s">
        <v>1394</v>
      </c>
      <c r="D19" s="112">
        <f>INDEX('2022-2023 crude oil prices'!$B$6:$M$6,MATCH('EDA  5'!$C19,'2022-2023 crude oil prices'!$B$4:$M$4,0))</f>
        <v>104567.31614182114</v>
      </c>
      <c r="I19" t="s">
        <v>104</v>
      </c>
      <c r="J19">
        <v>2022</v>
      </c>
      <c r="K19" t="s">
        <v>213</v>
      </c>
      <c r="L19" t="s">
        <v>1237</v>
      </c>
      <c r="M19">
        <v>176.3</v>
      </c>
      <c r="N19">
        <v>178.5</v>
      </c>
      <c r="O19">
        <v>168.5</v>
      </c>
      <c r="P19">
        <v>176.8</v>
      </c>
      <c r="Q19">
        <v>161.9</v>
      </c>
      <c r="R19">
        <v>166.9</v>
      </c>
      <c r="S19">
        <v>172.3</v>
      </c>
      <c r="T19">
        <v>171.2</v>
      </c>
    </row>
    <row r="20" spans="2:20">
      <c r="B20" s="22">
        <v>2022</v>
      </c>
      <c r="C20" s="22" t="s">
        <v>1395</v>
      </c>
      <c r="D20" s="112">
        <f>INDEX('2022-2023 crude oil prices'!$B$6:$M$6,MATCH('EDA  5'!$C20,'2022-2023 crude oil prices'!$B$4:$M$4,0))</f>
        <v>95157.741525290738</v>
      </c>
      <c r="I20" t="s">
        <v>104</v>
      </c>
      <c r="J20">
        <v>2022</v>
      </c>
      <c r="K20" t="s">
        <v>228</v>
      </c>
      <c r="L20" t="s">
        <v>1238</v>
      </c>
      <c r="M20">
        <v>177.8</v>
      </c>
      <c r="N20">
        <v>179.9</v>
      </c>
      <c r="O20">
        <v>169.5</v>
      </c>
      <c r="P20">
        <v>177.8</v>
      </c>
      <c r="Q20">
        <v>162.30000000000001</v>
      </c>
      <c r="R20">
        <v>167.6</v>
      </c>
      <c r="S20">
        <v>173.1</v>
      </c>
      <c r="T20">
        <v>170.9</v>
      </c>
    </row>
    <row r="21" spans="2:20">
      <c r="B21" s="22">
        <v>2022</v>
      </c>
      <c r="C21" s="22" t="s">
        <v>1396</v>
      </c>
      <c r="D21" s="112">
        <f>INDEX('2022-2023 crude oil prices'!$B$6:$M$6,MATCH('EDA  5'!$C21,'2022-2023 crude oil prices'!$B$4:$M$4,0))</f>
        <v>99194.385511237808</v>
      </c>
      <c r="I21" t="s">
        <v>104</v>
      </c>
      <c r="J21">
        <v>2022</v>
      </c>
      <c r="K21" t="s">
        <v>238</v>
      </c>
      <c r="L21" t="s">
        <v>1239</v>
      </c>
      <c r="M21">
        <v>179.6</v>
      </c>
      <c r="N21">
        <v>181</v>
      </c>
      <c r="O21">
        <v>170.4</v>
      </c>
      <c r="P21">
        <v>178.7</v>
      </c>
      <c r="Q21">
        <v>162.9</v>
      </c>
      <c r="R21">
        <v>168.2</v>
      </c>
      <c r="S21">
        <v>173.4</v>
      </c>
      <c r="T21">
        <v>172.1</v>
      </c>
    </row>
    <row r="22" spans="2:20">
      <c r="B22" s="22">
        <v>2022</v>
      </c>
      <c r="C22" s="22" t="s">
        <v>1397</v>
      </c>
      <c r="D22" s="112">
        <f>INDEX('2022-2023 crude oil prices'!$B$6:$M$6,MATCH('EDA  5'!$C22,'2022-2023 crude oil prices'!$B$4:$M$4,0))</f>
        <v>100258.75918442282</v>
      </c>
      <c r="I22" t="s">
        <v>104</v>
      </c>
      <c r="J22">
        <v>2022</v>
      </c>
      <c r="K22" t="s">
        <v>264</v>
      </c>
      <c r="L22" t="s">
        <v>1240</v>
      </c>
      <c r="M22">
        <v>178.3</v>
      </c>
      <c r="N22">
        <v>182.1</v>
      </c>
      <c r="O22">
        <v>171.4</v>
      </c>
      <c r="P22">
        <v>179.8</v>
      </c>
      <c r="Q22">
        <v>163</v>
      </c>
      <c r="R22">
        <v>168.5</v>
      </c>
      <c r="S22">
        <v>173.7</v>
      </c>
      <c r="T22">
        <v>173.6</v>
      </c>
    </row>
    <row r="23" spans="2:20">
      <c r="B23" s="22">
        <v>2022</v>
      </c>
      <c r="C23" s="22" t="s">
        <v>1398</v>
      </c>
      <c r="D23" s="112">
        <f>INDEX('2022-2023 crude oil prices'!$B$6:$M$6,MATCH('EDA  5'!$C23,'2022-2023 crude oil prices'!$B$4:$M$4,0))</f>
        <v>94253.237400611397</v>
      </c>
      <c r="I23" t="s">
        <v>104</v>
      </c>
      <c r="J23">
        <v>2022</v>
      </c>
      <c r="K23" t="s">
        <v>273</v>
      </c>
      <c r="L23" t="s">
        <v>1241</v>
      </c>
      <c r="M23">
        <v>175.9</v>
      </c>
      <c r="N23">
        <v>183</v>
      </c>
      <c r="O23">
        <v>172.1</v>
      </c>
      <c r="P23">
        <v>181.1</v>
      </c>
      <c r="Q23">
        <v>163.4</v>
      </c>
      <c r="R23">
        <v>168.9</v>
      </c>
      <c r="S23">
        <v>174.1</v>
      </c>
      <c r="T23">
        <v>175.8</v>
      </c>
    </row>
    <row r="24" spans="2:20">
      <c r="B24" s="22">
        <v>2023</v>
      </c>
      <c r="C24" s="22" t="s">
        <v>1399</v>
      </c>
      <c r="D24" s="112">
        <f>INDEX('2022-2023 crude oil prices'!$B$6:$M$6,MATCH('EDA  5'!$C24,'2022-2023 crude oil prices'!$B$4:$M$4,0))</f>
        <v>92441.854830099124</v>
      </c>
      <c r="I24" t="s">
        <v>104</v>
      </c>
      <c r="J24">
        <v>2023</v>
      </c>
      <c r="K24" t="s">
        <v>62</v>
      </c>
      <c r="L24" t="s">
        <v>1242</v>
      </c>
      <c r="M24">
        <v>176.7</v>
      </c>
      <c r="N24">
        <v>183.8</v>
      </c>
      <c r="O24">
        <v>172.9</v>
      </c>
      <c r="P24">
        <v>182.3</v>
      </c>
      <c r="Q24">
        <v>163.6</v>
      </c>
      <c r="R24">
        <v>169.5</v>
      </c>
      <c r="S24">
        <v>174.3</v>
      </c>
      <c r="T24">
        <v>178.6</v>
      </c>
    </row>
    <row r="25" spans="2:20">
      <c r="B25" s="22">
        <v>2023</v>
      </c>
      <c r="C25" s="22" t="s">
        <v>1400</v>
      </c>
      <c r="D25" s="112">
        <f>INDEX('2022-2023 crude oil prices'!$B$6:$M$6,MATCH('EDA  5'!$C25,'2022-2023 crude oil prices'!$B$4:$M$4,0))</f>
        <v>85798.258921224522</v>
      </c>
      <c r="I25" t="s">
        <v>104</v>
      </c>
      <c r="J25">
        <v>2023</v>
      </c>
      <c r="K25" t="s">
        <v>116</v>
      </c>
      <c r="L25" t="s">
        <v>1243</v>
      </c>
      <c r="M25">
        <v>177</v>
      </c>
      <c r="N25">
        <v>185.1</v>
      </c>
      <c r="O25">
        <v>174.2</v>
      </c>
      <c r="P25">
        <v>184.4</v>
      </c>
      <c r="Q25">
        <v>164.2</v>
      </c>
      <c r="R25">
        <v>170.3</v>
      </c>
      <c r="S25">
        <v>175</v>
      </c>
      <c r="T25">
        <v>181</v>
      </c>
    </row>
    <row r="26" spans="2:20">
      <c r="B26" s="22">
        <v>2023</v>
      </c>
      <c r="C26" s="22" t="s">
        <v>1401</v>
      </c>
      <c r="D26" s="112">
        <f>INDEX('2022-2023 crude oil prices'!$B$6:$M$6,MATCH('EDA  5'!$C26,'2022-2023 crude oil prices'!$B$4:$M$4,0))</f>
        <v>89613.478577777831</v>
      </c>
      <c r="I26" t="s">
        <v>104</v>
      </c>
      <c r="J26">
        <v>2023</v>
      </c>
      <c r="K26" t="s">
        <v>138</v>
      </c>
      <c r="L26" t="s">
        <v>1244</v>
      </c>
      <c r="M26">
        <v>177</v>
      </c>
      <c r="N26">
        <v>185.1</v>
      </c>
      <c r="O26">
        <v>174.2</v>
      </c>
      <c r="P26">
        <v>184.4</v>
      </c>
      <c r="Q26">
        <v>164.2</v>
      </c>
      <c r="R26">
        <v>170.3</v>
      </c>
      <c r="S26">
        <v>175</v>
      </c>
      <c r="T26">
        <v>181</v>
      </c>
    </row>
  </sheetData>
  <phoneticPr fontId="7" type="noConversion"/>
  <conditionalFormatting sqref="D3:D26">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D19B-5B04-4019-A3F1-93D530243C90}">
  <dimension ref="B1:W266"/>
  <sheetViews>
    <sheetView showGridLines="0" topLeftCell="A252" workbookViewId="0">
      <selection activeCell="U62" sqref="U62"/>
    </sheetView>
  </sheetViews>
  <sheetFormatPr defaultRowHeight="14.4"/>
  <sheetData>
    <row r="1" spans="2:20" ht="15" thickBot="1"/>
    <row r="2" spans="2:20">
      <c r="B2" s="30"/>
      <c r="C2" s="31"/>
      <c r="D2" s="31"/>
      <c r="E2" s="31"/>
      <c r="F2" s="31"/>
      <c r="G2" s="31"/>
      <c r="H2" s="31"/>
      <c r="I2" s="31"/>
      <c r="J2" s="31"/>
      <c r="K2" s="31"/>
      <c r="L2" s="31"/>
      <c r="M2" s="31"/>
      <c r="N2" s="31"/>
      <c r="O2" s="31"/>
      <c r="P2" s="31"/>
      <c r="Q2" s="31"/>
      <c r="R2" s="31"/>
      <c r="S2" s="31"/>
      <c r="T2" s="32"/>
    </row>
    <row r="3" spans="2:20" ht="35.4" customHeight="1">
      <c r="B3" s="38" t="s">
        <v>1218</v>
      </c>
      <c r="C3" s="28"/>
      <c r="D3" s="28"/>
      <c r="E3" s="28"/>
      <c r="F3" s="28"/>
      <c r="G3" s="28"/>
      <c r="H3" s="28"/>
      <c r="I3" s="28"/>
      <c r="J3" s="28"/>
      <c r="K3" s="28"/>
      <c r="L3" s="28"/>
      <c r="M3" s="28"/>
      <c r="N3" s="28"/>
      <c r="O3" s="28"/>
      <c r="P3" s="28"/>
      <c r="Q3" s="28"/>
      <c r="R3" s="28"/>
      <c r="S3" s="28"/>
      <c r="T3" s="29"/>
    </row>
    <row r="4" spans="2:20" ht="9" customHeight="1">
      <c r="B4" s="13"/>
      <c r="T4" s="14"/>
    </row>
    <row r="5" spans="2:20" ht="23.4">
      <c r="B5" s="33" t="s">
        <v>1213</v>
      </c>
      <c r="C5" s="28"/>
      <c r="D5" s="28"/>
      <c r="E5" s="28"/>
      <c r="F5" s="28"/>
      <c r="G5" s="28"/>
      <c r="H5" s="28"/>
      <c r="I5" s="28"/>
      <c r="J5" s="28"/>
      <c r="K5" s="28"/>
      <c r="L5" s="28"/>
      <c r="M5" s="28"/>
      <c r="N5" s="28"/>
      <c r="O5" s="28"/>
      <c r="P5" s="28"/>
      <c r="Q5" s="28"/>
      <c r="R5" s="28"/>
      <c r="S5" s="28"/>
      <c r="T5" s="29"/>
    </row>
    <row r="6" spans="2:20">
      <c r="B6" s="13"/>
      <c r="T6" s="14"/>
    </row>
    <row r="7" spans="2:20">
      <c r="B7" s="13"/>
      <c r="T7" s="14"/>
    </row>
    <row r="8" spans="2:20" ht="18">
      <c r="B8" s="13"/>
      <c r="P8" s="27"/>
      <c r="T8" s="14"/>
    </row>
    <row r="9" spans="2:20">
      <c r="B9" s="13"/>
      <c r="T9" s="14"/>
    </row>
    <row r="10" spans="2:20">
      <c r="B10" s="13"/>
      <c r="T10" s="14"/>
    </row>
    <row r="11" spans="2:20">
      <c r="B11" s="13"/>
      <c r="T11" s="14"/>
    </row>
    <row r="12" spans="2:20">
      <c r="B12" s="13"/>
      <c r="T12" s="14"/>
    </row>
    <row r="13" spans="2:20">
      <c r="B13" s="13"/>
      <c r="T13" s="14"/>
    </row>
    <row r="14" spans="2:20">
      <c r="B14" s="13"/>
      <c r="T14" s="14"/>
    </row>
    <row r="15" spans="2:20">
      <c r="B15" s="13"/>
      <c r="T15" s="14"/>
    </row>
    <row r="16" spans="2:20">
      <c r="B16" s="13"/>
      <c r="T16" s="14"/>
    </row>
    <row r="17" spans="2:20">
      <c r="B17" s="13"/>
      <c r="T17" s="14"/>
    </row>
    <row r="18" spans="2:20">
      <c r="B18" s="13"/>
      <c r="T18" s="14"/>
    </row>
    <row r="19" spans="2:20">
      <c r="B19" s="13"/>
      <c r="T19" s="14"/>
    </row>
    <row r="20" spans="2:20">
      <c r="B20" s="13"/>
      <c r="T20" s="14"/>
    </row>
    <row r="21" spans="2:20">
      <c r="B21" s="13"/>
      <c r="T21" s="14"/>
    </row>
    <row r="22" spans="2:20">
      <c r="B22" s="13"/>
      <c r="T22" s="14"/>
    </row>
    <row r="23" spans="2:20">
      <c r="B23" s="13"/>
      <c r="T23" s="14"/>
    </row>
    <row r="24" spans="2:20">
      <c r="B24" s="13"/>
      <c r="T24" s="14"/>
    </row>
    <row r="25" spans="2:20">
      <c r="B25" s="13"/>
      <c r="T25" s="14"/>
    </row>
    <row r="26" spans="2:20">
      <c r="B26" s="13"/>
      <c r="T26" s="14"/>
    </row>
    <row r="27" spans="2:20">
      <c r="B27" s="13"/>
      <c r="T27" s="14"/>
    </row>
    <row r="28" spans="2:20">
      <c r="B28" s="13"/>
      <c r="T28" s="14"/>
    </row>
    <row r="29" spans="2:20">
      <c r="B29" s="13"/>
      <c r="T29" s="14"/>
    </row>
    <row r="30" spans="2:20">
      <c r="B30" s="13"/>
      <c r="T30" s="14"/>
    </row>
    <row r="31" spans="2:20">
      <c r="B31" s="13"/>
      <c r="T31" s="14"/>
    </row>
    <row r="32" spans="2:20">
      <c r="B32" s="13"/>
      <c r="T32" s="14"/>
    </row>
    <row r="33" spans="2:21">
      <c r="B33" s="13"/>
      <c r="T33" s="14"/>
      <c r="U33" s="13"/>
    </row>
    <row r="34" spans="2:21">
      <c r="B34" s="13"/>
      <c r="T34" s="14"/>
      <c r="U34" s="13"/>
    </row>
    <row r="35" spans="2:21">
      <c r="B35" s="13"/>
      <c r="T35" s="14"/>
      <c r="U35" s="13"/>
    </row>
    <row r="36" spans="2:21">
      <c r="B36" s="13"/>
      <c r="T36" s="14"/>
    </row>
    <row r="37" spans="2:21" ht="15" thickBot="1">
      <c r="B37" s="8"/>
      <c r="C37" s="9"/>
      <c r="D37" s="9"/>
      <c r="E37" s="9"/>
      <c r="F37" s="9"/>
      <c r="G37" s="9"/>
      <c r="H37" s="9"/>
      <c r="I37" s="9"/>
      <c r="J37" s="9"/>
      <c r="K37" s="9"/>
      <c r="L37" s="9"/>
      <c r="M37" s="9"/>
      <c r="N37" s="9"/>
      <c r="O37" s="9"/>
      <c r="P37" s="9"/>
      <c r="Q37" s="9"/>
      <c r="R37" s="9"/>
      <c r="S37" s="9"/>
      <c r="T37" s="15"/>
    </row>
    <row r="43" spans="2:21" ht="15" thickBot="1"/>
    <row r="44" spans="2:21">
      <c r="B44" s="39"/>
      <c r="C44" s="40"/>
      <c r="D44" s="40"/>
      <c r="E44" s="40"/>
      <c r="F44" s="40"/>
      <c r="G44" s="40"/>
      <c r="H44" s="40"/>
      <c r="I44" s="40"/>
      <c r="J44" s="40"/>
      <c r="K44" s="40"/>
      <c r="L44" s="40"/>
      <c r="M44" s="40"/>
      <c r="N44" s="40"/>
      <c r="O44" s="40"/>
      <c r="P44" s="40"/>
      <c r="Q44" s="40"/>
      <c r="R44" s="41"/>
    </row>
    <row r="45" spans="2:21" ht="36.6">
      <c r="B45" s="42" t="s">
        <v>1219</v>
      </c>
      <c r="C45" s="73"/>
      <c r="D45" s="73"/>
      <c r="E45" s="73"/>
      <c r="F45" s="73"/>
      <c r="G45" s="73"/>
      <c r="H45" s="73"/>
      <c r="I45" s="73"/>
      <c r="J45" s="73"/>
      <c r="K45" s="73"/>
      <c r="L45" s="73"/>
      <c r="M45" s="73"/>
      <c r="N45" s="73"/>
      <c r="O45" s="73"/>
      <c r="P45" s="73"/>
      <c r="Q45" s="73"/>
      <c r="R45" s="43"/>
    </row>
    <row r="46" spans="2:21">
      <c r="B46" s="44"/>
      <c r="C46" s="73"/>
      <c r="D46" s="73"/>
      <c r="E46" s="73"/>
      <c r="F46" s="73"/>
      <c r="G46" s="73"/>
      <c r="H46" s="73"/>
      <c r="I46" s="73"/>
      <c r="J46" s="73"/>
      <c r="K46" s="73"/>
      <c r="L46" s="73"/>
      <c r="M46" s="73"/>
      <c r="N46" s="73"/>
      <c r="O46" s="73"/>
      <c r="P46" s="73"/>
      <c r="Q46" s="73"/>
      <c r="R46" s="43"/>
    </row>
    <row r="47" spans="2:21">
      <c r="B47" s="13"/>
      <c r="R47" s="14"/>
    </row>
    <row r="48" spans="2:21" ht="23.4">
      <c r="B48" s="45" t="s">
        <v>1297</v>
      </c>
      <c r="C48" s="73"/>
      <c r="D48" s="73"/>
      <c r="E48" s="73"/>
      <c r="F48" s="73"/>
      <c r="G48" s="73"/>
      <c r="H48" s="73"/>
      <c r="I48" s="73"/>
      <c r="J48" s="73"/>
      <c r="K48" s="73"/>
      <c r="L48" s="73"/>
      <c r="M48" s="73"/>
      <c r="N48" s="73"/>
      <c r="O48" s="73"/>
      <c r="P48" s="73"/>
      <c r="Q48" s="73"/>
      <c r="R48" s="43"/>
    </row>
    <row r="49" spans="2:18">
      <c r="B49" s="13"/>
      <c r="R49" s="14"/>
    </row>
    <row r="50" spans="2:18">
      <c r="B50" s="13"/>
      <c r="R50" s="14"/>
    </row>
    <row r="51" spans="2:18">
      <c r="B51" s="13"/>
      <c r="R51" s="14"/>
    </row>
    <row r="52" spans="2:18">
      <c r="B52" s="13"/>
      <c r="R52" s="14"/>
    </row>
    <row r="53" spans="2:18">
      <c r="B53" s="13"/>
      <c r="R53" s="14"/>
    </row>
    <row r="54" spans="2:18">
      <c r="B54" s="13"/>
      <c r="R54" s="14"/>
    </row>
    <row r="55" spans="2:18">
      <c r="B55" s="13"/>
      <c r="R55" s="14"/>
    </row>
    <row r="56" spans="2:18">
      <c r="B56" s="13"/>
      <c r="R56" s="14"/>
    </row>
    <row r="57" spans="2:18">
      <c r="B57" s="13"/>
      <c r="R57" s="14"/>
    </row>
    <row r="58" spans="2:18">
      <c r="B58" s="13"/>
      <c r="R58" s="14"/>
    </row>
    <row r="59" spans="2:18">
      <c r="B59" s="13"/>
      <c r="R59" s="14"/>
    </row>
    <row r="60" spans="2:18">
      <c r="B60" s="13"/>
      <c r="R60" s="14"/>
    </row>
    <row r="61" spans="2:18">
      <c r="B61" s="13"/>
      <c r="R61" s="14"/>
    </row>
    <row r="62" spans="2:18">
      <c r="B62" s="13"/>
      <c r="R62" s="14"/>
    </row>
    <row r="63" spans="2:18">
      <c r="B63" s="13"/>
      <c r="R63" s="14"/>
    </row>
    <row r="64" spans="2:18">
      <c r="B64" s="13"/>
      <c r="R64" s="14"/>
    </row>
    <row r="65" spans="2:18">
      <c r="B65" s="13"/>
      <c r="R65" s="14"/>
    </row>
    <row r="66" spans="2:18">
      <c r="B66" s="13"/>
      <c r="R66" s="14"/>
    </row>
    <row r="67" spans="2:18">
      <c r="B67" s="13"/>
      <c r="R67" s="14"/>
    </row>
    <row r="68" spans="2:18">
      <c r="B68" s="13"/>
      <c r="R68" s="14"/>
    </row>
    <row r="69" spans="2:18">
      <c r="B69" s="13"/>
      <c r="R69" s="14"/>
    </row>
    <row r="70" spans="2:18">
      <c r="B70" s="13"/>
      <c r="R70" s="14"/>
    </row>
    <row r="71" spans="2:18">
      <c r="B71" s="13"/>
      <c r="R71" s="14"/>
    </row>
    <row r="72" spans="2:18">
      <c r="B72" s="13"/>
      <c r="R72" s="14"/>
    </row>
    <row r="73" spans="2:18">
      <c r="B73" s="13"/>
      <c r="R73" s="14"/>
    </row>
    <row r="74" spans="2:18">
      <c r="B74" s="13"/>
      <c r="R74" s="14"/>
    </row>
    <row r="75" spans="2:18">
      <c r="B75" s="13"/>
      <c r="R75" s="14"/>
    </row>
    <row r="76" spans="2:18">
      <c r="B76" s="13"/>
      <c r="R76" s="14"/>
    </row>
    <row r="77" spans="2:18">
      <c r="B77" s="13"/>
      <c r="R77" s="14"/>
    </row>
    <row r="78" spans="2:18">
      <c r="B78" s="13"/>
      <c r="R78" s="14"/>
    </row>
    <row r="79" spans="2:18">
      <c r="B79" s="13"/>
      <c r="R79" s="14"/>
    </row>
    <row r="80" spans="2:18" ht="15" thickBot="1">
      <c r="B80" s="8"/>
      <c r="C80" s="9"/>
      <c r="D80" s="9"/>
      <c r="E80" s="9"/>
      <c r="F80" s="9"/>
      <c r="G80" s="9"/>
      <c r="H80" s="9"/>
      <c r="I80" s="9"/>
      <c r="J80" s="9"/>
      <c r="K80" s="9"/>
      <c r="L80" s="9"/>
      <c r="M80" s="9"/>
      <c r="N80" s="9"/>
      <c r="O80" s="9"/>
      <c r="P80" s="9"/>
      <c r="Q80" s="9"/>
      <c r="R80" s="15"/>
    </row>
    <row r="92" spans="2:23" ht="15" thickBot="1"/>
    <row r="93" spans="2:23">
      <c r="B93" s="30"/>
      <c r="C93" s="31"/>
      <c r="D93" s="31"/>
      <c r="E93" s="31"/>
      <c r="F93" s="31"/>
      <c r="G93" s="31"/>
      <c r="H93" s="31"/>
      <c r="I93" s="31"/>
      <c r="J93" s="31"/>
      <c r="K93" s="31"/>
      <c r="L93" s="31"/>
      <c r="M93" s="31"/>
      <c r="N93" s="31"/>
      <c r="O93" s="31"/>
      <c r="P93" s="31"/>
      <c r="Q93" s="31"/>
      <c r="R93" s="31"/>
      <c r="S93" s="31"/>
      <c r="T93" s="31"/>
      <c r="U93" s="31"/>
      <c r="V93" s="31"/>
      <c r="W93" s="32"/>
    </row>
    <row r="94" spans="2:23" ht="36.6">
      <c r="B94" s="38" t="s">
        <v>1247</v>
      </c>
      <c r="C94" s="28"/>
      <c r="D94" s="28"/>
      <c r="E94" s="28"/>
      <c r="F94" s="28"/>
      <c r="G94" s="28"/>
      <c r="H94" s="28"/>
      <c r="I94" s="28"/>
      <c r="J94" s="28"/>
      <c r="K94" s="28"/>
      <c r="L94" s="28"/>
      <c r="M94" s="28"/>
      <c r="N94" s="28"/>
      <c r="O94" s="28"/>
      <c r="P94" s="28"/>
      <c r="Q94" s="28"/>
      <c r="R94" s="28"/>
      <c r="S94" s="28"/>
      <c r="T94" s="28"/>
      <c r="U94" s="28"/>
      <c r="V94" s="28"/>
      <c r="W94" s="29"/>
    </row>
    <row r="95" spans="2:23">
      <c r="B95" s="66"/>
      <c r="C95" s="28"/>
      <c r="D95" s="28"/>
      <c r="E95" s="28"/>
      <c r="F95" s="28"/>
      <c r="G95" s="28"/>
      <c r="H95" s="28"/>
      <c r="I95" s="28"/>
      <c r="J95" s="28"/>
      <c r="K95" s="28"/>
      <c r="L95" s="28"/>
      <c r="M95" s="28"/>
      <c r="N95" s="28"/>
      <c r="O95" s="28"/>
      <c r="P95" s="28"/>
      <c r="Q95" s="28"/>
      <c r="R95" s="28"/>
      <c r="S95" s="28"/>
      <c r="T95" s="28"/>
      <c r="U95" s="28"/>
      <c r="V95" s="28"/>
      <c r="W95" s="29"/>
    </row>
    <row r="96" spans="2:23">
      <c r="B96" s="13"/>
      <c r="W96" s="14"/>
    </row>
    <row r="97" spans="2:23" ht="23.4">
      <c r="B97" s="33" t="s">
        <v>1383</v>
      </c>
      <c r="C97" s="28"/>
      <c r="D97" s="28"/>
      <c r="E97" s="28"/>
      <c r="F97" s="28"/>
      <c r="G97" s="28"/>
      <c r="H97" s="28"/>
      <c r="I97" s="28"/>
      <c r="J97" s="28"/>
      <c r="K97" s="28"/>
      <c r="L97" s="28"/>
      <c r="M97" s="28"/>
      <c r="N97" s="28"/>
      <c r="O97" s="28"/>
      <c r="P97" s="28"/>
      <c r="Q97" s="28"/>
      <c r="R97" s="28"/>
      <c r="S97" s="28"/>
      <c r="T97" s="28"/>
      <c r="U97" s="28"/>
      <c r="V97" s="28"/>
      <c r="W97" s="29"/>
    </row>
    <row r="98" spans="2:23">
      <c r="B98" s="13"/>
      <c r="W98" s="14"/>
    </row>
    <row r="99" spans="2:23">
      <c r="B99" s="13"/>
      <c r="W99" s="14"/>
    </row>
    <row r="100" spans="2:23">
      <c r="B100" s="13"/>
      <c r="W100" s="14"/>
    </row>
    <row r="101" spans="2:23">
      <c r="B101" s="13"/>
      <c r="W101" s="14"/>
    </row>
    <row r="102" spans="2:23">
      <c r="B102" s="13"/>
      <c r="W102" s="14"/>
    </row>
    <row r="103" spans="2:23">
      <c r="B103" s="13"/>
      <c r="W103" s="14"/>
    </row>
    <row r="104" spans="2:23">
      <c r="B104" s="13"/>
      <c r="W104" s="14"/>
    </row>
    <row r="105" spans="2:23">
      <c r="B105" s="13"/>
      <c r="W105" s="14"/>
    </row>
    <row r="106" spans="2:23">
      <c r="B106" s="13"/>
      <c r="W106" s="14"/>
    </row>
    <row r="107" spans="2:23">
      <c r="B107" s="13"/>
      <c r="W107" s="14"/>
    </row>
    <row r="108" spans="2:23">
      <c r="B108" s="13"/>
      <c r="W108" s="14"/>
    </row>
    <row r="109" spans="2:23">
      <c r="B109" s="13"/>
      <c r="W109" s="14"/>
    </row>
    <row r="110" spans="2:23">
      <c r="B110" s="13"/>
      <c r="W110" s="14"/>
    </row>
    <row r="111" spans="2:23">
      <c r="B111" s="13"/>
      <c r="W111" s="14"/>
    </row>
    <row r="112" spans="2:23">
      <c r="B112" s="13"/>
      <c r="W112" s="14"/>
    </row>
    <row r="113" spans="2:23">
      <c r="B113" s="13"/>
      <c r="W113" s="14"/>
    </row>
    <row r="114" spans="2:23">
      <c r="B114" s="13"/>
      <c r="W114" s="14"/>
    </row>
    <row r="115" spans="2:23">
      <c r="B115" s="13"/>
      <c r="W115" s="14"/>
    </row>
    <row r="116" spans="2:23">
      <c r="B116" s="13"/>
      <c r="W116" s="14"/>
    </row>
    <row r="117" spans="2:23">
      <c r="B117" s="13"/>
      <c r="W117" s="14"/>
    </row>
    <row r="118" spans="2:23">
      <c r="B118" s="13"/>
      <c r="W118" s="14"/>
    </row>
    <row r="119" spans="2:23">
      <c r="B119" s="13"/>
      <c r="W119" s="14"/>
    </row>
    <row r="120" spans="2:23">
      <c r="B120" s="13"/>
      <c r="W120" s="14"/>
    </row>
    <row r="121" spans="2:23">
      <c r="B121" s="13"/>
      <c r="W121" s="14"/>
    </row>
    <row r="122" spans="2:23">
      <c r="B122" s="13"/>
      <c r="W122" s="14"/>
    </row>
    <row r="123" spans="2:23">
      <c r="B123" s="13"/>
      <c r="W123" s="14"/>
    </row>
    <row r="124" spans="2:23">
      <c r="B124" s="13"/>
      <c r="W124" s="14"/>
    </row>
    <row r="125" spans="2:23">
      <c r="B125" s="13"/>
      <c r="W125" s="14"/>
    </row>
    <row r="126" spans="2:23">
      <c r="B126" s="13"/>
      <c r="W126" s="14"/>
    </row>
    <row r="127" spans="2:23">
      <c r="B127" s="13"/>
      <c r="W127" s="14"/>
    </row>
    <row r="128" spans="2:23">
      <c r="B128" s="13"/>
      <c r="W128" s="14"/>
    </row>
    <row r="129" spans="2:23">
      <c r="B129" s="13"/>
      <c r="W129" s="14"/>
    </row>
    <row r="130" spans="2:23">
      <c r="B130" s="13"/>
      <c r="W130" s="14"/>
    </row>
    <row r="131" spans="2:23">
      <c r="B131" s="13"/>
      <c r="W131" s="14"/>
    </row>
    <row r="132" spans="2:23">
      <c r="B132" s="13"/>
      <c r="W132" s="14"/>
    </row>
    <row r="133" spans="2:23">
      <c r="B133" s="13"/>
      <c r="W133" s="14"/>
    </row>
    <row r="134" spans="2:23">
      <c r="B134" s="13"/>
      <c r="W134" s="14"/>
    </row>
    <row r="135" spans="2:23" ht="15" thickBot="1">
      <c r="B135" s="8"/>
      <c r="C135" s="9"/>
      <c r="D135" s="9"/>
      <c r="E135" s="9"/>
      <c r="F135" s="9"/>
      <c r="G135" s="9"/>
      <c r="H135" s="9"/>
      <c r="I135" s="9"/>
      <c r="J135" s="9"/>
      <c r="K135" s="9"/>
      <c r="L135" s="9"/>
      <c r="M135" s="9"/>
      <c r="N135" s="9"/>
      <c r="O135" s="9"/>
      <c r="P135" s="9"/>
      <c r="Q135" s="9"/>
      <c r="R135" s="9"/>
      <c r="S135" s="9"/>
      <c r="T135" s="9"/>
      <c r="U135" s="9"/>
      <c r="V135" s="9"/>
      <c r="W135" s="15"/>
    </row>
    <row r="142" spans="2:23" ht="15" thickBot="1"/>
    <row r="143" spans="2:23">
      <c r="B143" s="30"/>
      <c r="C143" s="31"/>
      <c r="D143" s="31"/>
      <c r="E143" s="31"/>
      <c r="F143" s="31"/>
      <c r="G143" s="31"/>
      <c r="H143" s="31"/>
      <c r="I143" s="31"/>
      <c r="J143" s="31"/>
      <c r="K143" s="31"/>
      <c r="L143" s="31"/>
      <c r="M143" s="31"/>
      <c r="N143" s="31"/>
      <c r="O143" s="31"/>
      <c r="P143" s="31"/>
      <c r="Q143" s="31"/>
      <c r="R143" s="31"/>
      <c r="S143" s="31"/>
      <c r="T143" s="40"/>
      <c r="U143" s="40"/>
      <c r="V143" s="40"/>
      <c r="W143" s="41"/>
    </row>
    <row r="144" spans="2:23" ht="36.6">
      <c r="B144" s="38" t="s">
        <v>1272</v>
      </c>
      <c r="C144" s="28"/>
      <c r="D144" s="28"/>
      <c r="E144" s="28"/>
      <c r="F144" s="28"/>
      <c r="G144" s="28"/>
      <c r="H144" s="28"/>
      <c r="I144" s="28"/>
      <c r="J144" s="28"/>
      <c r="K144" s="28"/>
      <c r="L144" s="28"/>
      <c r="M144" s="28"/>
      <c r="N144" s="28"/>
      <c r="O144" s="28"/>
      <c r="P144" s="28"/>
      <c r="Q144" s="28"/>
      <c r="R144" s="28"/>
      <c r="S144" s="28"/>
      <c r="T144" s="73"/>
      <c r="U144" s="73"/>
      <c r="V144" s="73"/>
      <c r="W144" s="43"/>
    </row>
    <row r="145" spans="2:23">
      <c r="B145" s="66"/>
      <c r="C145" s="28"/>
      <c r="D145" s="28"/>
      <c r="E145" s="28"/>
      <c r="F145" s="28"/>
      <c r="G145" s="28"/>
      <c r="H145" s="28"/>
      <c r="I145" s="28"/>
      <c r="J145" s="28"/>
      <c r="K145" s="28"/>
      <c r="L145" s="28"/>
      <c r="M145" s="28"/>
      <c r="N145" s="28"/>
      <c r="O145" s="28"/>
      <c r="P145" s="28"/>
      <c r="Q145" s="28"/>
      <c r="R145" s="28"/>
      <c r="S145" s="28"/>
      <c r="T145" s="73"/>
      <c r="U145" s="73"/>
      <c r="V145" s="73"/>
      <c r="W145" s="43"/>
    </row>
    <row r="146" spans="2:23">
      <c r="B146" s="13"/>
      <c r="W146" s="14"/>
    </row>
    <row r="147" spans="2:23" ht="23.4">
      <c r="B147" s="33" t="s">
        <v>1273</v>
      </c>
      <c r="C147" s="28"/>
      <c r="D147" s="28"/>
      <c r="E147" s="28"/>
      <c r="F147" s="28"/>
      <c r="G147" s="28"/>
      <c r="H147" s="28"/>
      <c r="I147" s="28"/>
      <c r="J147" s="28"/>
      <c r="K147" s="28"/>
      <c r="L147" s="28"/>
      <c r="M147" s="28"/>
      <c r="N147" s="28"/>
      <c r="O147" s="28"/>
      <c r="P147" s="28"/>
      <c r="Q147" s="28"/>
      <c r="R147" s="28"/>
      <c r="S147" s="28"/>
      <c r="T147" s="28"/>
      <c r="U147" s="73"/>
      <c r="V147" s="73"/>
      <c r="W147" s="43"/>
    </row>
    <row r="148" spans="2:23">
      <c r="B148" s="13"/>
      <c r="W148" s="14"/>
    </row>
    <row r="149" spans="2:23">
      <c r="B149" s="13"/>
      <c r="W149" s="14"/>
    </row>
    <row r="150" spans="2:23">
      <c r="B150" s="13"/>
      <c r="W150" s="14"/>
    </row>
    <row r="151" spans="2:23">
      <c r="B151" s="13"/>
      <c r="W151" s="14"/>
    </row>
    <row r="152" spans="2:23">
      <c r="B152" s="13"/>
      <c r="W152" s="14"/>
    </row>
    <row r="153" spans="2:23">
      <c r="B153" s="13"/>
      <c r="W153" s="14"/>
    </row>
    <row r="154" spans="2:23">
      <c r="B154" s="13"/>
      <c r="W154" s="14"/>
    </row>
    <row r="155" spans="2:23">
      <c r="B155" s="13"/>
      <c r="W155" s="14"/>
    </row>
    <row r="156" spans="2:23">
      <c r="B156" s="13"/>
      <c r="W156" s="14"/>
    </row>
    <row r="157" spans="2:23">
      <c r="B157" s="13"/>
      <c r="W157" s="14"/>
    </row>
    <row r="158" spans="2:23">
      <c r="B158" s="13"/>
      <c r="W158" s="14"/>
    </row>
    <row r="159" spans="2:23">
      <c r="B159" s="13"/>
      <c r="W159" s="14"/>
    </row>
    <row r="160" spans="2:23">
      <c r="B160" s="13"/>
      <c r="W160" s="14"/>
    </row>
    <row r="161" spans="2:23">
      <c r="B161" s="13"/>
      <c r="W161" s="14"/>
    </row>
    <row r="162" spans="2:23">
      <c r="B162" s="13"/>
      <c r="W162" s="14"/>
    </row>
    <row r="163" spans="2:23">
      <c r="B163" s="13"/>
      <c r="W163" s="14"/>
    </row>
    <row r="164" spans="2:23">
      <c r="B164" s="13"/>
      <c r="W164" s="14"/>
    </row>
    <row r="165" spans="2:23">
      <c r="B165" s="13"/>
      <c r="W165" s="14"/>
    </row>
    <row r="166" spans="2:23">
      <c r="B166" s="13"/>
      <c r="W166" s="14"/>
    </row>
    <row r="167" spans="2:23">
      <c r="B167" s="13"/>
      <c r="W167" s="14"/>
    </row>
    <row r="168" spans="2:23">
      <c r="B168" s="13"/>
      <c r="W168" s="14"/>
    </row>
    <row r="169" spans="2:23">
      <c r="B169" s="13"/>
      <c r="W169" s="14"/>
    </row>
    <row r="170" spans="2:23">
      <c r="B170" s="13"/>
      <c r="W170" s="14"/>
    </row>
    <row r="171" spans="2:23">
      <c r="B171" s="13"/>
      <c r="W171" s="14"/>
    </row>
    <row r="172" spans="2:23">
      <c r="B172" s="13"/>
      <c r="W172" s="14"/>
    </row>
    <row r="173" spans="2:23">
      <c r="B173" s="13"/>
      <c r="W173" s="14"/>
    </row>
    <row r="174" spans="2:23">
      <c r="B174" s="13"/>
      <c r="W174" s="14"/>
    </row>
    <row r="175" spans="2:23">
      <c r="B175" s="13"/>
      <c r="W175" s="14"/>
    </row>
    <row r="176" spans="2:23">
      <c r="B176" s="13"/>
      <c r="W176" s="14"/>
    </row>
    <row r="177" spans="2:23">
      <c r="B177" s="13"/>
      <c r="W177" s="14"/>
    </row>
    <row r="178" spans="2:23">
      <c r="B178" s="13"/>
      <c r="W178" s="14"/>
    </row>
    <row r="179" spans="2:23">
      <c r="B179" s="13"/>
      <c r="W179" s="14"/>
    </row>
    <row r="180" spans="2:23">
      <c r="B180" s="13"/>
      <c r="W180" s="14"/>
    </row>
    <row r="181" spans="2:23">
      <c r="B181" s="13"/>
      <c r="W181" s="14"/>
    </row>
    <row r="182" spans="2:23">
      <c r="B182" s="13"/>
      <c r="W182" s="14"/>
    </row>
    <row r="183" spans="2:23">
      <c r="B183" s="13"/>
      <c r="W183" s="14"/>
    </row>
    <row r="184" spans="2:23">
      <c r="B184" s="13"/>
      <c r="W184" s="14"/>
    </row>
    <row r="185" spans="2:23">
      <c r="B185" s="13"/>
      <c r="W185" s="14"/>
    </row>
    <row r="186" spans="2:23">
      <c r="B186" s="13"/>
      <c r="W186" s="14"/>
    </row>
    <row r="187" spans="2:23">
      <c r="B187" s="13"/>
      <c r="W187" s="14"/>
    </row>
    <row r="188" spans="2:23">
      <c r="B188" s="13"/>
      <c r="W188" s="14"/>
    </row>
    <row r="189" spans="2:23">
      <c r="B189" s="13"/>
      <c r="W189" s="14"/>
    </row>
    <row r="190" spans="2:23">
      <c r="B190" s="13"/>
      <c r="W190" s="14"/>
    </row>
    <row r="191" spans="2:23">
      <c r="B191" s="13"/>
      <c r="W191" s="14"/>
    </row>
    <row r="192" spans="2:23">
      <c r="B192" s="13"/>
      <c r="W192" s="14"/>
    </row>
    <row r="193" spans="2:23">
      <c r="B193" s="13"/>
      <c r="W193" s="14"/>
    </row>
    <row r="194" spans="2:23">
      <c r="B194" s="13"/>
      <c r="W194" s="14"/>
    </row>
    <row r="195" spans="2:23">
      <c r="B195" s="13"/>
      <c r="W195" s="14"/>
    </row>
    <row r="196" spans="2:23">
      <c r="B196" s="13"/>
      <c r="W196" s="14"/>
    </row>
    <row r="197" spans="2:23">
      <c r="B197" s="13"/>
      <c r="W197" s="14"/>
    </row>
    <row r="198" spans="2:23">
      <c r="B198" s="13"/>
      <c r="W198" s="14"/>
    </row>
    <row r="199" spans="2:23">
      <c r="B199" s="13"/>
      <c r="W199" s="14"/>
    </row>
    <row r="200" spans="2:23">
      <c r="B200" s="13"/>
      <c r="W200" s="14"/>
    </row>
    <row r="201" spans="2:23">
      <c r="B201" s="13"/>
      <c r="W201" s="14"/>
    </row>
    <row r="202" spans="2:23">
      <c r="B202" s="13"/>
      <c r="W202" s="14"/>
    </row>
    <row r="203" spans="2:23">
      <c r="B203" s="13"/>
      <c r="W203" s="14"/>
    </row>
    <row r="204" spans="2:23">
      <c r="B204" s="13"/>
      <c r="W204" s="14"/>
    </row>
    <row r="205" spans="2:23">
      <c r="B205" s="13"/>
      <c r="W205" s="14"/>
    </row>
    <row r="206" spans="2:23" ht="15" thickBot="1">
      <c r="B206" s="8"/>
      <c r="C206" s="9"/>
      <c r="D206" s="9"/>
      <c r="E206" s="9"/>
      <c r="F206" s="9"/>
      <c r="G206" s="9"/>
      <c r="H206" s="9"/>
      <c r="I206" s="9"/>
      <c r="J206" s="9"/>
      <c r="K206" s="9"/>
      <c r="L206" s="9"/>
      <c r="M206" s="9"/>
      <c r="N206" s="9"/>
      <c r="O206" s="9"/>
      <c r="P206" s="9"/>
      <c r="Q206" s="9"/>
      <c r="R206" s="9"/>
      <c r="S206" s="9"/>
      <c r="T206" s="9"/>
      <c r="U206" s="9"/>
      <c r="V206" s="9"/>
      <c r="W206" s="15"/>
    </row>
    <row r="222" spans="2:21" ht="15" thickBot="1"/>
    <row r="223" spans="2:21" ht="36.6" customHeight="1">
      <c r="B223" s="123" t="s">
        <v>1442</v>
      </c>
      <c r="C223" s="124"/>
      <c r="D223" s="124"/>
      <c r="E223" s="124"/>
      <c r="F223" s="124"/>
      <c r="G223" s="124"/>
      <c r="H223" s="124"/>
      <c r="I223" s="124"/>
      <c r="J223" s="124"/>
      <c r="K223" s="124"/>
      <c r="L223" s="124"/>
      <c r="M223" s="124"/>
      <c r="N223" s="124"/>
      <c r="O223" s="124"/>
      <c r="P223" s="124"/>
      <c r="Q223" s="124"/>
      <c r="R223" s="124"/>
      <c r="S223" s="124"/>
      <c r="T223" s="124"/>
      <c r="U223" s="125"/>
    </row>
    <row r="224" spans="2:21">
      <c r="B224" s="126"/>
      <c r="C224" s="127"/>
      <c r="D224" s="127"/>
      <c r="E224" s="127"/>
      <c r="F224" s="127"/>
      <c r="G224" s="127"/>
      <c r="H224" s="127"/>
      <c r="I224" s="127"/>
      <c r="J224" s="127"/>
      <c r="K224" s="127"/>
      <c r="L224" s="127"/>
      <c r="M224" s="127"/>
      <c r="N224" s="127"/>
      <c r="O224" s="127"/>
      <c r="P224" s="127"/>
      <c r="Q224" s="127"/>
      <c r="R224" s="127"/>
      <c r="S224" s="127"/>
      <c r="T224" s="127"/>
      <c r="U224" s="128"/>
    </row>
    <row r="225" spans="2:21">
      <c r="B225" s="126"/>
      <c r="C225" s="127"/>
      <c r="D225" s="127"/>
      <c r="E225" s="127"/>
      <c r="F225" s="127"/>
      <c r="G225" s="127"/>
      <c r="H225" s="127"/>
      <c r="I225" s="127"/>
      <c r="J225" s="127"/>
      <c r="K225" s="127"/>
      <c r="L225" s="127"/>
      <c r="M225" s="127"/>
      <c r="N225" s="127"/>
      <c r="O225" s="127"/>
      <c r="P225" s="127"/>
      <c r="Q225" s="127"/>
      <c r="R225" s="127"/>
      <c r="S225" s="127"/>
      <c r="T225" s="127"/>
      <c r="U225" s="128"/>
    </row>
    <row r="226" spans="2:21">
      <c r="B226" s="126"/>
      <c r="C226" s="127"/>
      <c r="D226" s="127"/>
      <c r="E226" s="127"/>
      <c r="F226" s="127"/>
      <c r="G226" s="127"/>
      <c r="H226" s="127"/>
      <c r="I226" s="127"/>
      <c r="J226" s="127"/>
      <c r="K226" s="127"/>
      <c r="L226" s="127"/>
      <c r="M226" s="127"/>
      <c r="N226" s="127"/>
      <c r="O226" s="127"/>
      <c r="P226" s="127"/>
      <c r="Q226" s="127"/>
      <c r="R226" s="127"/>
      <c r="S226" s="127"/>
      <c r="T226" s="127"/>
      <c r="U226" s="128"/>
    </row>
    <row r="227" spans="2:21">
      <c r="B227" s="66"/>
      <c r="C227" s="28"/>
      <c r="D227" s="28"/>
      <c r="E227" s="28"/>
      <c r="F227" s="28"/>
      <c r="G227" s="28"/>
      <c r="H227" s="28"/>
      <c r="I227" s="28"/>
      <c r="J227" s="28"/>
      <c r="K227" s="28"/>
      <c r="L227" s="28"/>
      <c r="M227" s="28"/>
      <c r="N227" s="28"/>
      <c r="O227" s="28"/>
      <c r="P227" s="28"/>
      <c r="Q227" s="28"/>
      <c r="R227" s="28"/>
      <c r="S227" s="28"/>
      <c r="T227" s="28"/>
      <c r="U227" s="29"/>
    </row>
    <row r="228" spans="2:21">
      <c r="B228" s="13"/>
      <c r="U228" s="14"/>
    </row>
    <row r="229" spans="2:21" ht="25.8">
      <c r="B229" s="113" t="s">
        <v>1443</v>
      </c>
      <c r="C229" s="114"/>
      <c r="D229" s="114"/>
      <c r="E229" s="114"/>
      <c r="F229" s="114"/>
      <c r="G229" s="114"/>
      <c r="H229" s="114"/>
      <c r="I229" s="114"/>
      <c r="J229" s="114"/>
      <c r="K229" s="114"/>
      <c r="L229" s="114"/>
      <c r="M229" s="114"/>
      <c r="N229" s="114"/>
      <c r="O229" s="114"/>
      <c r="P229" s="114"/>
      <c r="Q229" s="114"/>
      <c r="R229" s="114"/>
      <c r="S229" s="114"/>
      <c r="T229" s="114"/>
      <c r="U229" s="115"/>
    </row>
    <row r="230" spans="2:21">
      <c r="B230" s="13"/>
      <c r="U230" s="14"/>
    </row>
    <row r="231" spans="2:21">
      <c r="B231" s="13"/>
      <c r="U231" s="14"/>
    </row>
    <row r="232" spans="2:21">
      <c r="B232" s="13"/>
      <c r="U232" s="14"/>
    </row>
    <row r="233" spans="2:21">
      <c r="B233" s="13"/>
      <c r="U233" s="14"/>
    </row>
    <row r="234" spans="2:21">
      <c r="B234" s="13"/>
      <c r="U234" s="14"/>
    </row>
    <row r="235" spans="2:21">
      <c r="B235" s="13"/>
      <c r="U235" s="14"/>
    </row>
    <row r="236" spans="2:21">
      <c r="B236" s="13"/>
      <c r="U236" s="14"/>
    </row>
    <row r="237" spans="2:21">
      <c r="B237" s="13"/>
      <c r="U237" s="14"/>
    </row>
    <row r="238" spans="2:21">
      <c r="B238" s="13"/>
      <c r="U238" s="14"/>
    </row>
    <row r="239" spans="2:21">
      <c r="B239" s="13"/>
      <c r="U239" s="14"/>
    </row>
    <row r="240" spans="2:21">
      <c r="B240" s="13"/>
      <c r="U240" s="14"/>
    </row>
    <row r="241" spans="2:21">
      <c r="B241" s="13"/>
      <c r="U241" s="14"/>
    </row>
    <row r="242" spans="2:21">
      <c r="B242" s="13"/>
      <c r="U242" s="14"/>
    </row>
    <row r="243" spans="2:21">
      <c r="B243" s="13"/>
      <c r="U243" s="14"/>
    </row>
    <row r="244" spans="2:21">
      <c r="B244" s="13"/>
      <c r="U244" s="14"/>
    </row>
    <row r="245" spans="2:21">
      <c r="B245" s="13"/>
      <c r="U245" s="14"/>
    </row>
    <row r="246" spans="2:21">
      <c r="B246" s="13"/>
      <c r="U246" s="14"/>
    </row>
    <row r="247" spans="2:21">
      <c r="B247" s="13"/>
      <c r="U247" s="14"/>
    </row>
    <row r="248" spans="2:21">
      <c r="B248" s="13"/>
      <c r="U248" s="14"/>
    </row>
    <row r="249" spans="2:21">
      <c r="B249" s="13"/>
      <c r="U249" s="14"/>
    </row>
    <row r="250" spans="2:21">
      <c r="B250" s="13"/>
      <c r="U250" s="14"/>
    </row>
    <row r="251" spans="2:21">
      <c r="B251" s="13"/>
      <c r="U251" s="14"/>
    </row>
    <row r="252" spans="2:21">
      <c r="B252" s="13"/>
      <c r="U252" s="14"/>
    </row>
    <row r="253" spans="2:21">
      <c r="B253" s="13"/>
      <c r="U253" s="14"/>
    </row>
    <row r="254" spans="2:21">
      <c r="B254" s="13"/>
      <c r="U254" s="14"/>
    </row>
    <row r="255" spans="2:21">
      <c r="B255" s="13"/>
      <c r="U255" s="14"/>
    </row>
    <row r="256" spans="2:21">
      <c r="B256" s="13"/>
      <c r="U256" s="14"/>
    </row>
    <row r="257" spans="2:21">
      <c r="B257" s="13"/>
      <c r="U257" s="14"/>
    </row>
    <row r="258" spans="2:21">
      <c r="B258" s="13"/>
      <c r="U258" s="14"/>
    </row>
    <row r="259" spans="2:21">
      <c r="B259" s="13"/>
      <c r="U259" s="14"/>
    </row>
    <row r="260" spans="2:21">
      <c r="B260" s="13"/>
      <c r="U260" s="14"/>
    </row>
    <row r="261" spans="2:21">
      <c r="B261" s="13"/>
      <c r="U261" s="14"/>
    </row>
    <row r="262" spans="2:21">
      <c r="B262" s="13"/>
      <c r="U262" s="14"/>
    </row>
    <row r="263" spans="2:21">
      <c r="B263" s="13"/>
      <c r="U263" s="14"/>
    </row>
    <row r="264" spans="2:21">
      <c r="B264" s="13"/>
      <c r="U264" s="14"/>
    </row>
    <row r="265" spans="2:21">
      <c r="B265" s="13"/>
      <c r="U265" s="14"/>
    </row>
    <row r="266" spans="2:21" ht="15" thickBot="1">
      <c r="B266" s="8"/>
      <c r="C266" s="9"/>
      <c r="D266" s="9"/>
      <c r="E266" s="9"/>
      <c r="F266" s="9"/>
      <c r="G266" s="9"/>
      <c r="H266" s="9"/>
      <c r="I266" s="9"/>
      <c r="J266" s="9"/>
      <c r="K266" s="9"/>
      <c r="L266" s="9"/>
      <c r="M266" s="9"/>
      <c r="N266" s="9"/>
      <c r="O266" s="9"/>
      <c r="P266" s="9"/>
      <c r="Q266" s="9"/>
      <c r="R266" s="9"/>
      <c r="S266" s="9"/>
      <c r="T266" s="9"/>
      <c r="U266" s="15"/>
    </row>
  </sheetData>
  <mergeCells count="1">
    <mergeCell ref="B223:U22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DFDB-74B1-4279-8CD7-4D0B520BDA48}">
  <dimension ref="A1:N45"/>
  <sheetViews>
    <sheetView workbookViewId="0">
      <selection sqref="A1:N45"/>
    </sheetView>
  </sheetViews>
  <sheetFormatPr defaultRowHeight="14.4"/>
  <cols>
    <col min="1" max="1" width="105.7773437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s>
  <sheetData>
    <row r="1" spans="1:14" ht="18">
      <c r="A1" s="95" t="s">
        <v>1439</v>
      </c>
      <c r="B1" s="86"/>
      <c r="C1" s="87"/>
      <c r="D1" s="87"/>
      <c r="E1" s="87"/>
      <c r="F1" s="87"/>
      <c r="G1" s="87"/>
      <c r="H1" s="87"/>
      <c r="I1" s="87"/>
      <c r="J1" s="87"/>
      <c r="K1" s="87"/>
      <c r="L1" s="87"/>
      <c r="M1" s="87"/>
      <c r="N1" s="87"/>
    </row>
    <row r="2" spans="1:14">
      <c r="A2" s="129" t="s">
        <v>1387</v>
      </c>
      <c r="B2" s="129"/>
      <c r="C2" s="129"/>
      <c r="D2" s="129"/>
      <c r="E2" s="129"/>
      <c r="F2" s="129"/>
      <c r="G2" s="129"/>
      <c r="H2" s="129"/>
      <c r="I2" s="129"/>
      <c r="J2" s="129"/>
      <c r="K2" s="129"/>
      <c r="L2" s="129"/>
      <c r="M2" s="129"/>
      <c r="N2" s="129"/>
    </row>
    <row r="3" spans="1:14" ht="17.399999999999999">
      <c r="A3" s="130" t="s">
        <v>1388</v>
      </c>
      <c r="B3" s="130"/>
      <c r="C3" s="130"/>
      <c r="D3" s="130"/>
      <c r="E3" s="130"/>
      <c r="F3" s="130"/>
      <c r="G3" s="130"/>
      <c r="H3" s="130"/>
      <c r="I3" s="130"/>
      <c r="J3" s="130"/>
      <c r="K3" s="130"/>
      <c r="L3" s="130"/>
      <c r="M3" s="130"/>
      <c r="N3" s="130"/>
    </row>
    <row r="4" spans="1:14" ht="17.399999999999999">
      <c r="A4" s="88" t="s">
        <v>1389</v>
      </c>
      <c r="B4" s="89" t="s">
        <v>1390</v>
      </c>
      <c r="C4" s="89" t="s">
        <v>1391</v>
      </c>
      <c r="D4" s="89" t="s">
        <v>1392</v>
      </c>
      <c r="E4" s="89" t="s">
        <v>1393</v>
      </c>
      <c r="F4" s="89" t="s">
        <v>1394</v>
      </c>
      <c r="G4" s="89" t="s">
        <v>1395</v>
      </c>
      <c r="H4" s="89" t="s">
        <v>1396</v>
      </c>
      <c r="I4" s="89" t="s">
        <v>1397</v>
      </c>
      <c r="J4" s="89" t="s">
        <v>1398</v>
      </c>
      <c r="K4" s="89" t="s">
        <v>1399</v>
      </c>
      <c r="L4" s="89" t="s">
        <v>1400</v>
      </c>
      <c r="M4" s="89" t="s">
        <v>1401</v>
      </c>
      <c r="N4" s="89" t="s">
        <v>1402</v>
      </c>
    </row>
    <row r="5" spans="1:14" ht="15.6">
      <c r="A5" s="96" t="s">
        <v>1403</v>
      </c>
      <c r="B5" s="90"/>
      <c r="C5" s="90"/>
      <c r="D5" s="90"/>
      <c r="E5" s="90"/>
      <c r="F5" s="90"/>
      <c r="G5" s="90"/>
      <c r="H5" s="90"/>
      <c r="I5" s="90"/>
      <c r="J5" s="90"/>
      <c r="K5" s="90"/>
      <c r="L5" s="90"/>
      <c r="M5" s="90"/>
      <c r="N5" s="90"/>
    </row>
    <row r="6" spans="1:14" ht="15.6">
      <c r="A6" s="97" t="s">
        <v>1404</v>
      </c>
      <c r="B6" s="91">
        <v>89110.692374873179</v>
      </c>
      <c r="C6" s="91">
        <v>87422.236418291985</v>
      </c>
      <c r="D6" s="91">
        <v>82585.737886446586</v>
      </c>
      <c r="E6" s="91">
        <v>85313.440252868793</v>
      </c>
      <c r="F6" s="91">
        <v>90474.40213668361</v>
      </c>
      <c r="G6" s="91">
        <v>90511.649591366731</v>
      </c>
      <c r="H6" s="91">
        <v>98750.371797356958</v>
      </c>
      <c r="I6" s="91">
        <v>95369.31670117547</v>
      </c>
      <c r="J6" s="91">
        <v>94758.833036083728</v>
      </c>
      <c r="K6" s="91">
        <v>101436.00014400476</v>
      </c>
      <c r="L6" s="91">
        <v>84496.994328354049</v>
      </c>
      <c r="M6" s="91">
        <v>100359.03501725396</v>
      </c>
      <c r="N6" s="92">
        <v>1100588.7096847601</v>
      </c>
    </row>
    <row r="7" spans="1:14" ht="15.6">
      <c r="A7" s="97" t="s">
        <v>1405</v>
      </c>
      <c r="B7" s="91"/>
      <c r="C7" s="91"/>
      <c r="D7" s="91"/>
      <c r="E7" s="91"/>
      <c r="F7" s="91"/>
      <c r="G7" s="91"/>
      <c r="H7" s="91"/>
      <c r="I7" s="91"/>
      <c r="J7" s="91"/>
      <c r="K7" s="91"/>
      <c r="L7" s="91"/>
      <c r="M7" s="91"/>
      <c r="N7" s="92"/>
    </row>
    <row r="8" spans="1:14">
      <c r="A8" s="98" t="s">
        <v>1406</v>
      </c>
      <c r="B8" s="91">
        <v>4871.5073426235003</v>
      </c>
      <c r="C8" s="91">
        <v>6774.1104015226001</v>
      </c>
      <c r="D8" s="91">
        <v>5092.6810064477995</v>
      </c>
      <c r="E8" s="91">
        <v>4656.2439867210996</v>
      </c>
      <c r="F8" s="91">
        <v>6081.1942952756008</v>
      </c>
      <c r="G8" s="91">
        <v>7365.978903878</v>
      </c>
      <c r="H8" s="91">
        <v>9655.0836612864005</v>
      </c>
      <c r="I8" s="91">
        <v>8835.5401819321996</v>
      </c>
      <c r="J8" s="91">
        <v>8051.0634352610996</v>
      </c>
      <c r="K8" s="91">
        <v>8365.8748448225997</v>
      </c>
      <c r="L8" s="91">
        <v>9153.5374162127009</v>
      </c>
      <c r="M8" s="91">
        <v>8241.3075735322</v>
      </c>
      <c r="N8" s="92">
        <v>87144.123049515809</v>
      </c>
    </row>
    <row r="9" spans="1:14">
      <c r="A9" s="99" t="s">
        <v>1407</v>
      </c>
      <c r="B9" s="91">
        <v>0.15835949999999999</v>
      </c>
      <c r="C9" s="91">
        <v>0.24027490000000001</v>
      </c>
      <c r="D9" s="91">
        <v>979.56185334630004</v>
      </c>
      <c r="E9" s="91">
        <v>0</v>
      </c>
      <c r="F9" s="91">
        <v>1216.8314762004002</v>
      </c>
      <c r="G9" s="91">
        <v>1256.8283751792001</v>
      </c>
      <c r="H9" s="91">
        <v>1515.9451618532</v>
      </c>
      <c r="I9" s="91">
        <v>524.27633790000004</v>
      </c>
      <c r="J9" s="91">
        <v>0</v>
      </c>
      <c r="K9" s="91">
        <v>0</v>
      </c>
      <c r="L9" s="91">
        <v>5.3502099999999997E-2</v>
      </c>
      <c r="M9" s="91">
        <v>0.25175150000000002</v>
      </c>
      <c r="N9" s="92">
        <v>5494.1470924790992</v>
      </c>
    </row>
    <row r="10" spans="1:14">
      <c r="A10" s="98" t="s">
        <v>1408</v>
      </c>
      <c r="B10" s="91">
        <v>314.18101910000001</v>
      </c>
      <c r="C10" s="91">
        <v>328.0866674653642</v>
      </c>
      <c r="D10" s="91">
        <v>872.9507285839079</v>
      </c>
      <c r="E10" s="91">
        <v>308.254313482513</v>
      </c>
      <c r="F10" s="91">
        <v>589.84960350000006</v>
      </c>
      <c r="G10" s="91">
        <v>893.08025212780922</v>
      </c>
      <c r="H10" s="91">
        <v>1420.6216784738754</v>
      </c>
      <c r="I10" s="91">
        <v>632.23722976742056</v>
      </c>
      <c r="J10" s="91">
        <v>1119.6272750190922</v>
      </c>
      <c r="K10" s="91">
        <v>313.02945950000003</v>
      </c>
      <c r="L10" s="91">
        <v>9.7971567000000004</v>
      </c>
      <c r="M10" s="91">
        <v>9.5032003000000014</v>
      </c>
      <c r="N10" s="92">
        <v>6811.2185840199836</v>
      </c>
    </row>
    <row r="11" spans="1:14">
      <c r="A11" s="98" t="s">
        <v>1409</v>
      </c>
      <c r="B11" s="91">
        <v>0</v>
      </c>
      <c r="C11" s="91">
        <v>0</v>
      </c>
      <c r="D11" s="91">
        <v>0</v>
      </c>
      <c r="E11" s="91">
        <v>0</v>
      </c>
      <c r="F11" s="91">
        <v>2.5903200000000001E-2</v>
      </c>
      <c r="G11" s="91">
        <v>0</v>
      </c>
      <c r="H11" s="91">
        <v>0</v>
      </c>
      <c r="I11" s="91">
        <v>0</v>
      </c>
      <c r="J11" s="91">
        <v>0</v>
      </c>
      <c r="K11" s="91">
        <v>0</v>
      </c>
      <c r="L11" s="91">
        <v>0</v>
      </c>
      <c r="M11" s="91">
        <v>0</v>
      </c>
      <c r="N11" s="92">
        <v>2.5903200000000001E-2</v>
      </c>
    </row>
    <row r="12" spans="1:14">
      <c r="A12" s="99" t="s">
        <v>1410</v>
      </c>
      <c r="B12" s="91">
        <v>0</v>
      </c>
      <c r="C12" s="91">
        <v>0</v>
      </c>
      <c r="D12" s="91">
        <v>0</v>
      </c>
      <c r="E12" s="91">
        <v>0</v>
      </c>
      <c r="F12" s="91">
        <v>0</v>
      </c>
      <c r="G12" s="91">
        <v>0</v>
      </c>
      <c r="H12" s="91">
        <v>0</v>
      </c>
      <c r="I12" s="91">
        <v>0</v>
      </c>
      <c r="J12" s="91">
        <v>0</v>
      </c>
      <c r="K12" s="91">
        <v>0</v>
      </c>
      <c r="L12" s="91">
        <v>0</v>
      </c>
      <c r="M12" s="91">
        <v>0</v>
      </c>
      <c r="N12" s="92">
        <v>0</v>
      </c>
    </row>
    <row r="13" spans="1:14">
      <c r="A13" s="98" t="s">
        <v>1411</v>
      </c>
      <c r="B13" s="91">
        <v>16.787954900000003</v>
      </c>
      <c r="C13" s="91">
        <v>12.9058855</v>
      </c>
      <c r="D13" s="91">
        <v>4.1291321999999999</v>
      </c>
      <c r="E13" s="91">
        <v>7.4027840999999999</v>
      </c>
      <c r="F13" s="91">
        <v>33.618474900000002</v>
      </c>
      <c r="G13" s="91">
        <v>40.896521000000007</v>
      </c>
      <c r="H13" s="91">
        <v>29.2677838</v>
      </c>
      <c r="I13" s="91">
        <v>11.7419125</v>
      </c>
      <c r="J13" s="91">
        <v>22.415136699999998</v>
      </c>
      <c r="K13" s="91">
        <v>15.416167900000001</v>
      </c>
      <c r="L13" s="91">
        <v>87.659050100000002</v>
      </c>
      <c r="M13" s="91">
        <v>32.316515499999994</v>
      </c>
      <c r="N13" s="92">
        <v>314.55731910000003</v>
      </c>
    </row>
    <row r="14" spans="1:14">
      <c r="A14" s="98" t="s">
        <v>1412</v>
      </c>
      <c r="B14" s="91">
        <v>1341.6351694</v>
      </c>
      <c r="C14" s="91">
        <v>1752.2227158254007</v>
      </c>
      <c r="D14" s="91">
        <v>1415.1051791169</v>
      </c>
      <c r="E14" s="91">
        <v>2124.3172310512</v>
      </c>
      <c r="F14" s="91">
        <v>1188.8283773000001</v>
      </c>
      <c r="G14" s="91">
        <v>1504.9079456000006</v>
      </c>
      <c r="H14" s="91">
        <v>1501.2236476999999</v>
      </c>
      <c r="I14" s="91">
        <v>1875.3336007999999</v>
      </c>
      <c r="J14" s="91">
        <v>2035.9045761999996</v>
      </c>
      <c r="K14" s="91">
        <v>1489.9120724000002</v>
      </c>
      <c r="L14" s="91">
        <v>1576.9563118999999</v>
      </c>
      <c r="M14" s="91">
        <v>1239.1436002000005</v>
      </c>
      <c r="N14" s="92">
        <v>19045.490427493503</v>
      </c>
    </row>
    <row r="15" spans="1:14">
      <c r="A15" s="98" t="s">
        <v>1413</v>
      </c>
      <c r="B15" s="91">
        <v>2256.1195664417146</v>
      </c>
      <c r="C15" s="91">
        <v>2331.4778699413582</v>
      </c>
      <c r="D15" s="91">
        <v>2330.648590300435</v>
      </c>
      <c r="E15" s="91">
        <v>2394.0693252317501</v>
      </c>
      <c r="F15" s="91">
        <v>2995.7638413934451</v>
      </c>
      <c r="G15" s="91">
        <v>3505.1173782491842</v>
      </c>
      <c r="H15" s="91">
        <v>3223.3164024946955</v>
      </c>
      <c r="I15" s="91">
        <v>3496.4560686862092</v>
      </c>
      <c r="J15" s="91">
        <v>2642.2472749776225</v>
      </c>
      <c r="K15" s="91">
        <v>2709.2959331425</v>
      </c>
      <c r="L15" s="91">
        <v>3142.8315190157496</v>
      </c>
      <c r="M15" s="91">
        <v>2641.9120576945079</v>
      </c>
      <c r="N15" s="92">
        <v>33669.255827569177</v>
      </c>
    </row>
    <row r="16" spans="1:14">
      <c r="A16" s="98" t="s">
        <v>1414</v>
      </c>
      <c r="B16" s="91">
        <v>1254.2943135999999</v>
      </c>
      <c r="C16" s="91">
        <v>1271.0721713</v>
      </c>
      <c r="D16" s="91">
        <v>816.2411522000001</v>
      </c>
      <c r="E16" s="91">
        <v>754.97285310000007</v>
      </c>
      <c r="F16" s="91">
        <v>939.23046009999996</v>
      </c>
      <c r="G16" s="91">
        <v>736.09487849999994</v>
      </c>
      <c r="H16" s="91">
        <v>949.37343670000007</v>
      </c>
      <c r="I16" s="91">
        <v>780.42391550000002</v>
      </c>
      <c r="J16" s="91">
        <v>780.75261309999996</v>
      </c>
      <c r="K16" s="91">
        <v>753.02781040000002</v>
      </c>
      <c r="L16" s="91">
        <v>769.0363145</v>
      </c>
      <c r="M16" s="91">
        <v>1033.8796426000001</v>
      </c>
      <c r="N16" s="92">
        <v>10838.399561599999</v>
      </c>
    </row>
    <row r="17" spans="1:14">
      <c r="A17" s="98" t="s">
        <v>1415</v>
      </c>
      <c r="B17" s="91">
        <v>1125.8523439999999</v>
      </c>
      <c r="C17" s="91">
        <v>1665.7361587</v>
      </c>
      <c r="D17" s="91">
        <v>970.4354922</v>
      </c>
      <c r="E17" s="91">
        <v>1122.6024600000001</v>
      </c>
      <c r="F17" s="91">
        <v>1378.9852816999999</v>
      </c>
      <c r="G17" s="91">
        <v>946.69997420000004</v>
      </c>
      <c r="H17" s="91">
        <v>1060.9814322</v>
      </c>
      <c r="I17" s="91">
        <v>779.4162328000001</v>
      </c>
      <c r="J17" s="91">
        <v>1248.543193</v>
      </c>
      <c r="K17" s="91">
        <v>865.62167209999996</v>
      </c>
      <c r="L17" s="91">
        <v>1599.4339852000001</v>
      </c>
      <c r="M17" s="91">
        <v>1545.2851410000001</v>
      </c>
      <c r="N17" s="92">
        <v>14309.593367099998</v>
      </c>
    </row>
    <row r="18" spans="1:14">
      <c r="A18" s="98" t="s">
        <v>1416</v>
      </c>
      <c r="B18" s="91">
        <v>1159.4256045000002</v>
      </c>
      <c r="C18" s="91">
        <v>1815.1401167424222</v>
      </c>
      <c r="D18" s="91">
        <v>1286.94541332002</v>
      </c>
      <c r="E18" s="91">
        <v>1600.3859666239669</v>
      </c>
      <c r="F18" s="91">
        <v>1676.6871959554489</v>
      </c>
      <c r="G18" s="91">
        <v>704.50088579999999</v>
      </c>
      <c r="H18" s="91">
        <v>778.56544469999994</v>
      </c>
      <c r="I18" s="91">
        <v>918.09031090000008</v>
      </c>
      <c r="J18" s="91">
        <v>956.98786940000014</v>
      </c>
      <c r="K18" s="91">
        <v>929.92731567650014</v>
      </c>
      <c r="L18" s="91">
        <v>750.37194022100005</v>
      </c>
      <c r="M18" s="91">
        <v>710.59719516087068</v>
      </c>
      <c r="N18" s="92">
        <v>13287.625259000228</v>
      </c>
    </row>
    <row r="19" spans="1:14" ht="15.6">
      <c r="A19" s="103" t="s">
        <v>1417</v>
      </c>
      <c r="B19" s="93">
        <v>12339.961674065213</v>
      </c>
      <c r="C19" s="93">
        <v>15950.992261897147</v>
      </c>
      <c r="D19" s="93">
        <v>13768.698547715363</v>
      </c>
      <c r="E19" s="93">
        <v>12968.248920310529</v>
      </c>
      <c r="F19" s="93">
        <v>16101.014909524894</v>
      </c>
      <c r="G19" s="93">
        <v>16954.105114534195</v>
      </c>
      <c r="H19" s="93">
        <v>20134.378649208171</v>
      </c>
      <c r="I19" s="93">
        <v>17853.51579078583</v>
      </c>
      <c r="J19" s="93">
        <v>16857.541373657816</v>
      </c>
      <c r="K19" s="93">
        <v>15442.1052759416</v>
      </c>
      <c r="L19" s="93">
        <v>17089.677195949447</v>
      </c>
      <c r="M19" s="93">
        <v>15454.19667748758</v>
      </c>
      <c r="N19" s="93">
        <v>190914.43639107779</v>
      </c>
    </row>
    <row r="20" spans="1:14" ht="15.6">
      <c r="A20" s="100" t="s">
        <v>1418</v>
      </c>
      <c r="B20" s="93">
        <v>101450.65404893839</v>
      </c>
      <c r="C20" s="93">
        <v>103373.22868018913</v>
      </c>
      <c r="D20" s="93">
        <v>96354.436434161951</v>
      </c>
      <c r="E20" s="93">
        <v>98281.689173179329</v>
      </c>
      <c r="F20" s="93">
        <v>106575.4170462085</v>
      </c>
      <c r="G20" s="93">
        <v>107465.75470590092</v>
      </c>
      <c r="H20" s="93">
        <v>118884.75044656513</v>
      </c>
      <c r="I20" s="93">
        <v>113222.83249196131</v>
      </c>
      <c r="J20" s="93">
        <v>111616.37440974155</v>
      </c>
      <c r="K20" s="93">
        <v>116878.10541994637</v>
      </c>
      <c r="L20" s="93">
        <v>101586.6715243035</v>
      </c>
      <c r="M20" s="93">
        <v>115813.23169474154</v>
      </c>
      <c r="N20" s="93">
        <v>1291503.1460758378</v>
      </c>
    </row>
    <row r="21" spans="1:14" ht="15.6">
      <c r="A21" s="101" t="s">
        <v>1419</v>
      </c>
      <c r="B21" s="91"/>
      <c r="C21" s="91"/>
      <c r="D21" s="91"/>
      <c r="E21" s="91"/>
      <c r="F21" s="91"/>
      <c r="G21" s="91"/>
      <c r="H21" s="91"/>
      <c r="I21" s="91"/>
      <c r="J21" s="91"/>
      <c r="K21" s="91"/>
      <c r="L21" s="91"/>
      <c r="M21" s="91"/>
      <c r="N21" s="92"/>
    </row>
    <row r="22" spans="1:14">
      <c r="A22" s="104" t="s">
        <v>1406</v>
      </c>
      <c r="B22" s="91">
        <v>291.91000000000003</v>
      </c>
      <c r="C22" s="91">
        <v>274.86973162199996</v>
      </c>
      <c r="D22" s="91">
        <v>237.5817002</v>
      </c>
      <c r="E22" s="91">
        <v>209.04999999999998</v>
      </c>
      <c r="F22" s="91">
        <v>212.30963979999999</v>
      </c>
      <c r="G22" s="91">
        <v>211.24</v>
      </c>
      <c r="H22" s="91">
        <v>266.16876809999997</v>
      </c>
      <c r="I22" s="91">
        <v>288.34000000000003</v>
      </c>
      <c r="J22" s="91">
        <v>299.28555799999998</v>
      </c>
      <c r="K22" s="91">
        <v>296.93741570000003</v>
      </c>
      <c r="L22" s="91">
        <v>300.44</v>
      </c>
      <c r="M22" s="91">
        <v>324.65000000000003</v>
      </c>
      <c r="N22" s="92">
        <v>3212.7828134220003</v>
      </c>
    </row>
    <row r="23" spans="1:14">
      <c r="A23" s="105" t="s">
        <v>1420</v>
      </c>
      <c r="B23" s="91">
        <v>9178.5559811000003</v>
      </c>
      <c r="C23" s="91">
        <v>8015.9818911955945</v>
      </c>
      <c r="D23" s="91">
        <v>8040.3486030605227</v>
      </c>
      <c r="E23" s="91">
        <v>8767.8095976050026</v>
      </c>
      <c r="F23" s="91">
        <v>8977.0216717764652</v>
      </c>
      <c r="G23" s="91">
        <v>7732.8427882778096</v>
      </c>
      <c r="H23" s="91">
        <v>4537.1863078541301</v>
      </c>
      <c r="I23" s="91">
        <v>5871.8797679043682</v>
      </c>
      <c r="J23" s="91">
        <v>7497.4297176292148</v>
      </c>
      <c r="K23" s="91">
        <v>6370.5083394168523</v>
      </c>
      <c r="L23" s="91">
        <v>8648.9042793549033</v>
      </c>
      <c r="M23" s="91">
        <v>9236.69562491119</v>
      </c>
      <c r="N23" s="92">
        <v>92875.164570086054</v>
      </c>
    </row>
    <row r="24" spans="1:14">
      <c r="A24" s="104" t="s">
        <v>1421</v>
      </c>
      <c r="B24" s="91">
        <v>1781.0434562549999</v>
      </c>
      <c r="C24" s="91">
        <v>2161.6759610639997</v>
      </c>
      <c r="D24" s="91">
        <v>2483.861464355</v>
      </c>
      <c r="E24" s="91">
        <v>2277.2341157848996</v>
      </c>
      <c r="F24" s="91">
        <v>2130.7901568387001</v>
      </c>
      <c r="G24" s="91">
        <v>1602.2532585919</v>
      </c>
      <c r="H24" s="91">
        <v>2423.4430028199999</v>
      </c>
      <c r="I24" s="91">
        <v>2883.1372182130003</v>
      </c>
      <c r="J24" s="91">
        <v>1533.5634041220001</v>
      </c>
      <c r="K24" s="91">
        <v>2359.2898681739998</v>
      </c>
      <c r="L24" s="91">
        <v>2371.1913102399999</v>
      </c>
      <c r="M24" s="91">
        <v>2848.1391069870001</v>
      </c>
      <c r="N24" s="92">
        <v>26855.622323445503</v>
      </c>
    </row>
    <row r="25" spans="1:14">
      <c r="A25" s="104" t="s">
        <v>1422</v>
      </c>
      <c r="B25" s="91">
        <v>3938.2295757000002</v>
      </c>
      <c r="C25" s="91">
        <v>3865.5426142369997</v>
      </c>
      <c r="D25" s="91">
        <v>4123.344741649672</v>
      </c>
      <c r="E25" s="91">
        <v>5068.7702687539995</v>
      </c>
      <c r="F25" s="91">
        <v>6868.1153362249988</v>
      </c>
      <c r="G25" s="91">
        <v>4034.9748977019999</v>
      </c>
      <c r="H25" s="91">
        <v>4059.8334502009998</v>
      </c>
      <c r="I25" s="91">
        <v>5343.4075663519998</v>
      </c>
      <c r="J25" s="91">
        <v>5185.3084684779997</v>
      </c>
      <c r="K25" s="91">
        <v>4816.7752584249993</v>
      </c>
      <c r="L25" s="91">
        <v>5413.2556422679991</v>
      </c>
      <c r="M25" s="91">
        <v>5243.9222066109996</v>
      </c>
      <c r="N25" s="92">
        <v>57961.480026602665</v>
      </c>
    </row>
    <row r="26" spans="1:14">
      <c r="A26" s="99" t="s">
        <v>1410</v>
      </c>
      <c r="B26" s="91">
        <v>9.9</v>
      </c>
      <c r="C26" s="91">
        <v>9.1855463999999998</v>
      </c>
      <c r="D26" s="91">
        <v>8.8818616000000006</v>
      </c>
      <c r="E26" s="91">
        <v>6.7700000000000005</v>
      </c>
      <c r="F26" s="91">
        <v>3.7493417999999998</v>
      </c>
      <c r="G26" s="91">
        <v>4.51</v>
      </c>
      <c r="H26" s="91">
        <v>5.8262266</v>
      </c>
      <c r="I26" s="91">
        <v>7.79</v>
      </c>
      <c r="J26" s="91">
        <v>6.3265414</v>
      </c>
      <c r="K26" s="91">
        <v>7.1211606000000005</v>
      </c>
      <c r="L26" s="91">
        <v>5.22</v>
      </c>
      <c r="M26" s="91">
        <v>7.07</v>
      </c>
      <c r="N26" s="92">
        <v>82.350678399999993</v>
      </c>
    </row>
    <row r="27" spans="1:14">
      <c r="A27" s="98" t="s">
        <v>1411</v>
      </c>
      <c r="B27" s="91">
        <v>11342.929382274999</v>
      </c>
      <c r="C27" s="91">
        <v>12882.903185122001</v>
      </c>
      <c r="D27" s="91">
        <v>11037.02957534788</v>
      </c>
      <c r="E27" s="91">
        <v>14998.164232103067</v>
      </c>
      <c r="F27" s="91">
        <v>19146.51398310468</v>
      </c>
      <c r="G27" s="91">
        <v>18226.411819659599</v>
      </c>
      <c r="H27" s="91">
        <v>15506.317134638759</v>
      </c>
      <c r="I27" s="91">
        <v>18672.068557080478</v>
      </c>
      <c r="J27" s="91">
        <v>17407.92377854844</v>
      </c>
      <c r="K27" s="91">
        <v>12489.133697961961</v>
      </c>
      <c r="L27" s="91">
        <v>15291.376937561285</v>
      </c>
      <c r="M27" s="91">
        <v>15279.623175316399</v>
      </c>
      <c r="N27" s="92">
        <v>182280.39545871955</v>
      </c>
    </row>
    <row r="28" spans="1:14">
      <c r="A28" s="98" t="s">
        <v>1423</v>
      </c>
      <c r="B28" s="91">
        <v>0.39</v>
      </c>
      <c r="C28" s="91">
        <v>0</v>
      </c>
      <c r="D28" s="91">
        <v>0</v>
      </c>
      <c r="E28" s="91">
        <v>0</v>
      </c>
      <c r="F28" s="91">
        <v>0</v>
      </c>
      <c r="G28" s="91">
        <v>0</v>
      </c>
      <c r="H28" s="91">
        <v>0</v>
      </c>
      <c r="I28" s="91">
        <v>0</v>
      </c>
      <c r="J28" s="91">
        <v>0</v>
      </c>
      <c r="K28" s="91">
        <v>0</v>
      </c>
      <c r="L28" s="91">
        <v>0</v>
      </c>
      <c r="M28" s="91">
        <v>0</v>
      </c>
      <c r="N28" s="92">
        <v>0.39</v>
      </c>
    </row>
    <row r="29" spans="1:14">
      <c r="A29" s="98" t="s">
        <v>1424</v>
      </c>
      <c r="B29" s="91">
        <v>0.48464791779999999</v>
      </c>
      <c r="C29" s="91">
        <v>0.199200768</v>
      </c>
      <c r="D29" s="91">
        <v>4.5051391217000001</v>
      </c>
      <c r="E29" s="91">
        <v>1.3307801325999999</v>
      </c>
      <c r="F29" s="91">
        <v>14.371580117000001</v>
      </c>
      <c r="G29" s="91">
        <v>16.820390136999997</v>
      </c>
      <c r="H29" s="91">
        <v>9.6793304392999993</v>
      </c>
      <c r="I29" s="91">
        <v>10.828093881099999</v>
      </c>
      <c r="J29" s="91">
        <v>78.5406323622</v>
      </c>
      <c r="K29" s="91">
        <v>79.756770536299996</v>
      </c>
      <c r="L29" s="91">
        <v>10.2201117761</v>
      </c>
      <c r="M29" s="91">
        <v>26.830628474500003</v>
      </c>
      <c r="N29" s="92">
        <v>253.5673056636</v>
      </c>
    </row>
    <row r="30" spans="1:14">
      <c r="A30" s="98" t="s">
        <v>1413</v>
      </c>
      <c r="B30" s="91">
        <v>96.4994193</v>
      </c>
      <c r="C30" s="91">
        <v>274.29638930499999</v>
      </c>
      <c r="D30" s="91">
        <v>456.96910208969996</v>
      </c>
      <c r="E30" s="91">
        <v>522.51058565540006</v>
      </c>
      <c r="F30" s="91">
        <v>1081.9313537057001</v>
      </c>
      <c r="G30" s="91">
        <v>900.58322907969989</v>
      </c>
      <c r="H30" s="91">
        <v>524.25516592400004</v>
      </c>
      <c r="I30" s="91">
        <v>766.29106005099993</v>
      </c>
      <c r="J30" s="91">
        <v>717.38884612599998</v>
      </c>
      <c r="K30" s="91">
        <v>923.60421155899996</v>
      </c>
      <c r="L30" s="91">
        <v>500.33531569100001</v>
      </c>
      <c r="M30" s="91">
        <v>981.647399307</v>
      </c>
      <c r="N30" s="92">
        <v>7746.3120777934992</v>
      </c>
    </row>
    <row r="31" spans="1:14">
      <c r="A31" s="98" t="s">
        <v>1414</v>
      </c>
      <c r="B31" s="91">
        <v>0.27550720000000001</v>
      </c>
      <c r="C31" s="91">
        <v>0.32887830000000001</v>
      </c>
      <c r="D31" s="91">
        <v>0.19722629999999999</v>
      </c>
      <c r="E31" s="91">
        <v>12.3674</v>
      </c>
      <c r="F31" s="91">
        <v>7.0053807999999993</v>
      </c>
      <c r="G31" s="91">
        <v>1.2</v>
      </c>
      <c r="H31" s="91">
        <v>0</v>
      </c>
      <c r="I31" s="91">
        <v>0</v>
      </c>
      <c r="J31" s="91">
        <v>0</v>
      </c>
      <c r="K31" s="91">
        <v>6.2534999999999998</v>
      </c>
      <c r="L31" s="91">
        <v>6.2207000000000008</v>
      </c>
      <c r="M31" s="91">
        <v>0</v>
      </c>
      <c r="N31" s="92">
        <v>33.848592599999996</v>
      </c>
    </row>
    <row r="32" spans="1:14">
      <c r="A32" s="98" t="s">
        <v>1425</v>
      </c>
      <c r="B32" s="91">
        <v>9.9365498519999989</v>
      </c>
      <c r="C32" s="91">
        <v>13.145486383999998</v>
      </c>
      <c r="D32" s="91">
        <v>0</v>
      </c>
      <c r="E32" s="91">
        <v>0</v>
      </c>
      <c r="F32" s="91">
        <v>0</v>
      </c>
      <c r="G32" s="91">
        <v>0</v>
      </c>
      <c r="H32" s="91">
        <v>0</v>
      </c>
      <c r="I32" s="91">
        <v>0</v>
      </c>
      <c r="J32" s="91">
        <v>0</v>
      </c>
      <c r="K32" s="91">
        <v>0</v>
      </c>
      <c r="L32" s="91">
        <v>0</v>
      </c>
      <c r="M32" s="91">
        <v>0</v>
      </c>
      <c r="N32" s="92">
        <v>23.082036235999997</v>
      </c>
    </row>
    <row r="33" spans="1:14">
      <c r="A33" s="98" t="s">
        <v>1426</v>
      </c>
      <c r="B33" s="91">
        <v>735.63736143200003</v>
      </c>
      <c r="C33" s="91">
        <v>1853.6689023050001</v>
      </c>
      <c r="D33" s="91">
        <v>1907.4815477820002</v>
      </c>
      <c r="E33" s="91">
        <v>1746.080779698</v>
      </c>
      <c r="F33" s="91">
        <v>2348.9995390730001</v>
      </c>
      <c r="G33" s="91">
        <v>2531.6186090216002</v>
      </c>
      <c r="H33" s="91">
        <v>2767.4869389224</v>
      </c>
      <c r="I33" s="91">
        <v>1854.7056491420999</v>
      </c>
      <c r="J33" s="91">
        <v>2611.0671946550001</v>
      </c>
      <c r="K33" s="91">
        <v>1359.5470337129998</v>
      </c>
      <c r="L33" s="91">
        <v>1486.3426641620001</v>
      </c>
      <c r="M33" s="91">
        <v>1625.6530695713607</v>
      </c>
      <c r="N33" s="92">
        <v>22828.289289477456</v>
      </c>
    </row>
    <row r="34" spans="1:14" ht="15.6">
      <c r="A34" s="102" t="s">
        <v>1427</v>
      </c>
      <c r="B34" s="93">
        <v>27385.791881031797</v>
      </c>
      <c r="C34" s="93">
        <v>29351.797786702591</v>
      </c>
      <c r="D34" s="93">
        <v>28300.200961506474</v>
      </c>
      <c r="E34" s="93">
        <v>33610.087759732967</v>
      </c>
      <c r="F34" s="93">
        <v>40790.807983240549</v>
      </c>
      <c r="G34" s="93">
        <v>35262.454992469611</v>
      </c>
      <c r="H34" s="93">
        <v>30100.196325499594</v>
      </c>
      <c r="I34" s="93">
        <v>35698.447912624055</v>
      </c>
      <c r="J34" s="93">
        <v>35336.834141320855</v>
      </c>
      <c r="K34" s="93">
        <v>28708.92725608611</v>
      </c>
      <c r="L34" s="93">
        <v>34033.506961053288</v>
      </c>
      <c r="M34" s="93">
        <v>35574.231211178449</v>
      </c>
      <c r="N34" s="93">
        <v>394153.2851724464</v>
      </c>
    </row>
    <row r="35" spans="1:14" ht="15.6">
      <c r="A35" s="100" t="s">
        <v>1428</v>
      </c>
      <c r="B35" s="93">
        <v>74064.862167906598</v>
      </c>
      <c r="C35" s="93">
        <v>74021.43089348654</v>
      </c>
      <c r="D35" s="93">
        <v>68054.235472655477</v>
      </c>
      <c r="E35" s="93">
        <v>64671.601413446362</v>
      </c>
      <c r="F35" s="93">
        <v>65784.609062967953</v>
      </c>
      <c r="G35" s="93">
        <v>72203.299713431305</v>
      </c>
      <c r="H35" s="93">
        <v>88784.554121065536</v>
      </c>
      <c r="I35" s="93">
        <v>77524.38457933726</v>
      </c>
      <c r="J35" s="93">
        <v>76279.540268420693</v>
      </c>
      <c r="K35" s="93">
        <v>88169.178163860255</v>
      </c>
      <c r="L35" s="93">
        <v>67553.164563250204</v>
      </c>
      <c r="M35" s="93">
        <v>80239.000483563083</v>
      </c>
      <c r="N35" s="93">
        <v>897349.86090339138</v>
      </c>
    </row>
    <row r="36" spans="1:14">
      <c r="A36" s="111" t="s">
        <v>1429</v>
      </c>
      <c r="B36" s="110"/>
      <c r="C36" s="106"/>
      <c r="D36" s="106"/>
      <c r="E36" s="106"/>
      <c r="F36" s="106"/>
      <c r="G36" s="106"/>
      <c r="H36" s="106"/>
      <c r="I36" s="106"/>
      <c r="J36" s="106"/>
      <c r="K36" s="106"/>
      <c r="L36" s="106"/>
      <c r="M36" s="106"/>
      <c r="N36" s="106"/>
    </row>
    <row r="37" spans="1:14">
      <c r="A37" s="107" t="s">
        <v>1430</v>
      </c>
      <c r="B37" s="108"/>
      <c r="C37" s="108"/>
      <c r="D37" s="108"/>
      <c r="E37" s="108"/>
      <c r="F37" s="108"/>
      <c r="G37" s="108"/>
      <c r="H37" s="108"/>
      <c r="I37" s="108"/>
      <c r="J37" s="108"/>
      <c r="K37" s="108"/>
      <c r="L37" s="108"/>
      <c r="M37" s="108"/>
      <c r="N37" s="108"/>
    </row>
    <row r="38" spans="1:14">
      <c r="A38" s="109" t="s">
        <v>1431</v>
      </c>
      <c r="B38" s="108"/>
      <c r="C38" s="108"/>
      <c r="D38" s="108"/>
      <c r="E38" s="108"/>
      <c r="F38" s="108"/>
      <c r="G38" s="108"/>
      <c r="H38" s="108"/>
      <c r="I38" s="108"/>
      <c r="J38" s="108"/>
      <c r="K38" s="108"/>
      <c r="L38" s="108"/>
      <c r="M38" s="108"/>
      <c r="N38" s="108"/>
    </row>
    <row r="39" spans="1:14">
      <c r="A39" s="109" t="s">
        <v>1432</v>
      </c>
      <c r="B39" s="108"/>
      <c r="C39" s="108"/>
      <c r="D39" s="108"/>
      <c r="E39" s="108"/>
      <c r="F39" s="108"/>
      <c r="G39" s="108"/>
      <c r="H39" s="108"/>
      <c r="I39" s="108"/>
      <c r="J39" s="108"/>
      <c r="K39" s="108"/>
      <c r="L39" s="108"/>
      <c r="M39" s="108"/>
      <c r="N39" s="108"/>
    </row>
    <row r="40" spans="1:14">
      <c r="A40" s="109" t="s">
        <v>1433</v>
      </c>
      <c r="B40" s="94"/>
      <c r="C40" s="94"/>
      <c r="D40" s="94"/>
      <c r="E40" s="94"/>
      <c r="F40" s="94"/>
      <c r="G40" s="94"/>
      <c r="H40" s="94"/>
      <c r="I40" s="94"/>
      <c r="J40" s="94"/>
      <c r="K40" s="94"/>
      <c r="L40" s="94"/>
      <c r="M40" s="94"/>
      <c r="N40" s="85"/>
    </row>
    <row r="41" spans="1:14">
      <c r="A41" s="109" t="s">
        <v>1434</v>
      </c>
      <c r="B41" s="94"/>
      <c r="C41" s="94"/>
      <c r="D41" s="94"/>
      <c r="E41" s="94"/>
      <c r="F41" s="94"/>
      <c r="G41" s="94"/>
      <c r="H41" s="94"/>
      <c r="I41" s="94"/>
      <c r="J41" s="94"/>
      <c r="K41" s="94"/>
      <c r="L41" s="94"/>
      <c r="M41" s="94"/>
      <c r="N41" s="85"/>
    </row>
    <row r="42" spans="1:14">
      <c r="A42" s="109" t="s">
        <v>1435</v>
      </c>
      <c r="B42" s="94"/>
      <c r="C42" s="94"/>
      <c r="D42" s="94"/>
      <c r="E42" s="94"/>
      <c r="F42" s="94"/>
      <c r="G42" s="94"/>
      <c r="H42" s="94"/>
      <c r="I42" s="94"/>
      <c r="J42" s="94"/>
      <c r="K42" s="94"/>
      <c r="L42" s="94"/>
      <c r="M42" s="94"/>
      <c r="N42" s="85"/>
    </row>
    <row r="43" spans="1:14">
      <c r="A43" s="109" t="s">
        <v>1436</v>
      </c>
      <c r="B43" s="94"/>
      <c r="C43" s="94"/>
      <c r="D43" s="94"/>
      <c r="E43" s="94"/>
      <c r="F43" s="94"/>
      <c r="G43" s="94"/>
      <c r="H43" s="94"/>
      <c r="I43" s="94"/>
      <c r="J43" s="94"/>
      <c r="K43" s="94"/>
      <c r="L43" s="94"/>
      <c r="M43" s="94"/>
      <c r="N43" s="85"/>
    </row>
    <row r="44" spans="1:14">
      <c r="A44" s="109" t="s">
        <v>1437</v>
      </c>
      <c r="B44" s="108"/>
      <c r="C44" s="108"/>
      <c r="D44" s="108"/>
      <c r="E44" s="108"/>
      <c r="F44" s="108"/>
      <c r="G44" s="108"/>
      <c r="H44" s="108"/>
      <c r="I44" s="108"/>
      <c r="J44" s="108"/>
      <c r="K44" s="108"/>
      <c r="L44" s="108"/>
      <c r="M44" s="108"/>
      <c r="N44" s="85"/>
    </row>
    <row r="45" spans="1:14">
      <c r="A45" s="116" t="s">
        <v>1440</v>
      </c>
      <c r="B45" s="94"/>
      <c r="C45" s="94"/>
      <c r="D45" s="94"/>
      <c r="E45" s="94"/>
      <c r="F45" s="94"/>
      <c r="G45" s="94"/>
      <c r="H45" s="94"/>
      <c r="I45" s="94"/>
      <c r="J45" s="94"/>
      <c r="K45" s="94"/>
      <c r="L45" s="94"/>
      <c r="M45" s="94"/>
      <c r="N45" s="85"/>
    </row>
  </sheetData>
  <mergeCells count="2">
    <mergeCell ref="A2:N2"/>
    <mergeCell ref="A3:N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D959C-67C4-491C-BF5C-38AB1F360E29}">
  <dimension ref="A1:N44"/>
  <sheetViews>
    <sheetView topLeftCell="B1" workbookViewId="0">
      <selection activeCell="B4" sqref="B4:M4"/>
    </sheetView>
  </sheetViews>
  <sheetFormatPr defaultRowHeight="14.4"/>
  <cols>
    <col min="1" max="1" width="105.7773437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s>
  <sheetData>
    <row r="1" spans="1:14" ht="18">
      <c r="A1" s="95" t="s">
        <v>1438</v>
      </c>
      <c r="B1" s="86"/>
      <c r="C1" s="87"/>
      <c r="D1" s="87"/>
      <c r="E1" s="87"/>
      <c r="F1" s="87"/>
      <c r="G1" s="87"/>
      <c r="H1" s="87"/>
      <c r="I1" s="87"/>
      <c r="J1" s="87"/>
      <c r="K1" s="87"/>
      <c r="L1" s="87"/>
      <c r="M1" s="87"/>
      <c r="N1" s="87"/>
    </row>
    <row r="2" spans="1:14">
      <c r="A2" s="129" t="s">
        <v>1387</v>
      </c>
      <c r="B2" s="129"/>
      <c r="C2" s="129"/>
      <c r="D2" s="129"/>
      <c r="E2" s="129"/>
      <c r="F2" s="129"/>
      <c r="G2" s="129"/>
      <c r="H2" s="129"/>
      <c r="I2" s="129"/>
      <c r="J2" s="129"/>
      <c r="K2" s="129"/>
      <c r="L2" s="129"/>
      <c r="M2" s="129"/>
      <c r="N2" s="129"/>
    </row>
    <row r="3" spans="1:14" ht="17.399999999999999">
      <c r="A3" s="130" t="s">
        <v>1388</v>
      </c>
      <c r="B3" s="130"/>
      <c r="C3" s="130"/>
      <c r="D3" s="130"/>
      <c r="E3" s="130"/>
      <c r="F3" s="130"/>
      <c r="G3" s="130"/>
      <c r="H3" s="130"/>
      <c r="I3" s="130"/>
      <c r="J3" s="130"/>
      <c r="K3" s="130"/>
      <c r="L3" s="130"/>
      <c r="M3" s="130"/>
      <c r="N3" s="130"/>
    </row>
    <row r="4" spans="1:14" ht="17.399999999999999">
      <c r="A4" s="88" t="s">
        <v>1389</v>
      </c>
      <c r="B4" s="89" t="s">
        <v>1390</v>
      </c>
      <c r="C4" s="89" t="s">
        <v>1391</v>
      </c>
      <c r="D4" s="89" t="s">
        <v>1392</v>
      </c>
      <c r="E4" s="89" t="s">
        <v>1393</v>
      </c>
      <c r="F4" s="89" t="s">
        <v>1394</v>
      </c>
      <c r="G4" s="89" t="s">
        <v>1395</v>
      </c>
      <c r="H4" s="89" t="s">
        <v>1396</v>
      </c>
      <c r="I4" s="89" t="s">
        <v>1397</v>
      </c>
      <c r="J4" s="89" t="s">
        <v>1398</v>
      </c>
      <c r="K4" s="89" t="s">
        <v>1399</v>
      </c>
      <c r="L4" s="89" t="s">
        <v>1400</v>
      </c>
      <c r="M4" s="89" t="s">
        <v>1401</v>
      </c>
      <c r="N4" s="89" t="s">
        <v>1402</v>
      </c>
    </row>
    <row r="5" spans="1:14" ht="15.6">
      <c r="A5" s="96" t="s">
        <v>1403</v>
      </c>
      <c r="B5" s="90"/>
      <c r="C5" s="90"/>
      <c r="D5" s="90"/>
      <c r="E5" s="90"/>
      <c r="F5" s="90"/>
      <c r="G5" s="90"/>
      <c r="H5" s="90"/>
      <c r="I5" s="90"/>
      <c r="J5" s="90"/>
      <c r="K5" s="90"/>
      <c r="L5" s="90"/>
      <c r="M5" s="90"/>
      <c r="N5" s="90"/>
    </row>
    <row r="6" spans="1:14" ht="15.6">
      <c r="A6" s="97" t="s">
        <v>1404</v>
      </c>
      <c r="B6" s="91">
        <v>128800.06584155018</v>
      </c>
      <c r="C6" s="91">
        <v>119633.62181054099</v>
      </c>
      <c r="D6" s="91">
        <v>121897.63969956485</v>
      </c>
      <c r="E6" s="91">
        <v>128755.46490262874</v>
      </c>
      <c r="F6" s="91">
        <v>104567.31614182114</v>
      </c>
      <c r="G6" s="91">
        <v>95157.741525290738</v>
      </c>
      <c r="H6" s="91">
        <v>99194.385511237808</v>
      </c>
      <c r="I6" s="91">
        <v>100258.75918442282</v>
      </c>
      <c r="J6" s="91">
        <v>94253.237400611397</v>
      </c>
      <c r="K6" s="91">
        <v>92441.854830099124</v>
      </c>
      <c r="L6" s="91">
        <v>85798.258921224522</v>
      </c>
      <c r="M6" s="91">
        <v>89613.478577777831</v>
      </c>
      <c r="N6" s="92">
        <v>1260371.8243467701</v>
      </c>
    </row>
    <row r="7" spans="1:14" ht="15.6">
      <c r="A7" s="97" t="s">
        <v>1405</v>
      </c>
      <c r="B7" s="91"/>
      <c r="C7" s="91"/>
      <c r="D7" s="91"/>
      <c r="E7" s="91"/>
      <c r="F7" s="91"/>
      <c r="G7" s="91"/>
      <c r="H7" s="91"/>
      <c r="I7" s="91"/>
      <c r="J7" s="91"/>
      <c r="K7" s="91"/>
      <c r="L7" s="91"/>
      <c r="M7" s="91"/>
      <c r="N7" s="92"/>
    </row>
    <row r="8" spans="1:14">
      <c r="A8" s="98" t="s">
        <v>1406</v>
      </c>
      <c r="B8" s="91">
        <v>11742.672247232804</v>
      </c>
      <c r="C8" s="91">
        <v>9255.4509678078812</v>
      </c>
      <c r="D8" s="91">
        <v>7620.4483035542544</v>
      </c>
      <c r="E8" s="91">
        <v>8397.3696571986948</v>
      </c>
      <c r="F8" s="91">
        <v>8569.8646196002192</v>
      </c>
      <c r="G8" s="91">
        <v>7569.740256420605</v>
      </c>
      <c r="H8" s="91">
        <v>6864.8739168871834</v>
      </c>
      <c r="I8" s="91">
        <v>9211.2181791365438</v>
      </c>
      <c r="J8" s="91">
        <v>9489.0788646328892</v>
      </c>
      <c r="K8" s="91">
        <v>8825.4002814885007</v>
      </c>
      <c r="L8" s="91">
        <v>10878.430968464912</v>
      </c>
      <c r="M8" s="91">
        <v>8766.619778192131</v>
      </c>
      <c r="N8" s="92">
        <v>107191.16804061661</v>
      </c>
    </row>
    <row r="9" spans="1:14">
      <c r="A9" s="99" t="s">
        <v>1407</v>
      </c>
      <c r="B9" s="91">
        <v>0</v>
      </c>
      <c r="C9" s="91">
        <v>314.45059559999999</v>
      </c>
      <c r="D9" s="91">
        <v>1620.7635287737048</v>
      </c>
      <c r="E9" s="91">
        <v>619.84080128862968</v>
      </c>
      <c r="F9" s="91">
        <v>0.13690740000000001</v>
      </c>
      <c r="G9" s="91">
        <v>1395.2888663219835</v>
      </c>
      <c r="H9" s="91">
        <v>2433.8629538500318</v>
      </c>
      <c r="I9" s="91">
        <v>1620.1603982408667</v>
      </c>
      <c r="J9" s="91">
        <v>841.67997008510122</v>
      </c>
      <c r="K9" s="91">
        <v>0.27136270000000001</v>
      </c>
      <c r="L9" s="91">
        <v>0</v>
      </c>
      <c r="M9" s="91">
        <v>0</v>
      </c>
      <c r="N9" s="92">
        <v>8846.4553842603164</v>
      </c>
    </row>
    <row r="10" spans="1:14">
      <c r="A10" s="98" t="s">
        <v>1408</v>
      </c>
      <c r="B10" s="91">
        <v>241.16155640693927</v>
      </c>
      <c r="C10" s="91">
        <v>260.22226879999999</v>
      </c>
      <c r="D10" s="91">
        <v>13.8681977</v>
      </c>
      <c r="E10" s="91">
        <v>924.0060652443741</v>
      </c>
      <c r="F10" s="91">
        <v>475.247839133323</v>
      </c>
      <c r="G10" s="91">
        <v>355.42525569124098</v>
      </c>
      <c r="H10" s="91">
        <v>636.94037275343999</v>
      </c>
      <c r="I10" s="91">
        <v>173.61043654513992</v>
      </c>
      <c r="J10" s="91">
        <v>388.0545023858906</v>
      </c>
      <c r="K10" s="91">
        <v>184.14577871546899</v>
      </c>
      <c r="L10" s="91">
        <v>687.09829004569292</v>
      </c>
      <c r="M10" s="91">
        <v>441.55077978299198</v>
      </c>
      <c r="N10" s="92">
        <v>4781.3313432045015</v>
      </c>
    </row>
    <row r="11" spans="1:14">
      <c r="A11" s="98" t="s">
        <v>1409</v>
      </c>
      <c r="B11" s="91">
        <v>0</v>
      </c>
      <c r="C11" s="91">
        <v>1.3424999999999999E-3</v>
      </c>
      <c r="D11" s="91">
        <v>0</v>
      </c>
      <c r="E11" s="91">
        <v>0</v>
      </c>
      <c r="F11" s="91">
        <v>0</v>
      </c>
      <c r="G11" s="91">
        <v>0</v>
      </c>
      <c r="H11" s="91">
        <v>0</v>
      </c>
      <c r="I11" s="91">
        <v>0</v>
      </c>
      <c r="J11" s="91">
        <v>0</v>
      </c>
      <c r="K11" s="91">
        <v>0</v>
      </c>
      <c r="L11" s="91">
        <v>0</v>
      </c>
      <c r="M11" s="91">
        <v>0</v>
      </c>
      <c r="N11" s="92">
        <v>1.3424999999999999E-3</v>
      </c>
    </row>
    <row r="12" spans="1:14">
      <c r="A12" s="99" t="s">
        <v>1410</v>
      </c>
      <c r="B12" s="91">
        <v>0</v>
      </c>
      <c r="C12" s="91">
        <v>0</v>
      </c>
      <c r="D12" s="91">
        <v>0</v>
      </c>
      <c r="E12" s="91">
        <v>0</v>
      </c>
      <c r="F12" s="91">
        <v>0</v>
      </c>
      <c r="G12" s="91">
        <v>0</v>
      </c>
      <c r="H12" s="91">
        <v>0</v>
      </c>
      <c r="I12" s="91">
        <v>0</v>
      </c>
      <c r="J12" s="91">
        <v>0</v>
      </c>
      <c r="K12" s="91">
        <v>0</v>
      </c>
      <c r="L12" s="91">
        <v>0</v>
      </c>
      <c r="M12" s="91">
        <v>0</v>
      </c>
      <c r="N12" s="92">
        <v>0</v>
      </c>
    </row>
    <row r="13" spans="1:14">
      <c r="A13" s="98" t="s">
        <v>1411</v>
      </c>
      <c r="B13" s="91">
        <v>22.398762599999998</v>
      </c>
      <c r="C13" s="91">
        <v>102.7777177</v>
      </c>
      <c r="D13" s="91">
        <v>1530.4304413040443</v>
      </c>
      <c r="E13" s="91">
        <v>1432.4401845096302</v>
      </c>
      <c r="F13" s="91">
        <v>86.037710100000012</v>
      </c>
      <c r="G13" s="91">
        <v>14.5286481</v>
      </c>
      <c r="H13" s="91">
        <v>91.96575009999998</v>
      </c>
      <c r="I13" s="91">
        <v>66.538544399999992</v>
      </c>
      <c r="J13" s="91">
        <v>118.0504272</v>
      </c>
      <c r="K13" s="91">
        <v>45.498867499999996</v>
      </c>
      <c r="L13" s="91">
        <v>43.608898799999999</v>
      </c>
      <c r="M13" s="91">
        <v>29.765529899999997</v>
      </c>
      <c r="N13" s="92">
        <v>3584.041482213674</v>
      </c>
    </row>
    <row r="14" spans="1:14">
      <c r="A14" s="98" t="s">
        <v>1412</v>
      </c>
      <c r="B14" s="91">
        <v>1591.0748130468769</v>
      </c>
      <c r="C14" s="91">
        <v>1680.7704203280437</v>
      </c>
      <c r="D14" s="91">
        <v>1579.928014141002</v>
      </c>
      <c r="E14" s="91">
        <v>2086.7114794514951</v>
      </c>
      <c r="F14" s="91">
        <v>1616.9315867464402</v>
      </c>
      <c r="G14" s="91">
        <v>1282.3926035000004</v>
      </c>
      <c r="H14" s="91">
        <v>1887.5093722866475</v>
      </c>
      <c r="I14" s="91">
        <v>1420.5142739686253</v>
      </c>
      <c r="J14" s="91">
        <v>1204.4994348594319</v>
      </c>
      <c r="K14" s="91">
        <v>1183.352966893111</v>
      </c>
      <c r="L14" s="91">
        <v>1514.6666808505731</v>
      </c>
      <c r="M14" s="91">
        <v>1401.0158958692932</v>
      </c>
      <c r="N14" s="92">
        <v>18449.367541941538</v>
      </c>
    </row>
    <row r="15" spans="1:14">
      <c r="A15" s="98" t="s">
        <v>1413</v>
      </c>
      <c r="B15" s="91">
        <v>5016.0752875560938</v>
      </c>
      <c r="C15" s="91">
        <v>2519.2737246841152</v>
      </c>
      <c r="D15" s="91">
        <v>3067.6492610299551</v>
      </c>
      <c r="E15" s="91">
        <v>3545.6687557347582</v>
      </c>
      <c r="F15" s="91">
        <v>2952.61007367928</v>
      </c>
      <c r="G15" s="91">
        <v>2178.969339989651</v>
      </c>
      <c r="H15" s="91">
        <v>2472.8858547682498</v>
      </c>
      <c r="I15" s="91">
        <v>2037.898288967225</v>
      </c>
      <c r="J15" s="91">
        <v>2952.3115680838127</v>
      </c>
      <c r="K15" s="91">
        <v>2764.7976744316852</v>
      </c>
      <c r="L15" s="91">
        <v>1893.7300631388428</v>
      </c>
      <c r="M15" s="91">
        <v>2072.3759762216409</v>
      </c>
      <c r="N15" s="92">
        <v>33474.24586828531</v>
      </c>
    </row>
    <row r="16" spans="1:14">
      <c r="A16" s="98" t="s">
        <v>1414</v>
      </c>
      <c r="B16" s="91">
        <v>1047.5565343999999</v>
      </c>
      <c r="C16" s="91">
        <v>1020.9421413</v>
      </c>
      <c r="D16" s="91">
        <v>804.34877879999999</v>
      </c>
      <c r="E16" s="91">
        <v>451.78709219999996</v>
      </c>
      <c r="F16" s="91">
        <v>236.9131816</v>
      </c>
      <c r="G16" s="91">
        <v>394.69967650000001</v>
      </c>
      <c r="H16" s="91">
        <v>773.57192000000009</v>
      </c>
      <c r="I16" s="91">
        <v>1105.4384407845632</v>
      </c>
      <c r="J16" s="91">
        <v>1021.8654855</v>
      </c>
      <c r="K16" s="91">
        <v>914.54584929999999</v>
      </c>
      <c r="L16" s="91">
        <v>986.62271829999997</v>
      </c>
      <c r="M16" s="91">
        <v>1186.7844415000002</v>
      </c>
      <c r="N16" s="92">
        <v>9945.0762601845636</v>
      </c>
    </row>
    <row r="17" spans="1:14">
      <c r="A17" s="98" t="s">
        <v>1415</v>
      </c>
      <c r="B17" s="91">
        <v>1704.7948859000001</v>
      </c>
      <c r="C17" s="91">
        <v>1675.7071335999999</v>
      </c>
      <c r="D17" s="91">
        <v>1461.5899387999998</v>
      </c>
      <c r="E17" s="91">
        <v>1787.0968663999997</v>
      </c>
      <c r="F17" s="91">
        <v>1351.0164373000002</v>
      </c>
      <c r="G17" s="91">
        <v>1020.8874268999998</v>
      </c>
      <c r="H17" s="91">
        <v>1587.7222273</v>
      </c>
      <c r="I17" s="91">
        <v>1709.9420129</v>
      </c>
      <c r="J17" s="91">
        <v>971.62531609999996</v>
      </c>
      <c r="K17" s="91">
        <v>1356.0311656000001</v>
      </c>
      <c r="L17" s="91">
        <v>1351.3822379000001</v>
      </c>
      <c r="M17" s="91">
        <v>2179.5632885</v>
      </c>
      <c r="N17" s="92">
        <v>18157.358937199999</v>
      </c>
    </row>
    <row r="18" spans="1:14">
      <c r="A18" s="98" t="s">
        <v>1416</v>
      </c>
      <c r="B18" s="91">
        <v>1091.9774634221205</v>
      </c>
      <c r="C18" s="91">
        <v>1318.3055674054667</v>
      </c>
      <c r="D18" s="91">
        <v>765.33193275616975</v>
      </c>
      <c r="E18" s="91">
        <v>618.96919158416756</v>
      </c>
      <c r="F18" s="91">
        <v>1120.1187033895139</v>
      </c>
      <c r="G18" s="91">
        <v>646.20744328448666</v>
      </c>
      <c r="H18" s="91">
        <v>604.47946250035614</v>
      </c>
      <c r="I18" s="91">
        <v>673.1964419751198</v>
      </c>
      <c r="J18" s="91">
        <v>855.07457396648101</v>
      </c>
      <c r="K18" s="91">
        <v>1177.0664569112087</v>
      </c>
      <c r="L18" s="91">
        <v>589.70741381903485</v>
      </c>
      <c r="M18" s="91">
        <v>1964.5072478634606</v>
      </c>
      <c r="N18" s="92">
        <v>11424.941898877585</v>
      </c>
    </row>
    <row r="19" spans="1:14" ht="15.6">
      <c r="A19" s="103" t="s">
        <v>1417</v>
      </c>
      <c r="B19" s="93">
        <v>22457.711550564833</v>
      </c>
      <c r="C19" s="93">
        <v>18147.901879725508</v>
      </c>
      <c r="D19" s="93">
        <v>18464.35839685913</v>
      </c>
      <c r="E19" s="93">
        <v>19863.89009361175</v>
      </c>
      <c r="F19" s="93">
        <v>16408.877058948776</v>
      </c>
      <c r="G19" s="93">
        <v>14858.13951670797</v>
      </c>
      <c r="H19" s="93">
        <v>17353.811830445909</v>
      </c>
      <c r="I19" s="93">
        <v>18018.517016918082</v>
      </c>
      <c r="J19" s="93">
        <v>17842.240142813607</v>
      </c>
      <c r="K19" s="93">
        <v>16451.110403539977</v>
      </c>
      <c r="L19" s="93">
        <v>17945.247271319055</v>
      </c>
      <c r="M19" s="93">
        <v>18042.182937829519</v>
      </c>
      <c r="N19" s="93">
        <v>215853.98809928409</v>
      </c>
    </row>
    <row r="20" spans="1:14" ht="15.6">
      <c r="A20" s="100" t="s">
        <v>1418</v>
      </c>
      <c r="B20" s="93">
        <v>151257.77739211501</v>
      </c>
      <c r="C20" s="93">
        <v>137781.52369026651</v>
      </c>
      <c r="D20" s="93">
        <v>140361.99809642398</v>
      </c>
      <c r="E20" s="93">
        <v>148619.35499624049</v>
      </c>
      <c r="F20" s="93">
        <v>120976.19320076992</v>
      </c>
      <c r="G20" s="93">
        <v>110015.88104199871</v>
      </c>
      <c r="H20" s="93">
        <v>116548.19734168371</v>
      </c>
      <c r="I20" s="93">
        <v>118277.27620134089</v>
      </c>
      <c r="J20" s="93">
        <v>112095.477543425</v>
      </c>
      <c r="K20" s="93">
        <v>108892.9652336391</v>
      </c>
      <c r="L20" s="93">
        <v>103743.50619254357</v>
      </c>
      <c r="M20" s="93">
        <v>107655.66151560735</v>
      </c>
      <c r="N20" s="93">
        <v>1476225.8124460541</v>
      </c>
    </row>
    <row r="21" spans="1:14" ht="15.6">
      <c r="A21" s="101" t="s">
        <v>1419</v>
      </c>
      <c r="B21" s="91"/>
      <c r="C21" s="91"/>
      <c r="D21" s="91"/>
      <c r="E21" s="91"/>
      <c r="F21" s="91"/>
      <c r="G21" s="91"/>
      <c r="H21" s="91"/>
      <c r="I21" s="91"/>
      <c r="J21" s="91"/>
      <c r="K21" s="91"/>
      <c r="L21" s="91"/>
      <c r="M21" s="91"/>
      <c r="N21" s="92"/>
    </row>
    <row r="22" spans="1:14">
      <c r="A22" s="104" t="s">
        <v>1406</v>
      </c>
      <c r="B22" s="91">
        <v>396.92389750000001</v>
      </c>
      <c r="C22" s="91">
        <v>418.9701402</v>
      </c>
      <c r="D22" s="91">
        <v>413.1371891</v>
      </c>
      <c r="E22" s="91">
        <v>312.20178030000005</v>
      </c>
      <c r="F22" s="91">
        <v>287.65890380000002</v>
      </c>
      <c r="G22" s="91">
        <v>270.1505282</v>
      </c>
      <c r="H22" s="91">
        <v>278.24232439999997</v>
      </c>
      <c r="I22" s="91">
        <v>254.63031950000001</v>
      </c>
      <c r="J22" s="91">
        <v>276.8341805</v>
      </c>
      <c r="K22" s="91">
        <v>315.53336539999998</v>
      </c>
      <c r="L22" s="91">
        <v>267.80112389999999</v>
      </c>
      <c r="M22" s="91">
        <v>399.07843170000001</v>
      </c>
      <c r="N22" s="92">
        <v>3891.1621845</v>
      </c>
    </row>
    <row r="23" spans="1:14">
      <c r="A23" s="105" t="s">
        <v>1420</v>
      </c>
      <c r="B23" s="91">
        <v>12030.341100920748</v>
      </c>
      <c r="C23" s="91">
        <v>11527.74588958881</v>
      </c>
      <c r="D23" s="91">
        <v>12351.79043904</v>
      </c>
      <c r="E23" s="91">
        <v>9095.5541972459996</v>
      </c>
      <c r="F23" s="91">
        <v>7325.3684196780005</v>
      </c>
      <c r="G23" s="91">
        <v>4580.6618445410004</v>
      </c>
      <c r="H23" s="91">
        <v>3312.6717108289999</v>
      </c>
      <c r="I23" s="91">
        <v>5736.1601451380002</v>
      </c>
      <c r="J23" s="91">
        <v>8138.8675803690003</v>
      </c>
      <c r="K23" s="91">
        <v>8424.6507415779997</v>
      </c>
      <c r="L23" s="91">
        <v>9774.353902513998</v>
      </c>
      <c r="M23" s="91">
        <v>10501.446971342</v>
      </c>
      <c r="N23" s="92">
        <v>102799.61294278456</v>
      </c>
    </row>
    <row r="24" spans="1:14">
      <c r="A24" s="104" t="s">
        <v>1421</v>
      </c>
      <c r="B24" s="91">
        <v>4217.7985587535659</v>
      </c>
      <c r="C24" s="91">
        <v>3643.5417030712651</v>
      </c>
      <c r="D24" s="91">
        <v>5154.5868891073796</v>
      </c>
      <c r="E24" s="91">
        <v>2168.2852138066</v>
      </c>
      <c r="F24" s="91">
        <v>2274.9054244165541</v>
      </c>
      <c r="G24" s="91">
        <v>2331.0189269622851</v>
      </c>
      <c r="H24" s="91">
        <v>2009.0469272956318</v>
      </c>
      <c r="I24" s="91">
        <v>2335.9553956185</v>
      </c>
      <c r="J24" s="91">
        <v>2245.7181178271949</v>
      </c>
      <c r="K24" s="91">
        <v>1812.0029767942419</v>
      </c>
      <c r="L24" s="91">
        <v>2342.9942445083288</v>
      </c>
      <c r="M24" s="91">
        <v>2820.7207010590964</v>
      </c>
      <c r="N24" s="92">
        <v>33356.575079220645</v>
      </c>
    </row>
    <row r="25" spans="1:14">
      <c r="A25" s="104" t="s">
        <v>1422</v>
      </c>
      <c r="B25" s="91">
        <v>2889.1223348459998</v>
      </c>
      <c r="C25" s="91">
        <v>4073.1043929699999</v>
      </c>
      <c r="D25" s="91">
        <v>6051.4932892099996</v>
      </c>
      <c r="E25" s="91">
        <v>5085.6447398589989</v>
      </c>
      <c r="F25" s="91">
        <v>6365.5961996039996</v>
      </c>
      <c r="G25" s="91">
        <v>5317.8386674520007</v>
      </c>
      <c r="H25" s="91">
        <v>5347.4238062479999</v>
      </c>
      <c r="I25" s="91">
        <v>4880.0982012269997</v>
      </c>
      <c r="J25" s="91">
        <v>4543.6760944530006</v>
      </c>
      <c r="K25" s="91">
        <v>4429.2606184879996</v>
      </c>
      <c r="L25" s="91">
        <v>4604.4053523439998</v>
      </c>
      <c r="M25" s="91">
        <v>5010.4127537039985</v>
      </c>
      <c r="N25" s="92">
        <v>58598.076450404995</v>
      </c>
    </row>
    <row r="26" spans="1:14">
      <c r="A26" s="99" t="s">
        <v>1410</v>
      </c>
      <c r="B26" s="91">
        <v>17.4011253</v>
      </c>
      <c r="C26" s="91">
        <v>6.3677977000000006</v>
      </c>
      <c r="D26" s="91">
        <v>12.2930587</v>
      </c>
      <c r="E26" s="91">
        <v>10.858749400000001</v>
      </c>
      <c r="F26" s="91">
        <v>4.5881730000000003</v>
      </c>
      <c r="G26" s="91">
        <v>7.4526338000000001</v>
      </c>
      <c r="H26" s="91">
        <v>6.4208078000000004</v>
      </c>
      <c r="I26" s="91">
        <v>8.0317759999999989</v>
      </c>
      <c r="J26" s="91">
        <v>8.2406515999999996</v>
      </c>
      <c r="K26" s="91">
        <v>7.3006848</v>
      </c>
      <c r="L26" s="91">
        <v>4.5058236999999997</v>
      </c>
      <c r="M26" s="91">
        <v>7.0197048999999998</v>
      </c>
      <c r="N26" s="92">
        <v>100.48098669999997</v>
      </c>
    </row>
    <row r="27" spans="1:14">
      <c r="A27" s="98" t="s">
        <v>1411</v>
      </c>
      <c r="B27" s="91">
        <v>22851.559414085554</v>
      </c>
      <c r="C27" s="91">
        <v>27541.927201186285</v>
      </c>
      <c r="D27" s="91">
        <v>24876.919773491922</v>
      </c>
      <c r="E27" s="91">
        <v>19133.375825632</v>
      </c>
      <c r="F27" s="91">
        <v>19619.724952914763</v>
      </c>
      <c r="G27" s="91">
        <v>21040.053990274082</v>
      </c>
      <c r="H27" s="91">
        <v>17901.670569250917</v>
      </c>
      <c r="I27" s="91">
        <v>15873.609370051907</v>
      </c>
      <c r="J27" s="91">
        <v>17381.5453611302</v>
      </c>
      <c r="K27" s="91">
        <v>14375.31935498689</v>
      </c>
      <c r="L27" s="91">
        <v>14676.246378680597</v>
      </c>
      <c r="M27" s="91">
        <v>15541.504003071561</v>
      </c>
      <c r="N27" s="92">
        <v>230813.45619475667</v>
      </c>
    </row>
    <row r="28" spans="1:14">
      <c r="A28" s="98" t="s">
        <v>1423</v>
      </c>
      <c r="B28" s="91">
        <v>0.78996</v>
      </c>
      <c r="C28" s="91">
        <v>1.03938</v>
      </c>
      <c r="D28" s="91">
        <v>0.86812</v>
      </c>
      <c r="E28" s="91">
        <v>1.183684</v>
      </c>
      <c r="F28" s="91">
        <v>0.74283200000000005</v>
      </c>
      <c r="G28" s="91">
        <v>1.004124</v>
      </c>
      <c r="H28" s="91">
        <v>1.2649239999999999</v>
      </c>
      <c r="I28" s="91">
        <v>1.2001759999999999</v>
      </c>
      <c r="J28" s="91">
        <v>1.5157560000000001</v>
      </c>
      <c r="K28" s="91">
        <v>0.83520000000000005</v>
      </c>
      <c r="L28" s="91">
        <v>1.1472800000000001</v>
      </c>
      <c r="M28" s="91">
        <v>1.2322200000000001</v>
      </c>
      <c r="N28" s="92">
        <v>12.823656</v>
      </c>
    </row>
    <row r="29" spans="1:14">
      <c r="A29" s="98" t="s">
        <v>1424</v>
      </c>
      <c r="B29" s="91">
        <v>34.470289548819999</v>
      </c>
      <c r="C29" s="91">
        <v>6.3493150374111513</v>
      </c>
      <c r="D29" s="91">
        <v>16.673983097920001</v>
      </c>
      <c r="E29" s="91">
        <v>13.010111349359999</v>
      </c>
      <c r="F29" s="91">
        <v>8.0334882155000003</v>
      </c>
      <c r="G29" s="91">
        <v>13.616912786459997</v>
      </c>
      <c r="H29" s="91">
        <v>7.8942672958799998</v>
      </c>
      <c r="I29" s="91">
        <v>11.47833282815</v>
      </c>
      <c r="J29" s="91">
        <v>10.09778787866</v>
      </c>
      <c r="K29" s="91">
        <v>10.365421692329997</v>
      </c>
      <c r="L29" s="91">
        <v>6.7416974229999997</v>
      </c>
      <c r="M29" s="91">
        <v>66.143375673159994</v>
      </c>
      <c r="N29" s="92">
        <v>204.87498282665115</v>
      </c>
    </row>
    <row r="30" spans="1:14">
      <c r="A30" s="98" t="s">
        <v>1413</v>
      </c>
      <c r="B30" s="91">
        <v>261.25676810800002</v>
      </c>
      <c r="C30" s="91">
        <v>460.71080756100002</v>
      </c>
      <c r="D30" s="91">
        <v>612.44255720000001</v>
      </c>
      <c r="E30" s="91">
        <v>722.88597599999991</v>
      </c>
      <c r="F30" s="91">
        <v>1046.9749008000001</v>
      </c>
      <c r="G30" s="91">
        <v>546.31845080000005</v>
      </c>
      <c r="H30" s="91">
        <v>968.49736767660465</v>
      </c>
      <c r="I30" s="91">
        <v>720.73024550000002</v>
      </c>
      <c r="J30" s="91">
        <v>925.50902689999998</v>
      </c>
      <c r="K30" s="91">
        <v>685.22129152887328</v>
      </c>
      <c r="L30" s="91">
        <v>324.53805690000002</v>
      </c>
      <c r="M30" s="91">
        <v>559.10474279999994</v>
      </c>
      <c r="N30" s="92">
        <v>7834.1901917744772</v>
      </c>
    </row>
    <row r="31" spans="1:14">
      <c r="A31" s="98" t="s">
        <v>1414</v>
      </c>
      <c r="B31" s="91">
        <v>0.1164737</v>
      </c>
      <c r="C31" s="91">
        <v>0.77783210000000003</v>
      </c>
      <c r="D31" s="91">
        <v>5.6692851999999991</v>
      </c>
      <c r="E31" s="91">
        <v>0.24597769999999999</v>
      </c>
      <c r="F31" s="91">
        <v>9.9914199999999995E-2</v>
      </c>
      <c r="G31" s="91">
        <v>10.2423485</v>
      </c>
      <c r="H31" s="91">
        <v>10.962852000000002</v>
      </c>
      <c r="I31" s="91">
        <v>0.48328930000000003</v>
      </c>
      <c r="J31" s="91">
        <v>0.44958350000000002</v>
      </c>
      <c r="K31" s="91">
        <v>0.20459869999999999</v>
      </c>
      <c r="L31" s="91">
        <v>1.3071378</v>
      </c>
      <c r="M31" s="91">
        <v>11.852975300000001</v>
      </c>
      <c r="N31" s="92">
        <v>42.412267999999997</v>
      </c>
    </row>
    <row r="32" spans="1:14">
      <c r="A32" s="98" t="s">
        <v>1425</v>
      </c>
      <c r="B32" s="91">
        <v>15.541077893999999</v>
      </c>
      <c r="C32" s="91">
        <v>124.0929989971</v>
      </c>
      <c r="D32" s="91">
        <v>129.88166800600001</v>
      </c>
      <c r="E32" s="91">
        <v>35.265886637999998</v>
      </c>
      <c r="F32" s="91">
        <v>32.755973949000001</v>
      </c>
      <c r="G32" s="91">
        <v>13.80212856</v>
      </c>
      <c r="H32" s="91">
        <v>0</v>
      </c>
      <c r="I32" s="91">
        <v>0</v>
      </c>
      <c r="J32" s="91">
        <v>0</v>
      </c>
      <c r="K32" s="91">
        <v>0</v>
      </c>
      <c r="L32" s="91">
        <v>24.489539271999998</v>
      </c>
      <c r="M32" s="91">
        <v>272.241742402</v>
      </c>
      <c r="N32" s="92">
        <v>648.07101571810006</v>
      </c>
    </row>
    <row r="33" spans="1:14">
      <c r="A33" s="98" t="s">
        <v>1426</v>
      </c>
      <c r="B33" s="91">
        <v>1788.2916870606</v>
      </c>
      <c r="C33" s="91">
        <v>2177.1992574399574</v>
      </c>
      <c r="D33" s="91">
        <v>1907.08537118616</v>
      </c>
      <c r="E33" s="91">
        <v>1515.66438281</v>
      </c>
      <c r="F33" s="91">
        <v>1722.7040566129997</v>
      </c>
      <c r="G33" s="91">
        <v>1225.1679954159999</v>
      </c>
      <c r="H33" s="91">
        <v>852.01870689840007</v>
      </c>
      <c r="I33" s="91">
        <v>1278.5135650319498</v>
      </c>
      <c r="J33" s="91">
        <v>3372.8310189159001</v>
      </c>
      <c r="K33" s="91">
        <v>1201.6122997030202</v>
      </c>
      <c r="L33" s="91">
        <v>1738.235365288094</v>
      </c>
      <c r="M33" s="91">
        <v>1647.6068469559214</v>
      </c>
      <c r="N33" s="92">
        <v>20426.930553319005</v>
      </c>
    </row>
    <row r="34" spans="1:14" ht="15.6">
      <c r="A34" s="102" t="s">
        <v>1427</v>
      </c>
      <c r="B34" s="93">
        <v>44503.612687717294</v>
      </c>
      <c r="C34" s="93">
        <v>49981.826715851828</v>
      </c>
      <c r="D34" s="93">
        <v>51532.84162333938</v>
      </c>
      <c r="E34" s="93">
        <v>38094.176524740949</v>
      </c>
      <c r="F34" s="93">
        <v>38689.153239190826</v>
      </c>
      <c r="G34" s="93">
        <v>35357.328551291823</v>
      </c>
      <c r="H34" s="93">
        <v>30696.114263694435</v>
      </c>
      <c r="I34" s="93">
        <v>31100.890816195501</v>
      </c>
      <c r="J34" s="93">
        <v>36905.285159073959</v>
      </c>
      <c r="K34" s="93">
        <v>31262.306553671358</v>
      </c>
      <c r="L34" s="93">
        <v>33766.765902330015</v>
      </c>
      <c r="M34" s="93">
        <v>36838.364468907734</v>
      </c>
      <c r="N34" s="93">
        <v>458728.6665060051</v>
      </c>
    </row>
    <row r="35" spans="1:14" ht="15.6">
      <c r="A35" s="100" t="s">
        <v>1428</v>
      </c>
      <c r="B35" s="93">
        <v>106754.16470439771</v>
      </c>
      <c r="C35" s="93">
        <v>87799.696974414677</v>
      </c>
      <c r="D35" s="93">
        <v>88829.1564730846</v>
      </c>
      <c r="E35" s="93">
        <v>110525.17847149954</v>
      </c>
      <c r="F35" s="93">
        <v>82287.039961579096</v>
      </c>
      <c r="G35" s="93">
        <v>74658.55249070689</v>
      </c>
      <c r="H35" s="93">
        <v>85852.083077989286</v>
      </c>
      <c r="I35" s="93">
        <v>87176.38538514539</v>
      </c>
      <c r="J35" s="93">
        <v>75190.192384351045</v>
      </c>
      <c r="K35" s="93">
        <v>77630.658679967746</v>
      </c>
      <c r="L35" s="93">
        <v>69976.740290213551</v>
      </c>
      <c r="M35" s="93">
        <v>70817.297046699619</v>
      </c>
      <c r="N35" s="93">
        <v>1017497.145940049</v>
      </c>
    </row>
    <row r="36" spans="1:14">
      <c r="A36" s="111" t="s">
        <v>1429</v>
      </c>
      <c r="B36" s="110"/>
      <c r="C36" s="106"/>
      <c r="D36" s="106"/>
      <c r="E36" s="106"/>
      <c r="F36" s="106"/>
      <c r="G36" s="106"/>
      <c r="H36" s="106"/>
      <c r="I36" s="106"/>
      <c r="J36" s="106"/>
      <c r="K36" s="106"/>
      <c r="L36" s="106"/>
      <c r="M36" s="106"/>
      <c r="N36" s="106"/>
    </row>
    <row r="37" spans="1:14">
      <c r="A37" s="107" t="s">
        <v>1430</v>
      </c>
      <c r="B37" s="108"/>
      <c r="C37" s="108"/>
      <c r="D37" s="108"/>
      <c r="E37" s="108"/>
      <c r="F37" s="108"/>
      <c r="G37" s="108"/>
      <c r="H37" s="108"/>
      <c r="I37" s="108"/>
      <c r="J37" s="108"/>
      <c r="K37" s="108"/>
      <c r="L37" s="108"/>
      <c r="M37" s="108"/>
      <c r="N37" s="108"/>
    </row>
    <row r="38" spans="1:14">
      <c r="A38" s="109" t="s">
        <v>1431</v>
      </c>
      <c r="B38" s="108"/>
      <c r="C38" s="108"/>
      <c r="D38" s="108"/>
      <c r="E38" s="108"/>
      <c r="F38" s="108"/>
      <c r="G38" s="108"/>
      <c r="H38" s="108"/>
      <c r="I38" s="108"/>
      <c r="J38" s="108"/>
      <c r="K38" s="108"/>
      <c r="L38" s="108"/>
      <c r="M38" s="108"/>
      <c r="N38" s="108"/>
    </row>
    <row r="39" spans="1:14">
      <c r="A39" s="109" t="s">
        <v>1432</v>
      </c>
      <c r="B39" s="108"/>
      <c r="C39" s="108"/>
      <c r="D39" s="108"/>
      <c r="E39" s="108"/>
      <c r="F39" s="108"/>
      <c r="G39" s="108"/>
      <c r="H39" s="108"/>
      <c r="I39" s="108"/>
      <c r="J39" s="108"/>
      <c r="K39" s="108"/>
      <c r="L39" s="108"/>
      <c r="M39" s="108"/>
      <c r="N39" s="108"/>
    </row>
    <row r="40" spans="1:14">
      <c r="A40" s="109" t="s">
        <v>1433</v>
      </c>
      <c r="B40" s="94"/>
      <c r="C40" s="94"/>
      <c r="D40" s="94"/>
      <c r="E40" s="94"/>
      <c r="F40" s="94"/>
      <c r="G40" s="94"/>
      <c r="H40" s="94"/>
      <c r="I40" s="94"/>
      <c r="J40" s="94"/>
      <c r="K40" s="94"/>
      <c r="L40" s="94"/>
      <c r="M40" s="94"/>
      <c r="N40" s="85"/>
    </row>
    <row r="41" spans="1:14">
      <c r="A41" s="109" t="s">
        <v>1434</v>
      </c>
      <c r="B41" s="94"/>
      <c r="C41" s="94"/>
      <c r="D41" s="94"/>
      <c r="E41" s="94"/>
      <c r="F41" s="94"/>
      <c r="G41" s="94"/>
      <c r="H41" s="94"/>
      <c r="I41" s="94"/>
      <c r="J41" s="94"/>
      <c r="K41" s="94"/>
      <c r="L41" s="94"/>
      <c r="M41" s="94"/>
      <c r="N41" s="85"/>
    </row>
    <row r="42" spans="1:14">
      <c r="A42" s="109" t="s">
        <v>1435</v>
      </c>
      <c r="B42" s="94"/>
      <c r="C42" s="94"/>
      <c r="D42" s="94"/>
      <c r="E42" s="94"/>
      <c r="F42" s="94"/>
      <c r="G42" s="94"/>
      <c r="H42" s="94"/>
      <c r="I42" s="94"/>
      <c r="J42" s="94"/>
      <c r="K42" s="94"/>
      <c r="L42" s="94"/>
      <c r="M42" s="94"/>
      <c r="N42" s="85"/>
    </row>
    <row r="43" spans="1:14">
      <c r="A43" s="109" t="s">
        <v>1436</v>
      </c>
      <c r="B43" s="94"/>
      <c r="C43" s="94"/>
      <c r="D43" s="94"/>
      <c r="E43" s="94"/>
      <c r="F43" s="94"/>
      <c r="G43" s="94"/>
      <c r="H43" s="94"/>
      <c r="I43" s="94"/>
      <c r="J43" s="94"/>
      <c r="K43" s="94"/>
      <c r="L43" s="94"/>
      <c r="M43" s="94"/>
      <c r="N43" s="85"/>
    </row>
    <row r="44" spans="1:14">
      <c r="A44" s="109" t="s">
        <v>1437</v>
      </c>
      <c r="B44" s="108"/>
      <c r="C44" s="108"/>
      <c r="D44" s="108"/>
      <c r="E44" s="108"/>
      <c r="F44" s="108"/>
      <c r="G44" s="108"/>
      <c r="H44" s="108"/>
      <c r="I44" s="108"/>
      <c r="J44" s="108"/>
      <c r="K44" s="108"/>
      <c r="L44" s="108"/>
      <c r="M44" s="108"/>
      <c r="N44" s="85"/>
    </row>
  </sheetData>
  <mergeCells count="2">
    <mergeCell ref="A2:N2"/>
    <mergeCell ref="A3:N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24E2-01EC-4934-BEEE-4018D11EC791}">
  <dimension ref="A1:N44"/>
  <sheetViews>
    <sheetView topLeftCell="B4" workbookViewId="0">
      <selection activeCell="J7" sqref="J7"/>
    </sheetView>
  </sheetViews>
  <sheetFormatPr defaultRowHeight="14.4"/>
  <cols>
    <col min="1" max="1" width="105.7773437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s>
  <sheetData>
    <row r="1" spans="1:14" ht="18">
      <c r="A1" s="95" t="s">
        <v>1386</v>
      </c>
      <c r="B1" s="86"/>
      <c r="C1" s="87"/>
      <c r="D1" s="87"/>
      <c r="E1" s="87"/>
      <c r="F1" s="87"/>
      <c r="G1" s="87"/>
      <c r="H1" s="87"/>
      <c r="I1" s="87"/>
      <c r="J1" s="87"/>
      <c r="K1" s="87"/>
      <c r="L1" s="87"/>
      <c r="M1" s="87"/>
      <c r="N1" s="87"/>
    </row>
    <row r="2" spans="1:14">
      <c r="A2" s="129" t="s">
        <v>1387</v>
      </c>
      <c r="B2" s="129"/>
      <c r="C2" s="129"/>
      <c r="D2" s="129"/>
      <c r="E2" s="129"/>
      <c r="F2" s="129"/>
      <c r="G2" s="129"/>
      <c r="H2" s="129"/>
      <c r="I2" s="129"/>
      <c r="J2" s="129"/>
      <c r="K2" s="129"/>
      <c r="L2" s="129"/>
      <c r="M2" s="129"/>
      <c r="N2" s="129"/>
    </row>
    <row r="3" spans="1:14" ht="17.399999999999999">
      <c r="A3" s="130" t="s">
        <v>1388</v>
      </c>
      <c r="B3" s="130"/>
      <c r="C3" s="130"/>
      <c r="D3" s="130"/>
      <c r="E3" s="130"/>
      <c r="F3" s="130"/>
      <c r="G3" s="130"/>
      <c r="H3" s="130"/>
      <c r="I3" s="130"/>
      <c r="J3" s="130"/>
      <c r="K3" s="130"/>
      <c r="L3" s="130"/>
      <c r="M3" s="130"/>
      <c r="N3" s="130"/>
    </row>
    <row r="4" spans="1:14" ht="17.399999999999999">
      <c r="A4" s="88" t="s">
        <v>1389</v>
      </c>
      <c r="B4" s="89" t="s">
        <v>1390</v>
      </c>
      <c r="C4" s="89" t="s">
        <v>1391</v>
      </c>
      <c r="D4" s="89" t="s">
        <v>1392</v>
      </c>
      <c r="E4" s="89" t="s">
        <v>1393</v>
      </c>
      <c r="F4" s="89" t="s">
        <v>1394</v>
      </c>
      <c r="G4" s="89" t="s">
        <v>1395</v>
      </c>
      <c r="H4" s="89" t="s">
        <v>1396</v>
      </c>
      <c r="I4" s="89" t="s">
        <v>1397</v>
      </c>
      <c r="J4" s="89" t="s">
        <v>1398</v>
      </c>
      <c r="K4" s="89" t="s">
        <v>1399</v>
      </c>
      <c r="L4" s="89" t="s">
        <v>1400</v>
      </c>
      <c r="M4" s="89" t="s">
        <v>1401</v>
      </c>
      <c r="N4" s="89" t="s">
        <v>1402</v>
      </c>
    </row>
    <row r="5" spans="1:14" ht="15.6">
      <c r="A5" s="96" t="s">
        <v>1403</v>
      </c>
      <c r="B5" s="90"/>
      <c r="C5" s="90"/>
      <c r="D5" s="90"/>
      <c r="E5" s="90"/>
      <c r="F5" s="90"/>
      <c r="G5" s="90"/>
      <c r="H5" s="90"/>
      <c r="I5" s="90"/>
      <c r="J5" s="90"/>
      <c r="K5" s="90"/>
      <c r="L5" s="90"/>
      <c r="M5" s="90"/>
      <c r="N5" s="90"/>
    </row>
    <row r="6" spans="1:14" ht="15.6">
      <c r="A6" s="97" t="s">
        <v>1404</v>
      </c>
      <c r="B6" s="91">
        <v>63309.498622749867</v>
      </c>
      <c r="C6" s="91">
        <v>60800.383481587211</v>
      </c>
      <c r="D6" s="91">
        <v>61073.298999169296</v>
      </c>
      <c r="E6" s="91">
        <v>59460.950438057756</v>
      </c>
      <c r="F6" s="91">
        <v>67310.659830633638</v>
      </c>
      <c r="G6" s="91">
        <v>69109.876194440018</v>
      </c>
      <c r="H6" s="91">
        <v>72054.19693085934</v>
      </c>
      <c r="I6" s="91">
        <v>79009.388695268004</v>
      </c>
      <c r="J6" s="91">
        <v>81771.141778992853</v>
      </c>
      <c r="K6" s="91">
        <v>86692.515382787504</v>
      </c>
      <c r="L6" s="91">
        <v>87441.416368947481</v>
      </c>
      <c r="M6" s="91">
        <v>113228.86524779514</v>
      </c>
      <c r="N6" s="92">
        <v>901262.19197128818</v>
      </c>
    </row>
    <row r="7" spans="1:14" ht="15.6">
      <c r="A7" s="97" t="s">
        <v>1405</v>
      </c>
      <c r="B7" s="91"/>
      <c r="C7" s="91"/>
      <c r="D7" s="91"/>
      <c r="E7" s="91"/>
      <c r="F7" s="91"/>
      <c r="G7" s="91"/>
      <c r="H7" s="91"/>
      <c r="I7" s="91"/>
      <c r="J7" s="91"/>
      <c r="K7" s="91"/>
      <c r="L7" s="91"/>
      <c r="M7" s="91"/>
      <c r="N7" s="92"/>
    </row>
    <row r="8" spans="1:14">
      <c r="A8" s="98" t="s">
        <v>1406</v>
      </c>
      <c r="B8" s="91">
        <v>4331.0805045535817</v>
      </c>
      <c r="C8" s="91">
        <v>3901.8497085357071</v>
      </c>
      <c r="D8" s="91">
        <v>5595.704520158647</v>
      </c>
      <c r="E8" s="91">
        <v>6495.7335331540489</v>
      </c>
      <c r="F8" s="91">
        <v>8248.4288123209008</v>
      </c>
      <c r="G8" s="91">
        <v>7704.7650736206797</v>
      </c>
      <c r="H8" s="91">
        <v>9772.1868439781229</v>
      </c>
      <c r="I8" s="91">
        <v>10281.785349314856</v>
      </c>
      <c r="J8" s="91">
        <v>9846.5423623025563</v>
      </c>
      <c r="K8" s="91">
        <v>7748.1723591628743</v>
      </c>
      <c r="L8" s="91">
        <v>7419.0823997762782</v>
      </c>
      <c r="M8" s="91">
        <v>10123.066217309477</v>
      </c>
      <c r="N8" s="92">
        <v>91468.397684187716</v>
      </c>
    </row>
    <row r="9" spans="1:14">
      <c r="A9" s="99" t="s">
        <v>1407</v>
      </c>
      <c r="B9" s="91">
        <v>349.4550366345606</v>
      </c>
      <c r="C9" s="91">
        <v>0</v>
      </c>
      <c r="D9" s="91">
        <v>0</v>
      </c>
      <c r="E9" s="91">
        <v>0.14789540000000001</v>
      </c>
      <c r="F9" s="91">
        <v>0</v>
      </c>
      <c r="G9" s="91">
        <v>592.97964412445003</v>
      </c>
      <c r="H9" s="91">
        <v>2753.5997885095185</v>
      </c>
      <c r="I9" s="91">
        <v>198.40835123955645</v>
      </c>
      <c r="J9" s="91">
        <v>0.13733629999999999</v>
      </c>
      <c r="K9" s="91">
        <v>0</v>
      </c>
      <c r="L9" s="91">
        <v>7.4936600000000006E-2</v>
      </c>
      <c r="M9" s="91">
        <v>0</v>
      </c>
      <c r="N9" s="92">
        <v>3894.802988808085</v>
      </c>
    </row>
    <row r="10" spans="1:14">
      <c r="A10" s="98" t="s">
        <v>1408</v>
      </c>
      <c r="B10" s="91">
        <v>169.3745448352459</v>
      </c>
      <c r="C10" s="91">
        <v>179.870949</v>
      </c>
      <c r="D10" s="91">
        <v>184.24156441702931</v>
      </c>
      <c r="E10" s="91">
        <v>0</v>
      </c>
      <c r="F10" s="91">
        <v>0</v>
      </c>
      <c r="G10" s="91">
        <v>0</v>
      </c>
      <c r="H10" s="91">
        <v>0</v>
      </c>
      <c r="I10" s="91">
        <v>121.39173630000001</v>
      </c>
      <c r="J10" s="91">
        <v>0</v>
      </c>
      <c r="K10" s="91">
        <v>0</v>
      </c>
      <c r="L10" s="91">
        <v>0</v>
      </c>
      <c r="M10" s="91">
        <v>843.91668989999994</v>
      </c>
      <c r="N10" s="92">
        <v>1498.7954844522751</v>
      </c>
    </row>
    <row r="11" spans="1:14">
      <c r="A11" s="98" t="s">
        <v>1409</v>
      </c>
      <c r="B11" s="91">
        <v>0</v>
      </c>
      <c r="C11" s="91">
        <v>0</v>
      </c>
      <c r="D11" s="91">
        <v>0</v>
      </c>
      <c r="E11" s="91">
        <v>0</v>
      </c>
      <c r="F11" s="91">
        <v>0</v>
      </c>
      <c r="G11" s="91">
        <v>0</v>
      </c>
      <c r="H11" s="91">
        <v>0</v>
      </c>
      <c r="I11" s="91">
        <v>0</v>
      </c>
      <c r="J11" s="91">
        <v>0</v>
      </c>
      <c r="K11" s="91">
        <v>0</v>
      </c>
      <c r="L11" s="91">
        <v>0</v>
      </c>
      <c r="M11" s="91">
        <v>0</v>
      </c>
      <c r="N11" s="92">
        <v>0</v>
      </c>
    </row>
    <row r="12" spans="1:14">
      <c r="A12" s="99" t="s">
        <v>1410</v>
      </c>
      <c r="B12" s="91">
        <v>0</v>
      </c>
      <c r="C12" s="91">
        <v>0</v>
      </c>
      <c r="D12" s="91">
        <v>0</v>
      </c>
      <c r="E12" s="91">
        <v>0</v>
      </c>
      <c r="F12" s="91">
        <v>0</v>
      </c>
      <c r="G12" s="91">
        <v>0</v>
      </c>
      <c r="H12" s="91">
        <v>0</v>
      </c>
      <c r="I12" s="91">
        <v>0</v>
      </c>
      <c r="J12" s="91">
        <v>0</v>
      </c>
      <c r="K12" s="91">
        <v>0</v>
      </c>
      <c r="L12" s="91">
        <v>0</v>
      </c>
      <c r="M12" s="91">
        <v>0</v>
      </c>
      <c r="N12" s="92">
        <v>0</v>
      </c>
    </row>
    <row r="13" spans="1:14">
      <c r="A13" s="98" t="s">
        <v>1411</v>
      </c>
      <c r="B13" s="91">
        <v>10.8569897</v>
      </c>
      <c r="C13" s="91">
        <v>19.542610300000003</v>
      </c>
      <c r="D13" s="91">
        <v>6.5960564000000002</v>
      </c>
      <c r="E13" s="91">
        <v>4.8623181000000004</v>
      </c>
      <c r="F13" s="91">
        <v>20.7515882</v>
      </c>
      <c r="G13" s="91">
        <v>21.584827699999998</v>
      </c>
      <c r="H13" s="91">
        <v>10.921708600000001</v>
      </c>
      <c r="I13" s="91">
        <v>35.7928821</v>
      </c>
      <c r="J13" s="91">
        <v>30.897298999999997</v>
      </c>
      <c r="K13" s="91">
        <v>17.471872600000001</v>
      </c>
      <c r="L13" s="91">
        <v>35.573634900000002</v>
      </c>
      <c r="M13" s="91">
        <v>38.134251599999999</v>
      </c>
      <c r="N13" s="92">
        <v>252.98603920000002</v>
      </c>
    </row>
    <row r="14" spans="1:14">
      <c r="A14" s="98" t="s">
        <v>1412</v>
      </c>
      <c r="B14" s="91">
        <v>1866.1582330269998</v>
      </c>
      <c r="C14" s="91">
        <v>1665.0693524753249</v>
      </c>
      <c r="D14" s="91">
        <v>1332.6023745</v>
      </c>
      <c r="E14" s="91">
        <v>1368.84348327055</v>
      </c>
      <c r="F14" s="91">
        <v>1584.2582096367328</v>
      </c>
      <c r="G14" s="91">
        <v>1559.2016386314169</v>
      </c>
      <c r="H14" s="91">
        <v>2181.2363866461196</v>
      </c>
      <c r="I14" s="91">
        <v>1442.3871379244001</v>
      </c>
      <c r="J14" s="91">
        <v>2130.4848044455671</v>
      </c>
      <c r="K14" s="91">
        <v>1053.875039</v>
      </c>
      <c r="L14" s="91">
        <v>1459.0109165000001</v>
      </c>
      <c r="M14" s="91">
        <v>2061.1262651000002</v>
      </c>
      <c r="N14" s="92">
        <v>19704.253841157111</v>
      </c>
    </row>
    <row r="15" spans="1:14">
      <c r="A15" s="98" t="s">
        <v>1413</v>
      </c>
      <c r="B15" s="91">
        <v>2288.4191319281085</v>
      </c>
      <c r="C15" s="91">
        <v>1770.472859400174</v>
      </c>
      <c r="D15" s="91">
        <v>1770.7152182333036</v>
      </c>
      <c r="E15" s="91">
        <v>3191.2333356598238</v>
      </c>
      <c r="F15" s="91">
        <v>2269.8730316273113</v>
      </c>
      <c r="G15" s="91">
        <v>1392.653815630355</v>
      </c>
      <c r="H15" s="91">
        <v>2786.0343695399292</v>
      </c>
      <c r="I15" s="91">
        <v>2071.8881447993331</v>
      </c>
      <c r="J15" s="91">
        <v>3041.794156568681</v>
      </c>
      <c r="K15" s="91">
        <v>2976.1114047939245</v>
      </c>
      <c r="L15" s="91">
        <v>3784.2554105473382</v>
      </c>
      <c r="M15" s="91">
        <v>5471.3310131703438</v>
      </c>
      <c r="N15" s="92">
        <v>32814.78189189863</v>
      </c>
    </row>
    <row r="16" spans="1:14">
      <c r="A16" s="98" t="s">
        <v>1414</v>
      </c>
      <c r="B16" s="91">
        <v>844.60629867400007</v>
      </c>
      <c r="C16" s="91">
        <v>680.32935089999989</v>
      </c>
      <c r="D16" s="91">
        <v>537.62193709999997</v>
      </c>
      <c r="E16" s="91">
        <v>406.94049250000006</v>
      </c>
      <c r="F16" s="91">
        <v>303.7964078</v>
      </c>
      <c r="G16" s="91">
        <v>405.42638069999998</v>
      </c>
      <c r="H16" s="91">
        <v>524.57537400000001</v>
      </c>
      <c r="I16" s="91">
        <v>635.58945960000005</v>
      </c>
      <c r="J16" s="91">
        <v>838.66889880000008</v>
      </c>
      <c r="K16" s="91">
        <v>738.91371020000008</v>
      </c>
      <c r="L16" s="91">
        <v>744.02557439999998</v>
      </c>
      <c r="M16" s="91">
        <v>1017.5288219</v>
      </c>
      <c r="N16" s="92">
        <v>7678.022706574</v>
      </c>
    </row>
    <row r="17" spans="1:14">
      <c r="A17" s="98" t="s">
        <v>1415</v>
      </c>
      <c r="B17" s="91">
        <v>62.365735700000002</v>
      </c>
      <c r="C17" s="91">
        <v>347.47160120000001</v>
      </c>
      <c r="D17" s="91">
        <v>352.19205570000003</v>
      </c>
      <c r="E17" s="91">
        <v>618.59161559999995</v>
      </c>
      <c r="F17" s="91">
        <v>299.97308129999999</v>
      </c>
      <c r="G17" s="91">
        <v>360.67321450000003</v>
      </c>
      <c r="H17" s="91">
        <v>595.86901400000011</v>
      </c>
      <c r="I17" s="91">
        <v>717.38930750000009</v>
      </c>
      <c r="J17" s="91">
        <v>1775.9366044999997</v>
      </c>
      <c r="K17" s="91">
        <v>1478.84619</v>
      </c>
      <c r="L17" s="91">
        <v>866.01488240000003</v>
      </c>
      <c r="M17" s="91">
        <v>727.93527269999993</v>
      </c>
      <c r="N17" s="92">
        <v>8203.2585750999988</v>
      </c>
    </row>
    <row r="18" spans="1:14">
      <c r="A18" s="98" t="s">
        <v>1416</v>
      </c>
      <c r="B18" s="91">
        <v>975.83005848740117</v>
      </c>
      <c r="C18" s="91">
        <v>681.40746086502554</v>
      </c>
      <c r="D18" s="91">
        <v>826.37618810959998</v>
      </c>
      <c r="E18" s="91">
        <v>1313.1363583684201</v>
      </c>
      <c r="F18" s="91">
        <v>945.27455147540536</v>
      </c>
      <c r="G18" s="91">
        <v>1888.0131172297019</v>
      </c>
      <c r="H18" s="91">
        <v>792.89357942084951</v>
      </c>
      <c r="I18" s="91">
        <v>591.43079914600003</v>
      </c>
      <c r="J18" s="91">
        <v>944.92476746126067</v>
      </c>
      <c r="K18" s="91">
        <v>1122.3829191537041</v>
      </c>
      <c r="L18" s="91">
        <v>568.2339096431499</v>
      </c>
      <c r="M18" s="91">
        <v>669.57355550250008</v>
      </c>
      <c r="N18" s="92">
        <v>11319.477264863019</v>
      </c>
    </row>
    <row r="19" spans="1:14" ht="15.6">
      <c r="A19" s="103" t="s">
        <v>1417</v>
      </c>
      <c r="B19" s="93">
        <v>10898.146533539897</v>
      </c>
      <c r="C19" s="93">
        <v>9246.0138926762338</v>
      </c>
      <c r="D19" s="93">
        <v>10606.049914618579</v>
      </c>
      <c r="E19" s="93">
        <v>13399.489032052843</v>
      </c>
      <c r="F19" s="93">
        <v>13672.355682360352</v>
      </c>
      <c r="G19" s="93">
        <v>13925.297712136608</v>
      </c>
      <c r="H19" s="93">
        <v>19417.31706469454</v>
      </c>
      <c r="I19" s="93">
        <v>16096.063167924145</v>
      </c>
      <c r="J19" s="93">
        <v>18609.386229378066</v>
      </c>
      <c r="K19" s="93">
        <v>15135.773494910503</v>
      </c>
      <c r="L19" s="93">
        <v>14876.271664766766</v>
      </c>
      <c r="M19" s="93">
        <v>20952.612087182319</v>
      </c>
      <c r="N19" s="93">
        <v>176834.77647624083</v>
      </c>
    </row>
    <row r="20" spans="1:14" ht="15.6">
      <c r="A20" s="100" t="s">
        <v>1418</v>
      </c>
      <c r="B20" s="93">
        <v>74207.645156289771</v>
      </c>
      <c r="C20" s="93">
        <v>70046.397374263441</v>
      </c>
      <c r="D20" s="93">
        <v>71679.348913787879</v>
      </c>
      <c r="E20" s="93">
        <v>72860.439470110607</v>
      </c>
      <c r="F20" s="93">
        <v>80983.015512993996</v>
      </c>
      <c r="G20" s="93">
        <v>83035.173906576631</v>
      </c>
      <c r="H20" s="93">
        <v>91471.513995553876</v>
      </c>
      <c r="I20" s="93">
        <v>95105.451863192153</v>
      </c>
      <c r="J20" s="93">
        <v>100380.52800837092</v>
      </c>
      <c r="K20" s="93">
        <v>101828.28887769801</v>
      </c>
      <c r="L20" s="93">
        <v>102317.68803371425</v>
      </c>
      <c r="M20" s="93">
        <v>134181.47733497745</v>
      </c>
      <c r="N20" s="93">
        <v>1078096.968447529</v>
      </c>
    </row>
    <row r="21" spans="1:14" ht="15.6">
      <c r="A21" s="101" t="s">
        <v>1419</v>
      </c>
      <c r="B21" s="91"/>
      <c r="C21" s="91"/>
      <c r="D21" s="91"/>
      <c r="E21" s="91"/>
      <c r="F21" s="91"/>
      <c r="G21" s="91"/>
      <c r="H21" s="91"/>
      <c r="I21" s="91"/>
      <c r="J21" s="91"/>
      <c r="K21" s="91"/>
      <c r="L21" s="91"/>
      <c r="M21" s="91"/>
      <c r="N21" s="92"/>
    </row>
    <row r="22" spans="1:14">
      <c r="A22" s="104" t="s">
        <v>1406</v>
      </c>
      <c r="B22" s="91">
        <v>232.1362244</v>
      </c>
      <c r="C22" s="91">
        <v>247.8726825</v>
      </c>
      <c r="D22" s="91">
        <v>174.2045129</v>
      </c>
      <c r="E22" s="91">
        <v>164.31052339999999</v>
      </c>
      <c r="F22" s="91">
        <v>242.75606210000001</v>
      </c>
      <c r="G22" s="91">
        <v>263.90850289999997</v>
      </c>
      <c r="H22" s="91">
        <v>265.21134849999999</v>
      </c>
      <c r="I22" s="91">
        <v>326.87478720000001</v>
      </c>
      <c r="J22" s="91">
        <v>377.79334549999999</v>
      </c>
      <c r="K22" s="91">
        <v>349.24289379999999</v>
      </c>
      <c r="L22" s="91">
        <v>302.89777729999997</v>
      </c>
      <c r="M22" s="91">
        <v>266.37377809999998</v>
      </c>
      <c r="N22" s="92">
        <v>3213.5824386000004</v>
      </c>
    </row>
    <row r="23" spans="1:14">
      <c r="A23" s="105" t="s">
        <v>1420</v>
      </c>
      <c r="B23" s="91">
        <v>4405.4636600250005</v>
      </c>
      <c r="C23" s="91">
        <v>6512.2124041550569</v>
      </c>
      <c r="D23" s="91">
        <v>5894.791507827048</v>
      </c>
      <c r="E23" s="91">
        <v>5486.9030957477071</v>
      </c>
      <c r="F23" s="91">
        <v>4714.7809591060004</v>
      </c>
      <c r="G23" s="91">
        <v>4648.2508255323673</v>
      </c>
      <c r="H23" s="91">
        <v>6265.8855519873969</v>
      </c>
      <c r="I23" s="91">
        <v>6181.9330105634999</v>
      </c>
      <c r="J23" s="91">
        <v>7997.3763941067664</v>
      </c>
      <c r="K23" s="91">
        <v>7040.819287014001</v>
      </c>
      <c r="L23" s="91">
        <v>8675.3499360199712</v>
      </c>
      <c r="M23" s="91">
        <v>13824.841046345849</v>
      </c>
      <c r="N23" s="92">
        <v>81648.607678430679</v>
      </c>
    </row>
    <row r="24" spans="1:14">
      <c r="A24" s="104" t="s">
        <v>1421</v>
      </c>
      <c r="B24" s="91">
        <v>1936.3570467834807</v>
      </c>
      <c r="C24" s="91">
        <v>2184.3757235447501</v>
      </c>
      <c r="D24" s="91">
        <v>2867.2175609455999</v>
      </c>
      <c r="E24" s="91">
        <v>2410.0106215043625</v>
      </c>
      <c r="F24" s="91">
        <v>3074.6301026091796</v>
      </c>
      <c r="G24" s="91">
        <v>3259.2608494491869</v>
      </c>
      <c r="H24" s="91">
        <v>3027.843072690383</v>
      </c>
      <c r="I24" s="91">
        <v>3413.5411311686003</v>
      </c>
      <c r="J24" s="91">
        <v>3457.3273850072305</v>
      </c>
      <c r="K24" s="91">
        <v>2885.8880146904798</v>
      </c>
      <c r="L24" s="91">
        <v>2792.9086558151998</v>
      </c>
      <c r="M24" s="91">
        <v>5921.9597127919988</v>
      </c>
      <c r="N24" s="92">
        <v>37231.319877000453</v>
      </c>
    </row>
    <row r="25" spans="1:14">
      <c r="A25" s="104" t="s">
        <v>1422</v>
      </c>
      <c r="B25" s="91">
        <v>1054.046287482</v>
      </c>
      <c r="C25" s="91">
        <v>1700.809281238</v>
      </c>
      <c r="D25" s="91">
        <v>2085.9260185996818</v>
      </c>
      <c r="E25" s="91">
        <v>1521.1799402474192</v>
      </c>
      <c r="F25" s="91">
        <v>1389.7582930160002</v>
      </c>
      <c r="G25" s="91">
        <v>1281.2574352668096</v>
      </c>
      <c r="H25" s="91">
        <v>2439.0396655186005</v>
      </c>
      <c r="I25" s="91">
        <v>2905.1334746368002</v>
      </c>
      <c r="J25" s="91">
        <v>2768.224577091416</v>
      </c>
      <c r="K25" s="91">
        <v>2525.3479926999998</v>
      </c>
      <c r="L25" s="91">
        <v>2627.921983832</v>
      </c>
      <c r="M25" s="91">
        <v>4813.0825066487769</v>
      </c>
      <c r="N25" s="92">
        <v>27111.727456277506</v>
      </c>
    </row>
    <row r="26" spans="1:14">
      <c r="A26" s="99" t="s">
        <v>1410</v>
      </c>
      <c r="B26" s="91">
        <v>6.0118874</v>
      </c>
      <c r="C26" s="91">
        <v>5.899197</v>
      </c>
      <c r="D26" s="91">
        <v>8.8274250999999992</v>
      </c>
      <c r="E26" s="91">
        <v>5.6966828999999999</v>
      </c>
      <c r="F26" s="91">
        <v>3.2972660999999999</v>
      </c>
      <c r="G26" s="91">
        <v>5.3375459999999997</v>
      </c>
      <c r="H26" s="91">
        <v>5.4742503999999998</v>
      </c>
      <c r="I26" s="91">
        <v>8.0263913999999996</v>
      </c>
      <c r="J26" s="91">
        <v>7.4064674999999998</v>
      </c>
      <c r="K26" s="91">
        <v>6.8083255999999999</v>
      </c>
      <c r="L26" s="91">
        <v>6.6603481999999996</v>
      </c>
      <c r="M26" s="91">
        <v>7.4723943000000004</v>
      </c>
      <c r="N26" s="92">
        <v>76.918181900000008</v>
      </c>
    </row>
    <row r="27" spans="1:14">
      <c r="A27" s="98" t="s">
        <v>1411</v>
      </c>
      <c r="B27" s="91">
        <v>7212.999099310061</v>
      </c>
      <c r="C27" s="91">
        <v>11833.966427543517</v>
      </c>
      <c r="D27" s="91">
        <v>12122.688467489328</v>
      </c>
      <c r="E27" s="91">
        <v>10066.060952620057</v>
      </c>
      <c r="F27" s="91">
        <v>11127.397368607577</v>
      </c>
      <c r="G27" s="91">
        <v>12496.824887223802</v>
      </c>
      <c r="H27" s="91">
        <v>15298.121776823842</v>
      </c>
      <c r="I27" s="91">
        <v>14150.786669754598</v>
      </c>
      <c r="J27" s="91">
        <v>14804.945308560058</v>
      </c>
      <c r="K27" s="91">
        <v>14187.666975430386</v>
      </c>
      <c r="L27" s="91">
        <v>14940.455816372309</v>
      </c>
      <c r="M27" s="91">
        <v>26499.334133651955</v>
      </c>
      <c r="N27" s="92">
        <v>164741.24788338749</v>
      </c>
    </row>
    <row r="28" spans="1:14">
      <c r="A28" s="98" t="s">
        <v>1423</v>
      </c>
      <c r="B28" s="91">
        <v>0</v>
      </c>
      <c r="C28" s="91">
        <v>0</v>
      </c>
      <c r="D28" s="91">
        <v>0</v>
      </c>
      <c r="E28" s="91">
        <v>0</v>
      </c>
      <c r="F28" s="91">
        <v>0</v>
      </c>
      <c r="G28" s="91">
        <v>0</v>
      </c>
      <c r="H28" s="91">
        <v>0</v>
      </c>
      <c r="I28" s="91">
        <v>0</v>
      </c>
      <c r="J28" s="91">
        <v>0.111848</v>
      </c>
      <c r="K28" s="91">
        <v>0.109641</v>
      </c>
      <c r="L28" s="91">
        <v>0</v>
      </c>
      <c r="M28" s="91">
        <v>0</v>
      </c>
      <c r="N28" s="92">
        <v>0.22148899999999999</v>
      </c>
    </row>
    <row r="29" spans="1:14">
      <c r="A29" s="98" t="s">
        <v>1424</v>
      </c>
      <c r="B29" s="91">
        <v>3.33</v>
      </c>
      <c r="C29" s="91">
        <v>0.79</v>
      </c>
      <c r="D29" s="91">
        <v>6.01</v>
      </c>
      <c r="E29" s="91">
        <v>3.1100000000000003</v>
      </c>
      <c r="F29" s="91">
        <v>7.83</v>
      </c>
      <c r="G29" s="91">
        <v>5.5</v>
      </c>
      <c r="H29" s="91">
        <v>4.8500000000000005</v>
      </c>
      <c r="I29" s="91">
        <v>5.6899999999999995</v>
      </c>
      <c r="J29" s="91">
        <v>16.72</v>
      </c>
      <c r="K29" s="91">
        <v>6.04</v>
      </c>
      <c r="L29" s="91">
        <v>34.94</v>
      </c>
      <c r="M29" s="91">
        <v>19.643119980000002</v>
      </c>
      <c r="N29" s="92">
        <v>114.45311998</v>
      </c>
    </row>
    <row r="30" spans="1:14">
      <c r="A30" s="98" t="s">
        <v>1413</v>
      </c>
      <c r="B30" s="91">
        <v>287.78608955799996</v>
      </c>
      <c r="C30" s="91">
        <v>774.17463216199997</v>
      </c>
      <c r="D30" s="91">
        <v>654.58600609999996</v>
      </c>
      <c r="E30" s="91">
        <v>1063.5743677</v>
      </c>
      <c r="F30" s="91">
        <v>574.95720140000003</v>
      </c>
      <c r="G30" s="91">
        <v>503.14039436967505</v>
      </c>
      <c r="H30" s="91">
        <v>450.89345987251664</v>
      </c>
      <c r="I30" s="91">
        <v>265.32013119999999</v>
      </c>
      <c r="J30" s="91">
        <v>480.72942020000005</v>
      </c>
      <c r="K30" s="91">
        <v>617.62004400000001</v>
      </c>
      <c r="L30" s="91">
        <v>400.7434773</v>
      </c>
      <c r="M30" s="91">
        <v>559.55449659999999</v>
      </c>
      <c r="N30" s="92">
        <v>6633.0797204621922</v>
      </c>
    </row>
    <row r="31" spans="1:14">
      <c r="A31" s="98" t="s">
        <v>1414</v>
      </c>
      <c r="B31" s="91">
        <v>0.7120126</v>
      </c>
      <c r="C31" s="91">
        <v>0</v>
      </c>
      <c r="D31" s="91">
        <v>0</v>
      </c>
      <c r="E31" s="91">
        <v>0</v>
      </c>
      <c r="F31" s="91">
        <v>0</v>
      </c>
      <c r="G31" s="91">
        <v>8.6388581000000002</v>
      </c>
      <c r="H31" s="91">
        <v>18.512186200000002</v>
      </c>
      <c r="I31" s="91">
        <v>0</v>
      </c>
      <c r="J31" s="91">
        <v>0</v>
      </c>
      <c r="K31" s="91">
        <v>0</v>
      </c>
      <c r="L31" s="91">
        <v>0</v>
      </c>
      <c r="M31" s="91">
        <v>0</v>
      </c>
      <c r="N31" s="92">
        <v>27.863056900000004</v>
      </c>
    </row>
    <row r="32" spans="1:14">
      <c r="A32" s="98" t="s">
        <v>1425</v>
      </c>
      <c r="B32" s="91">
        <v>2.5674964</v>
      </c>
      <c r="C32" s="91">
        <v>0.40168055000000003</v>
      </c>
      <c r="D32" s="91">
        <v>0.7957958799999999</v>
      </c>
      <c r="E32" s="91">
        <v>0.63448767300000009</v>
      </c>
      <c r="F32" s="91">
        <v>148.598040768</v>
      </c>
      <c r="G32" s="91">
        <v>158.32308773699998</v>
      </c>
      <c r="H32" s="91">
        <v>190.77251081200001</v>
      </c>
      <c r="I32" s="91">
        <v>0</v>
      </c>
      <c r="J32" s="91">
        <v>0.41038355399999998</v>
      </c>
      <c r="K32" s="91">
        <v>0</v>
      </c>
      <c r="L32" s="91">
        <v>33.299999999999997</v>
      </c>
      <c r="M32" s="91">
        <v>17.512614849999999</v>
      </c>
      <c r="N32" s="92">
        <v>553.31609822399992</v>
      </c>
    </row>
    <row r="33" spans="1:14">
      <c r="A33" s="98" t="s">
        <v>1426</v>
      </c>
      <c r="B33" s="91">
        <v>1006.2859617869999</v>
      </c>
      <c r="C33" s="91">
        <v>1112.8164521980998</v>
      </c>
      <c r="D33" s="91">
        <v>971.15314879386574</v>
      </c>
      <c r="E33" s="91">
        <v>1088.2538267632899</v>
      </c>
      <c r="F33" s="91">
        <v>405.77332243820285</v>
      </c>
      <c r="G33" s="91">
        <v>567.88159793166938</v>
      </c>
      <c r="H33" s="91">
        <v>832.52430698894898</v>
      </c>
      <c r="I33" s="91">
        <v>588.7074272509999</v>
      </c>
      <c r="J33" s="91">
        <v>743.13619608390002</v>
      </c>
      <c r="K33" s="91">
        <v>1062.0379159210001</v>
      </c>
      <c r="L33" s="91">
        <v>851.2908468201224</v>
      </c>
      <c r="M33" s="91">
        <v>1218.8039141556874</v>
      </c>
      <c r="N33" s="92">
        <v>10448.664917132786</v>
      </c>
    </row>
    <row r="34" spans="1:14" ht="15.6">
      <c r="A34" s="102" t="s">
        <v>1427</v>
      </c>
      <c r="B34" s="93">
        <v>16147.695765745542</v>
      </c>
      <c r="C34" s="93">
        <v>24373.31848089143</v>
      </c>
      <c r="D34" s="93">
        <v>24786.200443635524</v>
      </c>
      <c r="E34" s="93">
        <v>21809.734498555837</v>
      </c>
      <c r="F34" s="93">
        <v>21689.778616144962</v>
      </c>
      <c r="G34" s="93">
        <v>23198.323984510509</v>
      </c>
      <c r="H34" s="93">
        <v>28799.128129793688</v>
      </c>
      <c r="I34" s="93">
        <v>27846.013023174499</v>
      </c>
      <c r="J34" s="93">
        <v>30654.181325603375</v>
      </c>
      <c r="K34" s="93">
        <v>28681.581090155865</v>
      </c>
      <c r="L34" s="93">
        <v>30666.4688416596</v>
      </c>
      <c r="M34" s="93">
        <v>53148.577717424268</v>
      </c>
      <c r="N34" s="93">
        <v>331801.0019172951</v>
      </c>
    </row>
    <row r="35" spans="1:14" ht="15.6">
      <c r="A35" s="100" t="s">
        <v>1428</v>
      </c>
      <c r="B35" s="93">
        <v>58059.949390544229</v>
      </c>
      <c r="C35" s="93">
        <v>45673.07889337201</v>
      </c>
      <c r="D35" s="93">
        <v>46893.148470152359</v>
      </c>
      <c r="E35" s="93">
        <v>51050.704971554769</v>
      </c>
      <c r="F35" s="93">
        <v>59293.236896849034</v>
      </c>
      <c r="G35" s="93">
        <v>59836.849922066118</v>
      </c>
      <c r="H35" s="93">
        <v>62672.385865760189</v>
      </c>
      <c r="I35" s="93">
        <v>67259.438840017654</v>
      </c>
      <c r="J35" s="93">
        <v>69726.346682767544</v>
      </c>
      <c r="K35" s="93">
        <v>73146.707787542138</v>
      </c>
      <c r="L35" s="93">
        <v>71651.219192054647</v>
      </c>
      <c r="M35" s="93">
        <v>81032.899617553179</v>
      </c>
      <c r="N35" s="93">
        <v>746295.96653023385</v>
      </c>
    </row>
    <row r="36" spans="1:14">
      <c r="A36" s="111" t="s">
        <v>1429</v>
      </c>
      <c r="B36" s="110"/>
      <c r="C36" s="106"/>
      <c r="D36" s="106"/>
      <c r="E36" s="106"/>
      <c r="F36" s="106"/>
      <c r="G36" s="106"/>
      <c r="H36" s="106"/>
      <c r="I36" s="106"/>
      <c r="J36" s="106"/>
      <c r="K36" s="106"/>
      <c r="L36" s="106"/>
      <c r="M36" s="106"/>
      <c r="N36" s="106"/>
    </row>
    <row r="37" spans="1:14">
      <c r="A37" s="107" t="s">
        <v>1430</v>
      </c>
      <c r="B37" s="108"/>
      <c r="C37" s="108"/>
      <c r="D37" s="108"/>
      <c r="E37" s="108"/>
      <c r="F37" s="108"/>
      <c r="G37" s="108"/>
      <c r="H37" s="108"/>
      <c r="I37" s="108"/>
      <c r="J37" s="108"/>
      <c r="K37" s="108"/>
      <c r="L37" s="108"/>
      <c r="M37" s="108"/>
      <c r="N37" s="108"/>
    </row>
    <row r="38" spans="1:14">
      <c r="A38" s="109" t="s">
        <v>1431</v>
      </c>
      <c r="B38" s="108"/>
      <c r="C38" s="108"/>
      <c r="D38" s="108"/>
      <c r="E38" s="108"/>
      <c r="F38" s="108"/>
      <c r="G38" s="108"/>
      <c r="H38" s="108"/>
      <c r="I38" s="108"/>
      <c r="J38" s="108"/>
      <c r="K38" s="108"/>
      <c r="L38" s="108"/>
      <c r="M38" s="108"/>
      <c r="N38" s="108"/>
    </row>
    <row r="39" spans="1:14">
      <c r="A39" s="109" t="s">
        <v>1432</v>
      </c>
      <c r="B39" s="108"/>
      <c r="C39" s="108"/>
      <c r="D39" s="108"/>
      <c r="E39" s="108"/>
      <c r="F39" s="108"/>
      <c r="G39" s="108"/>
      <c r="H39" s="108"/>
      <c r="I39" s="108"/>
      <c r="J39" s="108"/>
      <c r="K39" s="108"/>
      <c r="L39" s="108"/>
      <c r="M39" s="108"/>
      <c r="N39" s="108"/>
    </row>
    <row r="40" spans="1:14">
      <c r="A40" s="109" t="s">
        <v>1433</v>
      </c>
      <c r="B40" s="94"/>
      <c r="C40" s="94"/>
      <c r="D40" s="94"/>
      <c r="E40" s="94"/>
      <c r="F40" s="94"/>
      <c r="G40" s="94"/>
      <c r="H40" s="94"/>
      <c r="I40" s="94"/>
      <c r="J40" s="94"/>
      <c r="K40" s="94"/>
      <c r="L40" s="94"/>
      <c r="M40" s="94"/>
      <c r="N40" s="85"/>
    </row>
    <row r="41" spans="1:14">
      <c r="A41" s="109" t="s">
        <v>1434</v>
      </c>
      <c r="B41" s="94"/>
      <c r="C41" s="94"/>
      <c r="D41" s="94"/>
      <c r="E41" s="94"/>
      <c r="F41" s="94"/>
      <c r="G41" s="94"/>
      <c r="H41" s="94"/>
      <c r="I41" s="94"/>
      <c r="J41" s="94"/>
      <c r="K41" s="94"/>
      <c r="L41" s="94"/>
      <c r="M41" s="94"/>
      <c r="N41" s="85"/>
    </row>
    <row r="42" spans="1:14">
      <c r="A42" s="109" t="s">
        <v>1435</v>
      </c>
      <c r="B42" s="94"/>
      <c r="C42" s="94"/>
      <c r="D42" s="94"/>
      <c r="E42" s="94"/>
      <c r="F42" s="94"/>
      <c r="G42" s="94"/>
      <c r="H42" s="94"/>
      <c r="I42" s="94"/>
      <c r="J42" s="94"/>
      <c r="K42" s="94"/>
      <c r="L42" s="94"/>
      <c r="M42" s="94"/>
      <c r="N42" s="85"/>
    </row>
    <row r="43" spans="1:14">
      <c r="A43" s="109" t="s">
        <v>1436</v>
      </c>
      <c r="B43" s="94"/>
      <c r="C43" s="94"/>
      <c r="D43" s="94"/>
      <c r="E43" s="94"/>
      <c r="F43" s="94"/>
      <c r="G43" s="94"/>
      <c r="H43" s="94"/>
      <c r="I43" s="94"/>
      <c r="J43" s="94"/>
      <c r="K43" s="94"/>
      <c r="L43" s="94"/>
      <c r="M43" s="94"/>
      <c r="N43" s="85"/>
    </row>
    <row r="44" spans="1:14">
      <c r="A44" s="109" t="s">
        <v>1437</v>
      </c>
      <c r="B44" s="108"/>
      <c r="C44" s="108"/>
      <c r="D44" s="108"/>
      <c r="E44" s="108"/>
      <c r="F44" s="108"/>
      <c r="G44" s="108"/>
      <c r="H44" s="108"/>
      <c r="I44" s="108"/>
      <c r="J44" s="108"/>
      <c r="K44" s="108"/>
      <c r="L44" s="108"/>
      <c r="M44" s="108"/>
      <c r="N44" s="85"/>
    </row>
  </sheetData>
  <mergeCells count="2">
    <mergeCell ref="A2:N2"/>
    <mergeCell ref="A3:N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3B6B-6D21-4752-8D21-30F93D5DBA0D}">
  <dimension ref="B3:Y41"/>
  <sheetViews>
    <sheetView workbookViewId="0">
      <selection activeCell="F49" sqref="F49"/>
    </sheetView>
  </sheetViews>
  <sheetFormatPr defaultRowHeight="14.4"/>
  <cols>
    <col min="2" max="2" width="30.6640625" customWidth="1"/>
    <col min="3" max="3" width="22.33203125" bestFit="1" customWidth="1"/>
    <col min="5" max="5" width="30.44140625" bestFit="1" customWidth="1"/>
    <col min="6" max="6" width="19.44140625" bestFit="1" customWidth="1"/>
    <col min="7" max="7" width="25.77734375" bestFit="1" customWidth="1"/>
    <col min="9" max="9" width="18.88671875" bestFit="1" customWidth="1"/>
    <col min="10" max="10" width="23.6640625" bestFit="1" customWidth="1"/>
    <col min="11" max="11" width="9.109375" bestFit="1" customWidth="1"/>
    <col min="12" max="12" width="12" bestFit="1" customWidth="1"/>
    <col min="13" max="13" width="12.5546875" bestFit="1" customWidth="1"/>
    <col min="16" max="16" width="30.44140625" bestFit="1" customWidth="1"/>
    <col min="17" max="17" width="16.21875" bestFit="1" customWidth="1"/>
    <col min="18" max="18" width="16.6640625" bestFit="1" customWidth="1"/>
    <col min="19" max="19" width="24" customWidth="1"/>
    <col min="22" max="22" width="21.109375" bestFit="1" customWidth="1"/>
    <col min="23" max="23" width="20.88671875" bestFit="1" customWidth="1"/>
    <col min="24" max="24" width="29.33203125" bestFit="1" customWidth="1"/>
    <col min="25" max="25" width="29.88671875" bestFit="1" customWidth="1"/>
  </cols>
  <sheetData>
    <row r="3" spans="2:25">
      <c r="B3" s="120" t="s">
        <v>1193</v>
      </c>
      <c r="C3" s="120"/>
    </row>
    <row r="5" spans="2:25">
      <c r="B5" s="2" t="s">
        <v>1194</v>
      </c>
      <c r="C5" s="2" t="s">
        <v>1195</v>
      </c>
    </row>
    <row r="6" spans="2:25" ht="15" thickBot="1">
      <c r="B6" t="s">
        <v>30</v>
      </c>
      <c r="C6" t="s">
        <v>1212</v>
      </c>
    </row>
    <row r="7" spans="2:25" ht="15" thickBot="1">
      <c r="B7" t="s">
        <v>31</v>
      </c>
      <c r="C7" t="s">
        <v>31</v>
      </c>
      <c r="E7" s="4" t="s">
        <v>1196</v>
      </c>
      <c r="P7" t="s">
        <v>1220</v>
      </c>
      <c r="V7" s="39" t="s">
        <v>1221</v>
      </c>
      <c r="W7" s="40"/>
      <c r="X7" s="40"/>
      <c r="Y7" s="41"/>
    </row>
    <row r="8" spans="2:25">
      <c r="B8" t="s">
        <v>32</v>
      </c>
      <c r="C8" t="s">
        <v>32</v>
      </c>
      <c r="E8" s="59" t="s">
        <v>45</v>
      </c>
      <c r="F8" s="60" t="s">
        <v>49</v>
      </c>
      <c r="G8" s="60" t="s">
        <v>52</v>
      </c>
      <c r="H8" s="60" t="s">
        <v>53</v>
      </c>
      <c r="I8" s="60" t="s">
        <v>1197</v>
      </c>
      <c r="J8" s="60" t="s">
        <v>55</v>
      </c>
      <c r="K8" s="60" t="s">
        <v>56</v>
      </c>
      <c r="L8" s="60" t="s">
        <v>1198</v>
      </c>
      <c r="M8" s="61" t="s">
        <v>58</v>
      </c>
      <c r="P8" s="2" t="s">
        <v>1214</v>
      </c>
      <c r="Q8" s="2" t="s">
        <v>1215</v>
      </c>
      <c r="R8" s="2" t="s">
        <v>1216</v>
      </c>
      <c r="S8" s="122" t="s">
        <v>1385</v>
      </c>
      <c r="V8" s="46" t="s">
        <v>1229</v>
      </c>
      <c r="W8" t="s">
        <v>1222</v>
      </c>
      <c r="X8" t="s">
        <v>1223</v>
      </c>
      <c r="Y8" s="14"/>
    </row>
    <row r="9" spans="2:25">
      <c r="B9" t="s">
        <v>33</v>
      </c>
      <c r="C9" s="121" t="s">
        <v>1211</v>
      </c>
      <c r="E9" s="13" t="s">
        <v>33</v>
      </c>
      <c r="F9" t="s">
        <v>47</v>
      </c>
      <c r="G9" t="s">
        <v>50</v>
      </c>
      <c r="J9" t="s">
        <v>46</v>
      </c>
      <c r="M9" s="14"/>
      <c r="P9" t="s">
        <v>33</v>
      </c>
      <c r="Q9">
        <v>3</v>
      </c>
      <c r="R9" s="34">
        <f t="shared" ref="R9" si="0">Q9/372</f>
        <v>8.0645161290322578E-3</v>
      </c>
      <c r="S9" s="122"/>
      <c r="V9" s="46" t="s">
        <v>1232</v>
      </c>
      <c r="W9" t="s">
        <v>34</v>
      </c>
      <c r="X9" t="s">
        <v>35</v>
      </c>
      <c r="Y9" s="14"/>
    </row>
    <row r="10" spans="2:25">
      <c r="B10" t="s">
        <v>34</v>
      </c>
      <c r="C10" s="121"/>
      <c r="E10" s="13" t="s">
        <v>34</v>
      </c>
      <c r="F10" t="s">
        <v>48</v>
      </c>
      <c r="G10" t="s">
        <v>51</v>
      </c>
      <c r="M10" s="14"/>
      <c r="P10" t="s">
        <v>34</v>
      </c>
      <c r="Q10">
        <v>6</v>
      </c>
      <c r="R10" s="34">
        <v>1.6129032258064516E-2</v>
      </c>
      <c r="S10" s="122"/>
      <c r="V10" s="46" t="s">
        <v>1224</v>
      </c>
      <c r="Y10" s="14"/>
    </row>
    <row r="11" spans="2:25">
      <c r="B11" t="s">
        <v>35</v>
      </c>
      <c r="C11" s="121"/>
      <c r="E11" s="13" t="s">
        <v>35</v>
      </c>
      <c r="M11" s="14"/>
      <c r="P11" t="s">
        <v>35</v>
      </c>
      <c r="Q11">
        <v>3</v>
      </c>
      <c r="R11" s="34">
        <v>8.0645161290322578E-3</v>
      </c>
      <c r="S11" s="122"/>
      <c r="V11" s="46" t="s">
        <v>1233</v>
      </c>
      <c r="W11" t="s">
        <v>1225</v>
      </c>
      <c r="X11" t="s">
        <v>1227</v>
      </c>
      <c r="Y11" s="14" t="s">
        <v>1230</v>
      </c>
    </row>
    <row r="12" spans="2:25">
      <c r="B12" t="s">
        <v>36</v>
      </c>
      <c r="C12" s="121"/>
      <c r="E12" s="13" t="s">
        <v>36</v>
      </c>
      <c r="M12" s="14"/>
      <c r="P12" t="s">
        <v>36</v>
      </c>
      <c r="Q12">
        <v>3</v>
      </c>
      <c r="R12" s="34">
        <v>8.0645161290322578E-3</v>
      </c>
      <c r="S12" s="122"/>
      <c r="V12" s="46" t="s">
        <v>1226</v>
      </c>
      <c r="W12" t="s">
        <v>38</v>
      </c>
      <c r="X12" t="s">
        <v>39</v>
      </c>
      <c r="Y12" s="14"/>
    </row>
    <row r="13" spans="2:25">
      <c r="B13" t="s">
        <v>37</v>
      </c>
      <c r="C13" s="121"/>
      <c r="E13" s="13" t="s">
        <v>37</v>
      </c>
      <c r="M13" s="14"/>
      <c r="P13" t="s">
        <v>37</v>
      </c>
      <c r="Q13">
        <v>3</v>
      </c>
      <c r="R13" s="34">
        <v>8.0645161290322578E-3</v>
      </c>
      <c r="S13" s="122"/>
      <c r="V13" s="46" t="s">
        <v>1228</v>
      </c>
      <c r="Y13" s="14"/>
    </row>
    <row r="14" spans="2:25" ht="15" thickBot="1">
      <c r="B14" t="s">
        <v>38</v>
      </c>
      <c r="C14" s="121"/>
      <c r="E14" s="13" t="s">
        <v>38</v>
      </c>
      <c r="M14" s="14"/>
      <c r="P14" t="s">
        <v>38</v>
      </c>
      <c r="Q14">
        <v>3</v>
      </c>
      <c r="R14" s="34">
        <v>8.0645161290322578E-3</v>
      </c>
      <c r="S14" s="122"/>
      <c r="V14" s="47" t="s">
        <v>42</v>
      </c>
      <c r="W14" s="9"/>
      <c r="X14" s="9"/>
      <c r="Y14" s="15"/>
    </row>
    <row r="15" spans="2:25">
      <c r="B15" t="s">
        <v>39</v>
      </c>
      <c r="C15" s="121"/>
      <c r="E15" s="13" t="s">
        <v>39</v>
      </c>
      <c r="M15" s="14"/>
      <c r="P15" t="s">
        <v>39</v>
      </c>
      <c r="Q15">
        <v>3</v>
      </c>
      <c r="R15" s="34">
        <v>8.0645161290322578E-3</v>
      </c>
      <c r="S15" s="122"/>
    </row>
    <row r="16" spans="2:25">
      <c r="B16" t="s">
        <v>40</v>
      </c>
      <c r="C16" s="121"/>
      <c r="E16" s="13" t="s">
        <v>40</v>
      </c>
      <c r="M16" s="14"/>
      <c r="P16" t="s">
        <v>40</v>
      </c>
      <c r="Q16">
        <v>3</v>
      </c>
      <c r="R16" s="34">
        <v>8.0645161290322578E-3</v>
      </c>
      <c r="S16" s="122"/>
    </row>
    <row r="17" spans="2:19">
      <c r="B17" t="s">
        <v>41</v>
      </c>
      <c r="C17" s="121"/>
      <c r="E17" s="13" t="s">
        <v>41</v>
      </c>
      <c r="M17" s="14"/>
      <c r="P17" t="s">
        <v>41</v>
      </c>
      <c r="Q17">
        <v>3</v>
      </c>
      <c r="R17" s="34">
        <v>8.0645161290322578E-3</v>
      </c>
      <c r="S17" s="122"/>
    </row>
    <row r="18" spans="2:19">
      <c r="B18" t="s">
        <v>42</v>
      </c>
      <c r="C18" s="121"/>
      <c r="E18" s="13" t="s">
        <v>42</v>
      </c>
      <c r="M18" s="14"/>
      <c r="P18" t="s">
        <v>42</v>
      </c>
      <c r="Q18">
        <v>3</v>
      </c>
      <c r="R18" s="34">
        <v>8.0645161290322578E-3</v>
      </c>
      <c r="S18" s="122"/>
    </row>
    <row r="19" spans="2:19">
      <c r="B19" t="s">
        <v>43</v>
      </c>
      <c r="C19" s="121"/>
      <c r="E19" s="13" t="s">
        <v>43</v>
      </c>
      <c r="M19" s="14"/>
      <c r="P19" t="s">
        <v>43</v>
      </c>
      <c r="Q19">
        <v>3</v>
      </c>
      <c r="R19" s="34">
        <v>8.0645161290322578E-3</v>
      </c>
      <c r="S19" s="122"/>
    </row>
    <row r="20" spans="2:19" ht="15" thickBot="1">
      <c r="B20" t="s">
        <v>44</v>
      </c>
      <c r="C20" s="121"/>
      <c r="E20" s="8" t="s">
        <v>44</v>
      </c>
      <c r="F20" s="9"/>
      <c r="G20" s="9"/>
      <c r="H20" s="9"/>
      <c r="I20" s="9"/>
      <c r="J20" s="9"/>
      <c r="K20" s="9"/>
      <c r="L20" s="9"/>
      <c r="M20" s="15"/>
      <c r="P20" t="s">
        <v>44</v>
      </c>
      <c r="Q20">
        <v>6</v>
      </c>
      <c r="R20" s="34">
        <v>1.6129032258064516E-2</v>
      </c>
      <c r="S20" s="122"/>
    </row>
    <row r="21" spans="2:19">
      <c r="B21" t="s">
        <v>45</v>
      </c>
      <c r="C21" s="121"/>
      <c r="P21" t="s">
        <v>45</v>
      </c>
      <c r="Q21">
        <v>3</v>
      </c>
      <c r="R21" s="34">
        <v>8.0645161290322578E-3</v>
      </c>
      <c r="S21" s="122"/>
    </row>
    <row r="22" spans="2:19">
      <c r="B22" t="s">
        <v>46</v>
      </c>
      <c r="C22" s="121"/>
      <c r="P22" t="s">
        <v>46</v>
      </c>
      <c r="Q22">
        <v>6</v>
      </c>
      <c r="R22" s="34">
        <v>1.6129032258064516E-2</v>
      </c>
      <c r="S22" s="122"/>
    </row>
    <row r="23" spans="2:19">
      <c r="B23" t="s">
        <v>47</v>
      </c>
      <c r="C23" s="121"/>
      <c r="P23" t="s">
        <v>47</v>
      </c>
      <c r="Q23">
        <v>6</v>
      </c>
      <c r="R23" s="34">
        <v>1.6129032258064516E-2</v>
      </c>
      <c r="S23" s="122"/>
    </row>
    <row r="24" spans="2:19">
      <c r="B24" t="s">
        <v>48</v>
      </c>
      <c r="C24" s="121"/>
      <c r="P24" t="s">
        <v>48</v>
      </c>
      <c r="Q24">
        <v>6</v>
      </c>
      <c r="R24" s="34">
        <v>1.6129032258064516E-2</v>
      </c>
      <c r="S24" s="122"/>
    </row>
    <row r="25" spans="2:19">
      <c r="B25" t="s">
        <v>49</v>
      </c>
      <c r="C25" s="121"/>
      <c r="P25" t="s">
        <v>49</v>
      </c>
      <c r="Q25">
        <v>6</v>
      </c>
      <c r="R25" s="34">
        <v>1.6129032258064516E-2</v>
      </c>
      <c r="S25" s="122"/>
    </row>
    <row r="26" spans="2:19">
      <c r="B26" t="s">
        <v>50</v>
      </c>
      <c r="C26" s="121"/>
      <c r="P26" t="s">
        <v>50</v>
      </c>
      <c r="Q26">
        <v>126</v>
      </c>
      <c r="R26" s="35">
        <v>0.33870967741935482</v>
      </c>
      <c r="S26" s="122"/>
    </row>
    <row r="27" spans="2:19">
      <c r="B27" t="s">
        <v>51</v>
      </c>
      <c r="C27" s="121"/>
      <c r="P27" t="s">
        <v>51</v>
      </c>
      <c r="Q27">
        <v>3</v>
      </c>
      <c r="R27" s="34">
        <v>8.0645161290322578E-3</v>
      </c>
      <c r="S27" s="122"/>
    </row>
    <row r="28" spans="2:19">
      <c r="B28" t="s">
        <v>52</v>
      </c>
      <c r="C28" s="121"/>
      <c r="P28" t="s">
        <v>52</v>
      </c>
      <c r="Q28">
        <v>6</v>
      </c>
      <c r="R28" s="34">
        <v>1.6129032258064516E-2</v>
      </c>
      <c r="S28" s="122"/>
    </row>
    <row r="29" spans="2:19">
      <c r="B29" t="s">
        <v>53</v>
      </c>
      <c r="C29" s="121"/>
      <c r="P29" t="s">
        <v>53</v>
      </c>
      <c r="Q29">
        <v>3</v>
      </c>
      <c r="R29" s="34">
        <v>8.0645161290322578E-3</v>
      </c>
      <c r="S29" s="122"/>
    </row>
    <row r="30" spans="2:19">
      <c r="B30" t="s">
        <v>54</v>
      </c>
      <c r="C30" s="121"/>
      <c r="P30" t="s">
        <v>54</v>
      </c>
      <c r="Q30">
        <v>6</v>
      </c>
      <c r="R30" s="34">
        <v>1.6129032258064516E-2</v>
      </c>
      <c r="S30" s="122"/>
    </row>
    <row r="31" spans="2:19">
      <c r="B31" t="s">
        <v>55</v>
      </c>
      <c r="C31" s="121"/>
      <c r="P31" t="s">
        <v>55</v>
      </c>
      <c r="Q31">
        <v>6</v>
      </c>
      <c r="R31" s="34">
        <v>1.6129032258064516E-2</v>
      </c>
      <c r="S31" s="122"/>
    </row>
    <row r="32" spans="2:19">
      <c r="B32" t="s">
        <v>56</v>
      </c>
      <c r="C32" s="121"/>
      <c r="P32" t="s">
        <v>56</v>
      </c>
      <c r="Q32">
        <v>6</v>
      </c>
      <c r="R32" s="34">
        <v>1.6129032258064516E-2</v>
      </c>
      <c r="S32" s="122"/>
    </row>
    <row r="33" spans="2:19">
      <c r="B33" t="s">
        <v>57</v>
      </c>
      <c r="C33" s="121"/>
      <c r="P33" t="s">
        <v>57</v>
      </c>
      <c r="Q33">
        <v>6</v>
      </c>
      <c r="R33" s="34">
        <v>1.6129032258064516E-2</v>
      </c>
      <c r="S33" s="122"/>
    </row>
    <row r="34" spans="2:19">
      <c r="B34" t="s">
        <v>58</v>
      </c>
      <c r="C34" s="121"/>
      <c r="P34" t="s">
        <v>59</v>
      </c>
      <c r="Q34">
        <v>6</v>
      </c>
      <c r="R34" s="34">
        <v>1.6129032258064516E-2</v>
      </c>
      <c r="S34" s="122"/>
    </row>
    <row r="35" spans="2:19">
      <c r="B35" t="s">
        <v>59</v>
      </c>
      <c r="C35" s="3" t="s">
        <v>1210</v>
      </c>
      <c r="P35" t="s">
        <v>58</v>
      </c>
      <c r="Q35">
        <v>6</v>
      </c>
      <c r="R35" s="34">
        <v>1.6129032258064516E-2</v>
      </c>
      <c r="S35" s="122"/>
    </row>
    <row r="40" spans="2:19">
      <c r="B40" t="s">
        <v>1445</v>
      </c>
    </row>
    <row r="41" spans="2:19">
      <c r="B41" t="s">
        <v>1444</v>
      </c>
    </row>
  </sheetData>
  <mergeCells count="3">
    <mergeCell ref="B3:C3"/>
    <mergeCell ref="C9:C34"/>
    <mergeCell ref="S8:S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51D86-19ED-49EF-98D5-28530EB7D9F5}">
  <dimension ref="A1:AI373"/>
  <sheetViews>
    <sheetView workbookViewId="0">
      <pane xSplit="3" topLeftCell="D1" activePane="topRight" state="frozen"/>
      <selection pane="topRight" activeCell="D2" sqref="D2"/>
    </sheetView>
  </sheetViews>
  <sheetFormatPr defaultRowHeight="14.4"/>
  <cols>
    <col min="1" max="1" width="11.21875" bestFit="1" customWidth="1"/>
    <col min="2" max="2" width="7.5546875" bestFit="1" customWidth="1"/>
    <col min="3" max="3" width="10" bestFit="1" customWidth="1"/>
    <col min="4" max="4" width="13.33203125" bestFit="1" customWidth="1"/>
    <col min="5" max="5" width="20.44140625" customWidth="1"/>
    <col min="6" max="6" width="14.44140625" customWidth="1"/>
    <col min="7" max="7" width="6.21875" bestFit="1" customWidth="1"/>
    <col min="8" max="8" width="18.109375" customWidth="1"/>
    <col min="9" max="9" width="13.109375" customWidth="1"/>
    <col min="10" max="10" width="7.77734375" bestFit="1" customWidth="1"/>
    <col min="11" max="11" width="12.109375" customWidth="1"/>
    <col min="12" max="12" width="19.6640625" customWidth="1"/>
    <col min="13" max="13" width="23.6640625" customWidth="1"/>
    <col min="14" max="14" width="8.44140625" bestFit="1" customWidth="1"/>
    <col min="15" max="15" width="23.5546875" customWidth="1"/>
    <col min="16" max="16" width="32.6640625" customWidth="1"/>
    <col min="17" max="20" width="30.44140625" customWidth="1"/>
    <col min="21" max="21" width="19.77734375" customWidth="1"/>
    <col min="22" max="22" width="27.109375" customWidth="1"/>
    <col min="23" max="23" width="9.88671875" customWidth="1"/>
    <col min="24" max="24" width="10.77734375" customWidth="1"/>
    <col min="25" max="25" width="21.6640625" customWidth="1"/>
    <col min="26" max="26" width="9.6640625" customWidth="1"/>
    <col min="27" max="27" width="14.109375" customWidth="1"/>
    <col min="28" max="28" width="28.109375" customWidth="1"/>
    <col min="29" max="29" width="8.33203125" customWidth="1"/>
    <col min="30" max="30" width="28.33203125" customWidth="1"/>
    <col min="31" max="31" width="26" customWidth="1"/>
    <col min="32" max="32" width="11.33203125" customWidth="1"/>
    <col min="33" max="33" width="23.88671875" customWidth="1"/>
    <col min="34" max="34" width="14.77734375" customWidth="1"/>
    <col min="35" max="35" width="14.33203125" customWidth="1"/>
  </cols>
  <sheetData>
    <row r="1" spans="1:35">
      <c r="A1" s="1" t="s">
        <v>30</v>
      </c>
      <c r="B1" s="1" t="s">
        <v>31</v>
      </c>
      <c r="C1" s="1" t="s">
        <v>32</v>
      </c>
      <c r="D1" s="48" t="s">
        <v>1298</v>
      </c>
      <c r="E1" s="1" t="s">
        <v>33</v>
      </c>
      <c r="F1" s="1" t="s">
        <v>34</v>
      </c>
      <c r="G1" s="1" t="s">
        <v>35</v>
      </c>
      <c r="H1" s="1" t="s">
        <v>36</v>
      </c>
      <c r="I1" s="1" t="s">
        <v>37</v>
      </c>
      <c r="J1" s="1" t="s">
        <v>38</v>
      </c>
      <c r="K1" s="1" t="s">
        <v>39</v>
      </c>
      <c r="L1" s="1" t="s">
        <v>40</v>
      </c>
      <c r="M1" s="1" t="s">
        <v>41</v>
      </c>
      <c r="N1" s="1" t="s">
        <v>42</v>
      </c>
      <c r="O1" s="1" t="s">
        <v>43</v>
      </c>
      <c r="P1" s="1" t="s">
        <v>44</v>
      </c>
      <c r="Q1" s="48" t="s">
        <v>1231</v>
      </c>
      <c r="R1" s="48" t="s">
        <v>1229</v>
      </c>
      <c r="S1" s="48" t="s">
        <v>1233</v>
      </c>
      <c r="T1" s="48" t="s">
        <v>1226</v>
      </c>
      <c r="U1" s="1" t="s">
        <v>45</v>
      </c>
      <c r="V1" s="1" t="s">
        <v>46</v>
      </c>
      <c r="W1" s="1" t="s">
        <v>47</v>
      </c>
      <c r="X1" s="1" t="s">
        <v>48</v>
      </c>
      <c r="Y1" s="1" t="s">
        <v>49</v>
      </c>
      <c r="Z1" s="1" t="s">
        <v>50</v>
      </c>
      <c r="AA1" s="1" t="s">
        <v>51</v>
      </c>
      <c r="AB1" s="1" t="s">
        <v>52</v>
      </c>
      <c r="AC1" s="1" t="s">
        <v>53</v>
      </c>
      <c r="AD1" s="1" t="s">
        <v>54</v>
      </c>
      <c r="AE1" s="1" t="s">
        <v>55</v>
      </c>
      <c r="AF1" s="1" t="s">
        <v>56</v>
      </c>
      <c r="AG1" s="1" t="s">
        <v>57</v>
      </c>
      <c r="AH1" s="1" t="s">
        <v>58</v>
      </c>
      <c r="AI1" s="1" t="s">
        <v>59</v>
      </c>
    </row>
    <row r="2" spans="1:35">
      <c r="A2" t="s">
        <v>60</v>
      </c>
      <c r="B2">
        <v>2013</v>
      </c>
      <c r="C2" t="s">
        <v>62</v>
      </c>
      <c r="D2" s="58" t="str">
        <f>Table2[[#This Row],[Month]]&amp;" "&amp;RIGHT(Table2[[#This Row],[Year]],2)</f>
        <v>January 13</v>
      </c>
      <c r="E2" s="36">
        <v>107.5</v>
      </c>
      <c r="F2" s="36">
        <v>106.3</v>
      </c>
      <c r="G2" s="36">
        <v>108.1</v>
      </c>
      <c r="H2" s="36">
        <v>104.9</v>
      </c>
      <c r="I2" s="36">
        <v>106.1</v>
      </c>
      <c r="J2" s="36">
        <v>103.9</v>
      </c>
      <c r="K2" s="36">
        <v>101.9</v>
      </c>
      <c r="L2" s="36">
        <v>106.1</v>
      </c>
      <c r="M2" s="36">
        <v>106.8</v>
      </c>
      <c r="N2" s="36">
        <v>103.1</v>
      </c>
      <c r="O2" s="36">
        <v>104.8</v>
      </c>
      <c r="P2" s="36">
        <v>106.7</v>
      </c>
      <c r="Q2" s="49">
        <f>AVERAGE(F2,G2)</f>
        <v>107.19999999999999</v>
      </c>
      <c r="R2" s="49">
        <f>AVERAGE(E2,L2)</f>
        <v>106.8</v>
      </c>
      <c r="S2" s="49">
        <f>AVERAGE(I2,M2,P2)</f>
        <v>106.53333333333332</v>
      </c>
      <c r="T2" s="49">
        <f>AVERAGE(J2,K2)</f>
        <v>102.9</v>
      </c>
      <c r="U2" s="36">
        <v>105.5</v>
      </c>
      <c r="V2" s="36">
        <v>105.1</v>
      </c>
      <c r="W2" s="36">
        <v>106.5</v>
      </c>
      <c r="X2" s="36">
        <v>105.8</v>
      </c>
      <c r="Y2" s="36">
        <v>106.4</v>
      </c>
      <c r="Z2" t="s">
        <v>79</v>
      </c>
      <c r="AA2" s="36">
        <v>105.5</v>
      </c>
      <c r="AB2" s="36">
        <v>104.8</v>
      </c>
      <c r="AC2" s="36">
        <v>104</v>
      </c>
      <c r="AD2">
        <v>103.3</v>
      </c>
      <c r="AE2">
        <v>103.4</v>
      </c>
      <c r="AF2">
        <v>103.8</v>
      </c>
      <c r="AG2">
        <v>104.7</v>
      </c>
      <c r="AH2">
        <v>104</v>
      </c>
      <c r="AI2">
        <v>105.1</v>
      </c>
    </row>
    <row r="3" spans="1:35">
      <c r="A3" t="s">
        <v>85</v>
      </c>
      <c r="B3">
        <v>2013</v>
      </c>
      <c r="C3" t="s">
        <v>62</v>
      </c>
      <c r="D3" t="s">
        <v>1299</v>
      </c>
      <c r="E3" s="36">
        <v>110.5</v>
      </c>
      <c r="F3" s="36">
        <v>109.1</v>
      </c>
      <c r="G3" s="36">
        <v>113</v>
      </c>
      <c r="H3" s="36">
        <v>103.6</v>
      </c>
      <c r="I3" s="36">
        <v>103.4</v>
      </c>
      <c r="J3" s="36">
        <v>102.3</v>
      </c>
      <c r="K3" s="36">
        <v>102.9</v>
      </c>
      <c r="L3" s="36">
        <v>105.8</v>
      </c>
      <c r="M3" s="36">
        <v>105.1</v>
      </c>
      <c r="N3" s="36">
        <v>101.8</v>
      </c>
      <c r="O3" s="36">
        <v>105.1</v>
      </c>
      <c r="P3" s="36">
        <v>107.9</v>
      </c>
      <c r="Q3" s="36">
        <v>111.05</v>
      </c>
      <c r="R3" s="36">
        <v>108.15</v>
      </c>
      <c r="S3" s="36">
        <v>105.46666666666665</v>
      </c>
      <c r="T3" s="36">
        <v>102.6</v>
      </c>
      <c r="U3" s="36">
        <v>105.9</v>
      </c>
      <c r="V3" s="36">
        <v>105.2</v>
      </c>
      <c r="W3" s="36">
        <v>105.9</v>
      </c>
      <c r="X3" s="36">
        <v>105</v>
      </c>
      <c r="Y3" s="36">
        <v>105.8</v>
      </c>
      <c r="Z3">
        <v>100.3</v>
      </c>
      <c r="AA3" s="36">
        <v>105.4</v>
      </c>
      <c r="AB3" s="36">
        <v>104.8</v>
      </c>
      <c r="AC3" s="36">
        <v>104.1</v>
      </c>
      <c r="AD3">
        <v>103.2</v>
      </c>
      <c r="AE3">
        <v>102.9</v>
      </c>
      <c r="AF3">
        <v>103.5</v>
      </c>
      <c r="AG3">
        <v>104.3</v>
      </c>
      <c r="AH3">
        <v>103.7</v>
      </c>
      <c r="AI3">
        <v>104</v>
      </c>
    </row>
    <row r="4" spans="1:35">
      <c r="A4" t="s">
        <v>104</v>
      </c>
      <c r="B4">
        <v>2013</v>
      </c>
      <c r="C4" t="s">
        <v>62</v>
      </c>
      <c r="D4" t="s">
        <v>1299</v>
      </c>
      <c r="E4" s="36">
        <v>108.4</v>
      </c>
      <c r="F4" s="36">
        <v>107.3</v>
      </c>
      <c r="G4" s="36">
        <v>110</v>
      </c>
      <c r="H4" s="36">
        <v>104.4</v>
      </c>
      <c r="I4" s="36">
        <v>105.1</v>
      </c>
      <c r="J4" s="36">
        <v>103.2</v>
      </c>
      <c r="K4" s="36">
        <v>102.2</v>
      </c>
      <c r="L4" s="36">
        <v>106</v>
      </c>
      <c r="M4" s="36">
        <v>106.2</v>
      </c>
      <c r="N4" s="36">
        <v>102.7</v>
      </c>
      <c r="O4" s="36">
        <v>104.9</v>
      </c>
      <c r="P4" s="36">
        <v>107.3</v>
      </c>
      <c r="Q4" s="36">
        <v>108.65</v>
      </c>
      <c r="R4" s="36">
        <v>107.2</v>
      </c>
      <c r="S4" s="36">
        <v>106.2</v>
      </c>
      <c r="T4" s="36">
        <v>102.7</v>
      </c>
      <c r="U4" s="36">
        <v>105.6</v>
      </c>
      <c r="V4" s="36">
        <v>105.1</v>
      </c>
      <c r="W4" s="36">
        <v>106.3</v>
      </c>
      <c r="X4" s="36">
        <v>105.5</v>
      </c>
      <c r="Y4" s="36">
        <v>106.2</v>
      </c>
      <c r="Z4">
        <v>100.3</v>
      </c>
      <c r="AA4" s="36">
        <v>105.5</v>
      </c>
      <c r="AB4" s="36">
        <v>104.8</v>
      </c>
      <c r="AC4" s="36">
        <v>104</v>
      </c>
      <c r="AD4">
        <v>103.2</v>
      </c>
      <c r="AE4">
        <v>103.1</v>
      </c>
      <c r="AF4">
        <v>103.6</v>
      </c>
      <c r="AG4">
        <v>104.5</v>
      </c>
      <c r="AH4">
        <v>103.9</v>
      </c>
      <c r="AI4">
        <v>104.6</v>
      </c>
    </row>
    <row r="5" spans="1:35">
      <c r="A5" t="s">
        <v>60</v>
      </c>
      <c r="B5">
        <v>2013</v>
      </c>
      <c r="C5" t="s">
        <v>116</v>
      </c>
      <c r="D5" t="s">
        <v>1300</v>
      </c>
      <c r="E5" s="36">
        <v>109.2</v>
      </c>
      <c r="F5" s="36">
        <v>108.7</v>
      </c>
      <c r="G5" s="36">
        <v>110.2</v>
      </c>
      <c r="H5" s="36">
        <v>105.4</v>
      </c>
      <c r="I5" s="36">
        <v>106.7</v>
      </c>
      <c r="J5" s="36">
        <v>104</v>
      </c>
      <c r="K5" s="36">
        <v>102.4</v>
      </c>
      <c r="L5" s="36">
        <v>105.9</v>
      </c>
      <c r="M5" s="36">
        <v>105.7</v>
      </c>
      <c r="N5" s="36">
        <v>103.1</v>
      </c>
      <c r="O5" s="36">
        <v>105.1</v>
      </c>
      <c r="P5" s="36">
        <v>107.7</v>
      </c>
      <c r="Q5" s="36">
        <v>109.45</v>
      </c>
      <c r="R5" s="36">
        <v>107.55000000000001</v>
      </c>
      <c r="S5" s="36">
        <v>106.7</v>
      </c>
      <c r="T5" s="36">
        <v>103.2</v>
      </c>
      <c r="U5" s="36">
        <v>106.3</v>
      </c>
      <c r="V5" s="36">
        <v>105.6</v>
      </c>
      <c r="W5" s="36">
        <v>107.1</v>
      </c>
      <c r="X5" s="36">
        <v>106.3</v>
      </c>
      <c r="Y5" s="36">
        <v>107</v>
      </c>
      <c r="Z5" t="s">
        <v>79</v>
      </c>
      <c r="AA5" s="36">
        <v>106.2</v>
      </c>
      <c r="AB5" s="36">
        <v>105.2</v>
      </c>
      <c r="AC5" s="36">
        <v>104.4</v>
      </c>
      <c r="AD5">
        <v>103.9</v>
      </c>
      <c r="AE5">
        <v>104</v>
      </c>
      <c r="AF5">
        <v>104.1</v>
      </c>
      <c r="AG5">
        <v>104.6</v>
      </c>
      <c r="AH5">
        <v>104.4</v>
      </c>
      <c r="AI5">
        <v>105.8</v>
      </c>
    </row>
    <row r="6" spans="1:35">
      <c r="A6" t="s">
        <v>85</v>
      </c>
      <c r="B6">
        <v>2013</v>
      </c>
      <c r="C6" t="s">
        <v>116</v>
      </c>
      <c r="D6" t="s">
        <v>1300</v>
      </c>
      <c r="E6" s="36">
        <v>112.9</v>
      </c>
      <c r="F6" s="36">
        <v>112.9</v>
      </c>
      <c r="G6" s="36">
        <v>116.9</v>
      </c>
      <c r="H6" s="36">
        <v>104</v>
      </c>
      <c r="I6" s="36">
        <v>103.5</v>
      </c>
      <c r="J6" s="36">
        <v>103.1</v>
      </c>
      <c r="K6" s="36">
        <v>104.9</v>
      </c>
      <c r="L6" s="36">
        <v>104.1</v>
      </c>
      <c r="M6" s="36">
        <v>103.8</v>
      </c>
      <c r="N6" s="36">
        <v>102.3</v>
      </c>
      <c r="O6" s="36">
        <v>106</v>
      </c>
      <c r="P6" s="36">
        <v>109</v>
      </c>
      <c r="Q6" s="36">
        <v>114.9</v>
      </c>
      <c r="R6" s="36">
        <v>108.5</v>
      </c>
      <c r="S6" s="36">
        <v>105.43333333333334</v>
      </c>
      <c r="T6" s="36">
        <v>104</v>
      </c>
      <c r="U6" s="36">
        <v>107.2</v>
      </c>
      <c r="V6" s="36">
        <v>106</v>
      </c>
      <c r="W6" s="36">
        <v>106.6</v>
      </c>
      <c r="X6" s="36">
        <v>105.5</v>
      </c>
      <c r="Y6" s="36">
        <v>106.4</v>
      </c>
      <c r="Z6">
        <v>100.4</v>
      </c>
      <c r="AA6" s="36">
        <v>105.7</v>
      </c>
      <c r="AB6" s="36">
        <v>105.2</v>
      </c>
      <c r="AC6" s="36">
        <v>104.7</v>
      </c>
      <c r="AD6">
        <v>104.4</v>
      </c>
      <c r="AE6">
        <v>103.3</v>
      </c>
      <c r="AF6">
        <v>103.7</v>
      </c>
      <c r="AG6">
        <v>104.3</v>
      </c>
      <c r="AH6">
        <v>104.3</v>
      </c>
      <c r="AI6">
        <v>104.7</v>
      </c>
    </row>
    <row r="7" spans="1:35">
      <c r="A7" t="s">
        <v>104</v>
      </c>
      <c r="B7">
        <v>2013</v>
      </c>
      <c r="C7" t="s">
        <v>116</v>
      </c>
      <c r="D7" t="s">
        <v>1300</v>
      </c>
      <c r="E7" s="36">
        <v>110.4</v>
      </c>
      <c r="F7" s="36">
        <v>110.2</v>
      </c>
      <c r="G7" s="36">
        <v>112.8</v>
      </c>
      <c r="H7" s="36">
        <v>104.9</v>
      </c>
      <c r="I7" s="36">
        <v>105.5</v>
      </c>
      <c r="J7" s="36">
        <v>103.6</v>
      </c>
      <c r="K7" s="36">
        <v>103.2</v>
      </c>
      <c r="L7" s="36">
        <v>105.3</v>
      </c>
      <c r="M7" s="36">
        <v>105.1</v>
      </c>
      <c r="N7" s="36">
        <v>102.8</v>
      </c>
      <c r="O7" s="36">
        <v>105.5</v>
      </c>
      <c r="P7" s="36">
        <v>108.3</v>
      </c>
      <c r="Q7" s="36">
        <v>111.5</v>
      </c>
      <c r="R7" s="36">
        <v>107.85</v>
      </c>
      <c r="S7" s="36">
        <v>106.3</v>
      </c>
      <c r="T7" s="36">
        <v>103.4</v>
      </c>
      <c r="U7" s="36">
        <v>106.6</v>
      </c>
      <c r="V7" s="36">
        <v>105.7</v>
      </c>
      <c r="W7" s="36">
        <v>106.9</v>
      </c>
      <c r="X7" s="36">
        <v>106</v>
      </c>
      <c r="Y7" s="36">
        <v>106.8</v>
      </c>
      <c r="Z7">
        <v>100.4</v>
      </c>
      <c r="AA7" s="36">
        <v>106</v>
      </c>
      <c r="AB7" s="36">
        <v>105.2</v>
      </c>
      <c r="AC7" s="36">
        <v>104.5</v>
      </c>
      <c r="AD7">
        <v>104.2</v>
      </c>
      <c r="AE7">
        <v>103.6</v>
      </c>
      <c r="AF7">
        <v>103.9</v>
      </c>
      <c r="AG7">
        <v>104.5</v>
      </c>
      <c r="AH7">
        <v>104.4</v>
      </c>
      <c r="AI7">
        <v>105.3</v>
      </c>
    </row>
    <row r="8" spans="1:35">
      <c r="A8" t="s">
        <v>60</v>
      </c>
      <c r="B8">
        <v>2013</v>
      </c>
      <c r="C8" t="s">
        <v>138</v>
      </c>
      <c r="D8" t="s">
        <v>1301</v>
      </c>
      <c r="E8" s="36">
        <v>110.2</v>
      </c>
      <c r="F8" s="36">
        <v>108.8</v>
      </c>
      <c r="G8" s="36">
        <v>109.9</v>
      </c>
      <c r="H8" s="36">
        <v>105.6</v>
      </c>
      <c r="I8" s="36">
        <v>106.2</v>
      </c>
      <c r="J8" s="36">
        <v>105.7</v>
      </c>
      <c r="K8" s="36">
        <v>101.4</v>
      </c>
      <c r="L8" s="36">
        <v>105.7</v>
      </c>
      <c r="M8" s="36">
        <v>105</v>
      </c>
      <c r="N8" s="36">
        <v>103.3</v>
      </c>
      <c r="O8" s="36">
        <v>105.6</v>
      </c>
      <c r="P8" s="36">
        <v>108.2</v>
      </c>
      <c r="Q8" s="36">
        <v>109.35</v>
      </c>
      <c r="R8" s="36">
        <v>107.95</v>
      </c>
      <c r="S8" s="36">
        <v>106.46666666666665</v>
      </c>
      <c r="T8" s="36">
        <v>103.55000000000001</v>
      </c>
      <c r="U8" s="36">
        <v>106.6</v>
      </c>
      <c r="V8" s="36">
        <v>106.5</v>
      </c>
      <c r="W8" s="36">
        <v>107.6</v>
      </c>
      <c r="X8" s="36">
        <v>106.8</v>
      </c>
      <c r="Y8" s="36">
        <v>107.5</v>
      </c>
      <c r="Z8" t="s">
        <v>79</v>
      </c>
      <c r="AA8" s="36">
        <v>106.1</v>
      </c>
      <c r="AB8" s="36">
        <v>105.6</v>
      </c>
      <c r="AC8" s="36">
        <v>104.7</v>
      </c>
      <c r="AD8">
        <v>104.6</v>
      </c>
      <c r="AE8">
        <v>104</v>
      </c>
      <c r="AF8">
        <v>104.3</v>
      </c>
      <c r="AG8">
        <v>104.3</v>
      </c>
      <c r="AH8">
        <v>104.6</v>
      </c>
      <c r="AI8">
        <v>106</v>
      </c>
    </row>
    <row r="9" spans="1:35">
      <c r="A9" t="s">
        <v>85</v>
      </c>
      <c r="B9">
        <v>2013</v>
      </c>
      <c r="C9" t="s">
        <v>138</v>
      </c>
      <c r="D9" t="s">
        <v>1301</v>
      </c>
      <c r="E9" s="36">
        <v>113.9</v>
      </c>
      <c r="F9" s="36">
        <v>111.4</v>
      </c>
      <c r="G9" s="36">
        <v>113.2</v>
      </c>
      <c r="H9" s="36">
        <v>104.3</v>
      </c>
      <c r="I9" s="36">
        <v>102.7</v>
      </c>
      <c r="J9" s="36">
        <v>104.9</v>
      </c>
      <c r="K9" s="36">
        <v>103.8</v>
      </c>
      <c r="L9" s="36">
        <v>103.5</v>
      </c>
      <c r="M9" s="36">
        <v>102.6</v>
      </c>
      <c r="N9" s="36">
        <v>102.4</v>
      </c>
      <c r="O9" s="36">
        <v>107</v>
      </c>
      <c r="P9" s="36">
        <v>109.8</v>
      </c>
      <c r="Q9" s="36">
        <v>112.30000000000001</v>
      </c>
      <c r="R9" s="36">
        <v>108.7</v>
      </c>
      <c r="S9" s="36">
        <v>105.03333333333335</v>
      </c>
      <c r="T9" s="36">
        <v>104.35</v>
      </c>
      <c r="U9" s="36">
        <v>107.3</v>
      </c>
      <c r="V9" s="36">
        <v>106.8</v>
      </c>
      <c r="W9" s="36">
        <v>107.2</v>
      </c>
      <c r="X9" s="36">
        <v>106</v>
      </c>
      <c r="Y9" s="36">
        <v>107</v>
      </c>
      <c r="Z9">
        <v>100.4</v>
      </c>
      <c r="AA9" s="36">
        <v>106</v>
      </c>
      <c r="AB9" s="36">
        <v>105.7</v>
      </c>
      <c r="AC9" s="36">
        <v>105.2</v>
      </c>
      <c r="AD9">
        <v>105.5</v>
      </c>
      <c r="AE9">
        <v>103.5</v>
      </c>
      <c r="AF9">
        <v>103.8</v>
      </c>
      <c r="AG9">
        <v>104.2</v>
      </c>
      <c r="AH9">
        <v>104.9</v>
      </c>
      <c r="AI9">
        <v>105</v>
      </c>
    </row>
    <row r="10" spans="1:35">
      <c r="A10" t="s">
        <v>104</v>
      </c>
      <c r="B10">
        <v>2013</v>
      </c>
      <c r="C10" t="s">
        <v>138</v>
      </c>
      <c r="D10" t="s">
        <v>1301</v>
      </c>
      <c r="E10" s="36">
        <v>111.4</v>
      </c>
      <c r="F10" s="36">
        <v>109.7</v>
      </c>
      <c r="G10" s="36">
        <v>111.2</v>
      </c>
      <c r="H10" s="36">
        <v>105.1</v>
      </c>
      <c r="I10" s="36">
        <v>104.9</v>
      </c>
      <c r="J10" s="36">
        <v>105.3</v>
      </c>
      <c r="K10" s="36">
        <v>102.2</v>
      </c>
      <c r="L10" s="36">
        <v>105</v>
      </c>
      <c r="M10" s="36">
        <v>104.2</v>
      </c>
      <c r="N10" s="36">
        <v>103</v>
      </c>
      <c r="O10" s="36">
        <v>106.2</v>
      </c>
      <c r="P10" s="36">
        <v>108.9</v>
      </c>
      <c r="Q10" s="36">
        <v>110.45</v>
      </c>
      <c r="R10" s="36">
        <v>108.2</v>
      </c>
      <c r="S10" s="36">
        <v>106</v>
      </c>
      <c r="T10" s="36">
        <v>103.75</v>
      </c>
      <c r="U10" s="36">
        <v>106.9</v>
      </c>
      <c r="V10" s="36">
        <v>106.6</v>
      </c>
      <c r="W10" s="36">
        <v>107.4</v>
      </c>
      <c r="X10" s="36">
        <v>106.5</v>
      </c>
      <c r="Y10" s="36">
        <v>107.3</v>
      </c>
      <c r="Z10">
        <v>100.4</v>
      </c>
      <c r="AA10" s="36">
        <v>106.1</v>
      </c>
      <c r="AB10" s="36">
        <v>105.6</v>
      </c>
      <c r="AC10" s="36">
        <v>104.9</v>
      </c>
      <c r="AD10">
        <v>105.1</v>
      </c>
      <c r="AE10">
        <v>103.7</v>
      </c>
      <c r="AF10">
        <v>104</v>
      </c>
      <c r="AG10">
        <v>104.3</v>
      </c>
      <c r="AH10">
        <v>104.7</v>
      </c>
      <c r="AI10">
        <v>105.5</v>
      </c>
    </row>
    <row r="11" spans="1:35">
      <c r="A11" t="s">
        <v>60</v>
      </c>
      <c r="B11">
        <v>2013</v>
      </c>
      <c r="C11" t="s">
        <v>154</v>
      </c>
      <c r="D11" t="s">
        <v>1302</v>
      </c>
      <c r="E11" s="36">
        <v>110.2</v>
      </c>
      <c r="F11" s="36">
        <v>109.5</v>
      </c>
      <c r="G11" s="36">
        <v>106.9</v>
      </c>
      <c r="H11" s="36">
        <v>106.3</v>
      </c>
      <c r="I11" s="36">
        <v>105.7</v>
      </c>
      <c r="J11" s="36">
        <v>108.3</v>
      </c>
      <c r="K11" s="36">
        <v>103.4</v>
      </c>
      <c r="L11" s="36">
        <v>105.7</v>
      </c>
      <c r="M11" s="36">
        <v>104.2</v>
      </c>
      <c r="N11" s="36">
        <v>103.2</v>
      </c>
      <c r="O11" s="36">
        <v>106.5</v>
      </c>
      <c r="P11" s="36">
        <v>108.8</v>
      </c>
      <c r="Q11" s="36">
        <v>108.2</v>
      </c>
      <c r="R11" s="36">
        <v>107.95</v>
      </c>
      <c r="S11" s="36">
        <v>106.23333333333333</v>
      </c>
      <c r="T11" s="36">
        <v>105.85</v>
      </c>
      <c r="U11" s="36">
        <v>107.1</v>
      </c>
      <c r="V11" s="36">
        <v>107.1</v>
      </c>
      <c r="W11" s="36">
        <v>108.1</v>
      </c>
      <c r="X11" s="36">
        <v>107.4</v>
      </c>
      <c r="Y11" s="36">
        <v>108</v>
      </c>
      <c r="Z11" t="s">
        <v>79</v>
      </c>
      <c r="AA11" s="36">
        <v>106.5</v>
      </c>
      <c r="AB11" s="36">
        <v>106.1</v>
      </c>
      <c r="AC11" s="36">
        <v>105.1</v>
      </c>
      <c r="AD11">
        <v>104.4</v>
      </c>
      <c r="AE11">
        <v>104.5</v>
      </c>
      <c r="AF11">
        <v>104.8</v>
      </c>
      <c r="AG11">
        <v>102.7</v>
      </c>
      <c r="AH11">
        <v>104.6</v>
      </c>
      <c r="AI11">
        <v>106.4</v>
      </c>
    </row>
    <row r="12" spans="1:35">
      <c r="A12" t="s">
        <v>85</v>
      </c>
      <c r="B12">
        <v>2013</v>
      </c>
      <c r="C12" t="s">
        <v>154</v>
      </c>
      <c r="D12" t="s">
        <v>1302</v>
      </c>
      <c r="E12" s="36">
        <v>114.6</v>
      </c>
      <c r="F12" s="36">
        <v>113.4</v>
      </c>
      <c r="G12" s="36">
        <v>106</v>
      </c>
      <c r="H12" s="36">
        <v>104.7</v>
      </c>
      <c r="I12" s="36">
        <v>102.1</v>
      </c>
      <c r="J12" s="36">
        <v>109.5</v>
      </c>
      <c r="K12" s="36">
        <v>109.7</v>
      </c>
      <c r="L12" s="36">
        <v>104.6</v>
      </c>
      <c r="M12" s="36">
        <v>102</v>
      </c>
      <c r="N12" s="36">
        <v>103.5</v>
      </c>
      <c r="O12" s="36">
        <v>108.2</v>
      </c>
      <c r="P12" s="36">
        <v>110.6</v>
      </c>
      <c r="Q12" s="36">
        <v>109.7</v>
      </c>
      <c r="R12" s="36">
        <v>109.6</v>
      </c>
      <c r="S12" s="36">
        <v>104.89999999999999</v>
      </c>
      <c r="T12" s="36">
        <v>109.6</v>
      </c>
      <c r="U12" s="36">
        <v>108.8</v>
      </c>
      <c r="V12" s="36">
        <v>108.5</v>
      </c>
      <c r="W12" s="36">
        <v>107.9</v>
      </c>
      <c r="X12" s="36">
        <v>106.4</v>
      </c>
      <c r="Y12" s="36">
        <v>107.7</v>
      </c>
      <c r="Z12">
        <v>100.5</v>
      </c>
      <c r="AA12" s="36">
        <v>106.4</v>
      </c>
      <c r="AB12" s="36">
        <v>106.5</v>
      </c>
      <c r="AC12" s="36">
        <v>105.7</v>
      </c>
      <c r="AD12">
        <v>105</v>
      </c>
      <c r="AE12">
        <v>104</v>
      </c>
      <c r="AF12">
        <v>105.2</v>
      </c>
      <c r="AG12">
        <v>103.2</v>
      </c>
      <c r="AH12">
        <v>105.1</v>
      </c>
      <c r="AI12">
        <v>105.7</v>
      </c>
    </row>
    <row r="13" spans="1:35">
      <c r="A13" t="s">
        <v>104</v>
      </c>
      <c r="B13">
        <v>2013</v>
      </c>
      <c r="C13" t="s">
        <v>154</v>
      </c>
      <c r="D13" t="s">
        <v>1302</v>
      </c>
      <c r="E13" s="36">
        <v>111.6</v>
      </c>
      <c r="F13" s="36">
        <v>110.9</v>
      </c>
      <c r="G13" s="36">
        <v>106.6</v>
      </c>
      <c r="H13" s="36">
        <v>105.7</v>
      </c>
      <c r="I13" s="36">
        <v>104.4</v>
      </c>
      <c r="J13" s="36">
        <v>108.9</v>
      </c>
      <c r="K13" s="36">
        <v>105.5</v>
      </c>
      <c r="L13" s="36">
        <v>105.3</v>
      </c>
      <c r="M13" s="36">
        <v>103.5</v>
      </c>
      <c r="N13" s="36">
        <v>103.3</v>
      </c>
      <c r="O13" s="36">
        <v>107.2</v>
      </c>
      <c r="P13" s="36">
        <v>109.6</v>
      </c>
      <c r="Q13" s="36">
        <v>108.75</v>
      </c>
      <c r="R13" s="36">
        <v>108.44999999999999</v>
      </c>
      <c r="S13" s="36">
        <v>105.83333333333333</v>
      </c>
      <c r="T13" s="36">
        <v>107.2</v>
      </c>
      <c r="U13" s="36">
        <v>107.7</v>
      </c>
      <c r="V13" s="36">
        <v>107.5</v>
      </c>
      <c r="W13" s="36">
        <v>108</v>
      </c>
      <c r="X13" s="36">
        <v>107</v>
      </c>
      <c r="Y13" s="36">
        <v>107.9</v>
      </c>
      <c r="Z13">
        <v>100.5</v>
      </c>
      <c r="AA13" s="36">
        <v>106.5</v>
      </c>
      <c r="AB13" s="36">
        <v>106.3</v>
      </c>
      <c r="AC13" s="36">
        <v>105.3</v>
      </c>
      <c r="AD13">
        <v>104.7</v>
      </c>
      <c r="AE13">
        <v>104.2</v>
      </c>
      <c r="AF13">
        <v>105</v>
      </c>
      <c r="AG13">
        <v>102.9</v>
      </c>
      <c r="AH13">
        <v>104.8</v>
      </c>
      <c r="AI13">
        <v>106.1</v>
      </c>
    </row>
    <row r="14" spans="1:35">
      <c r="A14" t="s">
        <v>60</v>
      </c>
      <c r="B14">
        <v>2013</v>
      </c>
      <c r="C14" t="s">
        <v>167</v>
      </c>
      <c r="D14" t="s">
        <v>1303</v>
      </c>
      <c r="E14" s="36">
        <v>110.9</v>
      </c>
      <c r="F14" s="36">
        <v>109.8</v>
      </c>
      <c r="G14" s="36">
        <v>105.9</v>
      </c>
      <c r="H14" s="36">
        <v>107.5</v>
      </c>
      <c r="I14" s="36">
        <v>105.3</v>
      </c>
      <c r="J14" s="36">
        <v>108.1</v>
      </c>
      <c r="K14" s="36">
        <v>107.3</v>
      </c>
      <c r="L14" s="36">
        <v>106.1</v>
      </c>
      <c r="M14" s="36">
        <v>103.7</v>
      </c>
      <c r="N14" s="36">
        <v>104</v>
      </c>
      <c r="O14" s="36">
        <v>107.4</v>
      </c>
      <c r="P14" s="36">
        <v>109.9</v>
      </c>
      <c r="Q14" s="36">
        <v>107.85</v>
      </c>
      <c r="R14" s="36">
        <v>108.5</v>
      </c>
      <c r="S14" s="36">
        <v>106.3</v>
      </c>
      <c r="T14" s="36">
        <v>107.69999999999999</v>
      </c>
      <c r="U14" s="36">
        <v>108.1</v>
      </c>
      <c r="V14" s="36">
        <v>108.1</v>
      </c>
      <c r="W14" s="36">
        <v>108.8</v>
      </c>
      <c r="X14" s="36">
        <v>107.9</v>
      </c>
      <c r="Y14" s="36">
        <v>108.6</v>
      </c>
      <c r="Z14" t="s">
        <v>79</v>
      </c>
      <c r="AA14" s="36">
        <v>107.5</v>
      </c>
      <c r="AB14" s="36">
        <v>106.8</v>
      </c>
      <c r="AC14" s="36">
        <v>105.7</v>
      </c>
      <c r="AD14">
        <v>104.1</v>
      </c>
      <c r="AE14">
        <v>105</v>
      </c>
      <c r="AF14">
        <v>105.5</v>
      </c>
      <c r="AG14">
        <v>102.1</v>
      </c>
      <c r="AH14">
        <v>104.8</v>
      </c>
      <c r="AI14">
        <v>107.2</v>
      </c>
    </row>
    <row r="15" spans="1:35">
      <c r="A15" t="s">
        <v>85</v>
      </c>
      <c r="B15">
        <v>2013</v>
      </c>
      <c r="C15" t="s">
        <v>167</v>
      </c>
      <c r="D15" t="s">
        <v>1303</v>
      </c>
      <c r="E15" s="36">
        <v>115.4</v>
      </c>
      <c r="F15" s="36">
        <v>114.2</v>
      </c>
      <c r="G15" s="36">
        <v>102.7</v>
      </c>
      <c r="H15" s="36">
        <v>105.5</v>
      </c>
      <c r="I15" s="36">
        <v>101.5</v>
      </c>
      <c r="J15" s="36">
        <v>110.6</v>
      </c>
      <c r="K15" s="36">
        <v>123.7</v>
      </c>
      <c r="L15" s="36">
        <v>105.2</v>
      </c>
      <c r="M15" s="36">
        <v>101.9</v>
      </c>
      <c r="N15" s="36">
        <v>105</v>
      </c>
      <c r="O15" s="36">
        <v>109.1</v>
      </c>
      <c r="P15" s="36">
        <v>111.3</v>
      </c>
      <c r="Q15" s="36">
        <v>108.45</v>
      </c>
      <c r="R15" s="36">
        <v>110.30000000000001</v>
      </c>
      <c r="S15" s="36">
        <v>104.89999999999999</v>
      </c>
      <c r="T15" s="36">
        <v>117.15</v>
      </c>
      <c r="U15" s="36">
        <v>111.1</v>
      </c>
      <c r="V15" s="36">
        <v>109.8</v>
      </c>
      <c r="W15" s="36">
        <v>108.5</v>
      </c>
      <c r="X15" s="36">
        <v>106.7</v>
      </c>
      <c r="Y15" s="36">
        <v>108.3</v>
      </c>
      <c r="Z15">
        <v>100.5</v>
      </c>
      <c r="AA15" s="36">
        <v>107.2</v>
      </c>
      <c r="AB15" s="36">
        <v>107.1</v>
      </c>
      <c r="AC15" s="36">
        <v>106.2</v>
      </c>
      <c r="AD15">
        <v>103.9</v>
      </c>
      <c r="AE15">
        <v>104.6</v>
      </c>
      <c r="AF15">
        <v>105.7</v>
      </c>
      <c r="AG15">
        <v>102.6</v>
      </c>
      <c r="AH15">
        <v>104.9</v>
      </c>
      <c r="AI15">
        <v>106.6</v>
      </c>
    </row>
    <row r="16" spans="1:35">
      <c r="A16" t="s">
        <v>104</v>
      </c>
      <c r="B16">
        <v>2013</v>
      </c>
      <c r="C16" t="s">
        <v>167</v>
      </c>
      <c r="D16" t="s">
        <v>1303</v>
      </c>
      <c r="E16" s="36">
        <v>112.3</v>
      </c>
      <c r="F16" s="36">
        <v>111.3</v>
      </c>
      <c r="G16" s="36">
        <v>104.7</v>
      </c>
      <c r="H16" s="36">
        <v>106.8</v>
      </c>
      <c r="I16" s="36">
        <v>103.9</v>
      </c>
      <c r="J16" s="36">
        <v>109.3</v>
      </c>
      <c r="K16" s="36">
        <v>112.9</v>
      </c>
      <c r="L16" s="36">
        <v>105.8</v>
      </c>
      <c r="M16" s="36">
        <v>103.1</v>
      </c>
      <c r="N16" s="36">
        <v>104.3</v>
      </c>
      <c r="O16" s="36">
        <v>108.1</v>
      </c>
      <c r="P16" s="36">
        <v>110.5</v>
      </c>
      <c r="Q16" s="36">
        <v>108</v>
      </c>
      <c r="R16" s="36">
        <v>109.05</v>
      </c>
      <c r="S16" s="36">
        <v>105.83333333333333</v>
      </c>
      <c r="T16" s="36">
        <v>111.1</v>
      </c>
      <c r="U16" s="36">
        <v>109.2</v>
      </c>
      <c r="V16" s="36">
        <v>108.6</v>
      </c>
      <c r="W16" s="36">
        <v>108.7</v>
      </c>
      <c r="X16" s="36">
        <v>107.4</v>
      </c>
      <c r="Y16" s="36">
        <v>108.5</v>
      </c>
      <c r="Z16">
        <v>100.5</v>
      </c>
      <c r="AA16" s="36">
        <v>107.4</v>
      </c>
      <c r="AB16" s="36">
        <v>106.9</v>
      </c>
      <c r="AC16" s="36">
        <v>105.9</v>
      </c>
      <c r="AD16">
        <v>104</v>
      </c>
      <c r="AE16">
        <v>104.8</v>
      </c>
      <c r="AF16">
        <v>105.6</v>
      </c>
      <c r="AG16">
        <v>102.3</v>
      </c>
      <c r="AH16">
        <v>104.8</v>
      </c>
      <c r="AI16">
        <v>106.9</v>
      </c>
    </row>
    <row r="17" spans="1:35">
      <c r="A17" t="s">
        <v>60</v>
      </c>
      <c r="B17">
        <v>2013</v>
      </c>
      <c r="C17" t="s">
        <v>177</v>
      </c>
      <c r="D17" t="s">
        <v>1304</v>
      </c>
      <c r="E17" s="36">
        <v>112.3</v>
      </c>
      <c r="F17" s="36">
        <v>112.1</v>
      </c>
      <c r="G17" s="36">
        <v>108.1</v>
      </c>
      <c r="H17" s="36">
        <v>108.3</v>
      </c>
      <c r="I17" s="36">
        <v>105.9</v>
      </c>
      <c r="J17" s="36">
        <v>109.2</v>
      </c>
      <c r="K17" s="36">
        <v>118</v>
      </c>
      <c r="L17" s="36">
        <v>106.8</v>
      </c>
      <c r="M17" s="36">
        <v>104.1</v>
      </c>
      <c r="N17" s="36">
        <v>105.4</v>
      </c>
      <c r="O17" s="36">
        <v>108.2</v>
      </c>
      <c r="P17" s="36">
        <v>111</v>
      </c>
      <c r="Q17" s="36">
        <v>110.1</v>
      </c>
      <c r="R17" s="36">
        <v>109.55</v>
      </c>
      <c r="S17" s="36">
        <v>107</v>
      </c>
      <c r="T17" s="36">
        <v>113.6</v>
      </c>
      <c r="U17" s="36">
        <v>110.6</v>
      </c>
      <c r="V17" s="36">
        <v>109</v>
      </c>
      <c r="W17" s="36">
        <v>109.7</v>
      </c>
      <c r="X17" s="36">
        <v>108.8</v>
      </c>
      <c r="Y17" s="36">
        <v>109.5</v>
      </c>
      <c r="Z17" t="s">
        <v>79</v>
      </c>
      <c r="AA17" s="36">
        <v>108.5</v>
      </c>
      <c r="AB17" s="36">
        <v>107.5</v>
      </c>
      <c r="AC17" s="36">
        <v>106.3</v>
      </c>
      <c r="AD17">
        <v>105</v>
      </c>
      <c r="AE17">
        <v>105.6</v>
      </c>
      <c r="AF17">
        <v>106.5</v>
      </c>
      <c r="AG17">
        <v>102.5</v>
      </c>
      <c r="AH17">
        <v>105.5</v>
      </c>
      <c r="AI17">
        <v>108.9</v>
      </c>
    </row>
    <row r="18" spans="1:35">
      <c r="A18" t="s">
        <v>85</v>
      </c>
      <c r="B18">
        <v>2013</v>
      </c>
      <c r="C18" t="s">
        <v>177</v>
      </c>
      <c r="D18" t="s">
        <v>1304</v>
      </c>
      <c r="E18" s="36">
        <v>117</v>
      </c>
      <c r="F18" s="36">
        <v>120.1</v>
      </c>
      <c r="G18" s="36">
        <v>112.5</v>
      </c>
      <c r="H18" s="36">
        <v>107.3</v>
      </c>
      <c r="I18" s="36">
        <v>101.3</v>
      </c>
      <c r="J18" s="36">
        <v>112.4</v>
      </c>
      <c r="K18" s="36">
        <v>143.6</v>
      </c>
      <c r="L18" s="36">
        <v>105.4</v>
      </c>
      <c r="M18" s="36">
        <v>101.4</v>
      </c>
      <c r="N18" s="36">
        <v>106.4</v>
      </c>
      <c r="O18" s="36">
        <v>110</v>
      </c>
      <c r="P18" s="36">
        <v>112.2</v>
      </c>
      <c r="Q18" s="36">
        <v>116.3</v>
      </c>
      <c r="R18" s="36">
        <v>111.2</v>
      </c>
      <c r="S18" s="36">
        <v>104.96666666666665</v>
      </c>
      <c r="T18" s="36">
        <v>128</v>
      </c>
      <c r="U18" s="36">
        <v>115</v>
      </c>
      <c r="V18" s="36">
        <v>110.9</v>
      </c>
      <c r="W18" s="36">
        <v>109.2</v>
      </c>
      <c r="X18" s="36">
        <v>107.2</v>
      </c>
      <c r="Y18" s="36">
        <v>108.9</v>
      </c>
      <c r="Z18">
        <v>106.6</v>
      </c>
      <c r="AA18" s="36">
        <v>108</v>
      </c>
      <c r="AB18" s="36">
        <v>107.7</v>
      </c>
      <c r="AC18" s="36">
        <v>106.5</v>
      </c>
      <c r="AD18">
        <v>105.2</v>
      </c>
      <c r="AE18">
        <v>105.2</v>
      </c>
      <c r="AF18">
        <v>108.1</v>
      </c>
      <c r="AG18">
        <v>103.3</v>
      </c>
      <c r="AH18">
        <v>106.1</v>
      </c>
      <c r="AI18">
        <v>109.7</v>
      </c>
    </row>
    <row r="19" spans="1:35">
      <c r="A19" t="s">
        <v>104</v>
      </c>
      <c r="B19">
        <v>2013</v>
      </c>
      <c r="C19" t="s">
        <v>177</v>
      </c>
      <c r="D19" t="s">
        <v>1304</v>
      </c>
      <c r="E19" s="36">
        <v>113.8</v>
      </c>
      <c r="F19" s="36">
        <v>114.9</v>
      </c>
      <c r="G19" s="36">
        <v>109.8</v>
      </c>
      <c r="H19" s="36">
        <v>107.9</v>
      </c>
      <c r="I19" s="36">
        <v>104.2</v>
      </c>
      <c r="J19" s="36">
        <v>110.7</v>
      </c>
      <c r="K19" s="36">
        <v>126.7</v>
      </c>
      <c r="L19" s="36">
        <v>106.3</v>
      </c>
      <c r="M19" s="36">
        <v>103.2</v>
      </c>
      <c r="N19" s="36">
        <v>105.7</v>
      </c>
      <c r="O19" s="36">
        <v>109</v>
      </c>
      <c r="P19" s="36">
        <v>111.6</v>
      </c>
      <c r="Q19" s="36">
        <v>112.35</v>
      </c>
      <c r="R19" s="36">
        <v>110.05</v>
      </c>
      <c r="S19" s="36">
        <v>106.33333333333333</v>
      </c>
      <c r="T19" s="36">
        <v>118.7</v>
      </c>
      <c r="U19" s="36">
        <v>112.2</v>
      </c>
      <c r="V19" s="36">
        <v>109.5</v>
      </c>
      <c r="W19" s="36">
        <v>109.5</v>
      </c>
      <c r="X19" s="36">
        <v>108.1</v>
      </c>
      <c r="Y19" s="36">
        <v>109.3</v>
      </c>
      <c r="Z19">
        <v>106.6</v>
      </c>
      <c r="AA19" s="36">
        <v>108.3</v>
      </c>
      <c r="AB19" s="36">
        <v>107.6</v>
      </c>
      <c r="AC19" s="36">
        <v>106.4</v>
      </c>
      <c r="AD19">
        <v>105.1</v>
      </c>
      <c r="AE19">
        <v>105.4</v>
      </c>
      <c r="AF19">
        <v>107.4</v>
      </c>
      <c r="AG19">
        <v>102.8</v>
      </c>
      <c r="AH19">
        <v>105.8</v>
      </c>
      <c r="AI19">
        <v>109.3</v>
      </c>
    </row>
    <row r="20" spans="1:35">
      <c r="A20" t="s">
        <v>60</v>
      </c>
      <c r="B20">
        <v>2013</v>
      </c>
      <c r="C20" t="s">
        <v>194</v>
      </c>
      <c r="D20" t="s">
        <v>1305</v>
      </c>
      <c r="E20" s="36">
        <v>113.4</v>
      </c>
      <c r="F20" s="36">
        <v>114.9</v>
      </c>
      <c r="G20" s="36">
        <v>110.5</v>
      </c>
      <c r="H20" s="36">
        <v>109.3</v>
      </c>
      <c r="I20" s="36">
        <v>106.2</v>
      </c>
      <c r="J20" s="36">
        <v>110.3</v>
      </c>
      <c r="K20" s="36">
        <v>129.19999999999999</v>
      </c>
      <c r="L20" s="36">
        <v>107.1</v>
      </c>
      <c r="M20" s="36">
        <v>104.3</v>
      </c>
      <c r="N20" s="36">
        <v>106.4</v>
      </c>
      <c r="O20" s="36">
        <v>109.1</v>
      </c>
      <c r="P20" s="36">
        <v>112.1</v>
      </c>
      <c r="Q20" s="36">
        <v>112.7</v>
      </c>
      <c r="R20" s="36">
        <v>110.25</v>
      </c>
      <c r="S20" s="36">
        <v>107.53333333333335</v>
      </c>
      <c r="T20" s="36">
        <v>119.75</v>
      </c>
      <c r="U20" s="36">
        <v>113.1</v>
      </c>
      <c r="V20" s="36">
        <v>109.8</v>
      </c>
      <c r="W20" s="36">
        <v>110.5</v>
      </c>
      <c r="X20" s="36">
        <v>109.5</v>
      </c>
      <c r="Y20" s="36">
        <v>110.3</v>
      </c>
      <c r="Z20" t="s">
        <v>79</v>
      </c>
      <c r="AA20" s="36">
        <v>109.5</v>
      </c>
      <c r="AB20" s="36">
        <v>108.3</v>
      </c>
      <c r="AC20" s="36">
        <v>106.9</v>
      </c>
      <c r="AD20">
        <v>106.8</v>
      </c>
      <c r="AE20">
        <v>106.4</v>
      </c>
      <c r="AF20">
        <v>107.8</v>
      </c>
      <c r="AG20">
        <v>102.5</v>
      </c>
      <c r="AH20">
        <v>106.5</v>
      </c>
      <c r="AI20">
        <v>110.7</v>
      </c>
    </row>
    <row r="21" spans="1:35">
      <c r="A21" t="s">
        <v>85</v>
      </c>
      <c r="B21">
        <v>2013</v>
      </c>
      <c r="C21" t="s">
        <v>194</v>
      </c>
      <c r="D21" t="s">
        <v>1305</v>
      </c>
      <c r="E21" s="36">
        <v>117.8</v>
      </c>
      <c r="F21" s="36">
        <v>119.2</v>
      </c>
      <c r="G21" s="36">
        <v>114</v>
      </c>
      <c r="H21" s="36">
        <v>108.3</v>
      </c>
      <c r="I21" s="36">
        <v>101.1</v>
      </c>
      <c r="J21" s="36">
        <v>113.2</v>
      </c>
      <c r="K21" s="36">
        <v>160.9</v>
      </c>
      <c r="L21" s="36">
        <v>105.1</v>
      </c>
      <c r="M21" s="36">
        <v>101.3</v>
      </c>
      <c r="N21" s="36">
        <v>107.5</v>
      </c>
      <c r="O21" s="36">
        <v>110.4</v>
      </c>
      <c r="P21" s="36">
        <v>113.1</v>
      </c>
      <c r="Q21" s="36">
        <v>116.6</v>
      </c>
      <c r="R21" s="36">
        <v>111.44999999999999</v>
      </c>
      <c r="S21" s="36">
        <v>105.16666666666667</v>
      </c>
      <c r="T21" s="36">
        <v>137.05000000000001</v>
      </c>
      <c r="U21" s="36">
        <v>117.5</v>
      </c>
      <c r="V21" s="36">
        <v>111.7</v>
      </c>
      <c r="W21" s="36">
        <v>109.8</v>
      </c>
      <c r="X21" s="36">
        <v>107.8</v>
      </c>
      <c r="Y21" s="36">
        <v>109.5</v>
      </c>
      <c r="Z21">
        <v>107.7</v>
      </c>
      <c r="AA21" s="36">
        <v>108.6</v>
      </c>
      <c r="AB21" s="36">
        <v>108.1</v>
      </c>
      <c r="AC21" s="36">
        <v>107.1</v>
      </c>
      <c r="AD21">
        <v>107.3</v>
      </c>
      <c r="AE21">
        <v>105.9</v>
      </c>
      <c r="AF21">
        <v>110.1</v>
      </c>
      <c r="AG21">
        <v>103.2</v>
      </c>
      <c r="AH21">
        <v>107.3</v>
      </c>
      <c r="AI21">
        <v>111.4</v>
      </c>
    </row>
    <row r="22" spans="1:35">
      <c r="A22" t="s">
        <v>104</v>
      </c>
      <c r="B22">
        <v>2013</v>
      </c>
      <c r="C22" t="s">
        <v>194</v>
      </c>
      <c r="D22" t="s">
        <v>1305</v>
      </c>
      <c r="E22" s="36">
        <v>114.8</v>
      </c>
      <c r="F22" s="36">
        <v>116.4</v>
      </c>
      <c r="G22" s="36">
        <v>111.9</v>
      </c>
      <c r="H22" s="36">
        <v>108.9</v>
      </c>
      <c r="I22" s="36">
        <v>104.3</v>
      </c>
      <c r="J22" s="36">
        <v>111.7</v>
      </c>
      <c r="K22" s="36">
        <v>140</v>
      </c>
      <c r="L22" s="36">
        <v>106.4</v>
      </c>
      <c r="M22" s="36">
        <v>103.3</v>
      </c>
      <c r="N22" s="36">
        <v>106.8</v>
      </c>
      <c r="O22" s="36">
        <v>109.6</v>
      </c>
      <c r="P22" s="36">
        <v>112.6</v>
      </c>
      <c r="Q22" s="36">
        <v>114.15</v>
      </c>
      <c r="R22" s="36">
        <v>110.6</v>
      </c>
      <c r="S22" s="36">
        <v>106.73333333333333</v>
      </c>
      <c r="T22" s="36">
        <v>125.85</v>
      </c>
      <c r="U22" s="36">
        <v>114.7</v>
      </c>
      <c r="V22" s="36">
        <v>110.3</v>
      </c>
      <c r="W22" s="36">
        <v>110.2</v>
      </c>
      <c r="X22" s="36">
        <v>108.8</v>
      </c>
      <c r="Y22" s="36">
        <v>110</v>
      </c>
      <c r="Z22">
        <v>107.7</v>
      </c>
      <c r="AA22" s="36">
        <v>109.2</v>
      </c>
      <c r="AB22" s="36">
        <v>108.2</v>
      </c>
      <c r="AC22" s="36">
        <v>107</v>
      </c>
      <c r="AD22">
        <v>107.1</v>
      </c>
      <c r="AE22">
        <v>106.1</v>
      </c>
      <c r="AF22">
        <v>109.1</v>
      </c>
      <c r="AG22">
        <v>102.8</v>
      </c>
      <c r="AH22">
        <v>106.9</v>
      </c>
      <c r="AI22">
        <v>111</v>
      </c>
    </row>
    <row r="23" spans="1:35">
      <c r="A23" t="s">
        <v>60</v>
      </c>
      <c r="B23">
        <v>2013</v>
      </c>
      <c r="C23" t="s">
        <v>213</v>
      </c>
      <c r="D23" t="s">
        <v>1306</v>
      </c>
      <c r="E23" s="36">
        <v>114.3</v>
      </c>
      <c r="F23" s="36">
        <v>115.4</v>
      </c>
      <c r="G23" s="36">
        <v>111.1</v>
      </c>
      <c r="H23" s="36">
        <v>110</v>
      </c>
      <c r="I23" s="36">
        <v>106.4</v>
      </c>
      <c r="J23" s="36">
        <v>110.8</v>
      </c>
      <c r="K23" s="36">
        <v>138.9</v>
      </c>
      <c r="L23" s="36">
        <v>107.4</v>
      </c>
      <c r="M23" s="36">
        <v>104.1</v>
      </c>
      <c r="N23" s="36">
        <v>106.9</v>
      </c>
      <c r="O23" s="36">
        <v>109.7</v>
      </c>
      <c r="P23" s="36">
        <v>112.6</v>
      </c>
      <c r="Q23" s="36">
        <v>113.25</v>
      </c>
      <c r="R23" s="36">
        <v>110.85</v>
      </c>
      <c r="S23" s="36">
        <v>107.7</v>
      </c>
      <c r="T23" s="36">
        <v>124.85</v>
      </c>
      <c r="U23" s="36">
        <v>114.9</v>
      </c>
      <c r="V23" s="36">
        <v>110.7</v>
      </c>
      <c r="W23" s="36">
        <v>111.3</v>
      </c>
      <c r="X23" s="36">
        <v>110.2</v>
      </c>
      <c r="Y23" s="36">
        <v>111.1</v>
      </c>
      <c r="Z23" t="s">
        <v>79</v>
      </c>
      <c r="AA23" s="36">
        <v>109.9</v>
      </c>
      <c r="AB23" s="36">
        <v>108.7</v>
      </c>
      <c r="AC23" s="36">
        <v>107.5</v>
      </c>
      <c r="AD23">
        <v>107.8</v>
      </c>
      <c r="AE23">
        <v>106.8</v>
      </c>
      <c r="AF23">
        <v>108.7</v>
      </c>
      <c r="AG23">
        <v>105</v>
      </c>
      <c r="AH23">
        <v>107.5</v>
      </c>
      <c r="AI23">
        <v>112.1</v>
      </c>
    </row>
    <row r="24" spans="1:35">
      <c r="A24" t="s">
        <v>85</v>
      </c>
      <c r="B24">
        <v>2013</v>
      </c>
      <c r="C24" t="s">
        <v>213</v>
      </c>
      <c r="D24" t="s">
        <v>1306</v>
      </c>
      <c r="E24" s="36">
        <v>118.3</v>
      </c>
      <c r="F24" s="36">
        <v>120.4</v>
      </c>
      <c r="G24" s="36">
        <v>112.7</v>
      </c>
      <c r="H24" s="36">
        <v>108.9</v>
      </c>
      <c r="I24" s="36">
        <v>101.1</v>
      </c>
      <c r="J24" s="36">
        <v>108.7</v>
      </c>
      <c r="K24" s="36">
        <v>177</v>
      </c>
      <c r="L24" s="36">
        <v>104.7</v>
      </c>
      <c r="M24" s="36">
        <v>101</v>
      </c>
      <c r="N24" s="36">
        <v>108.5</v>
      </c>
      <c r="O24" s="36">
        <v>110.9</v>
      </c>
      <c r="P24" s="36">
        <v>114.3</v>
      </c>
      <c r="Q24" s="36">
        <v>116.55000000000001</v>
      </c>
      <c r="R24" s="36">
        <v>111.5</v>
      </c>
      <c r="S24" s="36">
        <v>105.46666666666665</v>
      </c>
      <c r="T24" s="36">
        <v>142.85</v>
      </c>
      <c r="U24" s="36">
        <v>119.6</v>
      </c>
      <c r="V24" s="36">
        <v>112.4</v>
      </c>
      <c r="W24" s="36">
        <v>110.6</v>
      </c>
      <c r="X24" s="36">
        <v>108.3</v>
      </c>
      <c r="Y24" s="36">
        <v>110.2</v>
      </c>
      <c r="Z24">
        <v>108.9</v>
      </c>
      <c r="AA24" s="36">
        <v>109.3</v>
      </c>
      <c r="AB24" s="36">
        <v>108.7</v>
      </c>
      <c r="AC24" s="36">
        <v>107.6</v>
      </c>
      <c r="AD24">
        <v>108.1</v>
      </c>
      <c r="AE24">
        <v>106.5</v>
      </c>
      <c r="AF24">
        <v>110.8</v>
      </c>
      <c r="AG24">
        <v>106</v>
      </c>
      <c r="AH24">
        <v>108.3</v>
      </c>
      <c r="AI24">
        <v>112.7</v>
      </c>
    </row>
    <row r="25" spans="1:35">
      <c r="A25" t="s">
        <v>104</v>
      </c>
      <c r="B25">
        <v>2013</v>
      </c>
      <c r="C25" t="s">
        <v>213</v>
      </c>
      <c r="D25" t="s">
        <v>1306</v>
      </c>
      <c r="E25" s="36">
        <v>115.6</v>
      </c>
      <c r="F25" s="36">
        <v>117.2</v>
      </c>
      <c r="G25" s="36">
        <v>111.7</v>
      </c>
      <c r="H25" s="36">
        <v>109.6</v>
      </c>
      <c r="I25" s="36">
        <v>104.5</v>
      </c>
      <c r="J25" s="36">
        <v>109.8</v>
      </c>
      <c r="K25" s="36">
        <v>151.80000000000001</v>
      </c>
      <c r="L25" s="36">
        <v>106.5</v>
      </c>
      <c r="M25" s="36">
        <v>103.1</v>
      </c>
      <c r="N25" s="36">
        <v>107.4</v>
      </c>
      <c r="O25" s="36">
        <v>110.2</v>
      </c>
      <c r="P25" s="36">
        <v>113.4</v>
      </c>
      <c r="Q25" s="36">
        <v>114.45</v>
      </c>
      <c r="R25" s="36">
        <v>111.05</v>
      </c>
      <c r="S25" s="36">
        <v>107</v>
      </c>
      <c r="T25" s="36">
        <v>130.80000000000001</v>
      </c>
      <c r="U25" s="36">
        <v>116.6</v>
      </c>
      <c r="V25" s="36">
        <v>111.2</v>
      </c>
      <c r="W25" s="36">
        <v>111</v>
      </c>
      <c r="X25" s="36">
        <v>109.4</v>
      </c>
      <c r="Y25" s="36">
        <v>110.7</v>
      </c>
      <c r="Z25">
        <v>108.9</v>
      </c>
      <c r="AA25" s="36">
        <v>109.7</v>
      </c>
      <c r="AB25" s="36">
        <v>108.7</v>
      </c>
      <c r="AC25" s="36">
        <v>107.5</v>
      </c>
      <c r="AD25">
        <v>108</v>
      </c>
      <c r="AE25">
        <v>106.6</v>
      </c>
      <c r="AF25">
        <v>109.9</v>
      </c>
      <c r="AG25">
        <v>105.4</v>
      </c>
      <c r="AH25">
        <v>107.9</v>
      </c>
      <c r="AI25">
        <v>112.4</v>
      </c>
    </row>
    <row r="26" spans="1:35">
      <c r="A26" t="s">
        <v>60</v>
      </c>
      <c r="B26">
        <v>2013</v>
      </c>
      <c r="C26" t="s">
        <v>228</v>
      </c>
      <c r="D26" t="s">
        <v>1307</v>
      </c>
      <c r="E26" s="36">
        <v>115.4</v>
      </c>
      <c r="F26" s="36">
        <v>115.7</v>
      </c>
      <c r="G26" s="36">
        <v>111.7</v>
      </c>
      <c r="H26" s="36">
        <v>111</v>
      </c>
      <c r="I26" s="36">
        <v>107.4</v>
      </c>
      <c r="J26" s="36">
        <v>110.9</v>
      </c>
      <c r="K26" s="36">
        <v>154</v>
      </c>
      <c r="L26" s="36">
        <v>108.1</v>
      </c>
      <c r="M26" s="36">
        <v>104.2</v>
      </c>
      <c r="N26" s="36">
        <v>107.9</v>
      </c>
      <c r="O26" s="36">
        <v>110.4</v>
      </c>
      <c r="P26" s="36">
        <v>114</v>
      </c>
      <c r="Q26" s="36">
        <v>113.7</v>
      </c>
      <c r="R26" s="36">
        <v>111.75</v>
      </c>
      <c r="S26" s="36">
        <v>108.53333333333335</v>
      </c>
      <c r="T26" s="36">
        <v>132.44999999999999</v>
      </c>
      <c r="U26" s="36">
        <v>117.8</v>
      </c>
      <c r="V26" s="36">
        <v>111.7</v>
      </c>
      <c r="W26" s="36">
        <v>112.7</v>
      </c>
      <c r="X26" s="36">
        <v>111.4</v>
      </c>
      <c r="Y26" s="36">
        <v>112.5</v>
      </c>
      <c r="Z26" t="s">
        <v>79</v>
      </c>
      <c r="AA26" s="36">
        <v>111.1</v>
      </c>
      <c r="AB26" s="36">
        <v>109.6</v>
      </c>
      <c r="AC26" s="36">
        <v>108.3</v>
      </c>
      <c r="AD26">
        <v>109.3</v>
      </c>
      <c r="AE26">
        <v>107.7</v>
      </c>
      <c r="AF26">
        <v>109.8</v>
      </c>
      <c r="AG26">
        <v>106.7</v>
      </c>
      <c r="AH26">
        <v>108.7</v>
      </c>
      <c r="AI26">
        <v>114.2</v>
      </c>
    </row>
    <row r="27" spans="1:35">
      <c r="A27" t="s">
        <v>85</v>
      </c>
      <c r="B27">
        <v>2013</v>
      </c>
      <c r="C27" t="s">
        <v>228</v>
      </c>
      <c r="D27" t="s">
        <v>1307</v>
      </c>
      <c r="E27" s="36">
        <v>118.6</v>
      </c>
      <c r="F27" s="36">
        <v>119.1</v>
      </c>
      <c r="G27" s="36">
        <v>113.2</v>
      </c>
      <c r="H27" s="36">
        <v>109.6</v>
      </c>
      <c r="I27" s="36">
        <v>101.7</v>
      </c>
      <c r="J27" s="36">
        <v>103.2</v>
      </c>
      <c r="K27" s="36">
        <v>174.3</v>
      </c>
      <c r="L27" s="36">
        <v>105.1</v>
      </c>
      <c r="M27" s="36">
        <v>100.8</v>
      </c>
      <c r="N27" s="36">
        <v>109.1</v>
      </c>
      <c r="O27" s="36">
        <v>111.1</v>
      </c>
      <c r="P27" s="36">
        <v>115.4</v>
      </c>
      <c r="Q27" s="36">
        <v>116.15</v>
      </c>
      <c r="R27" s="36">
        <v>111.85</v>
      </c>
      <c r="S27" s="36">
        <v>105.96666666666665</v>
      </c>
      <c r="T27" s="36">
        <v>138.75</v>
      </c>
      <c r="U27" s="36">
        <v>119.2</v>
      </c>
      <c r="V27" s="36">
        <v>112.9</v>
      </c>
      <c r="W27" s="36">
        <v>111.4</v>
      </c>
      <c r="X27" s="36">
        <v>109</v>
      </c>
      <c r="Y27" s="36">
        <v>111.1</v>
      </c>
      <c r="Z27">
        <v>109.7</v>
      </c>
      <c r="AA27" s="36">
        <v>109.5</v>
      </c>
      <c r="AB27" s="36">
        <v>109.6</v>
      </c>
      <c r="AC27" s="36">
        <v>107.9</v>
      </c>
      <c r="AD27">
        <v>110.4</v>
      </c>
      <c r="AE27">
        <v>107.4</v>
      </c>
      <c r="AF27">
        <v>111.2</v>
      </c>
      <c r="AG27">
        <v>106.9</v>
      </c>
      <c r="AH27">
        <v>109.4</v>
      </c>
      <c r="AI27">
        <v>113.2</v>
      </c>
    </row>
    <row r="28" spans="1:35">
      <c r="A28" t="s">
        <v>104</v>
      </c>
      <c r="B28">
        <v>2013</v>
      </c>
      <c r="C28" t="s">
        <v>228</v>
      </c>
      <c r="D28" t="s">
        <v>1307</v>
      </c>
      <c r="E28" s="36">
        <v>116.4</v>
      </c>
      <c r="F28" s="36">
        <v>116.9</v>
      </c>
      <c r="G28" s="36">
        <v>112.3</v>
      </c>
      <c r="H28" s="36">
        <v>110.5</v>
      </c>
      <c r="I28" s="36">
        <v>105.3</v>
      </c>
      <c r="J28" s="36">
        <v>107.3</v>
      </c>
      <c r="K28" s="36">
        <v>160.9</v>
      </c>
      <c r="L28" s="36">
        <v>107.1</v>
      </c>
      <c r="M28" s="36">
        <v>103.1</v>
      </c>
      <c r="N28" s="36">
        <v>108.3</v>
      </c>
      <c r="O28" s="36">
        <v>110.7</v>
      </c>
      <c r="P28" s="36">
        <v>114.6</v>
      </c>
      <c r="Q28" s="36">
        <v>114.6</v>
      </c>
      <c r="R28" s="36">
        <v>111.75</v>
      </c>
      <c r="S28" s="36">
        <v>107.66666666666667</v>
      </c>
      <c r="T28" s="36">
        <v>134.1</v>
      </c>
      <c r="U28" s="36">
        <v>118.3</v>
      </c>
      <c r="V28" s="36">
        <v>112</v>
      </c>
      <c r="W28" s="36">
        <v>112.2</v>
      </c>
      <c r="X28" s="36">
        <v>110.4</v>
      </c>
      <c r="Y28" s="36">
        <v>111.9</v>
      </c>
      <c r="Z28">
        <v>109.7</v>
      </c>
      <c r="AA28" s="36">
        <v>110.5</v>
      </c>
      <c r="AB28" s="36">
        <v>109.6</v>
      </c>
      <c r="AC28" s="36">
        <v>108.1</v>
      </c>
      <c r="AD28">
        <v>109.9</v>
      </c>
      <c r="AE28">
        <v>107.5</v>
      </c>
      <c r="AF28">
        <v>110.6</v>
      </c>
      <c r="AG28">
        <v>106.8</v>
      </c>
      <c r="AH28">
        <v>109</v>
      </c>
      <c r="AI28">
        <v>113.7</v>
      </c>
    </row>
    <row r="29" spans="1:35">
      <c r="A29" t="s">
        <v>60</v>
      </c>
      <c r="B29">
        <v>2013</v>
      </c>
      <c r="C29" t="s">
        <v>238</v>
      </c>
      <c r="D29" t="s">
        <v>1308</v>
      </c>
      <c r="E29" s="36">
        <v>116.3</v>
      </c>
      <c r="F29" s="36">
        <v>115.4</v>
      </c>
      <c r="G29" s="36">
        <v>112.6</v>
      </c>
      <c r="H29" s="36">
        <v>111.7</v>
      </c>
      <c r="I29" s="36">
        <v>107.7</v>
      </c>
      <c r="J29" s="36">
        <v>113.2</v>
      </c>
      <c r="K29" s="36">
        <v>164.9</v>
      </c>
      <c r="L29" s="36">
        <v>108.3</v>
      </c>
      <c r="M29" s="36">
        <v>103.9</v>
      </c>
      <c r="N29" s="36">
        <v>108.2</v>
      </c>
      <c r="O29" s="36">
        <v>111.1</v>
      </c>
      <c r="P29" s="36">
        <v>114.9</v>
      </c>
      <c r="Q29" s="36">
        <v>114</v>
      </c>
      <c r="R29" s="36">
        <v>112.3</v>
      </c>
      <c r="S29" s="36">
        <v>108.83333333333333</v>
      </c>
      <c r="T29" s="36">
        <v>139.05000000000001</v>
      </c>
      <c r="U29" s="36">
        <v>119.8</v>
      </c>
      <c r="V29" s="36">
        <v>112.2</v>
      </c>
      <c r="W29" s="36">
        <v>113.6</v>
      </c>
      <c r="X29" s="36">
        <v>112.3</v>
      </c>
      <c r="Y29" s="36">
        <v>113.4</v>
      </c>
      <c r="Z29" t="s">
        <v>79</v>
      </c>
      <c r="AA29" s="36">
        <v>111.6</v>
      </c>
      <c r="AB29" s="36">
        <v>110.4</v>
      </c>
      <c r="AC29" s="36">
        <v>108.9</v>
      </c>
      <c r="AD29">
        <v>109.3</v>
      </c>
      <c r="AE29">
        <v>108.3</v>
      </c>
      <c r="AF29">
        <v>110.2</v>
      </c>
      <c r="AG29">
        <v>107.5</v>
      </c>
      <c r="AH29">
        <v>109.1</v>
      </c>
      <c r="AI29">
        <v>115.5</v>
      </c>
    </row>
    <row r="30" spans="1:35">
      <c r="A30" t="s">
        <v>85</v>
      </c>
      <c r="B30">
        <v>2013</v>
      </c>
      <c r="C30" t="s">
        <v>238</v>
      </c>
      <c r="D30" t="s">
        <v>1308</v>
      </c>
      <c r="E30" s="36">
        <v>118.9</v>
      </c>
      <c r="F30" s="36">
        <v>118.1</v>
      </c>
      <c r="G30" s="36">
        <v>114.5</v>
      </c>
      <c r="H30" s="36">
        <v>110.4</v>
      </c>
      <c r="I30" s="36">
        <v>102.3</v>
      </c>
      <c r="J30" s="36">
        <v>106.2</v>
      </c>
      <c r="K30" s="36">
        <v>183.5</v>
      </c>
      <c r="L30" s="36">
        <v>105.3</v>
      </c>
      <c r="M30" s="36">
        <v>100.2</v>
      </c>
      <c r="N30" s="36">
        <v>109.6</v>
      </c>
      <c r="O30" s="36">
        <v>111.4</v>
      </c>
      <c r="P30" s="36">
        <v>116</v>
      </c>
      <c r="Q30" s="36">
        <v>116.3</v>
      </c>
      <c r="R30" s="36">
        <v>112.1</v>
      </c>
      <c r="S30" s="36">
        <v>106.16666666666667</v>
      </c>
      <c r="T30" s="36">
        <v>144.85</v>
      </c>
      <c r="U30" s="36">
        <v>120.8</v>
      </c>
      <c r="V30" s="36">
        <v>113.5</v>
      </c>
      <c r="W30" s="36">
        <v>112.5</v>
      </c>
      <c r="X30" s="36">
        <v>109.7</v>
      </c>
      <c r="Y30" s="36">
        <v>112</v>
      </c>
      <c r="Z30">
        <v>110.5</v>
      </c>
      <c r="AA30" s="36">
        <v>109.7</v>
      </c>
      <c r="AB30" s="36">
        <v>110.2</v>
      </c>
      <c r="AC30" s="36">
        <v>108.2</v>
      </c>
      <c r="AD30">
        <v>109.7</v>
      </c>
      <c r="AE30">
        <v>108</v>
      </c>
      <c r="AF30">
        <v>111.3</v>
      </c>
      <c r="AG30">
        <v>107.3</v>
      </c>
      <c r="AH30">
        <v>109.4</v>
      </c>
      <c r="AI30">
        <v>114</v>
      </c>
    </row>
    <row r="31" spans="1:35">
      <c r="A31" t="s">
        <v>104</v>
      </c>
      <c r="B31">
        <v>2013</v>
      </c>
      <c r="C31" t="s">
        <v>238</v>
      </c>
      <c r="D31" t="s">
        <v>1308</v>
      </c>
      <c r="E31" s="36">
        <v>117.1</v>
      </c>
      <c r="F31" s="36">
        <v>116.3</v>
      </c>
      <c r="G31" s="36">
        <v>113.3</v>
      </c>
      <c r="H31" s="36">
        <v>111.2</v>
      </c>
      <c r="I31" s="36">
        <v>105.7</v>
      </c>
      <c r="J31" s="36">
        <v>109.9</v>
      </c>
      <c r="K31" s="36">
        <v>171.2</v>
      </c>
      <c r="L31" s="36">
        <v>107.3</v>
      </c>
      <c r="M31" s="36">
        <v>102.7</v>
      </c>
      <c r="N31" s="36">
        <v>108.7</v>
      </c>
      <c r="O31" s="36">
        <v>111.2</v>
      </c>
      <c r="P31" s="36">
        <v>115.4</v>
      </c>
      <c r="Q31" s="36">
        <v>114.8</v>
      </c>
      <c r="R31" s="36">
        <v>112.19999999999999</v>
      </c>
      <c r="S31" s="36">
        <v>107.93333333333334</v>
      </c>
      <c r="T31" s="36">
        <v>140.55000000000001</v>
      </c>
      <c r="U31" s="36">
        <v>120.2</v>
      </c>
      <c r="V31" s="36">
        <v>112.5</v>
      </c>
      <c r="W31" s="36">
        <v>113.2</v>
      </c>
      <c r="X31" s="36">
        <v>111.2</v>
      </c>
      <c r="Y31" s="36">
        <v>112.8</v>
      </c>
      <c r="Z31">
        <v>110.5</v>
      </c>
      <c r="AA31" s="36">
        <v>110.9</v>
      </c>
      <c r="AB31" s="36">
        <v>110.3</v>
      </c>
      <c r="AC31" s="36">
        <v>108.6</v>
      </c>
      <c r="AD31">
        <v>109.5</v>
      </c>
      <c r="AE31">
        <v>108.1</v>
      </c>
      <c r="AF31">
        <v>110.8</v>
      </c>
      <c r="AG31">
        <v>107.4</v>
      </c>
      <c r="AH31">
        <v>109.2</v>
      </c>
      <c r="AI31">
        <v>114.8</v>
      </c>
    </row>
    <row r="32" spans="1:35">
      <c r="A32" t="s">
        <v>60</v>
      </c>
      <c r="B32">
        <v>2013</v>
      </c>
      <c r="C32" t="s">
        <v>264</v>
      </c>
      <c r="D32" t="s">
        <v>1309</v>
      </c>
      <c r="E32" s="36">
        <v>117.3</v>
      </c>
      <c r="F32" s="36">
        <v>114.9</v>
      </c>
      <c r="G32" s="36">
        <v>116.2</v>
      </c>
      <c r="H32" s="36">
        <v>112.8</v>
      </c>
      <c r="I32" s="36">
        <v>108.9</v>
      </c>
      <c r="J32" s="36">
        <v>116.6</v>
      </c>
      <c r="K32" s="36">
        <v>178.1</v>
      </c>
      <c r="L32" s="36">
        <v>109.1</v>
      </c>
      <c r="M32" s="36">
        <v>103.6</v>
      </c>
      <c r="N32" s="36">
        <v>109</v>
      </c>
      <c r="O32" s="36">
        <v>111.8</v>
      </c>
      <c r="P32" s="36">
        <v>116</v>
      </c>
      <c r="Q32" s="36">
        <v>115.55000000000001</v>
      </c>
      <c r="R32" s="36">
        <v>113.19999999999999</v>
      </c>
      <c r="S32" s="36">
        <v>109.5</v>
      </c>
      <c r="T32" s="36">
        <v>147.35</v>
      </c>
      <c r="U32" s="36">
        <v>122.5</v>
      </c>
      <c r="V32" s="36">
        <v>112.8</v>
      </c>
      <c r="W32" s="36">
        <v>114.6</v>
      </c>
      <c r="X32" s="36">
        <v>113.1</v>
      </c>
      <c r="Y32" s="36">
        <v>114.4</v>
      </c>
      <c r="Z32" t="s">
        <v>79</v>
      </c>
      <c r="AA32" s="36">
        <v>112.6</v>
      </c>
      <c r="AB32" s="36">
        <v>111.3</v>
      </c>
      <c r="AC32" s="36">
        <v>109.7</v>
      </c>
      <c r="AD32">
        <v>109.6</v>
      </c>
      <c r="AE32">
        <v>108.7</v>
      </c>
      <c r="AF32">
        <v>111</v>
      </c>
      <c r="AG32">
        <v>108.2</v>
      </c>
      <c r="AH32">
        <v>109.8</v>
      </c>
      <c r="AI32">
        <v>117.4</v>
      </c>
    </row>
    <row r="33" spans="1:35">
      <c r="A33" t="s">
        <v>85</v>
      </c>
      <c r="B33">
        <v>2013</v>
      </c>
      <c r="C33" t="s">
        <v>264</v>
      </c>
      <c r="D33" t="s">
        <v>1309</v>
      </c>
      <c r="E33" s="36">
        <v>119.8</v>
      </c>
      <c r="F33" s="36">
        <v>116.3</v>
      </c>
      <c r="G33" s="36">
        <v>122.6</v>
      </c>
      <c r="H33" s="36">
        <v>112</v>
      </c>
      <c r="I33" s="36">
        <v>103.2</v>
      </c>
      <c r="J33" s="36">
        <v>110</v>
      </c>
      <c r="K33" s="36">
        <v>192.8</v>
      </c>
      <c r="L33" s="36">
        <v>106.3</v>
      </c>
      <c r="M33" s="36">
        <v>99.5</v>
      </c>
      <c r="N33" s="36">
        <v>110.3</v>
      </c>
      <c r="O33" s="36">
        <v>111.8</v>
      </c>
      <c r="P33" s="36">
        <v>117.1</v>
      </c>
      <c r="Q33" s="36">
        <v>119.44999999999999</v>
      </c>
      <c r="R33" s="36">
        <v>113.05</v>
      </c>
      <c r="S33" s="36">
        <v>106.59999999999998</v>
      </c>
      <c r="T33" s="36">
        <v>151.4</v>
      </c>
      <c r="U33" s="36">
        <v>122.9</v>
      </c>
      <c r="V33" s="36">
        <v>114.1</v>
      </c>
      <c r="W33" s="36">
        <v>113.5</v>
      </c>
      <c r="X33" s="36">
        <v>110.3</v>
      </c>
      <c r="Y33" s="36">
        <v>113</v>
      </c>
      <c r="Z33">
        <v>111.1</v>
      </c>
      <c r="AA33" s="36">
        <v>110</v>
      </c>
      <c r="AB33" s="36">
        <v>110.9</v>
      </c>
      <c r="AC33" s="36">
        <v>108.6</v>
      </c>
      <c r="AD33">
        <v>109.5</v>
      </c>
      <c r="AE33">
        <v>108.5</v>
      </c>
      <c r="AF33">
        <v>111.3</v>
      </c>
      <c r="AG33">
        <v>107.9</v>
      </c>
      <c r="AH33">
        <v>109.6</v>
      </c>
      <c r="AI33">
        <v>115</v>
      </c>
    </row>
    <row r="34" spans="1:35">
      <c r="A34" t="s">
        <v>104</v>
      </c>
      <c r="B34">
        <v>2013</v>
      </c>
      <c r="C34" t="s">
        <v>264</v>
      </c>
      <c r="D34" t="s">
        <v>1309</v>
      </c>
      <c r="E34" s="36">
        <v>118.1</v>
      </c>
      <c r="F34" s="36">
        <v>115.4</v>
      </c>
      <c r="G34" s="36">
        <v>118.7</v>
      </c>
      <c r="H34" s="36">
        <v>112.5</v>
      </c>
      <c r="I34" s="36">
        <v>106.8</v>
      </c>
      <c r="J34" s="36">
        <v>113.5</v>
      </c>
      <c r="K34" s="36">
        <v>183.1</v>
      </c>
      <c r="L34" s="36">
        <v>108.2</v>
      </c>
      <c r="M34" s="36">
        <v>102.2</v>
      </c>
      <c r="N34" s="36">
        <v>109.4</v>
      </c>
      <c r="O34" s="36">
        <v>111.8</v>
      </c>
      <c r="P34" s="36">
        <v>116.5</v>
      </c>
      <c r="Q34" s="36">
        <v>117.05000000000001</v>
      </c>
      <c r="R34" s="36">
        <v>113.15</v>
      </c>
      <c r="S34" s="36">
        <v>108.5</v>
      </c>
      <c r="T34" s="36">
        <v>148.30000000000001</v>
      </c>
      <c r="U34" s="36">
        <v>122.6</v>
      </c>
      <c r="V34" s="36">
        <v>113.1</v>
      </c>
      <c r="W34" s="36">
        <v>114.2</v>
      </c>
      <c r="X34" s="36">
        <v>111.9</v>
      </c>
      <c r="Y34" s="36">
        <v>113.8</v>
      </c>
      <c r="Z34">
        <v>111.1</v>
      </c>
      <c r="AA34" s="36">
        <v>111.6</v>
      </c>
      <c r="AB34" s="36">
        <v>111.1</v>
      </c>
      <c r="AC34" s="36">
        <v>109.3</v>
      </c>
      <c r="AD34">
        <v>109.5</v>
      </c>
      <c r="AE34">
        <v>108.6</v>
      </c>
      <c r="AF34">
        <v>111.2</v>
      </c>
      <c r="AG34">
        <v>108.1</v>
      </c>
      <c r="AH34">
        <v>109.7</v>
      </c>
      <c r="AI34">
        <v>116.3</v>
      </c>
    </row>
    <row r="35" spans="1:35">
      <c r="A35" t="s">
        <v>60</v>
      </c>
      <c r="B35">
        <v>2013</v>
      </c>
      <c r="C35" t="s">
        <v>273</v>
      </c>
      <c r="D35" t="s">
        <v>1310</v>
      </c>
      <c r="E35" s="36">
        <v>118.4</v>
      </c>
      <c r="F35" s="36">
        <v>115.9</v>
      </c>
      <c r="G35" s="36">
        <v>120.4</v>
      </c>
      <c r="H35" s="36">
        <v>113.8</v>
      </c>
      <c r="I35" s="36">
        <v>109.5</v>
      </c>
      <c r="J35" s="36">
        <v>115.5</v>
      </c>
      <c r="K35" s="36">
        <v>145.69999999999999</v>
      </c>
      <c r="L35" s="36">
        <v>109.5</v>
      </c>
      <c r="M35" s="36">
        <v>102.9</v>
      </c>
      <c r="N35" s="36">
        <v>109.8</v>
      </c>
      <c r="O35" s="36">
        <v>112.1</v>
      </c>
      <c r="P35" s="36">
        <v>116.8</v>
      </c>
      <c r="Q35" s="36">
        <v>118.15</v>
      </c>
      <c r="R35" s="36">
        <v>113.95</v>
      </c>
      <c r="S35" s="36">
        <v>109.73333333333333</v>
      </c>
      <c r="T35" s="36">
        <v>130.6</v>
      </c>
      <c r="U35" s="36">
        <v>118.7</v>
      </c>
      <c r="V35" s="36">
        <v>113.6</v>
      </c>
      <c r="W35" s="36">
        <v>115.8</v>
      </c>
      <c r="X35" s="36">
        <v>114</v>
      </c>
      <c r="Y35" s="36">
        <v>115.5</v>
      </c>
      <c r="Z35" t="s">
        <v>79</v>
      </c>
      <c r="AA35" s="36">
        <v>112.8</v>
      </c>
      <c r="AB35" s="36">
        <v>112.1</v>
      </c>
      <c r="AC35" s="36">
        <v>110.1</v>
      </c>
      <c r="AD35">
        <v>109.9</v>
      </c>
      <c r="AE35">
        <v>109.2</v>
      </c>
      <c r="AF35">
        <v>111.6</v>
      </c>
      <c r="AG35">
        <v>108.1</v>
      </c>
      <c r="AH35">
        <v>110.1</v>
      </c>
      <c r="AI35">
        <v>115.5</v>
      </c>
    </row>
    <row r="36" spans="1:35">
      <c r="A36" t="s">
        <v>85</v>
      </c>
      <c r="B36">
        <v>2013</v>
      </c>
      <c r="C36" t="s">
        <v>273</v>
      </c>
      <c r="D36" t="s">
        <v>1310</v>
      </c>
      <c r="E36" s="36">
        <v>120.5</v>
      </c>
      <c r="F36" s="36">
        <v>118.1</v>
      </c>
      <c r="G36" s="36">
        <v>128.5</v>
      </c>
      <c r="H36" s="36">
        <v>112.8</v>
      </c>
      <c r="I36" s="36">
        <v>103.4</v>
      </c>
      <c r="J36" s="36">
        <v>110.7</v>
      </c>
      <c r="K36" s="36">
        <v>144.80000000000001</v>
      </c>
      <c r="L36" s="36">
        <v>107.1</v>
      </c>
      <c r="M36" s="36">
        <v>98.6</v>
      </c>
      <c r="N36" s="36">
        <v>111.9</v>
      </c>
      <c r="O36" s="36">
        <v>112.1</v>
      </c>
      <c r="P36" s="36">
        <v>118.1</v>
      </c>
      <c r="Q36" s="36">
        <v>123.3</v>
      </c>
      <c r="R36" s="36">
        <v>113.8</v>
      </c>
      <c r="S36" s="36">
        <v>106.7</v>
      </c>
      <c r="T36" s="36">
        <v>127.75</v>
      </c>
      <c r="U36" s="36">
        <v>117.8</v>
      </c>
      <c r="V36" s="36">
        <v>115</v>
      </c>
      <c r="W36" s="36">
        <v>114.2</v>
      </c>
      <c r="X36" s="36">
        <v>110.9</v>
      </c>
      <c r="Y36" s="36">
        <v>113.7</v>
      </c>
      <c r="Z36">
        <v>110.7</v>
      </c>
      <c r="AA36" s="36">
        <v>110.4</v>
      </c>
      <c r="AB36" s="36">
        <v>111.3</v>
      </c>
      <c r="AC36" s="36">
        <v>109</v>
      </c>
      <c r="AD36">
        <v>109.7</v>
      </c>
      <c r="AE36">
        <v>108.9</v>
      </c>
      <c r="AF36">
        <v>111.4</v>
      </c>
      <c r="AG36">
        <v>107.7</v>
      </c>
      <c r="AH36">
        <v>109.8</v>
      </c>
      <c r="AI36">
        <v>113.3</v>
      </c>
    </row>
    <row r="37" spans="1:35">
      <c r="A37" t="s">
        <v>104</v>
      </c>
      <c r="B37">
        <v>2013</v>
      </c>
      <c r="C37" t="s">
        <v>273</v>
      </c>
      <c r="D37" t="s">
        <v>1310</v>
      </c>
      <c r="E37" s="36">
        <v>119.1</v>
      </c>
      <c r="F37" s="36">
        <v>116.7</v>
      </c>
      <c r="G37" s="36">
        <v>123.5</v>
      </c>
      <c r="H37" s="36">
        <v>113.4</v>
      </c>
      <c r="I37" s="36">
        <v>107.3</v>
      </c>
      <c r="J37" s="36">
        <v>113.3</v>
      </c>
      <c r="K37" s="36">
        <v>145.4</v>
      </c>
      <c r="L37" s="36">
        <v>108.7</v>
      </c>
      <c r="M37" s="36">
        <v>101.5</v>
      </c>
      <c r="N37" s="36">
        <v>110.5</v>
      </c>
      <c r="O37" s="36">
        <v>112.1</v>
      </c>
      <c r="P37" s="36">
        <v>117.4</v>
      </c>
      <c r="Q37" s="36">
        <v>120.1</v>
      </c>
      <c r="R37" s="36">
        <v>113.9</v>
      </c>
      <c r="S37" s="36">
        <v>108.73333333333335</v>
      </c>
      <c r="T37" s="36">
        <v>129.35</v>
      </c>
      <c r="U37" s="36">
        <v>118.4</v>
      </c>
      <c r="V37" s="36">
        <v>114</v>
      </c>
      <c r="W37" s="36">
        <v>115.2</v>
      </c>
      <c r="X37" s="36">
        <v>112.7</v>
      </c>
      <c r="Y37" s="36">
        <v>114.8</v>
      </c>
      <c r="Z37">
        <v>110.7</v>
      </c>
      <c r="AA37" s="36">
        <v>111.9</v>
      </c>
      <c r="AB37" s="36">
        <v>111.7</v>
      </c>
      <c r="AC37" s="36">
        <v>109.7</v>
      </c>
      <c r="AD37">
        <v>109.8</v>
      </c>
      <c r="AE37">
        <v>109</v>
      </c>
      <c r="AF37">
        <v>111.5</v>
      </c>
      <c r="AG37">
        <v>107.9</v>
      </c>
      <c r="AH37">
        <v>110</v>
      </c>
      <c r="AI37">
        <v>114.5</v>
      </c>
    </row>
    <row r="38" spans="1:35">
      <c r="A38" t="s">
        <v>60</v>
      </c>
      <c r="B38">
        <v>2014</v>
      </c>
      <c r="C38" t="s">
        <v>62</v>
      </c>
      <c r="D38" t="s">
        <v>1311</v>
      </c>
      <c r="E38" s="36">
        <v>118.9</v>
      </c>
      <c r="F38" s="36">
        <v>117.1</v>
      </c>
      <c r="G38" s="36">
        <v>120.5</v>
      </c>
      <c r="H38" s="36">
        <v>114.4</v>
      </c>
      <c r="I38" s="36">
        <v>109</v>
      </c>
      <c r="J38" s="36">
        <v>115.5</v>
      </c>
      <c r="K38" s="36">
        <v>123.9</v>
      </c>
      <c r="L38" s="36">
        <v>109.6</v>
      </c>
      <c r="M38" s="36">
        <v>101.8</v>
      </c>
      <c r="N38" s="36">
        <v>110.2</v>
      </c>
      <c r="O38" s="36">
        <v>112.4</v>
      </c>
      <c r="P38" s="36">
        <v>117.3</v>
      </c>
      <c r="Q38" s="36">
        <v>118.8</v>
      </c>
      <c r="R38" s="36">
        <v>114.25</v>
      </c>
      <c r="S38" s="36">
        <v>109.36666666666667</v>
      </c>
      <c r="T38" s="36">
        <v>119.7</v>
      </c>
      <c r="U38" s="36">
        <v>116</v>
      </c>
      <c r="V38" s="36">
        <v>114</v>
      </c>
      <c r="W38" s="36">
        <v>116.5</v>
      </c>
      <c r="X38" s="36">
        <v>114.5</v>
      </c>
      <c r="Y38" s="36">
        <v>116.2</v>
      </c>
      <c r="Z38" t="s">
        <v>79</v>
      </c>
      <c r="AA38" s="36">
        <v>113</v>
      </c>
      <c r="AB38" s="36">
        <v>112.6</v>
      </c>
      <c r="AC38" s="36">
        <v>110.6</v>
      </c>
      <c r="AD38">
        <v>110.5</v>
      </c>
      <c r="AE38">
        <v>109.6</v>
      </c>
      <c r="AF38">
        <v>111.8</v>
      </c>
      <c r="AG38">
        <v>108.3</v>
      </c>
      <c r="AH38">
        <v>110.6</v>
      </c>
      <c r="AI38">
        <v>114.2</v>
      </c>
    </row>
    <row r="39" spans="1:35">
      <c r="A39" t="s">
        <v>85</v>
      </c>
      <c r="B39">
        <v>2014</v>
      </c>
      <c r="C39" t="s">
        <v>62</v>
      </c>
      <c r="D39" t="s">
        <v>1311</v>
      </c>
      <c r="E39" s="36">
        <v>121.2</v>
      </c>
      <c r="F39" s="36">
        <v>122</v>
      </c>
      <c r="G39" s="36">
        <v>129.9</v>
      </c>
      <c r="H39" s="36">
        <v>113.6</v>
      </c>
      <c r="I39" s="36">
        <v>102.9</v>
      </c>
      <c r="J39" s="36">
        <v>112.1</v>
      </c>
      <c r="K39" s="36">
        <v>118.9</v>
      </c>
      <c r="L39" s="36">
        <v>107.5</v>
      </c>
      <c r="M39" s="36">
        <v>96.9</v>
      </c>
      <c r="N39" s="36">
        <v>112.7</v>
      </c>
      <c r="O39" s="36">
        <v>112.1</v>
      </c>
      <c r="P39" s="36">
        <v>119</v>
      </c>
      <c r="Q39" s="36">
        <v>125.95</v>
      </c>
      <c r="R39" s="36">
        <v>114.35</v>
      </c>
      <c r="S39" s="36">
        <v>106.26666666666667</v>
      </c>
      <c r="T39" s="36">
        <v>115.5</v>
      </c>
      <c r="U39" s="36">
        <v>115.5</v>
      </c>
      <c r="V39" s="36">
        <v>115.7</v>
      </c>
      <c r="W39" s="36">
        <v>114.8</v>
      </c>
      <c r="X39" s="36">
        <v>111.3</v>
      </c>
      <c r="Y39" s="36">
        <v>114.3</v>
      </c>
      <c r="Z39">
        <v>111.6</v>
      </c>
      <c r="AA39" s="36">
        <v>111</v>
      </c>
      <c r="AB39" s="36">
        <v>111.9</v>
      </c>
      <c r="AC39" s="36">
        <v>109.7</v>
      </c>
      <c r="AD39">
        <v>110.8</v>
      </c>
      <c r="AE39">
        <v>109.8</v>
      </c>
      <c r="AF39">
        <v>111.5</v>
      </c>
      <c r="AG39">
        <v>108</v>
      </c>
      <c r="AH39">
        <v>110.5</v>
      </c>
      <c r="AI39">
        <v>112.9</v>
      </c>
    </row>
    <row r="40" spans="1:35">
      <c r="A40" t="s">
        <v>104</v>
      </c>
      <c r="B40">
        <v>2014</v>
      </c>
      <c r="C40" t="s">
        <v>62</v>
      </c>
      <c r="D40" t="s">
        <v>1311</v>
      </c>
      <c r="E40" s="36">
        <v>119.6</v>
      </c>
      <c r="F40" s="36">
        <v>118.8</v>
      </c>
      <c r="G40" s="36">
        <v>124.1</v>
      </c>
      <c r="H40" s="36">
        <v>114.1</v>
      </c>
      <c r="I40" s="36">
        <v>106.8</v>
      </c>
      <c r="J40" s="36">
        <v>113.9</v>
      </c>
      <c r="K40" s="36">
        <v>122.2</v>
      </c>
      <c r="L40" s="36">
        <v>108.9</v>
      </c>
      <c r="M40" s="36">
        <v>100.2</v>
      </c>
      <c r="N40" s="36">
        <v>111</v>
      </c>
      <c r="O40" s="36">
        <v>112.3</v>
      </c>
      <c r="P40" s="36">
        <v>118.1</v>
      </c>
      <c r="Q40" s="36">
        <v>121.44999999999999</v>
      </c>
      <c r="R40" s="36">
        <v>114.25</v>
      </c>
      <c r="S40" s="36">
        <v>108.36666666666667</v>
      </c>
      <c r="T40" s="36">
        <v>118.05000000000001</v>
      </c>
      <c r="U40" s="36">
        <v>115.8</v>
      </c>
      <c r="V40" s="36">
        <v>114.5</v>
      </c>
      <c r="W40" s="36">
        <v>115.8</v>
      </c>
      <c r="X40" s="36">
        <v>113.2</v>
      </c>
      <c r="Y40" s="36">
        <v>115.4</v>
      </c>
      <c r="Z40">
        <v>111.6</v>
      </c>
      <c r="AA40" s="36">
        <v>112.2</v>
      </c>
      <c r="AB40" s="36">
        <v>112.3</v>
      </c>
      <c r="AC40" s="36">
        <v>110.3</v>
      </c>
      <c r="AD40">
        <v>110.7</v>
      </c>
      <c r="AE40">
        <v>109.7</v>
      </c>
      <c r="AF40">
        <v>111.6</v>
      </c>
      <c r="AG40">
        <v>108.2</v>
      </c>
      <c r="AH40">
        <v>110.6</v>
      </c>
      <c r="AI40">
        <v>113.6</v>
      </c>
    </row>
    <row r="41" spans="1:35">
      <c r="A41" t="s">
        <v>60</v>
      </c>
      <c r="B41">
        <v>2014</v>
      </c>
      <c r="C41" t="s">
        <v>116</v>
      </c>
      <c r="D41" t="s">
        <v>1312</v>
      </c>
      <c r="E41" s="36">
        <v>119.4</v>
      </c>
      <c r="F41" s="36">
        <v>117.7</v>
      </c>
      <c r="G41" s="36">
        <v>121.2</v>
      </c>
      <c r="H41" s="36">
        <v>115</v>
      </c>
      <c r="I41" s="36">
        <v>109</v>
      </c>
      <c r="J41" s="36">
        <v>116.6</v>
      </c>
      <c r="K41" s="36">
        <v>116</v>
      </c>
      <c r="L41" s="36">
        <v>109.8</v>
      </c>
      <c r="M41" s="36">
        <v>101.1</v>
      </c>
      <c r="N41" s="36">
        <v>110.4</v>
      </c>
      <c r="O41" s="36">
        <v>112.9</v>
      </c>
      <c r="P41" s="36">
        <v>117.8</v>
      </c>
      <c r="Q41" s="36">
        <v>119.45</v>
      </c>
      <c r="R41" s="36">
        <v>114.6</v>
      </c>
      <c r="S41" s="36">
        <v>109.3</v>
      </c>
      <c r="T41" s="36">
        <v>116.3</v>
      </c>
      <c r="U41" s="36">
        <v>115.3</v>
      </c>
      <c r="V41" s="36">
        <v>114.2</v>
      </c>
      <c r="W41" s="36">
        <v>117.1</v>
      </c>
      <c r="X41" s="36">
        <v>114.5</v>
      </c>
      <c r="Y41" s="36">
        <v>116.7</v>
      </c>
      <c r="Z41" t="s">
        <v>79</v>
      </c>
      <c r="AA41" s="36">
        <v>113.2</v>
      </c>
      <c r="AB41" s="36">
        <v>112.9</v>
      </c>
      <c r="AC41" s="36">
        <v>110.9</v>
      </c>
      <c r="AD41">
        <v>110.8</v>
      </c>
      <c r="AE41">
        <v>109.9</v>
      </c>
      <c r="AF41">
        <v>112</v>
      </c>
      <c r="AG41">
        <v>108.7</v>
      </c>
      <c r="AH41">
        <v>110.9</v>
      </c>
      <c r="AI41">
        <v>114</v>
      </c>
    </row>
    <row r="42" spans="1:35">
      <c r="A42" t="s">
        <v>85</v>
      </c>
      <c r="B42">
        <v>2014</v>
      </c>
      <c r="C42" t="s">
        <v>116</v>
      </c>
      <c r="D42" t="s">
        <v>1312</v>
      </c>
      <c r="E42" s="36">
        <v>121.9</v>
      </c>
      <c r="F42" s="36">
        <v>122</v>
      </c>
      <c r="G42" s="36">
        <v>124.5</v>
      </c>
      <c r="H42" s="36">
        <v>115.2</v>
      </c>
      <c r="I42" s="36">
        <v>102.5</v>
      </c>
      <c r="J42" s="36">
        <v>114.1</v>
      </c>
      <c r="K42" s="36">
        <v>111.5</v>
      </c>
      <c r="L42" s="36">
        <v>108.2</v>
      </c>
      <c r="M42" s="36">
        <v>95.4</v>
      </c>
      <c r="N42" s="36">
        <v>113.5</v>
      </c>
      <c r="O42" s="36">
        <v>112.1</v>
      </c>
      <c r="P42" s="36">
        <v>119.9</v>
      </c>
      <c r="Q42" s="36">
        <v>123.25</v>
      </c>
      <c r="R42" s="36">
        <v>115.05000000000001</v>
      </c>
      <c r="S42" s="36">
        <v>105.93333333333334</v>
      </c>
      <c r="T42" s="36">
        <v>112.8</v>
      </c>
      <c r="U42" s="36">
        <v>115.2</v>
      </c>
      <c r="V42" s="36">
        <v>116.2</v>
      </c>
      <c r="W42" s="36">
        <v>115.3</v>
      </c>
      <c r="X42" s="36">
        <v>111.7</v>
      </c>
      <c r="Y42" s="36">
        <v>114.7</v>
      </c>
      <c r="Z42">
        <v>112.5</v>
      </c>
      <c r="AA42" s="36">
        <v>111.1</v>
      </c>
      <c r="AB42" s="36">
        <v>112.6</v>
      </c>
      <c r="AC42" s="36">
        <v>110.4</v>
      </c>
      <c r="AD42">
        <v>111.3</v>
      </c>
      <c r="AE42">
        <v>110.3</v>
      </c>
      <c r="AF42">
        <v>111.6</v>
      </c>
      <c r="AG42">
        <v>108.7</v>
      </c>
      <c r="AH42">
        <v>111</v>
      </c>
      <c r="AI42">
        <v>113.1</v>
      </c>
    </row>
    <row r="43" spans="1:35">
      <c r="A43" t="s">
        <v>104</v>
      </c>
      <c r="B43">
        <v>2014</v>
      </c>
      <c r="C43" t="s">
        <v>116</v>
      </c>
      <c r="D43" t="s">
        <v>1312</v>
      </c>
      <c r="E43" s="36">
        <v>120.2</v>
      </c>
      <c r="F43" s="36">
        <v>119.2</v>
      </c>
      <c r="G43" s="36">
        <v>122.5</v>
      </c>
      <c r="H43" s="36">
        <v>115.1</v>
      </c>
      <c r="I43" s="36">
        <v>106.6</v>
      </c>
      <c r="J43" s="36">
        <v>115.4</v>
      </c>
      <c r="K43" s="36">
        <v>114.5</v>
      </c>
      <c r="L43" s="36">
        <v>109.3</v>
      </c>
      <c r="M43" s="36">
        <v>99.2</v>
      </c>
      <c r="N43" s="36">
        <v>111.4</v>
      </c>
      <c r="O43" s="36">
        <v>112.6</v>
      </c>
      <c r="P43" s="36">
        <v>118.8</v>
      </c>
      <c r="Q43" s="36">
        <v>120.85</v>
      </c>
      <c r="R43" s="36">
        <v>114.75</v>
      </c>
      <c r="S43" s="36">
        <v>108.2</v>
      </c>
      <c r="T43" s="36">
        <v>114.95</v>
      </c>
      <c r="U43" s="36">
        <v>115.3</v>
      </c>
      <c r="V43" s="36">
        <v>114.7</v>
      </c>
      <c r="W43" s="36">
        <v>116.4</v>
      </c>
      <c r="X43" s="36">
        <v>113.3</v>
      </c>
      <c r="Y43" s="36">
        <v>115.9</v>
      </c>
      <c r="Z43">
        <v>112.5</v>
      </c>
      <c r="AA43" s="36">
        <v>112.4</v>
      </c>
      <c r="AB43" s="36">
        <v>112.8</v>
      </c>
      <c r="AC43" s="36">
        <v>110.7</v>
      </c>
      <c r="AD43">
        <v>111.1</v>
      </c>
      <c r="AE43">
        <v>110.1</v>
      </c>
      <c r="AF43">
        <v>111.8</v>
      </c>
      <c r="AG43">
        <v>108.7</v>
      </c>
      <c r="AH43">
        <v>110.9</v>
      </c>
      <c r="AI43">
        <v>113.6</v>
      </c>
    </row>
    <row r="44" spans="1:35">
      <c r="A44" t="s">
        <v>60</v>
      </c>
      <c r="B44">
        <v>2014</v>
      </c>
      <c r="C44" t="s">
        <v>138</v>
      </c>
      <c r="D44" t="s">
        <v>1313</v>
      </c>
      <c r="E44" s="36">
        <v>120.1</v>
      </c>
      <c r="F44" s="36">
        <v>118.1</v>
      </c>
      <c r="G44" s="36">
        <v>120.7</v>
      </c>
      <c r="H44" s="36">
        <v>116.1</v>
      </c>
      <c r="I44" s="36">
        <v>109.3</v>
      </c>
      <c r="J44" s="36">
        <v>119.6</v>
      </c>
      <c r="K44" s="36">
        <v>117.9</v>
      </c>
      <c r="L44" s="36">
        <v>110.2</v>
      </c>
      <c r="M44" s="36">
        <v>101.2</v>
      </c>
      <c r="N44" s="36">
        <v>110.7</v>
      </c>
      <c r="O44" s="36">
        <v>113</v>
      </c>
      <c r="P44" s="36">
        <v>118.3</v>
      </c>
      <c r="Q44" s="36">
        <v>119.4</v>
      </c>
      <c r="R44" s="36">
        <v>115.15</v>
      </c>
      <c r="S44" s="36">
        <v>109.60000000000001</v>
      </c>
      <c r="T44" s="36">
        <v>118.75</v>
      </c>
      <c r="U44" s="36">
        <v>116.2</v>
      </c>
      <c r="V44" s="36">
        <v>114.6</v>
      </c>
      <c r="W44" s="36">
        <v>117.5</v>
      </c>
      <c r="X44" s="36">
        <v>114.9</v>
      </c>
      <c r="Y44" s="36">
        <v>117.2</v>
      </c>
      <c r="Z44" t="s">
        <v>79</v>
      </c>
      <c r="AA44" s="36">
        <v>113.4</v>
      </c>
      <c r="AB44" s="36">
        <v>113.4</v>
      </c>
      <c r="AC44" s="36">
        <v>111.4</v>
      </c>
      <c r="AD44">
        <v>111.2</v>
      </c>
      <c r="AE44">
        <v>110.2</v>
      </c>
      <c r="AF44">
        <v>112.4</v>
      </c>
      <c r="AG44">
        <v>108.9</v>
      </c>
      <c r="AH44">
        <v>111.3</v>
      </c>
      <c r="AI44">
        <v>114.6</v>
      </c>
    </row>
    <row r="45" spans="1:35">
      <c r="A45" t="s">
        <v>85</v>
      </c>
      <c r="B45">
        <v>2014</v>
      </c>
      <c r="C45" t="s">
        <v>138</v>
      </c>
      <c r="D45" t="s">
        <v>1313</v>
      </c>
      <c r="E45" s="36">
        <v>122.1</v>
      </c>
      <c r="F45" s="36">
        <v>121.4</v>
      </c>
      <c r="G45" s="36">
        <v>121.5</v>
      </c>
      <c r="H45" s="36">
        <v>116.2</v>
      </c>
      <c r="I45" s="36">
        <v>102.8</v>
      </c>
      <c r="J45" s="36">
        <v>117.7</v>
      </c>
      <c r="K45" s="36">
        <v>113.3</v>
      </c>
      <c r="L45" s="36">
        <v>108.9</v>
      </c>
      <c r="M45" s="36">
        <v>96.3</v>
      </c>
      <c r="N45" s="36">
        <v>114.1</v>
      </c>
      <c r="O45" s="36">
        <v>112.2</v>
      </c>
      <c r="P45" s="36">
        <v>120.5</v>
      </c>
      <c r="Q45" s="36">
        <v>121.45</v>
      </c>
      <c r="R45" s="36">
        <v>115.5</v>
      </c>
      <c r="S45" s="36">
        <v>106.53333333333335</v>
      </c>
      <c r="T45" s="36">
        <v>115.5</v>
      </c>
      <c r="U45" s="36">
        <v>116</v>
      </c>
      <c r="V45" s="36">
        <v>116.7</v>
      </c>
      <c r="W45" s="36">
        <v>115.8</v>
      </c>
      <c r="X45" s="36">
        <v>112.1</v>
      </c>
      <c r="Y45" s="36">
        <v>115.2</v>
      </c>
      <c r="Z45">
        <v>113.2</v>
      </c>
      <c r="AA45" s="36">
        <v>110.9</v>
      </c>
      <c r="AB45" s="36">
        <v>113</v>
      </c>
      <c r="AC45" s="36">
        <v>110.8</v>
      </c>
      <c r="AD45">
        <v>111.6</v>
      </c>
      <c r="AE45">
        <v>110.9</v>
      </c>
      <c r="AF45">
        <v>111.8</v>
      </c>
      <c r="AG45">
        <v>109.2</v>
      </c>
      <c r="AH45">
        <v>111.4</v>
      </c>
      <c r="AI45">
        <v>113.7</v>
      </c>
    </row>
    <row r="46" spans="1:35">
      <c r="A46" t="s">
        <v>104</v>
      </c>
      <c r="B46">
        <v>2014</v>
      </c>
      <c r="C46" t="s">
        <v>138</v>
      </c>
      <c r="D46" t="s">
        <v>1313</v>
      </c>
      <c r="E46" s="36">
        <v>120.7</v>
      </c>
      <c r="F46" s="36">
        <v>119.3</v>
      </c>
      <c r="G46" s="36">
        <v>121</v>
      </c>
      <c r="H46" s="36">
        <v>116.1</v>
      </c>
      <c r="I46" s="36">
        <v>106.9</v>
      </c>
      <c r="J46" s="36">
        <v>118.7</v>
      </c>
      <c r="K46" s="36">
        <v>116.3</v>
      </c>
      <c r="L46" s="36">
        <v>109.8</v>
      </c>
      <c r="M46" s="36">
        <v>99.6</v>
      </c>
      <c r="N46" s="36">
        <v>111.8</v>
      </c>
      <c r="O46" s="36">
        <v>112.7</v>
      </c>
      <c r="P46" s="36">
        <v>119.3</v>
      </c>
      <c r="Q46" s="36">
        <v>120.15</v>
      </c>
      <c r="R46" s="36">
        <v>115.25</v>
      </c>
      <c r="S46" s="36">
        <v>108.60000000000001</v>
      </c>
      <c r="T46" s="36">
        <v>117.5</v>
      </c>
      <c r="U46" s="36">
        <v>116.1</v>
      </c>
      <c r="V46" s="36">
        <v>115.2</v>
      </c>
      <c r="W46" s="36">
        <v>116.8</v>
      </c>
      <c r="X46" s="36">
        <v>113.7</v>
      </c>
      <c r="Y46" s="36">
        <v>116.4</v>
      </c>
      <c r="Z46">
        <v>113.2</v>
      </c>
      <c r="AA46" s="36">
        <v>112.5</v>
      </c>
      <c r="AB46" s="36">
        <v>113.2</v>
      </c>
      <c r="AC46" s="36">
        <v>111.2</v>
      </c>
      <c r="AD46">
        <v>111.4</v>
      </c>
      <c r="AE46">
        <v>110.6</v>
      </c>
      <c r="AF46">
        <v>112</v>
      </c>
      <c r="AG46">
        <v>109</v>
      </c>
      <c r="AH46">
        <v>111.3</v>
      </c>
      <c r="AI46">
        <v>114.2</v>
      </c>
    </row>
    <row r="47" spans="1:35">
      <c r="A47" t="s">
        <v>60</v>
      </c>
      <c r="B47">
        <v>2014</v>
      </c>
      <c r="C47" t="s">
        <v>154</v>
      </c>
      <c r="D47" t="s">
        <v>1314</v>
      </c>
      <c r="E47" s="36">
        <v>120.2</v>
      </c>
      <c r="F47" s="36">
        <v>118.9</v>
      </c>
      <c r="G47" s="36">
        <v>118.1</v>
      </c>
      <c r="H47" s="36">
        <v>117</v>
      </c>
      <c r="I47" s="36">
        <v>109.7</v>
      </c>
      <c r="J47" s="36">
        <v>125.5</v>
      </c>
      <c r="K47" s="36">
        <v>120.5</v>
      </c>
      <c r="L47" s="36">
        <v>111</v>
      </c>
      <c r="M47" s="36">
        <v>102.6</v>
      </c>
      <c r="N47" s="36">
        <v>111.2</v>
      </c>
      <c r="O47" s="36">
        <v>113.5</v>
      </c>
      <c r="P47" s="36">
        <v>118.7</v>
      </c>
      <c r="Q47" s="36">
        <v>118.5</v>
      </c>
      <c r="R47" s="36">
        <v>115.6</v>
      </c>
      <c r="S47" s="36">
        <v>110.33333333333333</v>
      </c>
      <c r="T47" s="36">
        <v>123</v>
      </c>
      <c r="U47" s="36">
        <v>117.2</v>
      </c>
      <c r="V47" s="36">
        <v>115.4</v>
      </c>
      <c r="W47" s="36">
        <v>118.1</v>
      </c>
      <c r="X47" s="36">
        <v>116.1</v>
      </c>
      <c r="Y47" s="36">
        <v>117.8</v>
      </c>
      <c r="Z47" t="s">
        <v>79</v>
      </c>
      <c r="AA47" s="36">
        <v>113.4</v>
      </c>
      <c r="AB47" s="36">
        <v>113.7</v>
      </c>
      <c r="AC47" s="36">
        <v>111.8</v>
      </c>
      <c r="AD47">
        <v>111.2</v>
      </c>
      <c r="AE47">
        <v>110.5</v>
      </c>
      <c r="AF47">
        <v>113</v>
      </c>
      <c r="AG47">
        <v>108.9</v>
      </c>
      <c r="AH47">
        <v>111.5</v>
      </c>
      <c r="AI47">
        <v>115.4</v>
      </c>
    </row>
    <row r="48" spans="1:35">
      <c r="A48" t="s">
        <v>85</v>
      </c>
      <c r="B48">
        <v>2014</v>
      </c>
      <c r="C48" t="s">
        <v>154</v>
      </c>
      <c r="D48" t="s">
        <v>1314</v>
      </c>
      <c r="E48" s="36">
        <v>122.5</v>
      </c>
      <c r="F48" s="36">
        <v>121.7</v>
      </c>
      <c r="G48" s="36">
        <v>113.3</v>
      </c>
      <c r="H48" s="36">
        <v>117</v>
      </c>
      <c r="I48" s="36">
        <v>103.1</v>
      </c>
      <c r="J48" s="36">
        <v>126.7</v>
      </c>
      <c r="K48" s="36">
        <v>121.2</v>
      </c>
      <c r="L48" s="36">
        <v>111</v>
      </c>
      <c r="M48" s="36">
        <v>100.3</v>
      </c>
      <c r="N48" s="36">
        <v>115.3</v>
      </c>
      <c r="O48" s="36">
        <v>112.7</v>
      </c>
      <c r="P48" s="36">
        <v>121</v>
      </c>
      <c r="Q48" s="36">
        <v>117.5</v>
      </c>
      <c r="R48" s="36">
        <v>116.75</v>
      </c>
      <c r="S48" s="36">
        <v>108.13333333333333</v>
      </c>
      <c r="T48" s="36">
        <v>123.95</v>
      </c>
      <c r="U48" s="36">
        <v>118.2</v>
      </c>
      <c r="V48" s="36">
        <v>117.6</v>
      </c>
      <c r="W48" s="36">
        <v>116.3</v>
      </c>
      <c r="X48" s="36">
        <v>112.5</v>
      </c>
      <c r="Y48" s="36">
        <v>115.7</v>
      </c>
      <c r="Z48">
        <v>113.9</v>
      </c>
      <c r="AA48" s="36">
        <v>110.9</v>
      </c>
      <c r="AB48" s="36">
        <v>113.4</v>
      </c>
      <c r="AC48" s="36">
        <v>111</v>
      </c>
      <c r="AD48">
        <v>111.2</v>
      </c>
      <c r="AE48">
        <v>111.2</v>
      </c>
      <c r="AF48">
        <v>112.5</v>
      </c>
      <c r="AG48">
        <v>109.1</v>
      </c>
      <c r="AH48">
        <v>111.4</v>
      </c>
      <c r="AI48">
        <v>114.7</v>
      </c>
    </row>
    <row r="49" spans="1:35">
      <c r="A49" t="s">
        <v>104</v>
      </c>
      <c r="B49">
        <v>2014</v>
      </c>
      <c r="C49" t="s">
        <v>154</v>
      </c>
      <c r="D49" t="s">
        <v>1314</v>
      </c>
      <c r="E49" s="36">
        <v>120.9</v>
      </c>
      <c r="F49" s="36">
        <v>119.9</v>
      </c>
      <c r="G49" s="36">
        <v>116.2</v>
      </c>
      <c r="H49" s="36">
        <v>117</v>
      </c>
      <c r="I49" s="36">
        <v>107.3</v>
      </c>
      <c r="J49" s="36">
        <v>126.1</v>
      </c>
      <c r="K49" s="36">
        <v>120.7</v>
      </c>
      <c r="L49" s="36">
        <v>111</v>
      </c>
      <c r="M49" s="36">
        <v>101.8</v>
      </c>
      <c r="N49" s="36">
        <v>112.6</v>
      </c>
      <c r="O49" s="36">
        <v>113.2</v>
      </c>
      <c r="P49" s="36">
        <v>119.8</v>
      </c>
      <c r="Q49" s="36">
        <v>118.05000000000001</v>
      </c>
      <c r="R49" s="36">
        <v>115.95</v>
      </c>
      <c r="S49" s="36">
        <v>109.63333333333333</v>
      </c>
      <c r="T49" s="36">
        <v>123.4</v>
      </c>
      <c r="U49" s="36">
        <v>117.6</v>
      </c>
      <c r="V49" s="36">
        <v>116</v>
      </c>
      <c r="W49" s="36">
        <v>117.4</v>
      </c>
      <c r="X49" s="36">
        <v>114.6</v>
      </c>
      <c r="Y49" s="36">
        <v>117</v>
      </c>
      <c r="Z49">
        <v>113.9</v>
      </c>
      <c r="AA49" s="36">
        <v>112.5</v>
      </c>
      <c r="AB49" s="36">
        <v>113.6</v>
      </c>
      <c r="AC49" s="36">
        <v>111.5</v>
      </c>
      <c r="AD49">
        <v>111.2</v>
      </c>
      <c r="AE49">
        <v>110.9</v>
      </c>
      <c r="AF49">
        <v>112.7</v>
      </c>
      <c r="AG49">
        <v>109</v>
      </c>
      <c r="AH49">
        <v>111.5</v>
      </c>
      <c r="AI49">
        <v>115.1</v>
      </c>
    </row>
    <row r="50" spans="1:35">
      <c r="A50" t="s">
        <v>60</v>
      </c>
      <c r="B50">
        <v>2014</v>
      </c>
      <c r="C50" t="s">
        <v>167</v>
      </c>
      <c r="D50" t="s">
        <v>1315</v>
      </c>
      <c r="E50" s="36">
        <v>120.3</v>
      </c>
      <c r="F50" s="36">
        <v>120.2</v>
      </c>
      <c r="G50" s="36">
        <v>116.9</v>
      </c>
      <c r="H50" s="36">
        <v>118</v>
      </c>
      <c r="I50" s="36">
        <v>110.1</v>
      </c>
      <c r="J50" s="36">
        <v>126.3</v>
      </c>
      <c r="K50" s="36">
        <v>123.9</v>
      </c>
      <c r="L50" s="36">
        <v>111.5</v>
      </c>
      <c r="M50" s="36">
        <v>103.5</v>
      </c>
      <c r="N50" s="36">
        <v>111.6</v>
      </c>
      <c r="O50" s="36">
        <v>114.2</v>
      </c>
      <c r="P50" s="36">
        <v>119.2</v>
      </c>
      <c r="Q50" s="36">
        <v>118.55000000000001</v>
      </c>
      <c r="R50" s="36">
        <v>115.9</v>
      </c>
      <c r="S50" s="36">
        <v>110.93333333333334</v>
      </c>
      <c r="T50" s="36">
        <v>125.1</v>
      </c>
      <c r="U50" s="36">
        <v>118.2</v>
      </c>
      <c r="V50" s="36">
        <v>116.3</v>
      </c>
      <c r="W50" s="36">
        <v>118.7</v>
      </c>
      <c r="X50" s="36">
        <v>116.8</v>
      </c>
      <c r="Y50" s="36">
        <v>118.5</v>
      </c>
      <c r="Z50" t="s">
        <v>79</v>
      </c>
      <c r="AA50" s="36">
        <v>113.4</v>
      </c>
      <c r="AB50" s="36">
        <v>114.1</v>
      </c>
      <c r="AC50" s="36">
        <v>112.1</v>
      </c>
      <c r="AD50">
        <v>111.4</v>
      </c>
      <c r="AE50">
        <v>110.9</v>
      </c>
      <c r="AF50">
        <v>113.1</v>
      </c>
      <c r="AG50">
        <v>108.9</v>
      </c>
      <c r="AH50">
        <v>111.8</v>
      </c>
      <c r="AI50">
        <v>116</v>
      </c>
    </row>
    <row r="51" spans="1:35">
      <c r="A51" t="s">
        <v>85</v>
      </c>
      <c r="B51">
        <v>2014</v>
      </c>
      <c r="C51" t="s">
        <v>167</v>
      </c>
      <c r="D51" t="s">
        <v>1315</v>
      </c>
      <c r="E51" s="36">
        <v>122.7</v>
      </c>
      <c r="F51" s="36">
        <v>124.1</v>
      </c>
      <c r="G51" s="36">
        <v>114.2</v>
      </c>
      <c r="H51" s="36">
        <v>119.1</v>
      </c>
      <c r="I51" s="36">
        <v>103.5</v>
      </c>
      <c r="J51" s="36">
        <v>129.19999999999999</v>
      </c>
      <c r="K51" s="36">
        <v>127</v>
      </c>
      <c r="L51" s="36">
        <v>112.6</v>
      </c>
      <c r="M51" s="36">
        <v>101.3</v>
      </c>
      <c r="N51" s="36">
        <v>117</v>
      </c>
      <c r="O51" s="36">
        <v>112.9</v>
      </c>
      <c r="P51" s="36">
        <v>121.7</v>
      </c>
      <c r="Q51" s="36">
        <v>119.15</v>
      </c>
      <c r="R51" s="36">
        <v>117.65</v>
      </c>
      <c r="S51" s="36">
        <v>108.83333333333333</v>
      </c>
      <c r="T51" s="36">
        <v>128.1</v>
      </c>
      <c r="U51" s="36">
        <v>120</v>
      </c>
      <c r="V51" s="36">
        <v>118.3</v>
      </c>
      <c r="W51" s="36">
        <v>116.8</v>
      </c>
      <c r="X51" s="36">
        <v>112.9</v>
      </c>
      <c r="Y51" s="36">
        <v>116.2</v>
      </c>
      <c r="Z51">
        <v>114.3</v>
      </c>
      <c r="AA51" s="36">
        <v>111.1</v>
      </c>
      <c r="AB51" s="36">
        <v>114.1</v>
      </c>
      <c r="AC51" s="36">
        <v>111.2</v>
      </c>
      <c r="AD51">
        <v>111.3</v>
      </c>
      <c r="AE51">
        <v>111.5</v>
      </c>
      <c r="AF51">
        <v>112.9</v>
      </c>
      <c r="AG51">
        <v>109.3</v>
      </c>
      <c r="AH51">
        <v>111.7</v>
      </c>
      <c r="AI51">
        <v>115.6</v>
      </c>
    </row>
    <row r="52" spans="1:35">
      <c r="A52" t="s">
        <v>104</v>
      </c>
      <c r="B52">
        <v>2014</v>
      </c>
      <c r="C52" t="s">
        <v>167</v>
      </c>
      <c r="D52" t="s">
        <v>1315</v>
      </c>
      <c r="E52" s="36">
        <v>121.1</v>
      </c>
      <c r="F52" s="36">
        <v>121.6</v>
      </c>
      <c r="G52" s="36">
        <v>115.9</v>
      </c>
      <c r="H52" s="36">
        <v>118.4</v>
      </c>
      <c r="I52" s="36">
        <v>107.7</v>
      </c>
      <c r="J52" s="36">
        <v>127.7</v>
      </c>
      <c r="K52" s="36">
        <v>125</v>
      </c>
      <c r="L52" s="36">
        <v>111.9</v>
      </c>
      <c r="M52" s="36">
        <v>102.8</v>
      </c>
      <c r="N52" s="36">
        <v>113.4</v>
      </c>
      <c r="O52" s="36">
        <v>113.7</v>
      </c>
      <c r="P52" s="36">
        <v>120.4</v>
      </c>
      <c r="Q52" s="36">
        <v>118.75</v>
      </c>
      <c r="R52" s="36">
        <v>116.5</v>
      </c>
      <c r="S52" s="36">
        <v>110.3</v>
      </c>
      <c r="T52" s="36">
        <v>126.35</v>
      </c>
      <c r="U52" s="36">
        <v>118.9</v>
      </c>
      <c r="V52" s="36">
        <v>116.8</v>
      </c>
      <c r="W52" s="36">
        <v>118</v>
      </c>
      <c r="X52" s="36">
        <v>115.2</v>
      </c>
      <c r="Y52" s="36">
        <v>117.6</v>
      </c>
      <c r="Z52">
        <v>114.3</v>
      </c>
      <c r="AA52" s="36">
        <v>112.5</v>
      </c>
      <c r="AB52" s="36">
        <v>114.1</v>
      </c>
      <c r="AC52" s="36">
        <v>111.8</v>
      </c>
      <c r="AD52">
        <v>111.3</v>
      </c>
      <c r="AE52">
        <v>111.2</v>
      </c>
      <c r="AF52">
        <v>113</v>
      </c>
      <c r="AG52">
        <v>109.1</v>
      </c>
      <c r="AH52">
        <v>111.8</v>
      </c>
      <c r="AI52">
        <v>115.8</v>
      </c>
    </row>
    <row r="53" spans="1:35">
      <c r="A53" t="s">
        <v>60</v>
      </c>
      <c r="B53">
        <v>2014</v>
      </c>
      <c r="C53" t="s">
        <v>177</v>
      </c>
      <c r="D53" t="s">
        <v>1316</v>
      </c>
      <c r="E53" s="36">
        <v>120.7</v>
      </c>
      <c r="F53" s="36">
        <v>121.6</v>
      </c>
      <c r="G53" s="36">
        <v>116.1</v>
      </c>
      <c r="H53" s="36">
        <v>119.3</v>
      </c>
      <c r="I53" s="36">
        <v>110.3</v>
      </c>
      <c r="J53" s="36">
        <v>125.8</v>
      </c>
      <c r="K53" s="36">
        <v>129.30000000000001</v>
      </c>
      <c r="L53" s="36">
        <v>112.2</v>
      </c>
      <c r="M53" s="36">
        <v>103.6</v>
      </c>
      <c r="N53" s="36">
        <v>112.3</v>
      </c>
      <c r="O53" s="36">
        <v>114.9</v>
      </c>
      <c r="P53" s="36">
        <v>120.1</v>
      </c>
      <c r="Q53" s="36">
        <v>118.85</v>
      </c>
      <c r="R53" s="36">
        <v>116.45</v>
      </c>
      <c r="S53" s="36">
        <v>111.33333333333333</v>
      </c>
      <c r="T53" s="36">
        <v>127.55000000000001</v>
      </c>
      <c r="U53" s="36">
        <v>119.5</v>
      </c>
      <c r="V53" s="36">
        <v>117.3</v>
      </c>
      <c r="W53" s="36">
        <v>119.7</v>
      </c>
      <c r="X53" s="36">
        <v>117.3</v>
      </c>
      <c r="Y53" s="36">
        <v>119.3</v>
      </c>
      <c r="Z53" t="s">
        <v>79</v>
      </c>
      <c r="AA53" s="36">
        <v>114.4</v>
      </c>
      <c r="AB53" s="36">
        <v>114.9</v>
      </c>
      <c r="AC53" s="36">
        <v>112.8</v>
      </c>
      <c r="AD53">
        <v>112.2</v>
      </c>
      <c r="AE53">
        <v>111.4</v>
      </c>
      <c r="AF53">
        <v>114.3</v>
      </c>
      <c r="AG53">
        <v>108</v>
      </c>
      <c r="AH53">
        <v>112.3</v>
      </c>
      <c r="AI53">
        <v>117</v>
      </c>
    </row>
    <row r="54" spans="1:35">
      <c r="A54" t="s">
        <v>85</v>
      </c>
      <c r="B54">
        <v>2014</v>
      </c>
      <c r="C54" t="s">
        <v>177</v>
      </c>
      <c r="D54" t="s">
        <v>1316</v>
      </c>
      <c r="E54" s="36">
        <v>123.1</v>
      </c>
      <c r="F54" s="36">
        <v>125.9</v>
      </c>
      <c r="G54" s="36">
        <v>115.4</v>
      </c>
      <c r="H54" s="36">
        <v>120.4</v>
      </c>
      <c r="I54" s="36">
        <v>103.4</v>
      </c>
      <c r="J54" s="36">
        <v>131.19999999999999</v>
      </c>
      <c r="K54" s="36">
        <v>137.5</v>
      </c>
      <c r="L54" s="36">
        <v>112.8</v>
      </c>
      <c r="M54" s="36">
        <v>101.4</v>
      </c>
      <c r="N54" s="36">
        <v>118.3</v>
      </c>
      <c r="O54" s="36">
        <v>113.2</v>
      </c>
      <c r="P54" s="36">
        <v>122.4</v>
      </c>
      <c r="Q54" s="36">
        <v>120.65</v>
      </c>
      <c r="R54" s="36">
        <v>117.94999999999999</v>
      </c>
      <c r="S54" s="36">
        <v>109.06666666666668</v>
      </c>
      <c r="T54" s="36">
        <v>134.35</v>
      </c>
      <c r="U54" s="36">
        <v>122</v>
      </c>
      <c r="V54" s="36">
        <v>119</v>
      </c>
      <c r="W54" s="36">
        <v>117.4</v>
      </c>
      <c r="X54" s="36">
        <v>113.2</v>
      </c>
      <c r="Y54" s="36">
        <v>116.7</v>
      </c>
      <c r="Z54">
        <v>113.9</v>
      </c>
      <c r="AA54" s="36">
        <v>111.2</v>
      </c>
      <c r="AB54" s="36">
        <v>114.3</v>
      </c>
      <c r="AC54" s="36">
        <v>111.4</v>
      </c>
      <c r="AD54">
        <v>111.5</v>
      </c>
      <c r="AE54">
        <v>111.8</v>
      </c>
      <c r="AF54">
        <v>115.1</v>
      </c>
      <c r="AG54">
        <v>108.7</v>
      </c>
      <c r="AH54">
        <v>112.2</v>
      </c>
      <c r="AI54">
        <v>116.4</v>
      </c>
    </row>
    <row r="55" spans="1:35">
      <c r="A55" t="s">
        <v>104</v>
      </c>
      <c r="B55">
        <v>2014</v>
      </c>
      <c r="C55" t="s">
        <v>177</v>
      </c>
      <c r="D55" t="s">
        <v>1316</v>
      </c>
      <c r="E55" s="36">
        <v>121.5</v>
      </c>
      <c r="F55" s="36">
        <v>123.1</v>
      </c>
      <c r="G55" s="36">
        <v>115.8</v>
      </c>
      <c r="H55" s="36">
        <v>119.7</v>
      </c>
      <c r="I55" s="36">
        <v>107.8</v>
      </c>
      <c r="J55" s="36">
        <v>128.30000000000001</v>
      </c>
      <c r="K55" s="36">
        <v>132.1</v>
      </c>
      <c r="L55" s="36">
        <v>112.4</v>
      </c>
      <c r="M55" s="36">
        <v>102.9</v>
      </c>
      <c r="N55" s="36">
        <v>114.3</v>
      </c>
      <c r="O55" s="36">
        <v>114.2</v>
      </c>
      <c r="P55" s="36">
        <v>121.2</v>
      </c>
      <c r="Q55" s="36">
        <v>119.44999999999999</v>
      </c>
      <c r="R55" s="36">
        <v>116.95</v>
      </c>
      <c r="S55" s="36">
        <v>110.63333333333333</v>
      </c>
      <c r="T55" s="36">
        <v>130.19999999999999</v>
      </c>
      <c r="U55" s="36">
        <v>120.4</v>
      </c>
      <c r="V55" s="36">
        <v>117.8</v>
      </c>
      <c r="W55" s="36">
        <v>118.8</v>
      </c>
      <c r="X55" s="36">
        <v>115.6</v>
      </c>
      <c r="Y55" s="36">
        <v>118.3</v>
      </c>
      <c r="Z55">
        <v>113.9</v>
      </c>
      <c r="AA55" s="36">
        <v>113.2</v>
      </c>
      <c r="AB55" s="36">
        <v>114.6</v>
      </c>
      <c r="AC55" s="36">
        <v>112.3</v>
      </c>
      <c r="AD55">
        <v>111.8</v>
      </c>
      <c r="AE55">
        <v>111.6</v>
      </c>
      <c r="AF55">
        <v>114.8</v>
      </c>
      <c r="AG55">
        <v>108.3</v>
      </c>
      <c r="AH55">
        <v>112.3</v>
      </c>
      <c r="AI55">
        <v>116.7</v>
      </c>
    </row>
    <row r="56" spans="1:35">
      <c r="A56" t="s">
        <v>60</v>
      </c>
      <c r="B56">
        <v>2014</v>
      </c>
      <c r="C56" t="s">
        <v>194</v>
      </c>
      <c r="D56" t="s">
        <v>1317</v>
      </c>
      <c r="E56" s="36">
        <v>121.7</v>
      </c>
      <c r="F56" s="36">
        <v>122.5</v>
      </c>
      <c r="G56" s="36">
        <v>117.7</v>
      </c>
      <c r="H56" s="36">
        <v>120.6</v>
      </c>
      <c r="I56" s="36">
        <v>110.4</v>
      </c>
      <c r="J56" s="36">
        <v>129.1</v>
      </c>
      <c r="K56" s="36">
        <v>150.1</v>
      </c>
      <c r="L56" s="36">
        <v>113.2</v>
      </c>
      <c r="M56" s="36">
        <v>104.8</v>
      </c>
      <c r="N56" s="36">
        <v>113.3</v>
      </c>
      <c r="O56" s="36">
        <v>115.6</v>
      </c>
      <c r="P56" s="36">
        <v>120.9</v>
      </c>
      <c r="Q56" s="36">
        <v>120.1</v>
      </c>
      <c r="R56" s="36">
        <v>117.45</v>
      </c>
      <c r="S56" s="36">
        <v>112.03333333333335</v>
      </c>
      <c r="T56" s="36">
        <v>139.6</v>
      </c>
      <c r="U56" s="36">
        <v>123.3</v>
      </c>
      <c r="V56" s="36">
        <v>118</v>
      </c>
      <c r="W56" s="36">
        <v>120.7</v>
      </c>
      <c r="X56" s="36">
        <v>118.3</v>
      </c>
      <c r="Y56" s="36">
        <v>120.3</v>
      </c>
      <c r="Z56" t="s">
        <v>79</v>
      </c>
      <c r="AA56" s="36">
        <v>115.3</v>
      </c>
      <c r="AB56" s="36">
        <v>115.4</v>
      </c>
      <c r="AC56" s="36">
        <v>113.4</v>
      </c>
      <c r="AD56">
        <v>113.2</v>
      </c>
      <c r="AE56">
        <v>111.8</v>
      </c>
      <c r="AF56">
        <v>115.5</v>
      </c>
      <c r="AG56">
        <v>108.8</v>
      </c>
      <c r="AH56">
        <v>113.1</v>
      </c>
      <c r="AI56">
        <v>119.5</v>
      </c>
    </row>
    <row r="57" spans="1:35">
      <c r="A57" t="s">
        <v>85</v>
      </c>
      <c r="B57">
        <v>2014</v>
      </c>
      <c r="C57" t="s">
        <v>194</v>
      </c>
      <c r="D57" t="s">
        <v>1317</v>
      </c>
      <c r="E57" s="36">
        <v>123.8</v>
      </c>
      <c r="F57" s="36">
        <v>126.4</v>
      </c>
      <c r="G57" s="36">
        <v>118</v>
      </c>
      <c r="H57" s="36">
        <v>121.6</v>
      </c>
      <c r="I57" s="36">
        <v>103.5</v>
      </c>
      <c r="J57" s="36">
        <v>133.69999999999999</v>
      </c>
      <c r="K57" s="36">
        <v>172.4</v>
      </c>
      <c r="L57" s="36">
        <v>113.1</v>
      </c>
      <c r="M57" s="36">
        <v>102.7</v>
      </c>
      <c r="N57" s="36">
        <v>120</v>
      </c>
      <c r="O57" s="36">
        <v>113.8</v>
      </c>
      <c r="P57" s="36">
        <v>123.4</v>
      </c>
      <c r="Q57" s="36">
        <v>122.2</v>
      </c>
      <c r="R57" s="36">
        <v>118.44999999999999</v>
      </c>
      <c r="S57" s="36">
        <v>109.86666666666667</v>
      </c>
      <c r="T57" s="36">
        <v>153.05000000000001</v>
      </c>
      <c r="U57" s="36">
        <v>127.1</v>
      </c>
      <c r="V57" s="36">
        <v>121</v>
      </c>
      <c r="W57" s="36">
        <v>118</v>
      </c>
      <c r="X57" s="36">
        <v>113.6</v>
      </c>
      <c r="Y57" s="36">
        <v>117.4</v>
      </c>
      <c r="Z57">
        <v>114.8</v>
      </c>
      <c r="AA57" s="36">
        <v>111.6</v>
      </c>
      <c r="AB57" s="36">
        <v>114.9</v>
      </c>
      <c r="AC57" s="36">
        <v>111.5</v>
      </c>
      <c r="AD57">
        <v>113</v>
      </c>
      <c r="AE57">
        <v>112.4</v>
      </c>
      <c r="AF57">
        <v>117.8</v>
      </c>
      <c r="AG57">
        <v>109.7</v>
      </c>
      <c r="AH57">
        <v>113.5</v>
      </c>
      <c r="AI57">
        <v>118.9</v>
      </c>
    </row>
    <row r="58" spans="1:35">
      <c r="A58" t="s">
        <v>104</v>
      </c>
      <c r="B58">
        <v>2014</v>
      </c>
      <c r="C58" t="s">
        <v>194</v>
      </c>
      <c r="D58" t="s">
        <v>1317</v>
      </c>
      <c r="E58" s="36">
        <v>122.4</v>
      </c>
      <c r="F58" s="36">
        <v>123.9</v>
      </c>
      <c r="G58" s="36">
        <v>117.8</v>
      </c>
      <c r="H58" s="36">
        <v>121</v>
      </c>
      <c r="I58" s="36">
        <v>107.9</v>
      </c>
      <c r="J58" s="36">
        <v>131.19999999999999</v>
      </c>
      <c r="K58" s="36">
        <v>157.69999999999999</v>
      </c>
      <c r="L58" s="36">
        <v>113.2</v>
      </c>
      <c r="M58" s="36">
        <v>104.1</v>
      </c>
      <c r="N58" s="36">
        <v>115.5</v>
      </c>
      <c r="O58" s="36">
        <v>114.8</v>
      </c>
      <c r="P58" s="36">
        <v>122.1</v>
      </c>
      <c r="Q58" s="36">
        <v>120.85</v>
      </c>
      <c r="R58" s="36">
        <v>117.80000000000001</v>
      </c>
      <c r="S58" s="36">
        <v>111.36666666666667</v>
      </c>
      <c r="T58" s="36">
        <v>144.44999999999999</v>
      </c>
      <c r="U58" s="36">
        <v>124.7</v>
      </c>
      <c r="V58" s="36">
        <v>118.8</v>
      </c>
      <c r="W58" s="36">
        <v>119.6</v>
      </c>
      <c r="X58" s="36">
        <v>116.3</v>
      </c>
      <c r="Y58" s="36">
        <v>119.1</v>
      </c>
      <c r="Z58">
        <v>114.8</v>
      </c>
      <c r="AA58" s="36">
        <v>113.9</v>
      </c>
      <c r="AB58" s="36">
        <v>115.2</v>
      </c>
      <c r="AC58" s="36">
        <v>112.7</v>
      </c>
      <c r="AD58">
        <v>113.1</v>
      </c>
      <c r="AE58">
        <v>112.1</v>
      </c>
      <c r="AF58">
        <v>116.8</v>
      </c>
      <c r="AG58">
        <v>109.2</v>
      </c>
      <c r="AH58">
        <v>113.3</v>
      </c>
      <c r="AI58">
        <v>119.2</v>
      </c>
    </row>
    <row r="59" spans="1:35">
      <c r="A59" t="s">
        <v>60</v>
      </c>
      <c r="B59">
        <v>2014</v>
      </c>
      <c r="C59" t="s">
        <v>213</v>
      </c>
      <c r="D59" t="s">
        <v>1318</v>
      </c>
      <c r="E59" s="36">
        <v>121.8</v>
      </c>
      <c r="F59" s="36">
        <v>122.8</v>
      </c>
      <c r="G59" s="36">
        <v>117.8</v>
      </c>
      <c r="H59" s="36">
        <v>121.9</v>
      </c>
      <c r="I59" s="36">
        <v>110.6</v>
      </c>
      <c r="J59" s="36">
        <v>129.69999999999999</v>
      </c>
      <c r="K59" s="36">
        <v>161.1</v>
      </c>
      <c r="L59" s="36">
        <v>114.1</v>
      </c>
      <c r="M59" s="36">
        <v>105.1</v>
      </c>
      <c r="N59" s="36">
        <v>114.6</v>
      </c>
      <c r="O59" s="36">
        <v>115.8</v>
      </c>
      <c r="P59" s="36">
        <v>121.7</v>
      </c>
      <c r="Q59" s="36">
        <v>120.3</v>
      </c>
      <c r="R59" s="36">
        <v>117.94999999999999</v>
      </c>
      <c r="S59" s="36">
        <v>112.46666666666665</v>
      </c>
      <c r="T59" s="36">
        <v>145.39999999999998</v>
      </c>
      <c r="U59" s="36">
        <v>125.3</v>
      </c>
      <c r="V59" s="36">
        <v>118.8</v>
      </c>
      <c r="W59" s="36">
        <v>120.9</v>
      </c>
      <c r="X59" s="36">
        <v>118.8</v>
      </c>
      <c r="Y59" s="36">
        <v>120.7</v>
      </c>
      <c r="Z59" t="s">
        <v>79</v>
      </c>
      <c r="AA59" s="36">
        <v>115.4</v>
      </c>
      <c r="AB59" s="36">
        <v>115.9</v>
      </c>
      <c r="AC59" s="36">
        <v>114</v>
      </c>
      <c r="AD59">
        <v>113.2</v>
      </c>
      <c r="AE59">
        <v>112.2</v>
      </c>
      <c r="AF59">
        <v>116.2</v>
      </c>
      <c r="AG59">
        <v>109.4</v>
      </c>
      <c r="AH59">
        <v>113.5</v>
      </c>
      <c r="AI59">
        <v>120.7</v>
      </c>
    </row>
    <row r="60" spans="1:35">
      <c r="A60" t="s">
        <v>85</v>
      </c>
      <c r="B60">
        <v>2014</v>
      </c>
      <c r="C60" t="s">
        <v>213</v>
      </c>
      <c r="D60" t="s">
        <v>1318</v>
      </c>
      <c r="E60" s="36">
        <v>124.8</v>
      </c>
      <c r="F60" s="36">
        <v>127.3</v>
      </c>
      <c r="G60" s="36">
        <v>116.5</v>
      </c>
      <c r="H60" s="36">
        <v>122.2</v>
      </c>
      <c r="I60" s="36">
        <v>103.6</v>
      </c>
      <c r="J60" s="36">
        <v>132.69999999999999</v>
      </c>
      <c r="K60" s="36">
        <v>181.9</v>
      </c>
      <c r="L60" s="36">
        <v>115.2</v>
      </c>
      <c r="M60" s="36">
        <v>102.7</v>
      </c>
      <c r="N60" s="36">
        <v>122.1</v>
      </c>
      <c r="O60" s="36">
        <v>114.4</v>
      </c>
      <c r="P60" s="36">
        <v>124.7</v>
      </c>
      <c r="Q60" s="36">
        <v>121.9</v>
      </c>
      <c r="R60" s="36">
        <v>120</v>
      </c>
      <c r="S60" s="36">
        <v>110.33333333333333</v>
      </c>
      <c r="T60" s="36">
        <v>157.30000000000001</v>
      </c>
      <c r="U60" s="36">
        <v>128.9</v>
      </c>
      <c r="V60" s="36">
        <v>123</v>
      </c>
      <c r="W60" s="36">
        <v>118.6</v>
      </c>
      <c r="X60" s="36">
        <v>114.1</v>
      </c>
      <c r="Y60" s="36">
        <v>117.9</v>
      </c>
      <c r="Z60">
        <v>115.5</v>
      </c>
      <c r="AA60" s="36">
        <v>111.8</v>
      </c>
      <c r="AB60" s="36">
        <v>115.3</v>
      </c>
      <c r="AC60" s="36">
        <v>112.2</v>
      </c>
      <c r="AD60">
        <v>112.5</v>
      </c>
      <c r="AE60">
        <v>112.9</v>
      </c>
      <c r="AF60">
        <v>119.2</v>
      </c>
      <c r="AG60">
        <v>110.5</v>
      </c>
      <c r="AH60">
        <v>113.9</v>
      </c>
      <c r="AI60">
        <v>119.9</v>
      </c>
    </row>
    <row r="61" spans="1:35">
      <c r="A61" t="s">
        <v>104</v>
      </c>
      <c r="B61">
        <v>2014</v>
      </c>
      <c r="C61" t="s">
        <v>213</v>
      </c>
      <c r="D61" t="s">
        <v>1318</v>
      </c>
      <c r="E61" s="36">
        <v>122.7</v>
      </c>
      <c r="F61" s="36">
        <v>124.4</v>
      </c>
      <c r="G61" s="36">
        <v>117.3</v>
      </c>
      <c r="H61" s="36">
        <v>122</v>
      </c>
      <c r="I61" s="36">
        <v>108</v>
      </c>
      <c r="J61" s="36">
        <v>131.1</v>
      </c>
      <c r="K61" s="36">
        <v>168.2</v>
      </c>
      <c r="L61" s="36">
        <v>114.5</v>
      </c>
      <c r="M61" s="36">
        <v>104.3</v>
      </c>
      <c r="N61" s="36">
        <v>117.1</v>
      </c>
      <c r="O61" s="36">
        <v>115.2</v>
      </c>
      <c r="P61" s="36">
        <v>123.1</v>
      </c>
      <c r="Q61" s="36">
        <v>120.85</v>
      </c>
      <c r="R61" s="36">
        <v>118.6</v>
      </c>
      <c r="S61" s="36">
        <v>111.8</v>
      </c>
      <c r="T61" s="36">
        <v>149.64999999999998</v>
      </c>
      <c r="U61" s="36">
        <v>126.6</v>
      </c>
      <c r="V61" s="36">
        <v>119.9</v>
      </c>
      <c r="W61" s="36">
        <v>120</v>
      </c>
      <c r="X61" s="36">
        <v>116.8</v>
      </c>
      <c r="Y61" s="36">
        <v>119.6</v>
      </c>
      <c r="Z61">
        <v>115.5</v>
      </c>
      <c r="AA61" s="36">
        <v>114</v>
      </c>
      <c r="AB61" s="36">
        <v>115.6</v>
      </c>
      <c r="AC61" s="36">
        <v>113.3</v>
      </c>
      <c r="AD61">
        <v>112.8</v>
      </c>
      <c r="AE61">
        <v>112.6</v>
      </c>
      <c r="AF61">
        <v>118</v>
      </c>
      <c r="AG61">
        <v>109.9</v>
      </c>
      <c r="AH61">
        <v>113.7</v>
      </c>
      <c r="AI61">
        <v>120.3</v>
      </c>
    </row>
    <row r="62" spans="1:35">
      <c r="A62" t="s">
        <v>60</v>
      </c>
      <c r="B62">
        <v>2014</v>
      </c>
      <c r="C62" t="s">
        <v>228</v>
      </c>
      <c r="D62" t="s">
        <v>1319</v>
      </c>
      <c r="E62" s="36">
        <v>122.3</v>
      </c>
      <c r="F62" s="36">
        <v>122.4</v>
      </c>
      <c r="G62" s="36">
        <v>117.8</v>
      </c>
      <c r="H62" s="36">
        <v>122.7</v>
      </c>
      <c r="I62" s="36">
        <v>110.4</v>
      </c>
      <c r="J62" s="36">
        <v>129.80000000000001</v>
      </c>
      <c r="K62" s="36">
        <v>158.80000000000001</v>
      </c>
      <c r="L62" s="36">
        <v>115</v>
      </c>
      <c r="M62" s="36">
        <v>104.7</v>
      </c>
      <c r="N62" s="36">
        <v>114.9</v>
      </c>
      <c r="O62" s="36">
        <v>116.5</v>
      </c>
      <c r="P62" s="36">
        <v>122.6</v>
      </c>
      <c r="Q62" s="36">
        <v>120.1</v>
      </c>
      <c r="R62" s="36">
        <v>118.65</v>
      </c>
      <c r="S62" s="36">
        <v>112.56666666666668</v>
      </c>
      <c r="T62" s="36">
        <v>144.30000000000001</v>
      </c>
      <c r="U62" s="36">
        <v>125.3</v>
      </c>
      <c r="V62" s="36">
        <v>119.5</v>
      </c>
      <c r="W62" s="36">
        <v>121.7</v>
      </c>
      <c r="X62" s="36">
        <v>119.2</v>
      </c>
      <c r="Y62" s="36">
        <v>121.3</v>
      </c>
      <c r="Z62" t="s">
        <v>79</v>
      </c>
      <c r="AA62" s="36">
        <v>115.8</v>
      </c>
      <c r="AB62" s="36">
        <v>116.7</v>
      </c>
      <c r="AC62" s="36">
        <v>114.5</v>
      </c>
      <c r="AD62">
        <v>112.8</v>
      </c>
      <c r="AE62">
        <v>112.6</v>
      </c>
      <c r="AF62">
        <v>116.6</v>
      </c>
      <c r="AG62">
        <v>109.1</v>
      </c>
      <c r="AH62">
        <v>113.7</v>
      </c>
      <c r="AI62">
        <v>120.9</v>
      </c>
    </row>
    <row r="63" spans="1:35">
      <c r="A63" t="s">
        <v>85</v>
      </c>
      <c r="B63">
        <v>2014</v>
      </c>
      <c r="C63" t="s">
        <v>228</v>
      </c>
      <c r="D63" t="s">
        <v>1319</v>
      </c>
      <c r="E63" s="36">
        <v>124.2</v>
      </c>
      <c r="F63" s="36">
        <v>125.4</v>
      </c>
      <c r="G63" s="36">
        <v>116.4</v>
      </c>
      <c r="H63" s="36">
        <v>122.7</v>
      </c>
      <c r="I63" s="36">
        <v>103.5</v>
      </c>
      <c r="J63" s="36">
        <v>124.5</v>
      </c>
      <c r="K63" s="36">
        <v>168.6</v>
      </c>
      <c r="L63" s="36">
        <v>116.9</v>
      </c>
      <c r="M63" s="36">
        <v>101.9</v>
      </c>
      <c r="N63" s="36">
        <v>122.9</v>
      </c>
      <c r="O63" s="36">
        <v>114.8</v>
      </c>
      <c r="P63" s="36">
        <v>125.2</v>
      </c>
      <c r="Q63" s="36">
        <v>120.9</v>
      </c>
      <c r="R63" s="36">
        <v>120.55000000000001</v>
      </c>
      <c r="S63" s="36">
        <v>110.2</v>
      </c>
      <c r="T63" s="36">
        <v>146.55000000000001</v>
      </c>
      <c r="U63" s="36">
        <v>126.7</v>
      </c>
      <c r="V63" s="36">
        <v>124.3</v>
      </c>
      <c r="W63" s="36">
        <v>119.2</v>
      </c>
      <c r="X63" s="36">
        <v>114.5</v>
      </c>
      <c r="Y63" s="36">
        <v>118.4</v>
      </c>
      <c r="Z63">
        <v>116.1</v>
      </c>
      <c r="AA63" s="36">
        <v>111.8</v>
      </c>
      <c r="AB63" s="36">
        <v>115.5</v>
      </c>
      <c r="AC63" s="36">
        <v>112.3</v>
      </c>
      <c r="AD63">
        <v>111.2</v>
      </c>
      <c r="AE63">
        <v>113.4</v>
      </c>
      <c r="AF63">
        <v>120</v>
      </c>
      <c r="AG63">
        <v>110</v>
      </c>
      <c r="AH63">
        <v>113.6</v>
      </c>
      <c r="AI63">
        <v>119.2</v>
      </c>
    </row>
    <row r="64" spans="1:35">
      <c r="A64" t="s">
        <v>104</v>
      </c>
      <c r="B64">
        <v>2014</v>
      </c>
      <c r="C64" t="s">
        <v>228</v>
      </c>
      <c r="D64" t="s">
        <v>1319</v>
      </c>
      <c r="E64" s="36">
        <v>122.9</v>
      </c>
      <c r="F64" s="36">
        <v>123.5</v>
      </c>
      <c r="G64" s="36">
        <v>117.3</v>
      </c>
      <c r="H64" s="36">
        <v>122.7</v>
      </c>
      <c r="I64" s="36">
        <v>107.9</v>
      </c>
      <c r="J64" s="36">
        <v>127.3</v>
      </c>
      <c r="K64" s="36">
        <v>162.1</v>
      </c>
      <c r="L64" s="36">
        <v>115.6</v>
      </c>
      <c r="M64" s="36">
        <v>103.8</v>
      </c>
      <c r="N64" s="36">
        <v>117.6</v>
      </c>
      <c r="O64" s="36">
        <v>115.8</v>
      </c>
      <c r="P64" s="36">
        <v>123.8</v>
      </c>
      <c r="Q64" s="36">
        <v>120.4</v>
      </c>
      <c r="R64" s="36">
        <v>119.25</v>
      </c>
      <c r="S64" s="36">
        <v>111.83333333333333</v>
      </c>
      <c r="T64" s="36">
        <v>144.69999999999999</v>
      </c>
      <c r="U64" s="36">
        <v>125.8</v>
      </c>
      <c r="V64" s="36">
        <v>120.8</v>
      </c>
      <c r="W64" s="36">
        <v>120.7</v>
      </c>
      <c r="X64" s="36">
        <v>117.2</v>
      </c>
      <c r="Y64" s="36">
        <v>120.1</v>
      </c>
      <c r="Z64">
        <v>116.1</v>
      </c>
      <c r="AA64" s="36">
        <v>114.3</v>
      </c>
      <c r="AB64" s="36">
        <v>116.1</v>
      </c>
      <c r="AC64" s="36">
        <v>113.7</v>
      </c>
      <c r="AD64">
        <v>112</v>
      </c>
      <c r="AE64">
        <v>113.1</v>
      </c>
      <c r="AF64">
        <v>118.6</v>
      </c>
      <c r="AG64">
        <v>109.5</v>
      </c>
      <c r="AH64">
        <v>113.7</v>
      </c>
      <c r="AI64">
        <v>120.1</v>
      </c>
    </row>
    <row r="65" spans="1:35">
      <c r="A65" t="s">
        <v>60</v>
      </c>
      <c r="B65">
        <v>2014</v>
      </c>
      <c r="C65" t="s">
        <v>238</v>
      </c>
      <c r="D65" t="s">
        <v>1320</v>
      </c>
      <c r="E65" s="36">
        <v>122.6</v>
      </c>
      <c r="F65" s="36">
        <v>122.5</v>
      </c>
      <c r="G65" s="36">
        <v>118.3</v>
      </c>
      <c r="H65" s="36">
        <v>123.2</v>
      </c>
      <c r="I65" s="36">
        <v>110.5</v>
      </c>
      <c r="J65" s="36">
        <v>128.9</v>
      </c>
      <c r="K65" s="36">
        <v>155.30000000000001</v>
      </c>
      <c r="L65" s="36">
        <v>115.5</v>
      </c>
      <c r="M65" s="36">
        <v>104</v>
      </c>
      <c r="N65" s="36">
        <v>115.3</v>
      </c>
      <c r="O65" s="36">
        <v>116.8</v>
      </c>
      <c r="P65" s="36">
        <v>123.2</v>
      </c>
      <c r="Q65" s="36">
        <v>120.4</v>
      </c>
      <c r="R65" s="36">
        <v>119.05</v>
      </c>
      <c r="S65" s="36">
        <v>112.56666666666666</v>
      </c>
      <c r="T65" s="36">
        <v>142.10000000000002</v>
      </c>
      <c r="U65" s="36">
        <v>125.1</v>
      </c>
      <c r="V65" s="36">
        <v>120</v>
      </c>
      <c r="W65" s="36">
        <v>122.7</v>
      </c>
      <c r="X65" s="36">
        <v>120.3</v>
      </c>
      <c r="Y65" s="36">
        <v>122.3</v>
      </c>
      <c r="Z65" t="s">
        <v>79</v>
      </c>
      <c r="AA65" s="36">
        <v>116.4</v>
      </c>
      <c r="AB65" s="36">
        <v>117.5</v>
      </c>
      <c r="AC65" s="36">
        <v>115.3</v>
      </c>
      <c r="AD65">
        <v>112.6</v>
      </c>
      <c r="AE65">
        <v>113</v>
      </c>
      <c r="AF65">
        <v>116.9</v>
      </c>
      <c r="AG65">
        <v>109.3</v>
      </c>
      <c r="AH65">
        <v>114</v>
      </c>
      <c r="AI65">
        <v>121</v>
      </c>
    </row>
    <row r="66" spans="1:35">
      <c r="A66" t="s">
        <v>85</v>
      </c>
      <c r="B66">
        <v>2014</v>
      </c>
      <c r="C66" t="s">
        <v>238</v>
      </c>
      <c r="D66" t="s">
        <v>1320</v>
      </c>
      <c r="E66" s="36">
        <v>124.6</v>
      </c>
      <c r="F66" s="36">
        <v>126.1</v>
      </c>
      <c r="G66" s="36">
        <v>117.8</v>
      </c>
      <c r="H66" s="36">
        <v>123.1</v>
      </c>
      <c r="I66" s="36">
        <v>103.5</v>
      </c>
      <c r="J66" s="36">
        <v>123.5</v>
      </c>
      <c r="K66" s="36">
        <v>159.6</v>
      </c>
      <c r="L66" s="36">
        <v>117.4</v>
      </c>
      <c r="M66" s="36">
        <v>101.2</v>
      </c>
      <c r="N66" s="36">
        <v>123.8</v>
      </c>
      <c r="O66" s="36">
        <v>115.2</v>
      </c>
      <c r="P66" s="36">
        <v>125.9</v>
      </c>
      <c r="Q66" s="36">
        <v>121.94999999999999</v>
      </c>
      <c r="R66" s="36">
        <v>121</v>
      </c>
      <c r="S66" s="36">
        <v>110.2</v>
      </c>
      <c r="T66" s="36">
        <v>141.55000000000001</v>
      </c>
      <c r="U66" s="36">
        <v>125.8</v>
      </c>
      <c r="V66" s="36">
        <v>124.3</v>
      </c>
      <c r="W66" s="36">
        <v>119.6</v>
      </c>
      <c r="X66" s="36">
        <v>114.9</v>
      </c>
      <c r="Y66" s="36">
        <v>118.9</v>
      </c>
      <c r="Z66">
        <v>116.7</v>
      </c>
      <c r="AA66" s="36">
        <v>112</v>
      </c>
      <c r="AB66" s="36">
        <v>115.8</v>
      </c>
      <c r="AC66" s="36">
        <v>112.6</v>
      </c>
      <c r="AD66">
        <v>111</v>
      </c>
      <c r="AE66">
        <v>113.6</v>
      </c>
      <c r="AF66">
        <v>120.2</v>
      </c>
      <c r="AG66">
        <v>110.1</v>
      </c>
      <c r="AH66">
        <v>113.7</v>
      </c>
      <c r="AI66">
        <v>119.1</v>
      </c>
    </row>
    <row r="67" spans="1:35">
      <c r="A67" t="s">
        <v>104</v>
      </c>
      <c r="B67">
        <v>2014</v>
      </c>
      <c r="C67" t="s">
        <v>238</v>
      </c>
      <c r="D67" t="s">
        <v>1320</v>
      </c>
      <c r="E67" s="36">
        <v>123.2</v>
      </c>
      <c r="F67" s="36">
        <v>123.8</v>
      </c>
      <c r="G67" s="36">
        <v>118.1</v>
      </c>
      <c r="H67" s="36">
        <v>123.2</v>
      </c>
      <c r="I67" s="36">
        <v>107.9</v>
      </c>
      <c r="J67" s="36">
        <v>126.4</v>
      </c>
      <c r="K67" s="36">
        <v>156.80000000000001</v>
      </c>
      <c r="L67" s="36">
        <v>116.1</v>
      </c>
      <c r="M67" s="36">
        <v>103.1</v>
      </c>
      <c r="N67" s="36">
        <v>118.1</v>
      </c>
      <c r="O67" s="36">
        <v>116.1</v>
      </c>
      <c r="P67" s="36">
        <v>124.5</v>
      </c>
      <c r="Q67" s="36">
        <v>120.94999999999999</v>
      </c>
      <c r="R67" s="36">
        <v>119.65</v>
      </c>
      <c r="S67" s="36">
        <v>111.83333333333333</v>
      </c>
      <c r="T67" s="36">
        <v>141.60000000000002</v>
      </c>
      <c r="U67" s="36">
        <v>125.4</v>
      </c>
      <c r="V67" s="36">
        <v>121.1</v>
      </c>
      <c r="W67" s="36">
        <v>121.5</v>
      </c>
      <c r="X67" s="36">
        <v>118.1</v>
      </c>
      <c r="Y67" s="36">
        <v>121</v>
      </c>
      <c r="Z67">
        <v>116.7</v>
      </c>
      <c r="AA67" s="36">
        <v>114.7</v>
      </c>
      <c r="AB67" s="36">
        <v>116.7</v>
      </c>
      <c r="AC67" s="36">
        <v>114.3</v>
      </c>
      <c r="AD67">
        <v>111.8</v>
      </c>
      <c r="AE67">
        <v>113.3</v>
      </c>
      <c r="AF67">
        <v>118.8</v>
      </c>
      <c r="AG67">
        <v>109.6</v>
      </c>
      <c r="AH67">
        <v>113.9</v>
      </c>
      <c r="AI67">
        <v>120.1</v>
      </c>
    </row>
    <row r="68" spans="1:35">
      <c r="A68" t="s">
        <v>60</v>
      </c>
      <c r="B68">
        <v>2014</v>
      </c>
      <c r="C68" t="s">
        <v>264</v>
      </c>
      <c r="D68" t="s">
        <v>1321</v>
      </c>
      <c r="E68" s="36">
        <v>122.7</v>
      </c>
      <c r="F68" s="36">
        <v>122.6</v>
      </c>
      <c r="G68" s="36">
        <v>119.9</v>
      </c>
      <c r="H68" s="36">
        <v>124</v>
      </c>
      <c r="I68" s="36">
        <v>110.5</v>
      </c>
      <c r="J68" s="36">
        <v>128.80000000000001</v>
      </c>
      <c r="K68" s="36">
        <v>152</v>
      </c>
      <c r="L68" s="36">
        <v>116.2</v>
      </c>
      <c r="M68" s="36">
        <v>103.3</v>
      </c>
      <c r="N68" s="36">
        <v>115.8</v>
      </c>
      <c r="O68" s="36">
        <v>116.8</v>
      </c>
      <c r="P68" s="36">
        <v>124.5</v>
      </c>
      <c r="Q68" s="36">
        <v>121.25</v>
      </c>
      <c r="R68" s="36">
        <v>119.45</v>
      </c>
      <c r="S68" s="36">
        <v>112.76666666666667</v>
      </c>
      <c r="T68" s="36">
        <v>140.4</v>
      </c>
      <c r="U68" s="36">
        <v>124.9</v>
      </c>
      <c r="V68" s="36">
        <v>120.8</v>
      </c>
      <c r="W68" s="36">
        <v>123.3</v>
      </c>
      <c r="X68" s="36">
        <v>120.5</v>
      </c>
      <c r="Y68" s="36">
        <v>122.9</v>
      </c>
      <c r="Z68" t="s">
        <v>79</v>
      </c>
      <c r="AA68" s="36">
        <v>117.3</v>
      </c>
      <c r="AB68" s="36">
        <v>118.1</v>
      </c>
      <c r="AC68" s="36">
        <v>115.9</v>
      </c>
      <c r="AD68">
        <v>112</v>
      </c>
      <c r="AE68">
        <v>113.3</v>
      </c>
      <c r="AF68">
        <v>117.2</v>
      </c>
      <c r="AG68">
        <v>108.8</v>
      </c>
      <c r="AH68">
        <v>114.1</v>
      </c>
      <c r="AI68">
        <v>121.1</v>
      </c>
    </row>
    <row r="69" spans="1:35">
      <c r="A69" t="s">
        <v>85</v>
      </c>
      <c r="B69">
        <v>2014</v>
      </c>
      <c r="C69" t="s">
        <v>264</v>
      </c>
      <c r="D69" t="s">
        <v>1321</v>
      </c>
      <c r="E69" s="36">
        <v>124.5</v>
      </c>
      <c r="F69" s="36">
        <v>125.6</v>
      </c>
      <c r="G69" s="36">
        <v>122.7</v>
      </c>
      <c r="H69" s="36">
        <v>124.6</v>
      </c>
      <c r="I69" s="36">
        <v>103.2</v>
      </c>
      <c r="J69" s="36">
        <v>122.2</v>
      </c>
      <c r="K69" s="36">
        <v>153.19999999999999</v>
      </c>
      <c r="L69" s="36">
        <v>119.3</v>
      </c>
      <c r="M69" s="36">
        <v>99.8</v>
      </c>
      <c r="N69" s="36">
        <v>124.6</v>
      </c>
      <c r="O69" s="36">
        <v>115.8</v>
      </c>
      <c r="P69" s="36">
        <v>126.9</v>
      </c>
      <c r="Q69" s="36">
        <v>124.15</v>
      </c>
      <c r="R69" s="36">
        <v>121.9</v>
      </c>
      <c r="S69" s="36">
        <v>109.96666666666665</v>
      </c>
      <c r="T69" s="36">
        <v>137.69999999999999</v>
      </c>
      <c r="U69" s="36">
        <v>125.4</v>
      </c>
      <c r="V69" s="36">
        <v>125.8</v>
      </c>
      <c r="W69" s="36">
        <v>120.3</v>
      </c>
      <c r="X69" s="36">
        <v>115.4</v>
      </c>
      <c r="Y69" s="36">
        <v>119.5</v>
      </c>
      <c r="Z69">
        <v>117.1</v>
      </c>
      <c r="AA69" s="36">
        <v>112.6</v>
      </c>
      <c r="AB69" s="36">
        <v>116.4</v>
      </c>
      <c r="AC69" s="36">
        <v>113</v>
      </c>
      <c r="AD69">
        <v>109.7</v>
      </c>
      <c r="AE69">
        <v>114</v>
      </c>
      <c r="AF69">
        <v>120.3</v>
      </c>
      <c r="AG69">
        <v>109.6</v>
      </c>
      <c r="AH69">
        <v>113.4</v>
      </c>
      <c r="AI69">
        <v>119</v>
      </c>
    </row>
    <row r="70" spans="1:35">
      <c r="A70" t="s">
        <v>104</v>
      </c>
      <c r="B70">
        <v>2014</v>
      </c>
      <c r="C70" t="s">
        <v>264</v>
      </c>
      <c r="D70" t="s">
        <v>1321</v>
      </c>
      <c r="E70" s="36">
        <v>123.3</v>
      </c>
      <c r="F70" s="36">
        <v>123.7</v>
      </c>
      <c r="G70" s="36">
        <v>121</v>
      </c>
      <c r="H70" s="36">
        <v>124.2</v>
      </c>
      <c r="I70" s="36">
        <v>107.8</v>
      </c>
      <c r="J70" s="36">
        <v>125.7</v>
      </c>
      <c r="K70" s="36">
        <v>152.4</v>
      </c>
      <c r="L70" s="36">
        <v>117.2</v>
      </c>
      <c r="M70" s="36">
        <v>102.1</v>
      </c>
      <c r="N70" s="36">
        <v>118.7</v>
      </c>
      <c r="O70" s="36">
        <v>116.4</v>
      </c>
      <c r="P70" s="36">
        <v>125.6</v>
      </c>
      <c r="Q70" s="36">
        <v>122.35</v>
      </c>
      <c r="R70" s="36">
        <v>120.25</v>
      </c>
      <c r="S70" s="36">
        <v>111.83333333333333</v>
      </c>
      <c r="T70" s="36">
        <v>139.05000000000001</v>
      </c>
      <c r="U70" s="36">
        <v>125.1</v>
      </c>
      <c r="V70" s="36">
        <v>122.1</v>
      </c>
      <c r="W70" s="36">
        <v>122.1</v>
      </c>
      <c r="X70" s="36">
        <v>118.4</v>
      </c>
      <c r="Y70" s="36">
        <v>121.6</v>
      </c>
      <c r="Z70">
        <v>117.1</v>
      </c>
      <c r="AA70" s="36">
        <v>115.5</v>
      </c>
      <c r="AB70" s="36">
        <v>117.3</v>
      </c>
      <c r="AC70" s="36">
        <v>114.8</v>
      </c>
      <c r="AD70">
        <v>110.8</v>
      </c>
      <c r="AE70">
        <v>113.7</v>
      </c>
      <c r="AF70">
        <v>119</v>
      </c>
      <c r="AG70">
        <v>109.1</v>
      </c>
      <c r="AH70">
        <v>113.8</v>
      </c>
      <c r="AI70">
        <v>120.1</v>
      </c>
    </row>
    <row r="71" spans="1:35">
      <c r="A71" t="s">
        <v>60</v>
      </c>
      <c r="B71">
        <v>2014</v>
      </c>
      <c r="C71" t="s">
        <v>273</v>
      </c>
      <c r="D71" t="s">
        <v>1322</v>
      </c>
      <c r="E71" s="36">
        <v>122.4</v>
      </c>
      <c r="F71" s="36">
        <v>122.4</v>
      </c>
      <c r="G71" s="36">
        <v>121.8</v>
      </c>
      <c r="H71" s="36">
        <v>124.2</v>
      </c>
      <c r="I71" s="36">
        <v>110.2</v>
      </c>
      <c r="J71" s="36">
        <v>128.6</v>
      </c>
      <c r="K71" s="36">
        <v>140.30000000000001</v>
      </c>
      <c r="L71" s="36">
        <v>116.3</v>
      </c>
      <c r="M71" s="36">
        <v>102</v>
      </c>
      <c r="N71" s="36">
        <v>116</v>
      </c>
      <c r="O71" s="36">
        <v>117.3</v>
      </c>
      <c r="P71" s="36">
        <v>124.8</v>
      </c>
      <c r="Q71" s="36">
        <v>122.1</v>
      </c>
      <c r="R71" s="36">
        <v>119.35</v>
      </c>
      <c r="S71" s="36">
        <v>112.33333333333333</v>
      </c>
      <c r="T71" s="36">
        <v>134.44999999999999</v>
      </c>
      <c r="U71" s="36">
        <v>123.3</v>
      </c>
      <c r="V71" s="36">
        <v>121.7</v>
      </c>
      <c r="W71" s="36">
        <v>123.8</v>
      </c>
      <c r="X71" s="36">
        <v>120.6</v>
      </c>
      <c r="Y71" s="36">
        <v>123.3</v>
      </c>
      <c r="Z71" t="s">
        <v>79</v>
      </c>
      <c r="AA71" s="36">
        <v>117.4</v>
      </c>
      <c r="AB71" s="36">
        <v>118.2</v>
      </c>
      <c r="AC71" s="36">
        <v>116.2</v>
      </c>
      <c r="AD71">
        <v>111.5</v>
      </c>
      <c r="AE71">
        <v>113.3</v>
      </c>
      <c r="AF71">
        <v>117.7</v>
      </c>
      <c r="AG71">
        <v>109.4</v>
      </c>
      <c r="AH71">
        <v>114.2</v>
      </c>
      <c r="AI71">
        <v>120.3</v>
      </c>
    </row>
    <row r="72" spans="1:35">
      <c r="A72" t="s">
        <v>85</v>
      </c>
      <c r="B72">
        <v>2014</v>
      </c>
      <c r="C72" t="s">
        <v>273</v>
      </c>
      <c r="D72" t="s">
        <v>1322</v>
      </c>
      <c r="E72" s="36">
        <v>124</v>
      </c>
      <c r="F72" s="36">
        <v>124.7</v>
      </c>
      <c r="G72" s="36">
        <v>126.3</v>
      </c>
      <c r="H72" s="36">
        <v>124.9</v>
      </c>
      <c r="I72" s="36">
        <v>103</v>
      </c>
      <c r="J72" s="36">
        <v>122.3</v>
      </c>
      <c r="K72" s="36">
        <v>141</v>
      </c>
      <c r="L72" s="36">
        <v>120.1</v>
      </c>
      <c r="M72" s="36">
        <v>97.8</v>
      </c>
      <c r="N72" s="36">
        <v>125.4</v>
      </c>
      <c r="O72" s="36">
        <v>116.1</v>
      </c>
      <c r="P72" s="36">
        <v>127.6</v>
      </c>
      <c r="Q72" s="36">
        <v>125.5</v>
      </c>
      <c r="R72" s="36">
        <v>122.05</v>
      </c>
      <c r="S72" s="36">
        <v>109.46666666666665</v>
      </c>
      <c r="T72" s="36">
        <v>131.65</v>
      </c>
      <c r="U72" s="36">
        <v>124</v>
      </c>
      <c r="V72" s="36">
        <v>126.4</v>
      </c>
      <c r="W72" s="36">
        <v>120.7</v>
      </c>
      <c r="X72" s="36">
        <v>115.8</v>
      </c>
      <c r="Y72" s="36">
        <v>120</v>
      </c>
      <c r="Z72">
        <v>116.5</v>
      </c>
      <c r="AA72" s="36">
        <v>113</v>
      </c>
      <c r="AB72" s="36">
        <v>116.8</v>
      </c>
      <c r="AC72" s="36">
        <v>113.2</v>
      </c>
      <c r="AD72">
        <v>108.8</v>
      </c>
      <c r="AE72">
        <v>114.3</v>
      </c>
      <c r="AF72">
        <v>120.7</v>
      </c>
      <c r="AG72">
        <v>110.4</v>
      </c>
      <c r="AH72">
        <v>113.4</v>
      </c>
      <c r="AI72">
        <v>118.4</v>
      </c>
    </row>
    <row r="73" spans="1:35">
      <c r="A73" t="s">
        <v>104</v>
      </c>
      <c r="B73">
        <v>2014</v>
      </c>
      <c r="C73" t="s">
        <v>273</v>
      </c>
      <c r="D73" t="s">
        <v>1322</v>
      </c>
      <c r="E73" s="36">
        <v>122.9</v>
      </c>
      <c r="F73" s="36">
        <v>123.2</v>
      </c>
      <c r="G73" s="36">
        <v>123.5</v>
      </c>
      <c r="H73" s="36">
        <v>124.5</v>
      </c>
      <c r="I73" s="36">
        <v>107.6</v>
      </c>
      <c r="J73" s="36">
        <v>125.7</v>
      </c>
      <c r="K73" s="36">
        <v>140.5</v>
      </c>
      <c r="L73" s="36">
        <v>117.6</v>
      </c>
      <c r="M73" s="36">
        <v>100.6</v>
      </c>
      <c r="N73" s="36">
        <v>119.1</v>
      </c>
      <c r="O73" s="36">
        <v>116.8</v>
      </c>
      <c r="P73" s="36">
        <v>126.1</v>
      </c>
      <c r="Q73" s="36">
        <v>123.35</v>
      </c>
      <c r="R73" s="36">
        <v>120.25</v>
      </c>
      <c r="S73" s="36">
        <v>111.43333333333332</v>
      </c>
      <c r="T73" s="36">
        <v>133.1</v>
      </c>
      <c r="U73" s="36">
        <v>123.6</v>
      </c>
      <c r="V73" s="36">
        <v>123</v>
      </c>
      <c r="W73" s="36">
        <v>122.6</v>
      </c>
      <c r="X73" s="36">
        <v>118.6</v>
      </c>
      <c r="Y73" s="36">
        <v>122</v>
      </c>
      <c r="Z73">
        <v>116.5</v>
      </c>
      <c r="AA73" s="36">
        <v>115.7</v>
      </c>
      <c r="AB73" s="36">
        <v>117.5</v>
      </c>
      <c r="AC73" s="36">
        <v>115.1</v>
      </c>
      <c r="AD73">
        <v>110.1</v>
      </c>
      <c r="AE73">
        <v>113.9</v>
      </c>
      <c r="AF73">
        <v>119.5</v>
      </c>
      <c r="AG73">
        <v>109.8</v>
      </c>
      <c r="AH73">
        <v>113.8</v>
      </c>
      <c r="AI73">
        <v>119.4</v>
      </c>
    </row>
    <row r="74" spans="1:35">
      <c r="A74" t="s">
        <v>60</v>
      </c>
      <c r="B74">
        <v>2015</v>
      </c>
      <c r="C74" t="s">
        <v>62</v>
      </c>
      <c r="D74" t="s">
        <v>1323</v>
      </c>
      <c r="E74" s="36">
        <v>123.1</v>
      </c>
      <c r="F74" s="36">
        <v>123.1</v>
      </c>
      <c r="G74" s="36">
        <v>122.1</v>
      </c>
      <c r="H74" s="36">
        <v>124.9</v>
      </c>
      <c r="I74" s="36">
        <v>111</v>
      </c>
      <c r="J74" s="36">
        <v>130.4</v>
      </c>
      <c r="K74" s="36">
        <v>132.30000000000001</v>
      </c>
      <c r="L74" s="36">
        <v>117.2</v>
      </c>
      <c r="M74" s="36">
        <v>100.5</v>
      </c>
      <c r="N74" s="36">
        <v>117.2</v>
      </c>
      <c r="O74" s="36">
        <v>117.9</v>
      </c>
      <c r="P74" s="36">
        <v>125.6</v>
      </c>
      <c r="Q74" s="36">
        <v>122.6</v>
      </c>
      <c r="R74" s="36">
        <v>120.15</v>
      </c>
      <c r="S74" s="36">
        <v>112.36666666666667</v>
      </c>
      <c r="T74" s="36">
        <v>131.35000000000002</v>
      </c>
      <c r="U74" s="36">
        <v>122.8</v>
      </c>
      <c r="V74" s="36">
        <v>122.7</v>
      </c>
      <c r="W74" s="36">
        <v>124.4</v>
      </c>
      <c r="X74" s="36">
        <v>121.6</v>
      </c>
      <c r="Y74" s="36">
        <v>124</v>
      </c>
      <c r="Z74" t="s">
        <v>79</v>
      </c>
      <c r="AA74" s="36">
        <v>118.4</v>
      </c>
      <c r="AB74" s="36">
        <v>118.9</v>
      </c>
      <c r="AC74" s="36">
        <v>116.6</v>
      </c>
      <c r="AD74">
        <v>111</v>
      </c>
      <c r="AE74">
        <v>114</v>
      </c>
      <c r="AF74">
        <v>118.2</v>
      </c>
      <c r="AG74">
        <v>110.2</v>
      </c>
      <c r="AH74">
        <v>114.5</v>
      </c>
      <c r="AI74">
        <v>120.3</v>
      </c>
    </row>
    <row r="75" spans="1:35">
      <c r="A75" t="s">
        <v>85</v>
      </c>
      <c r="B75">
        <v>2015</v>
      </c>
      <c r="C75" t="s">
        <v>62</v>
      </c>
      <c r="D75" t="s">
        <v>1323</v>
      </c>
      <c r="E75" s="36">
        <v>124</v>
      </c>
      <c r="F75" s="36">
        <v>125.5</v>
      </c>
      <c r="G75" s="36">
        <v>126.6</v>
      </c>
      <c r="H75" s="36">
        <v>125.2</v>
      </c>
      <c r="I75" s="36">
        <v>104.3</v>
      </c>
      <c r="J75" s="36">
        <v>121.3</v>
      </c>
      <c r="K75" s="36">
        <v>134.4</v>
      </c>
      <c r="L75" s="36">
        <v>122.9</v>
      </c>
      <c r="M75" s="36">
        <v>96.1</v>
      </c>
      <c r="N75" s="36">
        <v>126.6</v>
      </c>
      <c r="O75" s="36">
        <v>116.5</v>
      </c>
      <c r="P75" s="36">
        <v>128</v>
      </c>
      <c r="Q75" s="36">
        <v>126.05</v>
      </c>
      <c r="R75" s="36">
        <v>123.45</v>
      </c>
      <c r="S75" s="36">
        <v>109.46666666666665</v>
      </c>
      <c r="T75" s="36">
        <v>127.85</v>
      </c>
      <c r="U75" s="36">
        <v>123.5</v>
      </c>
      <c r="V75" s="36">
        <v>127.4</v>
      </c>
      <c r="W75" s="36">
        <v>121</v>
      </c>
      <c r="X75" s="36">
        <v>116.1</v>
      </c>
      <c r="Y75" s="36">
        <v>120.2</v>
      </c>
      <c r="Z75">
        <v>117.3</v>
      </c>
      <c r="AA75" s="36">
        <v>113.4</v>
      </c>
      <c r="AB75" s="36">
        <v>117.2</v>
      </c>
      <c r="AC75" s="36">
        <v>113.7</v>
      </c>
      <c r="AD75">
        <v>107.9</v>
      </c>
      <c r="AE75">
        <v>114.6</v>
      </c>
      <c r="AF75">
        <v>120.8</v>
      </c>
      <c r="AG75">
        <v>111.4</v>
      </c>
      <c r="AH75">
        <v>113.4</v>
      </c>
      <c r="AI75">
        <v>118.5</v>
      </c>
    </row>
    <row r="76" spans="1:35">
      <c r="A76" t="s">
        <v>104</v>
      </c>
      <c r="B76">
        <v>2015</v>
      </c>
      <c r="C76" t="s">
        <v>62</v>
      </c>
      <c r="D76" t="s">
        <v>1323</v>
      </c>
      <c r="E76" s="36">
        <v>123.4</v>
      </c>
      <c r="F76" s="36">
        <v>123.9</v>
      </c>
      <c r="G76" s="36">
        <v>123.8</v>
      </c>
      <c r="H76" s="36">
        <v>125</v>
      </c>
      <c r="I76" s="36">
        <v>108.5</v>
      </c>
      <c r="J76" s="36">
        <v>126.2</v>
      </c>
      <c r="K76" s="36">
        <v>133</v>
      </c>
      <c r="L76" s="36">
        <v>119.1</v>
      </c>
      <c r="M76" s="36">
        <v>99</v>
      </c>
      <c r="N76" s="36">
        <v>120.3</v>
      </c>
      <c r="O76" s="36">
        <v>117.3</v>
      </c>
      <c r="P76" s="36">
        <v>126.7</v>
      </c>
      <c r="Q76" s="36">
        <v>123.85</v>
      </c>
      <c r="R76" s="36">
        <v>121.25</v>
      </c>
      <c r="S76" s="36">
        <v>111.39999999999999</v>
      </c>
      <c r="T76" s="36">
        <v>129.6</v>
      </c>
      <c r="U76" s="36">
        <v>123.1</v>
      </c>
      <c r="V76" s="36">
        <v>124</v>
      </c>
      <c r="W76" s="36">
        <v>123.1</v>
      </c>
      <c r="X76" s="36">
        <v>119.3</v>
      </c>
      <c r="Y76" s="36">
        <v>122.5</v>
      </c>
      <c r="Z76">
        <v>117.3</v>
      </c>
      <c r="AA76" s="36">
        <v>116.5</v>
      </c>
      <c r="AB76" s="36">
        <v>118.1</v>
      </c>
      <c r="AC76" s="36">
        <v>115.5</v>
      </c>
      <c r="AD76">
        <v>109.4</v>
      </c>
      <c r="AE76">
        <v>114.3</v>
      </c>
      <c r="AF76">
        <v>119.7</v>
      </c>
      <c r="AG76">
        <v>110.7</v>
      </c>
      <c r="AH76">
        <v>114</v>
      </c>
      <c r="AI76">
        <v>119.5</v>
      </c>
    </row>
    <row r="77" spans="1:35">
      <c r="A77" t="s">
        <v>60</v>
      </c>
      <c r="B77">
        <v>2015</v>
      </c>
      <c r="C77" t="s">
        <v>116</v>
      </c>
      <c r="D77" t="s">
        <v>1324</v>
      </c>
      <c r="E77" s="36">
        <v>123.4</v>
      </c>
      <c r="F77" s="36">
        <v>124.4</v>
      </c>
      <c r="G77" s="36">
        <v>122.1</v>
      </c>
      <c r="H77" s="36">
        <v>125.8</v>
      </c>
      <c r="I77" s="36">
        <v>111.5</v>
      </c>
      <c r="J77" s="36">
        <v>129.4</v>
      </c>
      <c r="K77" s="36">
        <v>128.19999999999999</v>
      </c>
      <c r="L77" s="36">
        <v>118.8</v>
      </c>
      <c r="M77" s="36">
        <v>100</v>
      </c>
      <c r="N77" s="36">
        <v>118.6</v>
      </c>
      <c r="O77" s="36">
        <v>118.8</v>
      </c>
      <c r="P77" s="36">
        <v>126.8</v>
      </c>
      <c r="Q77" s="36">
        <v>123.25</v>
      </c>
      <c r="R77" s="36">
        <v>121.1</v>
      </c>
      <c r="S77" s="36">
        <v>112.76666666666667</v>
      </c>
      <c r="T77" s="36">
        <v>128.80000000000001</v>
      </c>
      <c r="U77" s="36">
        <v>122.8</v>
      </c>
      <c r="V77" s="36">
        <v>124.2</v>
      </c>
      <c r="W77" s="36">
        <v>125.4</v>
      </c>
      <c r="X77" s="36">
        <v>122.7</v>
      </c>
      <c r="Y77" s="36">
        <v>125</v>
      </c>
      <c r="Z77" t="s">
        <v>79</v>
      </c>
      <c r="AA77" s="36">
        <v>120</v>
      </c>
      <c r="AB77" s="36">
        <v>119.6</v>
      </c>
      <c r="AC77" s="36">
        <v>117.7</v>
      </c>
      <c r="AD77">
        <v>110.9</v>
      </c>
      <c r="AE77">
        <v>114.8</v>
      </c>
      <c r="AF77">
        <v>118.7</v>
      </c>
      <c r="AG77">
        <v>110.8</v>
      </c>
      <c r="AH77">
        <v>115</v>
      </c>
      <c r="AI77">
        <v>120.6</v>
      </c>
    </row>
    <row r="78" spans="1:35">
      <c r="A78" t="s">
        <v>85</v>
      </c>
      <c r="B78">
        <v>2015</v>
      </c>
      <c r="C78" t="s">
        <v>116</v>
      </c>
      <c r="D78" t="s">
        <v>1324</v>
      </c>
      <c r="E78" s="36">
        <v>124.3</v>
      </c>
      <c r="F78" s="36">
        <v>126.5</v>
      </c>
      <c r="G78" s="36">
        <v>119.5</v>
      </c>
      <c r="H78" s="36">
        <v>125.6</v>
      </c>
      <c r="I78" s="36">
        <v>104.9</v>
      </c>
      <c r="J78" s="36">
        <v>121.6</v>
      </c>
      <c r="K78" s="36">
        <v>131.80000000000001</v>
      </c>
      <c r="L78" s="36">
        <v>125.1</v>
      </c>
      <c r="M78" s="36">
        <v>95</v>
      </c>
      <c r="N78" s="36">
        <v>127.7</v>
      </c>
      <c r="O78" s="36">
        <v>116.8</v>
      </c>
      <c r="P78" s="36">
        <v>128.6</v>
      </c>
      <c r="Q78" s="36">
        <v>123</v>
      </c>
      <c r="R78" s="36">
        <v>124.69999999999999</v>
      </c>
      <c r="S78" s="36">
        <v>109.5</v>
      </c>
      <c r="T78" s="36">
        <v>126.7</v>
      </c>
      <c r="U78" s="36">
        <v>123.7</v>
      </c>
      <c r="V78" s="36">
        <v>128.1</v>
      </c>
      <c r="W78" s="36">
        <v>121.3</v>
      </c>
      <c r="X78" s="36">
        <v>116.5</v>
      </c>
      <c r="Y78" s="36">
        <v>120.6</v>
      </c>
      <c r="Z78">
        <v>118.1</v>
      </c>
      <c r="AA78" s="36">
        <v>114</v>
      </c>
      <c r="AB78" s="36">
        <v>117.7</v>
      </c>
      <c r="AC78" s="36">
        <v>114.1</v>
      </c>
      <c r="AD78">
        <v>106.8</v>
      </c>
      <c r="AE78">
        <v>114.9</v>
      </c>
      <c r="AF78">
        <v>120.4</v>
      </c>
      <c r="AG78">
        <v>111.7</v>
      </c>
      <c r="AH78">
        <v>113.2</v>
      </c>
      <c r="AI78">
        <v>118.7</v>
      </c>
    </row>
    <row r="79" spans="1:35">
      <c r="A79" t="s">
        <v>104</v>
      </c>
      <c r="B79">
        <v>2015</v>
      </c>
      <c r="C79" t="s">
        <v>116</v>
      </c>
      <c r="D79" t="s">
        <v>1324</v>
      </c>
      <c r="E79" s="36">
        <v>123.7</v>
      </c>
      <c r="F79" s="36">
        <v>125.1</v>
      </c>
      <c r="G79" s="36">
        <v>121.1</v>
      </c>
      <c r="H79" s="36">
        <v>125.7</v>
      </c>
      <c r="I79" s="36">
        <v>109.1</v>
      </c>
      <c r="J79" s="36">
        <v>125.8</v>
      </c>
      <c r="K79" s="36">
        <v>129.4</v>
      </c>
      <c r="L79" s="36">
        <v>120.9</v>
      </c>
      <c r="M79" s="36">
        <v>98.3</v>
      </c>
      <c r="N79" s="36">
        <v>121.6</v>
      </c>
      <c r="O79" s="36">
        <v>118</v>
      </c>
      <c r="P79" s="36">
        <v>127.6</v>
      </c>
      <c r="Q79" s="36">
        <v>123.1</v>
      </c>
      <c r="R79" s="36">
        <v>122.30000000000001</v>
      </c>
      <c r="S79" s="36">
        <v>111.66666666666667</v>
      </c>
      <c r="T79" s="36">
        <v>127.6</v>
      </c>
      <c r="U79" s="36">
        <v>123.1</v>
      </c>
      <c r="V79" s="36">
        <v>125.2</v>
      </c>
      <c r="W79" s="36">
        <v>123.8</v>
      </c>
      <c r="X79" s="36">
        <v>120.1</v>
      </c>
      <c r="Y79" s="36">
        <v>123.3</v>
      </c>
      <c r="Z79">
        <v>118.1</v>
      </c>
      <c r="AA79" s="36">
        <v>117.7</v>
      </c>
      <c r="AB79" s="36">
        <v>118.7</v>
      </c>
      <c r="AC79" s="36">
        <v>116.3</v>
      </c>
      <c r="AD79">
        <v>108.7</v>
      </c>
      <c r="AE79">
        <v>114.9</v>
      </c>
      <c r="AF79">
        <v>119.7</v>
      </c>
      <c r="AG79">
        <v>111.2</v>
      </c>
      <c r="AH79">
        <v>114.1</v>
      </c>
      <c r="AI79">
        <v>119.7</v>
      </c>
    </row>
    <row r="80" spans="1:35">
      <c r="A80" t="s">
        <v>60</v>
      </c>
      <c r="B80">
        <v>2015</v>
      </c>
      <c r="C80" t="s">
        <v>138</v>
      </c>
      <c r="D80" t="s">
        <v>1325</v>
      </c>
      <c r="E80" s="36">
        <v>123.3</v>
      </c>
      <c r="F80" s="36">
        <v>124.7</v>
      </c>
      <c r="G80" s="36">
        <v>118.9</v>
      </c>
      <c r="H80" s="36">
        <v>126</v>
      </c>
      <c r="I80" s="36">
        <v>111.8</v>
      </c>
      <c r="J80" s="36">
        <v>130.9</v>
      </c>
      <c r="K80" s="36">
        <v>128</v>
      </c>
      <c r="L80" s="36">
        <v>119.9</v>
      </c>
      <c r="M80" s="36">
        <v>98.9</v>
      </c>
      <c r="N80" s="36">
        <v>119.4</v>
      </c>
      <c r="O80" s="36">
        <v>118.9</v>
      </c>
      <c r="P80" s="36">
        <v>127.7</v>
      </c>
      <c r="Q80" s="36">
        <v>121.80000000000001</v>
      </c>
      <c r="R80" s="36">
        <v>121.6</v>
      </c>
      <c r="S80" s="36">
        <v>112.8</v>
      </c>
      <c r="T80" s="36">
        <v>129.44999999999999</v>
      </c>
      <c r="U80" s="36">
        <v>123.1</v>
      </c>
      <c r="V80" s="36">
        <v>124.7</v>
      </c>
      <c r="W80" s="36">
        <v>126</v>
      </c>
      <c r="X80" s="36">
        <v>122.9</v>
      </c>
      <c r="Y80" s="36">
        <v>125.5</v>
      </c>
      <c r="Z80" t="s">
        <v>79</v>
      </c>
      <c r="AA80" s="36">
        <v>120.6</v>
      </c>
      <c r="AB80" s="36">
        <v>120.2</v>
      </c>
      <c r="AC80" s="36">
        <v>118.2</v>
      </c>
      <c r="AD80">
        <v>111.6</v>
      </c>
      <c r="AE80">
        <v>115.5</v>
      </c>
      <c r="AF80">
        <v>119.4</v>
      </c>
      <c r="AG80">
        <v>110.8</v>
      </c>
      <c r="AH80">
        <v>115.5</v>
      </c>
      <c r="AI80">
        <v>121.1</v>
      </c>
    </row>
    <row r="81" spans="1:35">
      <c r="A81" t="s">
        <v>85</v>
      </c>
      <c r="B81">
        <v>2015</v>
      </c>
      <c r="C81" t="s">
        <v>138</v>
      </c>
      <c r="D81" t="s">
        <v>1325</v>
      </c>
      <c r="E81" s="36">
        <v>124</v>
      </c>
      <c r="F81" s="36">
        <v>126.7</v>
      </c>
      <c r="G81" s="36">
        <v>113.5</v>
      </c>
      <c r="H81" s="36">
        <v>125.9</v>
      </c>
      <c r="I81" s="36">
        <v>104.8</v>
      </c>
      <c r="J81" s="36">
        <v>123.8</v>
      </c>
      <c r="K81" s="36">
        <v>131.4</v>
      </c>
      <c r="L81" s="36">
        <v>127.2</v>
      </c>
      <c r="M81" s="36">
        <v>93.2</v>
      </c>
      <c r="N81" s="36">
        <v>127.4</v>
      </c>
      <c r="O81" s="36">
        <v>117</v>
      </c>
      <c r="P81" s="36">
        <v>129.19999999999999</v>
      </c>
      <c r="Q81" s="36">
        <v>120.1</v>
      </c>
      <c r="R81" s="36">
        <v>125.6</v>
      </c>
      <c r="S81" s="36">
        <v>109.06666666666666</v>
      </c>
      <c r="T81" s="36">
        <v>127.6</v>
      </c>
      <c r="U81" s="36">
        <v>123.9</v>
      </c>
      <c r="V81" s="36">
        <v>128.80000000000001</v>
      </c>
      <c r="W81" s="36">
        <v>121.7</v>
      </c>
      <c r="X81" s="36">
        <v>116.9</v>
      </c>
      <c r="Y81" s="36">
        <v>120.9</v>
      </c>
      <c r="Z81">
        <v>118.6</v>
      </c>
      <c r="AA81" s="36">
        <v>114.4</v>
      </c>
      <c r="AB81" s="36">
        <v>118</v>
      </c>
      <c r="AC81" s="36">
        <v>114.3</v>
      </c>
      <c r="AD81">
        <v>108.4</v>
      </c>
      <c r="AE81">
        <v>115.4</v>
      </c>
      <c r="AF81">
        <v>120.6</v>
      </c>
      <c r="AG81">
        <v>111.3</v>
      </c>
      <c r="AH81">
        <v>113.8</v>
      </c>
      <c r="AI81">
        <v>119.1</v>
      </c>
    </row>
    <row r="82" spans="1:35">
      <c r="A82" t="s">
        <v>104</v>
      </c>
      <c r="B82">
        <v>2015</v>
      </c>
      <c r="C82" t="s">
        <v>138</v>
      </c>
      <c r="D82" t="s">
        <v>1325</v>
      </c>
      <c r="E82" s="36">
        <v>123.5</v>
      </c>
      <c r="F82" s="36">
        <v>125.4</v>
      </c>
      <c r="G82" s="36">
        <v>116.8</v>
      </c>
      <c r="H82" s="36">
        <v>126</v>
      </c>
      <c r="I82" s="36">
        <v>109.2</v>
      </c>
      <c r="J82" s="36">
        <v>127.6</v>
      </c>
      <c r="K82" s="36">
        <v>129.19999999999999</v>
      </c>
      <c r="L82" s="36">
        <v>122.4</v>
      </c>
      <c r="M82" s="36">
        <v>97</v>
      </c>
      <c r="N82" s="36">
        <v>122.1</v>
      </c>
      <c r="O82" s="36">
        <v>118.1</v>
      </c>
      <c r="P82" s="36">
        <v>128.4</v>
      </c>
      <c r="Q82" s="36">
        <v>121.1</v>
      </c>
      <c r="R82" s="36">
        <v>122.95</v>
      </c>
      <c r="S82" s="36">
        <v>111.53333333333335</v>
      </c>
      <c r="T82" s="36">
        <v>128.39999999999998</v>
      </c>
      <c r="U82" s="36">
        <v>123.4</v>
      </c>
      <c r="V82" s="36">
        <v>125.8</v>
      </c>
      <c r="W82" s="36">
        <v>124.3</v>
      </c>
      <c r="X82" s="36">
        <v>120.4</v>
      </c>
      <c r="Y82" s="36">
        <v>123.7</v>
      </c>
      <c r="Z82">
        <v>118.6</v>
      </c>
      <c r="AA82" s="36">
        <v>118.3</v>
      </c>
      <c r="AB82" s="36">
        <v>119.2</v>
      </c>
      <c r="AC82" s="36">
        <v>116.7</v>
      </c>
      <c r="AD82">
        <v>109.9</v>
      </c>
      <c r="AE82">
        <v>115.4</v>
      </c>
      <c r="AF82">
        <v>120.1</v>
      </c>
      <c r="AG82">
        <v>111</v>
      </c>
      <c r="AH82">
        <v>114.7</v>
      </c>
      <c r="AI82">
        <v>120.2</v>
      </c>
    </row>
    <row r="83" spans="1:35">
      <c r="A83" t="s">
        <v>60</v>
      </c>
      <c r="B83">
        <v>2015</v>
      </c>
      <c r="C83" t="s">
        <v>154</v>
      </c>
      <c r="D83" t="s">
        <v>1326</v>
      </c>
      <c r="E83" s="36">
        <v>123.3</v>
      </c>
      <c r="F83" s="36">
        <v>125.5</v>
      </c>
      <c r="G83" s="36">
        <v>117.2</v>
      </c>
      <c r="H83" s="36">
        <v>126.8</v>
      </c>
      <c r="I83" s="36">
        <v>111.9</v>
      </c>
      <c r="J83" s="36">
        <v>134.19999999999999</v>
      </c>
      <c r="K83" s="36">
        <v>127.5</v>
      </c>
      <c r="L83" s="36">
        <v>121.5</v>
      </c>
      <c r="M83" s="36">
        <v>97.8</v>
      </c>
      <c r="N83" s="36">
        <v>119.8</v>
      </c>
      <c r="O83" s="36">
        <v>119.4</v>
      </c>
      <c r="P83" s="36">
        <v>128.69999999999999</v>
      </c>
      <c r="Q83" s="36">
        <v>121.35</v>
      </c>
      <c r="R83" s="36">
        <v>122.4</v>
      </c>
      <c r="S83" s="36">
        <v>112.8</v>
      </c>
      <c r="T83" s="36">
        <v>130.85</v>
      </c>
      <c r="U83" s="36">
        <v>123.6</v>
      </c>
      <c r="V83" s="36">
        <v>125.7</v>
      </c>
      <c r="W83" s="36">
        <v>126.4</v>
      </c>
      <c r="X83" s="36">
        <v>123.3</v>
      </c>
      <c r="Y83" s="36">
        <v>126</v>
      </c>
      <c r="Z83" t="s">
        <v>79</v>
      </c>
      <c r="AA83" s="36">
        <v>121.2</v>
      </c>
      <c r="AB83" s="36">
        <v>120.9</v>
      </c>
      <c r="AC83" s="36">
        <v>118.6</v>
      </c>
      <c r="AD83">
        <v>111.9</v>
      </c>
      <c r="AE83">
        <v>116.2</v>
      </c>
      <c r="AF83">
        <v>119.9</v>
      </c>
      <c r="AG83">
        <v>111.6</v>
      </c>
      <c r="AH83">
        <v>116</v>
      </c>
      <c r="AI83">
        <v>121.5</v>
      </c>
    </row>
    <row r="84" spans="1:35">
      <c r="A84" t="s">
        <v>85</v>
      </c>
      <c r="B84">
        <v>2015</v>
      </c>
      <c r="C84" t="s">
        <v>154</v>
      </c>
      <c r="D84" t="s">
        <v>1326</v>
      </c>
      <c r="E84" s="36">
        <v>123.8</v>
      </c>
      <c r="F84" s="36">
        <v>128.19999999999999</v>
      </c>
      <c r="G84" s="36">
        <v>110</v>
      </c>
      <c r="H84" s="36">
        <v>126.3</v>
      </c>
      <c r="I84" s="36">
        <v>104.5</v>
      </c>
      <c r="J84" s="36">
        <v>130.6</v>
      </c>
      <c r="K84" s="36">
        <v>130.80000000000001</v>
      </c>
      <c r="L84" s="36">
        <v>131.30000000000001</v>
      </c>
      <c r="M84" s="36">
        <v>91.6</v>
      </c>
      <c r="N84" s="36">
        <v>127.7</v>
      </c>
      <c r="O84" s="36">
        <v>117.2</v>
      </c>
      <c r="P84" s="36">
        <v>129.5</v>
      </c>
      <c r="Q84" s="36">
        <v>119.1</v>
      </c>
      <c r="R84" s="36">
        <v>127.55000000000001</v>
      </c>
      <c r="S84" s="36">
        <v>108.53333333333335</v>
      </c>
      <c r="T84" s="36">
        <v>130.69999999999999</v>
      </c>
      <c r="U84" s="36">
        <v>124.6</v>
      </c>
      <c r="V84" s="36">
        <v>130.1</v>
      </c>
      <c r="W84" s="36">
        <v>122.1</v>
      </c>
      <c r="X84" s="36">
        <v>117.2</v>
      </c>
      <c r="Y84" s="36">
        <v>121.3</v>
      </c>
      <c r="Z84">
        <v>119.2</v>
      </c>
      <c r="AA84" s="36">
        <v>114.7</v>
      </c>
      <c r="AB84" s="36">
        <v>118.4</v>
      </c>
      <c r="AC84" s="36">
        <v>114.6</v>
      </c>
      <c r="AD84">
        <v>108.4</v>
      </c>
      <c r="AE84">
        <v>115.6</v>
      </c>
      <c r="AF84">
        <v>121.7</v>
      </c>
      <c r="AG84">
        <v>111.8</v>
      </c>
      <c r="AH84">
        <v>114.2</v>
      </c>
      <c r="AI84">
        <v>119.7</v>
      </c>
    </row>
    <row r="85" spans="1:35">
      <c r="A85" t="s">
        <v>104</v>
      </c>
      <c r="B85">
        <v>2015</v>
      </c>
      <c r="C85" t="s">
        <v>154</v>
      </c>
      <c r="D85" t="s">
        <v>1326</v>
      </c>
      <c r="E85" s="36">
        <v>123.5</v>
      </c>
      <c r="F85" s="36">
        <v>126.4</v>
      </c>
      <c r="G85" s="36">
        <v>114.4</v>
      </c>
      <c r="H85" s="36">
        <v>126.6</v>
      </c>
      <c r="I85" s="36">
        <v>109.2</v>
      </c>
      <c r="J85" s="36">
        <v>132.5</v>
      </c>
      <c r="K85" s="36">
        <v>128.6</v>
      </c>
      <c r="L85" s="36">
        <v>124.8</v>
      </c>
      <c r="M85" s="36">
        <v>95.7</v>
      </c>
      <c r="N85" s="36">
        <v>122.4</v>
      </c>
      <c r="O85" s="36">
        <v>118.5</v>
      </c>
      <c r="P85" s="36">
        <v>129.1</v>
      </c>
      <c r="Q85" s="36">
        <v>120.4</v>
      </c>
      <c r="R85" s="36">
        <v>124.15</v>
      </c>
      <c r="S85" s="36">
        <v>111.33333333333333</v>
      </c>
      <c r="T85" s="36">
        <v>130.55000000000001</v>
      </c>
      <c r="U85" s="36">
        <v>124</v>
      </c>
      <c r="V85" s="36">
        <v>126.9</v>
      </c>
      <c r="W85" s="36">
        <v>124.7</v>
      </c>
      <c r="X85" s="36">
        <v>120.8</v>
      </c>
      <c r="Y85" s="36">
        <v>124.1</v>
      </c>
      <c r="Z85">
        <v>119.2</v>
      </c>
      <c r="AA85" s="36">
        <v>118.7</v>
      </c>
      <c r="AB85" s="36">
        <v>119.7</v>
      </c>
      <c r="AC85" s="36">
        <v>117.1</v>
      </c>
      <c r="AD85">
        <v>110.1</v>
      </c>
      <c r="AE85">
        <v>115.9</v>
      </c>
      <c r="AF85">
        <v>121</v>
      </c>
      <c r="AG85">
        <v>111.7</v>
      </c>
      <c r="AH85">
        <v>115.1</v>
      </c>
      <c r="AI85">
        <v>120.7</v>
      </c>
    </row>
    <row r="86" spans="1:35">
      <c r="A86" t="s">
        <v>60</v>
      </c>
      <c r="B86">
        <v>2015</v>
      </c>
      <c r="C86" t="s">
        <v>167</v>
      </c>
      <c r="D86" t="s">
        <v>1327</v>
      </c>
      <c r="E86" s="36">
        <v>123.5</v>
      </c>
      <c r="F86" s="36">
        <v>127.1</v>
      </c>
      <c r="G86" s="36">
        <v>117.3</v>
      </c>
      <c r="H86" s="36">
        <v>127.7</v>
      </c>
      <c r="I86" s="36">
        <v>112.5</v>
      </c>
      <c r="J86" s="36">
        <v>134.1</v>
      </c>
      <c r="K86" s="36">
        <v>128.5</v>
      </c>
      <c r="L86" s="36">
        <v>124.3</v>
      </c>
      <c r="M86" s="36">
        <v>97.6</v>
      </c>
      <c r="N86" s="36">
        <v>120.7</v>
      </c>
      <c r="O86" s="36">
        <v>120.2</v>
      </c>
      <c r="P86" s="36">
        <v>129.80000000000001</v>
      </c>
      <c r="Q86" s="36">
        <v>122.19999999999999</v>
      </c>
      <c r="R86" s="36">
        <v>123.9</v>
      </c>
      <c r="S86" s="36">
        <v>113.3</v>
      </c>
      <c r="T86" s="36">
        <v>131.30000000000001</v>
      </c>
      <c r="U86" s="36">
        <v>124.4</v>
      </c>
      <c r="V86" s="36">
        <v>126.7</v>
      </c>
      <c r="W86" s="36">
        <v>127.3</v>
      </c>
      <c r="X86" s="36">
        <v>124.1</v>
      </c>
      <c r="Y86" s="36">
        <v>126.8</v>
      </c>
      <c r="Z86" t="s">
        <v>79</v>
      </c>
      <c r="AA86" s="36">
        <v>121.9</v>
      </c>
      <c r="AB86" s="36">
        <v>121.5</v>
      </c>
      <c r="AC86" s="36">
        <v>119.4</v>
      </c>
      <c r="AD86">
        <v>113.3</v>
      </c>
      <c r="AE86">
        <v>116.7</v>
      </c>
      <c r="AF86">
        <v>120.5</v>
      </c>
      <c r="AG86">
        <v>112.3</v>
      </c>
      <c r="AH86">
        <v>116.9</v>
      </c>
      <c r="AI86">
        <v>122.4</v>
      </c>
    </row>
    <row r="87" spans="1:35">
      <c r="A87" t="s">
        <v>85</v>
      </c>
      <c r="B87">
        <v>2015</v>
      </c>
      <c r="C87" t="s">
        <v>167</v>
      </c>
      <c r="D87" t="s">
        <v>1327</v>
      </c>
      <c r="E87" s="36">
        <v>123.8</v>
      </c>
      <c r="F87" s="36">
        <v>129.69999999999999</v>
      </c>
      <c r="G87" s="36">
        <v>111.3</v>
      </c>
      <c r="H87" s="36">
        <v>126.6</v>
      </c>
      <c r="I87" s="36">
        <v>105.2</v>
      </c>
      <c r="J87" s="36">
        <v>130.80000000000001</v>
      </c>
      <c r="K87" s="36">
        <v>135.6</v>
      </c>
      <c r="L87" s="36">
        <v>142.6</v>
      </c>
      <c r="M87" s="36">
        <v>90.8</v>
      </c>
      <c r="N87" s="36">
        <v>128.80000000000001</v>
      </c>
      <c r="O87" s="36">
        <v>117.7</v>
      </c>
      <c r="P87" s="36">
        <v>129.9</v>
      </c>
      <c r="Q87" s="36">
        <v>120.5</v>
      </c>
      <c r="R87" s="36">
        <v>133.19999999999999</v>
      </c>
      <c r="S87" s="36">
        <v>108.63333333333333</v>
      </c>
      <c r="T87" s="36">
        <v>133.19999999999999</v>
      </c>
      <c r="U87" s="36">
        <v>126.1</v>
      </c>
      <c r="V87" s="36">
        <v>131.30000000000001</v>
      </c>
      <c r="W87" s="36">
        <v>122.4</v>
      </c>
      <c r="X87" s="36">
        <v>117.4</v>
      </c>
      <c r="Y87" s="36">
        <v>121.6</v>
      </c>
      <c r="Z87">
        <v>119.6</v>
      </c>
      <c r="AA87" s="36">
        <v>114.9</v>
      </c>
      <c r="AB87" s="36">
        <v>118.7</v>
      </c>
      <c r="AC87" s="36">
        <v>114.9</v>
      </c>
      <c r="AD87">
        <v>110.8</v>
      </c>
      <c r="AE87">
        <v>116</v>
      </c>
      <c r="AF87">
        <v>122</v>
      </c>
      <c r="AG87">
        <v>112.4</v>
      </c>
      <c r="AH87">
        <v>115.2</v>
      </c>
      <c r="AI87">
        <v>120.7</v>
      </c>
    </row>
    <row r="88" spans="1:35">
      <c r="A88" t="s">
        <v>104</v>
      </c>
      <c r="B88">
        <v>2015</v>
      </c>
      <c r="C88" t="s">
        <v>167</v>
      </c>
      <c r="D88" t="s">
        <v>1327</v>
      </c>
      <c r="E88" s="36">
        <v>123.6</v>
      </c>
      <c r="F88" s="36">
        <v>128</v>
      </c>
      <c r="G88" s="36">
        <v>115</v>
      </c>
      <c r="H88" s="36">
        <v>127.3</v>
      </c>
      <c r="I88" s="36">
        <v>109.8</v>
      </c>
      <c r="J88" s="36">
        <v>132.6</v>
      </c>
      <c r="K88" s="36">
        <v>130.9</v>
      </c>
      <c r="L88" s="36">
        <v>130.5</v>
      </c>
      <c r="M88" s="36">
        <v>95.3</v>
      </c>
      <c r="N88" s="36">
        <v>123.4</v>
      </c>
      <c r="O88" s="36">
        <v>119.2</v>
      </c>
      <c r="P88" s="36">
        <v>129.80000000000001</v>
      </c>
      <c r="Q88" s="36">
        <v>121.5</v>
      </c>
      <c r="R88" s="36">
        <v>127.05</v>
      </c>
      <c r="S88" s="36">
        <v>111.63333333333333</v>
      </c>
      <c r="T88" s="36">
        <v>131.75</v>
      </c>
      <c r="U88" s="36">
        <v>125</v>
      </c>
      <c r="V88" s="36">
        <v>127.9</v>
      </c>
      <c r="W88" s="36">
        <v>125.4</v>
      </c>
      <c r="X88" s="36">
        <v>121.3</v>
      </c>
      <c r="Y88" s="36">
        <v>124.7</v>
      </c>
      <c r="Z88">
        <v>119.6</v>
      </c>
      <c r="AA88" s="36">
        <v>119.2</v>
      </c>
      <c r="AB88" s="36">
        <v>120.2</v>
      </c>
      <c r="AC88" s="36">
        <v>117.7</v>
      </c>
      <c r="AD88">
        <v>112</v>
      </c>
      <c r="AE88">
        <v>116.3</v>
      </c>
      <c r="AF88">
        <v>121.4</v>
      </c>
      <c r="AG88">
        <v>112.3</v>
      </c>
      <c r="AH88">
        <v>116.1</v>
      </c>
      <c r="AI88">
        <v>121.6</v>
      </c>
    </row>
    <row r="89" spans="1:35">
      <c r="A89" t="s">
        <v>60</v>
      </c>
      <c r="B89">
        <v>2015</v>
      </c>
      <c r="C89" t="s">
        <v>177</v>
      </c>
      <c r="D89" t="s">
        <v>1328</v>
      </c>
      <c r="E89" s="36">
        <v>124.1</v>
      </c>
      <c r="F89" s="36">
        <v>130.4</v>
      </c>
      <c r="G89" s="36">
        <v>122.1</v>
      </c>
      <c r="H89" s="36">
        <v>128.69999999999999</v>
      </c>
      <c r="I89" s="36">
        <v>114.1</v>
      </c>
      <c r="J89" s="36">
        <v>133.19999999999999</v>
      </c>
      <c r="K89" s="36">
        <v>135.19999999999999</v>
      </c>
      <c r="L89" s="36">
        <v>131.9</v>
      </c>
      <c r="M89" s="36">
        <v>96.3</v>
      </c>
      <c r="N89" s="36">
        <v>123</v>
      </c>
      <c r="O89" s="36">
        <v>121.1</v>
      </c>
      <c r="P89" s="36">
        <v>131.19999999999999</v>
      </c>
      <c r="Q89" s="36">
        <v>126.25</v>
      </c>
      <c r="R89" s="36">
        <v>128</v>
      </c>
      <c r="S89" s="36">
        <v>113.86666666666666</v>
      </c>
      <c r="T89" s="36">
        <v>134.19999999999999</v>
      </c>
      <c r="U89" s="36">
        <v>126.6</v>
      </c>
      <c r="V89" s="36">
        <v>128.19999999999999</v>
      </c>
      <c r="W89" s="36">
        <v>128.4</v>
      </c>
      <c r="X89" s="36">
        <v>125.1</v>
      </c>
      <c r="Y89" s="36">
        <v>128</v>
      </c>
      <c r="Z89" t="s">
        <v>79</v>
      </c>
      <c r="AA89" s="36">
        <v>122.6</v>
      </c>
      <c r="AB89" s="36">
        <v>122.8</v>
      </c>
      <c r="AC89" s="36">
        <v>120.4</v>
      </c>
      <c r="AD89">
        <v>114.2</v>
      </c>
      <c r="AE89">
        <v>117.9</v>
      </c>
      <c r="AF89">
        <v>122</v>
      </c>
      <c r="AG89">
        <v>113</v>
      </c>
      <c r="AH89">
        <v>117.9</v>
      </c>
      <c r="AI89">
        <v>124.1</v>
      </c>
    </row>
    <row r="90" spans="1:35">
      <c r="A90" t="s">
        <v>85</v>
      </c>
      <c r="B90">
        <v>2015</v>
      </c>
      <c r="C90" t="s">
        <v>177</v>
      </c>
      <c r="D90" t="s">
        <v>1328</v>
      </c>
      <c r="E90" s="36">
        <v>123.6</v>
      </c>
      <c r="F90" s="36">
        <v>134.4</v>
      </c>
      <c r="G90" s="36">
        <v>120.9</v>
      </c>
      <c r="H90" s="36">
        <v>127.3</v>
      </c>
      <c r="I90" s="36">
        <v>106</v>
      </c>
      <c r="J90" s="36">
        <v>132.30000000000001</v>
      </c>
      <c r="K90" s="36">
        <v>146.69999999999999</v>
      </c>
      <c r="L90" s="36">
        <v>148.1</v>
      </c>
      <c r="M90" s="36">
        <v>89.8</v>
      </c>
      <c r="N90" s="36">
        <v>130.5</v>
      </c>
      <c r="O90" s="36">
        <v>118</v>
      </c>
      <c r="P90" s="36">
        <v>130.5</v>
      </c>
      <c r="Q90" s="36">
        <v>127.65</v>
      </c>
      <c r="R90" s="36">
        <v>135.85</v>
      </c>
      <c r="S90" s="36">
        <v>108.76666666666667</v>
      </c>
      <c r="T90" s="36">
        <v>139.5</v>
      </c>
      <c r="U90" s="36">
        <v>128.5</v>
      </c>
      <c r="V90" s="36">
        <v>132.1</v>
      </c>
      <c r="W90" s="36">
        <v>123.2</v>
      </c>
      <c r="X90" s="36">
        <v>117.6</v>
      </c>
      <c r="Y90" s="36">
        <v>122.3</v>
      </c>
      <c r="Z90">
        <v>119</v>
      </c>
      <c r="AA90" s="36">
        <v>115.1</v>
      </c>
      <c r="AB90" s="36">
        <v>119.2</v>
      </c>
      <c r="AC90" s="36">
        <v>115.4</v>
      </c>
      <c r="AD90">
        <v>111.7</v>
      </c>
      <c r="AE90">
        <v>116.2</v>
      </c>
      <c r="AF90">
        <v>123.8</v>
      </c>
      <c r="AG90">
        <v>112.5</v>
      </c>
      <c r="AH90">
        <v>116</v>
      </c>
      <c r="AI90">
        <v>121.7</v>
      </c>
    </row>
    <row r="91" spans="1:35">
      <c r="A91" t="s">
        <v>104</v>
      </c>
      <c r="B91">
        <v>2015</v>
      </c>
      <c r="C91" t="s">
        <v>177</v>
      </c>
      <c r="D91" t="s">
        <v>1328</v>
      </c>
      <c r="E91" s="36">
        <v>123.9</v>
      </c>
      <c r="F91" s="36">
        <v>131.80000000000001</v>
      </c>
      <c r="G91" s="36">
        <v>121.6</v>
      </c>
      <c r="H91" s="36">
        <v>128.19999999999999</v>
      </c>
      <c r="I91" s="36">
        <v>111.1</v>
      </c>
      <c r="J91" s="36">
        <v>132.80000000000001</v>
      </c>
      <c r="K91" s="36">
        <v>139.1</v>
      </c>
      <c r="L91" s="36">
        <v>137.4</v>
      </c>
      <c r="M91" s="36">
        <v>94.1</v>
      </c>
      <c r="N91" s="36">
        <v>125.5</v>
      </c>
      <c r="O91" s="36">
        <v>119.8</v>
      </c>
      <c r="P91" s="36">
        <v>130.9</v>
      </c>
      <c r="Q91" s="36">
        <v>126.7</v>
      </c>
      <c r="R91" s="36">
        <v>130.65</v>
      </c>
      <c r="S91" s="36">
        <v>112.03333333333335</v>
      </c>
      <c r="T91" s="36">
        <v>135.94999999999999</v>
      </c>
      <c r="U91" s="36">
        <v>127.3</v>
      </c>
      <c r="V91" s="36">
        <v>129.19999999999999</v>
      </c>
      <c r="W91" s="36">
        <v>126.4</v>
      </c>
      <c r="X91" s="36">
        <v>122</v>
      </c>
      <c r="Y91" s="36">
        <v>125.7</v>
      </c>
      <c r="Z91">
        <v>119</v>
      </c>
      <c r="AA91" s="36">
        <v>119.8</v>
      </c>
      <c r="AB91" s="36">
        <v>121.1</v>
      </c>
      <c r="AC91" s="36">
        <v>118.5</v>
      </c>
      <c r="AD91">
        <v>112.9</v>
      </c>
      <c r="AE91">
        <v>116.9</v>
      </c>
      <c r="AF91">
        <v>123.1</v>
      </c>
      <c r="AG91">
        <v>112.8</v>
      </c>
      <c r="AH91">
        <v>117</v>
      </c>
      <c r="AI91">
        <v>123</v>
      </c>
    </row>
    <row r="92" spans="1:35">
      <c r="A92" t="s">
        <v>60</v>
      </c>
      <c r="B92">
        <v>2015</v>
      </c>
      <c r="C92" t="s">
        <v>194</v>
      </c>
      <c r="D92" t="s">
        <v>1329</v>
      </c>
      <c r="E92" s="36">
        <v>124</v>
      </c>
      <c r="F92" s="36">
        <v>131.5</v>
      </c>
      <c r="G92" s="36">
        <v>122</v>
      </c>
      <c r="H92" s="36">
        <v>128.69999999999999</v>
      </c>
      <c r="I92" s="36">
        <v>113.5</v>
      </c>
      <c r="J92" s="36">
        <v>133.30000000000001</v>
      </c>
      <c r="K92" s="36">
        <v>140.80000000000001</v>
      </c>
      <c r="L92" s="36">
        <v>133.80000000000001</v>
      </c>
      <c r="M92" s="36">
        <v>94.1</v>
      </c>
      <c r="N92" s="36">
        <v>123.4</v>
      </c>
      <c r="O92" s="36">
        <v>121</v>
      </c>
      <c r="P92" s="36">
        <v>131.69999999999999</v>
      </c>
      <c r="Q92" s="36">
        <v>126.75</v>
      </c>
      <c r="R92" s="36">
        <v>128.9</v>
      </c>
      <c r="S92" s="36">
        <v>113.09999999999998</v>
      </c>
      <c r="T92" s="36">
        <v>137.05000000000001</v>
      </c>
      <c r="U92" s="36">
        <v>127.5</v>
      </c>
      <c r="V92" s="36">
        <v>129.4</v>
      </c>
      <c r="W92" s="36">
        <v>128.80000000000001</v>
      </c>
      <c r="X92" s="36">
        <v>125.5</v>
      </c>
      <c r="Y92" s="36">
        <v>128.30000000000001</v>
      </c>
      <c r="Z92" t="s">
        <v>79</v>
      </c>
      <c r="AA92" s="36">
        <v>123</v>
      </c>
      <c r="AB92" s="36">
        <v>123</v>
      </c>
      <c r="AC92" s="36">
        <v>120.8</v>
      </c>
      <c r="AD92">
        <v>114.1</v>
      </c>
      <c r="AE92">
        <v>118</v>
      </c>
      <c r="AF92">
        <v>122.9</v>
      </c>
      <c r="AG92">
        <v>112.7</v>
      </c>
      <c r="AH92">
        <v>118.1</v>
      </c>
      <c r="AI92">
        <v>124.7</v>
      </c>
    </row>
    <row r="93" spans="1:35">
      <c r="A93" t="s">
        <v>85</v>
      </c>
      <c r="B93">
        <v>2015</v>
      </c>
      <c r="C93" t="s">
        <v>194</v>
      </c>
      <c r="D93" t="s">
        <v>1329</v>
      </c>
      <c r="E93" s="36">
        <v>123.2</v>
      </c>
      <c r="F93" s="36">
        <v>134.30000000000001</v>
      </c>
      <c r="G93" s="36">
        <v>119.5</v>
      </c>
      <c r="H93" s="36">
        <v>127.7</v>
      </c>
      <c r="I93" s="36">
        <v>106.3</v>
      </c>
      <c r="J93" s="36">
        <v>132.80000000000001</v>
      </c>
      <c r="K93" s="36">
        <v>153.5</v>
      </c>
      <c r="L93" s="36">
        <v>149.5</v>
      </c>
      <c r="M93" s="36">
        <v>85.7</v>
      </c>
      <c r="N93" s="36">
        <v>131.5</v>
      </c>
      <c r="O93" s="36">
        <v>118.3</v>
      </c>
      <c r="P93" s="36">
        <v>131.1</v>
      </c>
      <c r="Q93" s="36">
        <v>126.9</v>
      </c>
      <c r="R93" s="36">
        <v>136.35</v>
      </c>
      <c r="S93" s="36">
        <v>107.7</v>
      </c>
      <c r="T93" s="36">
        <v>143.15</v>
      </c>
      <c r="U93" s="36">
        <v>129.5</v>
      </c>
      <c r="V93" s="36">
        <v>133.1</v>
      </c>
      <c r="W93" s="36">
        <v>123.5</v>
      </c>
      <c r="X93" s="36">
        <v>117.9</v>
      </c>
      <c r="Y93" s="36">
        <v>122.7</v>
      </c>
      <c r="Z93">
        <v>119.9</v>
      </c>
      <c r="AA93" s="36">
        <v>115.3</v>
      </c>
      <c r="AB93" s="36">
        <v>119.5</v>
      </c>
      <c r="AC93" s="36">
        <v>116</v>
      </c>
      <c r="AD93">
        <v>111.5</v>
      </c>
      <c r="AE93">
        <v>116.6</v>
      </c>
      <c r="AF93">
        <v>125.4</v>
      </c>
      <c r="AG93">
        <v>111.7</v>
      </c>
      <c r="AH93">
        <v>116.3</v>
      </c>
      <c r="AI93">
        <v>122.4</v>
      </c>
    </row>
    <row r="94" spans="1:35">
      <c r="A94" t="s">
        <v>104</v>
      </c>
      <c r="B94">
        <v>2015</v>
      </c>
      <c r="C94" t="s">
        <v>194</v>
      </c>
      <c r="D94" t="s">
        <v>1329</v>
      </c>
      <c r="E94" s="36">
        <v>123.7</v>
      </c>
      <c r="F94" s="36">
        <v>132.5</v>
      </c>
      <c r="G94" s="36">
        <v>121</v>
      </c>
      <c r="H94" s="36">
        <v>128.30000000000001</v>
      </c>
      <c r="I94" s="36">
        <v>110.9</v>
      </c>
      <c r="J94" s="36">
        <v>133.1</v>
      </c>
      <c r="K94" s="36">
        <v>145.1</v>
      </c>
      <c r="L94" s="36">
        <v>139.1</v>
      </c>
      <c r="M94" s="36">
        <v>91.3</v>
      </c>
      <c r="N94" s="36">
        <v>126.1</v>
      </c>
      <c r="O94" s="36">
        <v>119.9</v>
      </c>
      <c r="P94" s="36">
        <v>131.4</v>
      </c>
      <c r="Q94" s="36">
        <v>126.75</v>
      </c>
      <c r="R94" s="36">
        <v>131.4</v>
      </c>
      <c r="S94" s="36">
        <v>111.2</v>
      </c>
      <c r="T94" s="36">
        <v>139.1</v>
      </c>
      <c r="U94" s="36">
        <v>128.19999999999999</v>
      </c>
      <c r="V94" s="36">
        <v>130.4</v>
      </c>
      <c r="W94" s="36">
        <v>126.7</v>
      </c>
      <c r="X94" s="36">
        <v>122.3</v>
      </c>
      <c r="Y94" s="36">
        <v>126.1</v>
      </c>
      <c r="Z94">
        <v>119.9</v>
      </c>
      <c r="AA94" s="36">
        <v>120.1</v>
      </c>
      <c r="AB94" s="36">
        <v>121.3</v>
      </c>
      <c r="AC94" s="36">
        <v>119</v>
      </c>
      <c r="AD94">
        <v>112.7</v>
      </c>
      <c r="AE94">
        <v>117.2</v>
      </c>
      <c r="AF94">
        <v>124.4</v>
      </c>
      <c r="AG94">
        <v>112.3</v>
      </c>
      <c r="AH94">
        <v>117.2</v>
      </c>
      <c r="AI94">
        <v>123.6</v>
      </c>
    </row>
    <row r="95" spans="1:35">
      <c r="A95" t="s">
        <v>60</v>
      </c>
      <c r="B95">
        <v>2015</v>
      </c>
      <c r="C95" t="s">
        <v>213</v>
      </c>
      <c r="D95" t="s">
        <v>1330</v>
      </c>
      <c r="E95" s="36">
        <v>124.7</v>
      </c>
      <c r="F95" s="36">
        <v>131.30000000000001</v>
      </c>
      <c r="G95" s="36">
        <v>121.3</v>
      </c>
      <c r="H95" s="36">
        <v>128.80000000000001</v>
      </c>
      <c r="I95" s="36">
        <v>114</v>
      </c>
      <c r="J95" s="36">
        <v>134.19999999999999</v>
      </c>
      <c r="K95" s="36">
        <v>153.6</v>
      </c>
      <c r="L95" s="36">
        <v>137.9</v>
      </c>
      <c r="M95" s="36">
        <v>93.1</v>
      </c>
      <c r="N95" s="36">
        <v>123.9</v>
      </c>
      <c r="O95" s="36">
        <v>121.5</v>
      </c>
      <c r="P95" s="36">
        <v>132.5</v>
      </c>
      <c r="Q95" s="36">
        <v>126.30000000000001</v>
      </c>
      <c r="R95" s="36">
        <v>131.30000000000001</v>
      </c>
      <c r="S95" s="36">
        <v>113.2</v>
      </c>
      <c r="T95" s="36">
        <v>143.89999999999998</v>
      </c>
      <c r="U95" s="36">
        <v>129.80000000000001</v>
      </c>
      <c r="V95" s="36">
        <v>130.1</v>
      </c>
      <c r="W95" s="36">
        <v>129.5</v>
      </c>
      <c r="X95" s="36">
        <v>126.3</v>
      </c>
      <c r="Y95" s="36">
        <v>129</v>
      </c>
      <c r="Z95" t="s">
        <v>79</v>
      </c>
      <c r="AA95" s="36">
        <v>123.8</v>
      </c>
      <c r="AB95" s="36">
        <v>123.7</v>
      </c>
      <c r="AC95" s="36">
        <v>121.1</v>
      </c>
      <c r="AD95">
        <v>113.6</v>
      </c>
      <c r="AE95">
        <v>118.5</v>
      </c>
      <c r="AF95">
        <v>123.6</v>
      </c>
      <c r="AG95">
        <v>112.5</v>
      </c>
      <c r="AH95">
        <v>118.2</v>
      </c>
      <c r="AI95">
        <v>126.1</v>
      </c>
    </row>
    <row r="96" spans="1:35">
      <c r="A96" t="s">
        <v>85</v>
      </c>
      <c r="B96">
        <v>2015</v>
      </c>
      <c r="C96" t="s">
        <v>213</v>
      </c>
      <c r="D96" t="s">
        <v>1330</v>
      </c>
      <c r="E96" s="36">
        <v>123.1</v>
      </c>
      <c r="F96" s="36">
        <v>131.69999999999999</v>
      </c>
      <c r="G96" s="36">
        <v>118.1</v>
      </c>
      <c r="H96" s="36">
        <v>128</v>
      </c>
      <c r="I96" s="36">
        <v>106.8</v>
      </c>
      <c r="J96" s="36">
        <v>130.1</v>
      </c>
      <c r="K96" s="36">
        <v>165.5</v>
      </c>
      <c r="L96" s="36">
        <v>156</v>
      </c>
      <c r="M96" s="36">
        <v>85.3</v>
      </c>
      <c r="N96" s="36">
        <v>132.69999999999999</v>
      </c>
      <c r="O96" s="36">
        <v>118.8</v>
      </c>
      <c r="P96" s="36">
        <v>131.69999999999999</v>
      </c>
      <c r="Q96" s="36">
        <v>124.89999999999999</v>
      </c>
      <c r="R96" s="36">
        <v>139.55000000000001</v>
      </c>
      <c r="S96" s="36">
        <v>107.93333333333332</v>
      </c>
      <c r="T96" s="36">
        <v>147.80000000000001</v>
      </c>
      <c r="U96" s="36">
        <v>131.1</v>
      </c>
      <c r="V96" s="36">
        <v>134.19999999999999</v>
      </c>
      <c r="W96" s="36">
        <v>123.7</v>
      </c>
      <c r="X96" s="36">
        <v>118.2</v>
      </c>
      <c r="Y96" s="36">
        <v>122.9</v>
      </c>
      <c r="Z96">
        <v>120.9</v>
      </c>
      <c r="AA96" s="36">
        <v>115.3</v>
      </c>
      <c r="AB96" s="36">
        <v>120</v>
      </c>
      <c r="AC96" s="36">
        <v>116.6</v>
      </c>
      <c r="AD96">
        <v>109.9</v>
      </c>
      <c r="AE96">
        <v>117.2</v>
      </c>
      <c r="AF96">
        <v>126.2</v>
      </c>
      <c r="AG96">
        <v>112</v>
      </c>
      <c r="AH96">
        <v>116.2</v>
      </c>
      <c r="AI96">
        <v>123.2</v>
      </c>
    </row>
    <row r="97" spans="1:35">
      <c r="A97" t="s">
        <v>104</v>
      </c>
      <c r="B97">
        <v>2015</v>
      </c>
      <c r="C97" t="s">
        <v>213</v>
      </c>
      <c r="D97" t="s">
        <v>1330</v>
      </c>
      <c r="E97" s="36">
        <v>124.2</v>
      </c>
      <c r="F97" s="36">
        <v>131.4</v>
      </c>
      <c r="G97" s="36">
        <v>120.1</v>
      </c>
      <c r="H97" s="36">
        <v>128.5</v>
      </c>
      <c r="I97" s="36">
        <v>111.4</v>
      </c>
      <c r="J97" s="36">
        <v>132.30000000000001</v>
      </c>
      <c r="K97" s="36">
        <v>157.6</v>
      </c>
      <c r="L97" s="36">
        <v>144</v>
      </c>
      <c r="M97" s="36">
        <v>90.5</v>
      </c>
      <c r="N97" s="36">
        <v>126.8</v>
      </c>
      <c r="O97" s="36">
        <v>120.4</v>
      </c>
      <c r="P97" s="36">
        <v>132.1</v>
      </c>
      <c r="Q97" s="36">
        <v>125.75</v>
      </c>
      <c r="R97" s="36">
        <v>134.1</v>
      </c>
      <c r="S97" s="36">
        <v>111.33333333333333</v>
      </c>
      <c r="T97" s="36">
        <v>144.94999999999999</v>
      </c>
      <c r="U97" s="36">
        <v>130.30000000000001</v>
      </c>
      <c r="V97" s="36">
        <v>131.19999999999999</v>
      </c>
      <c r="W97" s="36">
        <v>127.2</v>
      </c>
      <c r="X97" s="36">
        <v>122.9</v>
      </c>
      <c r="Y97" s="36">
        <v>126.6</v>
      </c>
      <c r="Z97">
        <v>120.9</v>
      </c>
      <c r="AA97" s="36">
        <v>120.6</v>
      </c>
      <c r="AB97" s="36">
        <v>122</v>
      </c>
      <c r="AC97" s="36">
        <v>119.4</v>
      </c>
      <c r="AD97">
        <v>111.7</v>
      </c>
      <c r="AE97">
        <v>117.8</v>
      </c>
      <c r="AF97">
        <v>125.1</v>
      </c>
      <c r="AG97">
        <v>112.3</v>
      </c>
      <c r="AH97">
        <v>117.2</v>
      </c>
      <c r="AI97">
        <v>124.8</v>
      </c>
    </row>
    <row r="98" spans="1:35">
      <c r="A98" t="s">
        <v>60</v>
      </c>
      <c r="B98">
        <v>2015</v>
      </c>
      <c r="C98" t="s">
        <v>228</v>
      </c>
      <c r="D98" t="s">
        <v>1331</v>
      </c>
      <c r="E98" s="36">
        <v>125.1</v>
      </c>
      <c r="F98" s="36">
        <v>131.1</v>
      </c>
      <c r="G98" s="36">
        <v>120.7</v>
      </c>
      <c r="H98" s="36">
        <v>129.19999999999999</v>
      </c>
      <c r="I98" s="36">
        <v>114.7</v>
      </c>
      <c r="J98" s="36">
        <v>132.30000000000001</v>
      </c>
      <c r="K98" s="36">
        <v>158.9</v>
      </c>
      <c r="L98" s="36">
        <v>142.1</v>
      </c>
      <c r="M98" s="36">
        <v>92.5</v>
      </c>
      <c r="N98" s="36">
        <v>125.4</v>
      </c>
      <c r="O98" s="36">
        <v>121.9</v>
      </c>
      <c r="P98" s="36">
        <v>132.69999999999999</v>
      </c>
      <c r="Q98" s="36">
        <v>125.9</v>
      </c>
      <c r="R98" s="36">
        <v>133.6</v>
      </c>
      <c r="S98" s="36">
        <v>113.3</v>
      </c>
      <c r="T98" s="36">
        <v>145.60000000000002</v>
      </c>
      <c r="U98" s="36">
        <v>131</v>
      </c>
      <c r="V98" s="36">
        <v>131</v>
      </c>
      <c r="W98" s="36">
        <v>130.4</v>
      </c>
      <c r="X98" s="36">
        <v>126.8</v>
      </c>
      <c r="Y98" s="36">
        <v>129.9</v>
      </c>
      <c r="Z98" t="s">
        <v>79</v>
      </c>
      <c r="AA98" s="36">
        <v>123.7</v>
      </c>
      <c r="AB98" s="36">
        <v>124.5</v>
      </c>
      <c r="AC98" s="36">
        <v>121.4</v>
      </c>
      <c r="AD98">
        <v>113.8</v>
      </c>
      <c r="AE98">
        <v>119.6</v>
      </c>
      <c r="AF98">
        <v>124.5</v>
      </c>
      <c r="AG98">
        <v>113.7</v>
      </c>
      <c r="AH98">
        <v>118.8</v>
      </c>
      <c r="AI98">
        <v>127</v>
      </c>
    </row>
    <row r="99" spans="1:35">
      <c r="A99" t="s">
        <v>85</v>
      </c>
      <c r="B99">
        <v>2015</v>
      </c>
      <c r="C99" t="s">
        <v>228</v>
      </c>
      <c r="D99" t="s">
        <v>1331</v>
      </c>
      <c r="E99" s="36">
        <v>123.4</v>
      </c>
      <c r="F99" s="36">
        <v>129</v>
      </c>
      <c r="G99" s="36">
        <v>115.6</v>
      </c>
      <c r="H99" s="36">
        <v>128.30000000000001</v>
      </c>
      <c r="I99" s="36">
        <v>107</v>
      </c>
      <c r="J99" s="36">
        <v>124</v>
      </c>
      <c r="K99" s="36">
        <v>168.5</v>
      </c>
      <c r="L99" s="36">
        <v>165.4</v>
      </c>
      <c r="M99" s="36">
        <v>86.3</v>
      </c>
      <c r="N99" s="36">
        <v>134.4</v>
      </c>
      <c r="O99" s="36">
        <v>119.1</v>
      </c>
      <c r="P99" s="36">
        <v>132.30000000000001</v>
      </c>
      <c r="Q99" s="36">
        <v>122.3</v>
      </c>
      <c r="R99" s="36">
        <v>144.4</v>
      </c>
      <c r="S99" s="36">
        <v>108.53333333333335</v>
      </c>
      <c r="T99" s="36">
        <v>146.25</v>
      </c>
      <c r="U99" s="36">
        <v>131.5</v>
      </c>
      <c r="V99" s="36">
        <v>134.69999999999999</v>
      </c>
      <c r="W99" s="36">
        <v>124</v>
      </c>
      <c r="X99" s="36">
        <v>118.6</v>
      </c>
      <c r="Y99" s="36">
        <v>123.2</v>
      </c>
      <c r="Z99">
        <v>121.6</v>
      </c>
      <c r="AA99" s="36">
        <v>115.1</v>
      </c>
      <c r="AB99" s="36">
        <v>120.4</v>
      </c>
      <c r="AC99" s="36">
        <v>117.1</v>
      </c>
      <c r="AD99">
        <v>109.1</v>
      </c>
      <c r="AE99">
        <v>117.3</v>
      </c>
      <c r="AF99">
        <v>126.5</v>
      </c>
      <c r="AG99">
        <v>112.9</v>
      </c>
      <c r="AH99">
        <v>116.2</v>
      </c>
      <c r="AI99">
        <v>123.5</v>
      </c>
    </row>
    <row r="100" spans="1:35">
      <c r="A100" t="s">
        <v>104</v>
      </c>
      <c r="B100">
        <v>2015</v>
      </c>
      <c r="C100" t="s">
        <v>228</v>
      </c>
      <c r="D100" t="s">
        <v>1331</v>
      </c>
      <c r="E100" s="36">
        <v>124.6</v>
      </c>
      <c r="F100" s="36">
        <v>130.4</v>
      </c>
      <c r="G100" s="36">
        <v>118.7</v>
      </c>
      <c r="H100" s="36">
        <v>128.9</v>
      </c>
      <c r="I100" s="36">
        <v>111.9</v>
      </c>
      <c r="J100" s="36">
        <v>128.4</v>
      </c>
      <c r="K100" s="36">
        <v>162.19999999999999</v>
      </c>
      <c r="L100" s="36">
        <v>150</v>
      </c>
      <c r="M100" s="36">
        <v>90.4</v>
      </c>
      <c r="N100" s="36">
        <v>128.4</v>
      </c>
      <c r="O100" s="36">
        <v>120.7</v>
      </c>
      <c r="P100" s="36">
        <v>132.5</v>
      </c>
      <c r="Q100" s="36">
        <v>124.55000000000001</v>
      </c>
      <c r="R100" s="36">
        <v>137.30000000000001</v>
      </c>
      <c r="S100" s="36">
        <v>111.60000000000001</v>
      </c>
      <c r="T100" s="36">
        <v>145.30000000000001</v>
      </c>
      <c r="U100" s="36">
        <v>131.19999999999999</v>
      </c>
      <c r="V100" s="36">
        <v>132</v>
      </c>
      <c r="W100" s="36">
        <v>127.9</v>
      </c>
      <c r="X100" s="36">
        <v>123.4</v>
      </c>
      <c r="Y100" s="36">
        <v>127.2</v>
      </c>
      <c r="Z100">
        <v>121.6</v>
      </c>
      <c r="AA100" s="36">
        <v>120.4</v>
      </c>
      <c r="AB100" s="36">
        <v>122.6</v>
      </c>
      <c r="AC100" s="36">
        <v>119.8</v>
      </c>
      <c r="AD100">
        <v>111.3</v>
      </c>
      <c r="AE100">
        <v>118.3</v>
      </c>
      <c r="AF100">
        <v>125.7</v>
      </c>
      <c r="AG100">
        <v>113.4</v>
      </c>
      <c r="AH100">
        <v>117.5</v>
      </c>
      <c r="AI100">
        <v>125.4</v>
      </c>
    </row>
    <row r="101" spans="1:35">
      <c r="A101" t="s">
        <v>60</v>
      </c>
      <c r="B101">
        <v>2015</v>
      </c>
      <c r="C101" t="s">
        <v>238</v>
      </c>
      <c r="D101" t="s">
        <v>1332</v>
      </c>
      <c r="E101" s="36">
        <v>125.6</v>
      </c>
      <c r="F101" s="36">
        <v>130.4</v>
      </c>
      <c r="G101" s="36">
        <v>120.8</v>
      </c>
      <c r="H101" s="36">
        <v>129.4</v>
      </c>
      <c r="I101" s="36">
        <v>115.8</v>
      </c>
      <c r="J101" s="36">
        <v>133.19999999999999</v>
      </c>
      <c r="K101" s="36">
        <v>157.69999999999999</v>
      </c>
      <c r="L101" s="36">
        <v>154.19999999999999</v>
      </c>
      <c r="M101" s="36">
        <v>93.7</v>
      </c>
      <c r="N101" s="36">
        <v>126.6</v>
      </c>
      <c r="O101" s="36">
        <v>122.3</v>
      </c>
      <c r="P101" s="36">
        <v>133.1</v>
      </c>
      <c r="Q101" s="36">
        <v>125.6</v>
      </c>
      <c r="R101" s="36">
        <v>139.89999999999998</v>
      </c>
      <c r="S101" s="36">
        <v>114.2</v>
      </c>
      <c r="T101" s="36">
        <v>145.44999999999999</v>
      </c>
      <c r="U101" s="36">
        <v>131.80000000000001</v>
      </c>
      <c r="V101" s="36">
        <v>131.5</v>
      </c>
      <c r="W101" s="36">
        <v>131.1</v>
      </c>
      <c r="X101" s="36">
        <v>127.3</v>
      </c>
      <c r="Y101" s="36">
        <v>130.6</v>
      </c>
      <c r="Z101" t="s">
        <v>79</v>
      </c>
      <c r="AA101" s="36">
        <v>124.4</v>
      </c>
      <c r="AB101" s="36">
        <v>125.1</v>
      </c>
      <c r="AC101" s="36">
        <v>122</v>
      </c>
      <c r="AD101">
        <v>113.8</v>
      </c>
      <c r="AE101">
        <v>120.1</v>
      </c>
      <c r="AF101">
        <v>125.1</v>
      </c>
      <c r="AG101">
        <v>114.2</v>
      </c>
      <c r="AH101">
        <v>119.2</v>
      </c>
      <c r="AI101">
        <v>127.7</v>
      </c>
    </row>
    <row r="102" spans="1:35">
      <c r="A102" t="s">
        <v>85</v>
      </c>
      <c r="B102">
        <v>2015</v>
      </c>
      <c r="C102" t="s">
        <v>238</v>
      </c>
      <c r="D102" t="s">
        <v>1332</v>
      </c>
      <c r="E102" s="36">
        <v>123.6</v>
      </c>
      <c r="F102" s="36">
        <v>128.6</v>
      </c>
      <c r="G102" s="36">
        <v>115.9</v>
      </c>
      <c r="H102" s="36">
        <v>128.5</v>
      </c>
      <c r="I102" s="36">
        <v>109</v>
      </c>
      <c r="J102" s="36">
        <v>124.1</v>
      </c>
      <c r="K102" s="36">
        <v>165.8</v>
      </c>
      <c r="L102" s="36">
        <v>187.2</v>
      </c>
      <c r="M102" s="36">
        <v>89.4</v>
      </c>
      <c r="N102" s="36">
        <v>135.80000000000001</v>
      </c>
      <c r="O102" s="36">
        <v>119.4</v>
      </c>
      <c r="P102" s="36">
        <v>132.9</v>
      </c>
      <c r="Q102" s="36">
        <v>122.25</v>
      </c>
      <c r="R102" s="36">
        <v>155.39999999999998</v>
      </c>
      <c r="S102" s="36">
        <v>110.43333333333334</v>
      </c>
      <c r="T102" s="36">
        <v>144.94999999999999</v>
      </c>
      <c r="U102" s="36">
        <v>132.6</v>
      </c>
      <c r="V102" s="36">
        <v>135.30000000000001</v>
      </c>
      <c r="W102" s="36">
        <v>124.4</v>
      </c>
      <c r="X102" s="36">
        <v>118.8</v>
      </c>
      <c r="Y102" s="36">
        <v>123.6</v>
      </c>
      <c r="Z102">
        <v>122.4</v>
      </c>
      <c r="AA102" s="36">
        <v>114.9</v>
      </c>
      <c r="AB102" s="36">
        <v>120.7</v>
      </c>
      <c r="AC102" s="36">
        <v>117.7</v>
      </c>
      <c r="AD102">
        <v>109.3</v>
      </c>
      <c r="AE102">
        <v>117.7</v>
      </c>
      <c r="AF102">
        <v>126.5</v>
      </c>
      <c r="AG102">
        <v>113.5</v>
      </c>
      <c r="AH102">
        <v>116.5</v>
      </c>
      <c r="AI102">
        <v>124.2</v>
      </c>
    </row>
    <row r="103" spans="1:35">
      <c r="A103" t="s">
        <v>104</v>
      </c>
      <c r="B103">
        <v>2015</v>
      </c>
      <c r="C103" t="s">
        <v>238</v>
      </c>
      <c r="D103" t="s">
        <v>1332</v>
      </c>
      <c r="E103" s="36">
        <v>125</v>
      </c>
      <c r="F103" s="36">
        <v>129.80000000000001</v>
      </c>
      <c r="G103" s="36">
        <v>118.9</v>
      </c>
      <c r="H103" s="36">
        <v>129.1</v>
      </c>
      <c r="I103" s="36">
        <v>113.3</v>
      </c>
      <c r="J103" s="36">
        <v>129</v>
      </c>
      <c r="K103" s="36">
        <v>160.4</v>
      </c>
      <c r="L103" s="36">
        <v>165.3</v>
      </c>
      <c r="M103" s="36">
        <v>92.3</v>
      </c>
      <c r="N103" s="36">
        <v>129.69999999999999</v>
      </c>
      <c r="O103" s="36">
        <v>121.1</v>
      </c>
      <c r="P103" s="36">
        <v>133</v>
      </c>
      <c r="Q103" s="36">
        <v>124.35000000000001</v>
      </c>
      <c r="R103" s="36">
        <v>145.15</v>
      </c>
      <c r="S103" s="36">
        <v>112.86666666666667</v>
      </c>
      <c r="T103" s="36">
        <v>144.69999999999999</v>
      </c>
      <c r="U103" s="36">
        <v>132.1</v>
      </c>
      <c r="V103" s="36">
        <v>132.5</v>
      </c>
      <c r="W103" s="36">
        <v>128.5</v>
      </c>
      <c r="X103" s="36">
        <v>123.8</v>
      </c>
      <c r="Y103" s="36">
        <v>127.8</v>
      </c>
      <c r="Z103">
        <v>122.4</v>
      </c>
      <c r="AA103" s="36">
        <v>120.8</v>
      </c>
      <c r="AB103" s="36">
        <v>123</v>
      </c>
      <c r="AC103" s="36">
        <v>120.4</v>
      </c>
      <c r="AD103">
        <v>111.4</v>
      </c>
      <c r="AE103">
        <v>118.7</v>
      </c>
      <c r="AF103">
        <v>125.9</v>
      </c>
      <c r="AG103">
        <v>113.9</v>
      </c>
      <c r="AH103">
        <v>117.9</v>
      </c>
      <c r="AI103">
        <v>126.1</v>
      </c>
    </row>
    <row r="104" spans="1:35">
      <c r="A104" t="s">
        <v>60</v>
      </c>
      <c r="B104">
        <v>2015</v>
      </c>
      <c r="C104" t="s">
        <v>264</v>
      </c>
      <c r="D104" t="s">
        <v>1333</v>
      </c>
      <c r="E104" s="36">
        <v>126.1</v>
      </c>
      <c r="F104" s="36">
        <v>130.6</v>
      </c>
      <c r="G104" s="36">
        <v>121.7</v>
      </c>
      <c r="H104" s="36">
        <v>129.5</v>
      </c>
      <c r="I104" s="36">
        <v>117.8</v>
      </c>
      <c r="J104" s="36">
        <v>132.1</v>
      </c>
      <c r="K104" s="36">
        <v>155.19999999999999</v>
      </c>
      <c r="L104" s="36">
        <v>160.80000000000001</v>
      </c>
      <c r="M104" s="36">
        <v>94.5</v>
      </c>
      <c r="N104" s="36">
        <v>128.30000000000001</v>
      </c>
      <c r="O104" s="36">
        <v>123.1</v>
      </c>
      <c r="P104" s="36">
        <v>134.19999999999999</v>
      </c>
      <c r="Q104" s="36">
        <v>126.15</v>
      </c>
      <c r="R104" s="36">
        <v>143.44999999999999</v>
      </c>
      <c r="S104" s="36">
        <v>115.5</v>
      </c>
      <c r="T104" s="36">
        <v>143.64999999999998</v>
      </c>
      <c r="U104" s="36">
        <v>132.4</v>
      </c>
      <c r="V104" s="36">
        <v>132.19999999999999</v>
      </c>
      <c r="W104" s="36">
        <v>132.1</v>
      </c>
      <c r="X104" s="36">
        <v>128.19999999999999</v>
      </c>
      <c r="Y104" s="36">
        <v>131.5</v>
      </c>
      <c r="Z104" t="s">
        <v>79</v>
      </c>
      <c r="AA104" s="36">
        <v>125.6</v>
      </c>
      <c r="AB104" s="36">
        <v>125.6</v>
      </c>
      <c r="AC104" s="36">
        <v>122.6</v>
      </c>
      <c r="AD104">
        <v>114</v>
      </c>
      <c r="AE104">
        <v>120.9</v>
      </c>
      <c r="AF104">
        <v>125.8</v>
      </c>
      <c r="AG104">
        <v>114.2</v>
      </c>
      <c r="AH104">
        <v>119.6</v>
      </c>
      <c r="AI104">
        <v>128.30000000000001</v>
      </c>
    </row>
    <row r="105" spans="1:35">
      <c r="A105" t="s">
        <v>85</v>
      </c>
      <c r="B105">
        <v>2015</v>
      </c>
      <c r="C105" t="s">
        <v>264</v>
      </c>
      <c r="D105" t="s">
        <v>1333</v>
      </c>
      <c r="E105" s="36">
        <v>124</v>
      </c>
      <c r="F105" s="36">
        <v>129.80000000000001</v>
      </c>
      <c r="G105" s="36">
        <v>121.5</v>
      </c>
      <c r="H105" s="36">
        <v>128.6</v>
      </c>
      <c r="I105" s="36">
        <v>110</v>
      </c>
      <c r="J105" s="36">
        <v>123.7</v>
      </c>
      <c r="K105" s="36">
        <v>164.6</v>
      </c>
      <c r="L105" s="36">
        <v>191.6</v>
      </c>
      <c r="M105" s="36">
        <v>90.8</v>
      </c>
      <c r="N105" s="36">
        <v>137.1</v>
      </c>
      <c r="O105" s="36">
        <v>119.8</v>
      </c>
      <c r="P105" s="36">
        <v>133.69999999999999</v>
      </c>
      <c r="Q105" s="36">
        <v>125.65</v>
      </c>
      <c r="R105" s="36">
        <v>157.80000000000001</v>
      </c>
      <c r="S105" s="36">
        <v>111.5</v>
      </c>
      <c r="T105" s="36">
        <v>144.15</v>
      </c>
      <c r="U105" s="36">
        <v>133.30000000000001</v>
      </c>
      <c r="V105" s="36">
        <v>137.6</v>
      </c>
      <c r="W105" s="36">
        <v>125</v>
      </c>
      <c r="X105" s="36">
        <v>119.3</v>
      </c>
      <c r="Y105" s="36">
        <v>124.2</v>
      </c>
      <c r="Z105">
        <v>122.9</v>
      </c>
      <c r="AA105" s="36">
        <v>115.1</v>
      </c>
      <c r="AB105" s="36">
        <v>121</v>
      </c>
      <c r="AC105" s="36">
        <v>118.1</v>
      </c>
      <c r="AD105">
        <v>109.3</v>
      </c>
      <c r="AE105">
        <v>117.9</v>
      </c>
      <c r="AF105">
        <v>126.6</v>
      </c>
      <c r="AG105">
        <v>113.3</v>
      </c>
      <c r="AH105">
        <v>116.6</v>
      </c>
      <c r="AI105">
        <v>124.6</v>
      </c>
    </row>
    <row r="106" spans="1:35">
      <c r="A106" t="s">
        <v>104</v>
      </c>
      <c r="B106">
        <v>2015</v>
      </c>
      <c r="C106" t="s">
        <v>264</v>
      </c>
      <c r="D106" t="s">
        <v>1333</v>
      </c>
      <c r="E106" s="36">
        <v>125.4</v>
      </c>
      <c r="F106" s="36">
        <v>130.30000000000001</v>
      </c>
      <c r="G106" s="36">
        <v>121.6</v>
      </c>
      <c r="H106" s="36">
        <v>129.19999999999999</v>
      </c>
      <c r="I106" s="36">
        <v>114.9</v>
      </c>
      <c r="J106" s="36">
        <v>128.19999999999999</v>
      </c>
      <c r="K106" s="36">
        <v>158.4</v>
      </c>
      <c r="L106" s="36">
        <v>171.2</v>
      </c>
      <c r="M106" s="36">
        <v>93.3</v>
      </c>
      <c r="N106" s="36">
        <v>131.19999999999999</v>
      </c>
      <c r="O106" s="36">
        <v>121.7</v>
      </c>
      <c r="P106" s="36">
        <v>134</v>
      </c>
      <c r="Q106" s="36">
        <v>125.95</v>
      </c>
      <c r="R106" s="36">
        <v>148.30000000000001</v>
      </c>
      <c r="S106" s="36">
        <v>114.06666666666666</v>
      </c>
      <c r="T106" s="36">
        <v>143.30000000000001</v>
      </c>
      <c r="U106" s="36">
        <v>132.69999999999999</v>
      </c>
      <c r="V106" s="36">
        <v>133.6</v>
      </c>
      <c r="W106" s="36">
        <v>129.30000000000001</v>
      </c>
      <c r="X106" s="36">
        <v>124.5</v>
      </c>
      <c r="Y106" s="36">
        <v>128.6</v>
      </c>
      <c r="Z106">
        <v>122.9</v>
      </c>
      <c r="AA106" s="36">
        <v>121.6</v>
      </c>
      <c r="AB106" s="36">
        <v>123.4</v>
      </c>
      <c r="AC106" s="36">
        <v>120.9</v>
      </c>
      <c r="AD106">
        <v>111.5</v>
      </c>
      <c r="AE106">
        <v>119.2</v>
      </c>
      <c r="AF106">
        <v>126.3</v>
      </c>
      <c r="AG106">
        <v>113.8</v>
      </c>
      <c r="AH106">
        <v>118.1</v>
      </c>
      <c r="AI106">
        <v>126.6</v>
      </c>
    </row>
    <row r="107" spans="1:35">
      <c r="A107" t="s">
        <v>60</v>
      </c>
      <c r="B107">
        <v>2015</v>
      </c>
      <c r="C107" t="s">
        <v>273</v>
      </c>
      <c r="D107" t="s">
        <v>1334</v>
      </c>
      <c r="E107" s="36">
        <v>126.3</v>
      </c>
      <c r="F107" s="36">
        <v>131.30000000000001</v>
      </c>
      <c r="G107" s="36">
        <v>123.3</v>
      </c>
      <c r="H107" s="36">
        <v>129.80000000000001</v>
      </c>
      <c r="I107" s="36">
        <v>118.3</v>
      </c>
      <c r="J107" s="36">
        <v>131.6</v>
      </c>
      <c r="K107" s="36">
        <v>145.5</v>
      </c>
      <c r="L107" s="36">
        <v>162.1</v>
      </c>
      <c r="M107" s="36">
        <v>95.4</v>
      </c>
      <c r="N107" s="36">
        <v>128.9</v>
      </c>
      <c r="O107" s="36">
        <v>123.3</v>
      </c>
      <c r="P107" s="36">
        <v>135.1</v>
      </c>
      <c r="Q107" s="36">
        <v>127.30000000000001</v>
      </c>
      <c r="R107" s="36">
        <v>144.19999999999999</v>
      </c>
      <c r="S107" s="36">
        <v>116.26666666666665</v>
      </c>
      <c r="T107" s="36">
        <v>138.55000000000001</v>
      </c>
      <c r="U107" s="36">
        <v>131.4</v>
      </c>
      <c r="V107" s="36">
        <v>133.1</v>
      </c>
      <c r="W107" s="36">
        <v>132.5</v>
      </c>
      <c r="X107" s="36">
        <v>128.5</v>
      </c>
      <c r="Y107" s="36">
        <v>131.9</v>
      </c>
      <c r="Z107" t="s">
        <v>79</v>
      </c>
      <c r="AA107" s="36">
        <v>125.7</v>
      </c>
      <c r="AB107" s="36">
        <v>126</v>
      </c>
      <c r="AC107" s="36">
        <v>123.1</v>
      </c>
      <c r="AD107">
        <v>114</v>
      </c>
      <c r="AE107">
        <v>121.6</v>
      </c>
      <c r="AF107">
        <v>125.6</v>
      </c>
      <c r="AG107">
        <v>114.1</v>
      </c>
      <c r="AH107">
        <v>119.8</v>
      </c>
      <c r="AI107">
        <v>127.9</v>
      </c>
    </row>
    <row r="108" spans="1:35">
      <c r="A108" t="s">
        <v>85</v>
      </c>
      <c r="B108">
        <v>2015</v>
      </c>
      <c r="C108" t="s">
        <v>273</v>
      </c>
      <c r="D108" t="s">
        <v>1334</v>
      </c>
      <c r="E108" s="36">
        <v>124.3</v>
      </c>
      <c r="F108" s="36">
        <v>131.69999999999999</v>
      </c>
      <c r="G108" s="36">
        <v>127.1</v>
      </c>
      <c r="H108" s="36">
        <v>128.6</v>
      </c>
      <c r="I108" s="36">
        <v>110</v>
      </c>
      <c r="J108" s="36">
        <v>120.8</v>
      </c>
      <c r="K108" s="36">
        <v>149</v>
      </c>
      <c r="L108" s="36">
        <v>190.1</v>
      </c>
      <c r="M108" s="36">
        <v>92.7</v>
      </c>
      <c r="N108" s="36">
        <v>138.6</v>
      </c>
      <c r="O108" s="36">
        <v>120.2</v>
      </c>
      <c r="P108" s="36">
        <v>134.19999999999999</v>
      </c>
      <c r="Q108" s="36">
        <v>129.39999999999998</v>
      </c>
      <c r="R108" s="36">
        <v>157.19999999999999</v>
      </c>
      <c r="S108" s="36">
        <v>112.3</v>
      </c>
      <c r="T108" s="36">
        <v>134.9</v>
      </c>
      <c r="U108" s="36">
        <v>131.5</v>
      </c>
      <c r="V108" s="36">
        <v>138.19999999999999</v>
      </c>
      <c r="W108" s="36">
        <v>125.4</v>
      </c>
      <c r="X108" s="36">
        <v>119.5</v>
      </c>
      <c r="Y108" s="36">
        <v>124.5</v>
      </c>
      <c r="Z108">
        <v>122.4</v>
      </c>
      <c r="AA108" s="36">
        <v>116</v>
      </c>
      <c r="AB108" s="36">
        <v>121</v>
      </c>
      <c r="AC108" s="36">
        <v>118.6</v>
      </c>
      <c r="AD108">
        <v>109.3</v>
      </c>
      <c r="AE108">
        <v>118.1</v>
      </c>
      <c r="AF108">
        <v>126.6</v>
      </c>
      <c r="AG108">
        <v>113.2</v>
      </c>
      <c r="AH108">
        <v>116.7</v>
      </c>
      <c r="AI108">
        <v>124</v>
      </c>
    </row>
    <row r="109" spans="1:35">
      <c r="A109" t="s">
        <v>104</v>
      </c>
      <c r="B109">
        <v>2015</v>
      </c>
      <c r="C109" t="s">
        <v>273</v>
      </c>
      <c r="D109" t="s">
        <v>1334</v>
      </c>
      <c r="E109" s="36">
        <v>125.7</v>
      </c>
      <c r="F109" s="36">
        <v>131.4</v>
      </c>
      <c r="G109" s="36">
        <v>124.8</v>
      </c>
      <c r="H109" s="36">
        <v>129.4</v>
      </c>
      <c r="I109" s="36">
        <v>115.3</v>
      </c>
      <c r="J109" s="36">
        <v>126.6</v>
      </c>
      <c r="K109" s="36">
        <v>146.69999999999999</v>
      </c>
      <c r="L109" s="36">
        <v>171.5</v>
      </c>
      <c r="M109" s="36">
        <v>94.5</v>
      </c>
      <c r="N109" s="36">
        <v>132.1</v>
      </c>
      <c r="O109" s="36">
        <v>122</v>
      </c>
      <c r="P109" s="36">
        <v>134.69999999999999</v>
      </c>
      <c r="Q109" s="36">
        <v>128.1</v>
      </c>
      <c r="R109" s="36">
        <v>148.6</v>
      </c>
      <c r="S109" s="36">
        <v>114.83333333333333</v>
      </c>
      <c r="T109" s="36">
        <v>136.64999999999998</v>
      </c>
      <c r="U109" s="36">
        <v>131.4</v>
      </c>
      <c r="V109" s="36">
        <v>134.5</v>
      </c>
      <c r="W109" s="36">
        <v>129.69999999999999</v>
      </c>
      <c r="X109" s="36">
        <v>124.8</v>
      </c>
      <c r="Y109" s="36">
        <v>129</v>
      </c>
      <c r="Z109">
        <v>122.4</v>
      </c>
      <c r="AA109" s="36">
        <v>122</v>
      </c>
      <c r="AB109" s="36">
        <v>123.6</v>
      </c>
      <c r="AC109" s="36">
        <v>121.4</v>
      </c>
      <c r="AD109">
        <v>111.5</v>
      </c>
      <c r="AE109">
        <v>119.6</v>
      </c>
      <c r="AF109">
        <v>126.2</v>
      </c>
      <c r="AG109">
        <v>113.7</v>
      </c>
      <c r="AH109">
        <v>118.3</v>
      </c>
      <c r="AI109">
        <v>126.1</v>
      </c>
    </row>
    <row r="110" spans="1:35">
      <c r="A110" t="s">
        <v>60</v>
      </c>
      <c r="B110">
        <v>2016</v>
      </c>
      <c r="C110" t="s">
        <v>62</v>
      </c>
      <c r="D110" t="s">
        <v>1335</v>
      </c>
      <c r="E110" s="36">
        <v>126.8</v>
      </c>
      <c r="F110" s="36">
        <v>133.19999999999999</v>
      </c>
      <c r="G110" s="36">
        <v>126.5</v>
      </c>
      <c r="H110" s="36">
        <v>130.30000000000001</v>
      </c>
      <c r="I110" s="36">
        <v>118.9</v>
      </c>
      <c r="J110" s="36">
        <v>131.6</v>
      </c>
      <c r="K110" s="36">
        <v>140.1</v>
      </c>
      <c r="L110" s="36">
        <v>163.80000000000001</v>
      </c>
      <c r="M110" s="36">
        <v>97.7</v>
      </c>
      <c r="N110" s="36">
        <v>129.6</v>
      </c>
      <c r="O110" s="36">
        <v>124.3</v>
      </c>
      <c r="P110" s="36">
        <v>135.9</v>
      </c>
      <c r="Q110" s="36">
        <v>129.85</v>
      </c>
      <c r="R110" s="36">
        <v>145.30000000000001</v>
      </c>
      <c r="S110" s="36">
        <v>117.5</v>
      </c>
      <c r="T110" s="36">
        <v>135.85</v>
      </c>
      <c r="U110" s="36">
        <v>131.4</v>
      </c>
      <c r="V110" s="36">
        <v>133.6</v>
      </c>
      <c r="W110" s="36">
        <v>133.19999999999999</v>
      </c>
      <c r="X110" s="36">
        <v>128.9</v>
      </c>
      <c r="Y110" s="36">
        <v>132.6</v>
      </c>
      <c r="Z110" t="s">
        <v>79</v>
      </c>
      <c r="AA110" s="36">
        <v>126.2</v>
      </c>
      <c r="AB110" s="36">
        <v>126.6</v>
      </c>
      <c r="AC110" s="36">
        <v>123.7</v>
      </c>
      <c r="AD110">
        <v>113.6</v>
      </c>
      <c r="AE110">
        <v>121.4</v>
      </c>
      <c r="AF110">
        <v>126.2</v>
      </c>
      <c r="AG110">
        <v>114.9</v>
      </c>
      <c r="AH110">
        <v>120.1</v>
      </c>
      <c r="AI110">
        <v>128.1</v>
      </c>
    </row>
    <row r="111" spans="1:35">
      <c r="A111" t="s">
        <v>85</v>
      </c>
      <c r="B111">
        <v>2016</v>
      </c>
      <c r="C111" t="s">
        <v>62</v>
      </c>
      <c r="D111" t="s">
        <v>1335</v>
      </c>
      <c r="E111" s="36">
        <v>124.7</v>
      </c>
      <c r="F111" s="36">
        <v>135.9</v>
      </c>
      <c r="G111" s="36">
        <v>132</v>
      </c>
      <c r="H111" s="36">
        <v>129.19999999999999</v>
      </c>
      <c r="I111" s="36">
        <v>109.7</v>
      </c>
      <c r="J111" s="36">
        <v>119</v>
      </c>
      <c r="K111" s="36">
        <v>144.1</v>
      </c>
      <c r="L111" s="36">
        <v>184.2</v>
      </c>
      <c r="M111" s="36">
        <v>96.7</v>
      </c>
      <c r="N111" s="36">
        <v>139.5</v>
      </c>
      <c r="O111" s="36">
        <v>120.5</v>
      </c>
      <c r="P111" s="36">
        <v>134.69999999999999</v>
      </c>
      <c r="Q111" s="36">
        <v>133.94999999999999</v>
      </c>
      <c r="R111" s="36">
        <v>154.44999999999999</v>
      </c>
      <c r="S111" s="36">
        <v>113.7</v>
      </c>
      <c r="T111" s="36">
        <v>131.55000000000001</v>
      </c>
      <c r="U111" s="36">
        <v>131.19999999999999</v>
      </c>
      <c r="V111" s="36">
        <v>139.5</v>
      </c>
      <c r="W111" s="36">
        <v>125.8</v>
      </c>
      <c r="X111" s="36">
        <v>119.8</v>
      </c>
      <c r="Y111" s="36">
        <v>124.9</v>
      </c>
      <c r="Z111">
        <v>123.4</v>
      </c>
      <c r="AA111" s="36">
        <v>116.9</v>
      </c>
      <c r="AB111" s="36">
        <v>121.6</v>
      </c>
      <c r="AC111" s="36">
        <v>119.1</v>
      </c>
      <c r="AD111">
        <v>108.9</v>
      </c>
      <c r="AE111">
        <v>118.5</v>
      </c>
      <c r="AF111">
        <v>126.4</v>
      </c>
      <c r="AG111">
        <v>114</v>
      </c>
      <c r="AH111">
        <v>116.8</v>
      </c>
      <c r="AI111">
        <v>124.2</v>
      </c>
    </row>
    <row r="112" spans="1:35">
      <c r="A112" t="s">
        <v>104</v>
      </c>
      <c r="B112">
        <v>2016</v>
      </c>
      <c r="C112" t="s">
        <v>62</v>
      </c>
      <c r="D112" t="s">
        <v>1335</v>
      </c>
      <c r="E112" s="36">
        <v>126.1</v>
      </c>
      <c r="F112" s="36">
        <v>134.1</v>
      </c>
      <c r="G112" s="36">
        <v>128.6</v>
      </c>
      <c r="H112" s="36">
        <v>129.9</v>
      </c>
      <c r="I112" s="36">
        <v>115.5</v>
      </c>
      <c r="J112" s="36">
        <v>125.7</v>
      </c>
      <c r="K112" s="36">
        <v>141.5</v>
      </c>
      <c r="L112" s="36">
        <v>170.7</v>
      </c>
      <c r="M112" s="36">
        <v>97.4</v>
      </c>
      <c r="N112" s="36">
        <v>132.9</v>
      </c>
      <c r="O112" s="36">
        <v>122.7</v>
      </c>
      <c r="P112" s="36">
        <v>135.30000000000001</v>
      </c>
      <c r="Q112" s="36">
        <v>131.35</v>
      </c>
      <c r="R112" s="36">
        <v>148.39999999999998</v>
      </c>
      <c r="S112" s="36">
        <v>116.06666666666668</v>
      </c>
      <c r="T112" s="36">
        <v>133.6</v>
      </c>
      <c r="U112" s="36">
        <v>131.30000000000001</v>
      </c>
      <c r="V112" s="36">
        <v>135.19999999999999</v>
      </c>
      <c r="W112" s="36">
        <v>130.30000000000001</v>
      </c>
      <c r="X112" s="36">
        <v>125.1</v>
      </c>
      <c r="Y112" s="36">
        <v>129.5</v>
      </c>
      <c r="Z112">
        <v>123.4</v>
      </c>
      <c r="AA112" s="36">
        <v>122.7</v>
      </c>
      <c r="AB112" s="36">
        <v>124.2</v>
      </c>
      <c r="AC112" s="36">
        <v>122</v>
      </c>
      <c r="AD112">
        <v>111.1</v>
      </c>
      <c r="AE112">
        <v>119.8</v>
      </c>
      <c r="AF112">
        <v>126.3</v>
      </c>
      <c r="AG112">
        <v>114.5</v>
      </c>
      <c r="AH112">
        <v>118.5</v>
      </c>
      <c r="AI112">
        <v>126.3</v>
      </c>
    </row>
    <row r="113" spans="1:35">
      <c r="A113" t="s">
        <v>60</v>
      </c>
      <c r="B113">
        <v>2016</v>
      </c>
      <c r="C113" t="s">
        <v>116</v>
      </c>
      <c r="D113" t="s">
        <v>1336</v>
      </c>
      <c r="E113" s="36">
        <v>127.1</v>
      </c>
      <c r="F113" s="36">
        <v>133.69999999999999</v>
      </c>
      <c r="G113" s="36">
        <v>127.7</v>
      </c>
      <c r="H113" s="36">
        <v>130.69999999999999</v>
      </c>
      <c r="I113" s="36">
        <v>118.5</v>
      </c>
      <c r="J113" s="36">
        <v>130.4</v>
      </c>
      <c r="K113" s="36">
        <v>130.9</v>
      </c>
      <c r="L113" s="36">
        <v>162.80000000000001</v>
      </c>
      <c r="M113" s="36">
        <v>98.7</v>
      </c>
      <c r="N113" s="36">
        <v>130.6</v>
      </c>
      <c r="O113" s="36">
        <v>124.8</v>
      </c>
      <c r="P113" s="36">
        <v>136.4</v>
      </c>
      <c r="Q113" s="36">
        <v>130.69999999999999</v>
      </c>
      <c r="R113" s="36">
        <v>144.94999999999999</v>
      </c>
      <c r="S113" s="36">
        <v>117.86666666666667</v>
      </c>
      <c r="T113" s="36">
        <v>130.65</v>
      </c>
      <c r="U113" s="36">
        <v>130.30000000000001</v>
      </c>
      <c r="V113" s="36">
        <v>134.4</v>
      </c>
      <c r="W113" s="36">
        <v>133.9</v>
      </c>
      <c r="X113" s="36">
        <v>129.80000000000001</v>
      </c>
      <c r="Y113" s="36">
        <v>133.4</v>
      </c>
      <c r="Z113" t="s">
        <v>79</v>
      </c>
      <c r="AA113" s="36">
        <v>127.5</v>
      </c>
      <c r="AB113" s="36">
        <v>127.1</v>
      </c>
      <c r="AC113" s="36">
        <v>124.3</v>
      </c>
      <c r="AD113">
        <v>113.9</v>
      </c>
      <c r="AE113">
        <v>122.3</v>
      </c>
      <c r="AF113">
        <v>127.1</v>
      </c>
      <c r="AG113">
        <v>116.8</v>
      </c>
      <c r="AH113">
        <v>120.9</v>
      </c>
      <c r="AI113">
        <v>127.9</v>
      </c>
    </row>
    <row r="114" spans="1:35">
      <c r="A114" t="s">
        <v>85</v>
      </c>
      <c r="B114">
        <v>2016</v>
      </c>
      <c r="C114" t="s">
        <v>116</v>
      </c>
      <c r="D114" t="s">
        <v>1336</v>
      </c>
      <c r="E114" s="36">
        <v>124.8</v>
      </c>
      <c r="F114" s="36">
        <v>135.1</v>
      </c>
      <c r="G114" s="36">
        <v>130.30000000000001</v>
      </c>
      <c r="H114" s="36">
        <v>129.6</v>
      </c>
      <c r="I114" s="36">
        <v>108.4</v>
      </c>
      <c r="J114" s="36">
        <v>118.6</v>
      </c>
      <c r="K114" s="36">
        <v>129.19999999999999</v>
      </c>
      <c r="L114" s="36">
        <v>176.4</v>
      </c>
      <c r="M114" s="36">
        <v>99.1</v>
      </c>
      <c r="N114" s="36">
        <v>139.69999999999999</v>
      </c>
      <c r="O114" s="36">
        <v>120.6</v>
      </c>
      <c r="P114" s="36">
        <v>135.19999999999999</v>
      </c>
      <c r="Q114" s="36">
        <v>132.69999999999999</v>
      </c>
      <c r="R114" s="36">
        <v>150.6</v>
      </c>
      <c r="S114" s="36">
        <v>114.23333333333333</v>
      </c>
      <c r="T114" s="36">
        <v>123.89999999999999</v>
      </c>
      <c r="U114" s="36">
        <v>129.1</v>
      </c>
      <c r="V114" s="36">
        <v>140</v>
      </c>
      <c r="W114" s="36">
        <v>126.2</v>
      </c>
      <c r="X114" s="36">
        <v>120.1</v>
      </c>
      <c r="Y114" s="36">
        <v>125.3</v>
      </c>
      <c r="Z114">
        <v>124.4</v>
      </c>
      <c r="AA114" s="36">
        <v>116</v>
      </c>
      <c r="AB114" s="36">
        <v>121.8</v>
      </c>
      <c r="AC114" s="36">
        <v>119.5</v>
      </c>
      <c r="AD114">
        <v>109.1</v>
      </c>
      <c r="AE114">
        <v>118.8</v>
      </c>
      <c r="AF114">
        <v>126.3</v>
      </c>
      <c r="AG114">
        <v>116.2</v>
      </c>
      <c r="AH114">
        <v>117.2</v>
      </c>
      <c r="AI114">
        <v>123.8</v>
      </c>
    </row>
    <row r="115" spans="1:35">
      <c r="A115" t="s">
        <v>104</v>
      </c>
      <c r="B115">
        <v>2016</v>
      </c>
      <c r="C115" t="s">
        <v>116</v>
      </c>
      <c r="D115" t="s">
        <v>1336</v>
      </c>
      <c r="E115" s="36">
        <v>126.4</v>
      </c>
      <c r="F115" s="36">
        <v>134.19999999999999</v>
      </c>
      <c r="G115" s="36">
        <v>128.69999999999999</v>
      </c>
      <c r="H115" s="36">
        <v>130.30000000000001</v>
      </c>
      <c r="I115" s="36">
        <v>114.8</v>
      </c>
      <c r="J115" s="36">
        <v>124.9</v>
      </c>
      <c r="K115" s="36">
        <v>130.30000000000001</v>
      </c>
      <c r="L115" s="36">
        <v>167.4</v>
      </c>
      <c r="M115" s="36">
        <v>98.8</v>
      </c>
      <c r="N115" s="36">
        <v>133.6</v>
      </c>
      <c r="O115" s="36">
        <v>123</v>
      </c>
      <c r="P115" s="36">
        <v>135.80000000000001</v>
      </c>
      <c r="Q115" s="36">
        <v>131.44999999999999</v>
      </c>
      <c r="R115" s="36">
        <v>146.9</v>
      </c>
      <c r="S115" s="36">
        <v>116.46666666666665</v>
      </c>
      <c r="T115" s="36">
        <v>127.60000000000001</v>
      </c>
      <c r="U115" s="36">
        <v>129.9</v>
      </c>
      <c r="V115" s="36">
        <v>135.9</v>
      </c>
      <c r="W115" s="36">
        <v>130.9</v>
      </c>
      <c r="X115" s="36">
        <v>125.8</v>
      </c>
      <c r="Y115" s="36">
        <v>130.19999999999999</v>
      </c>
      <c r="Z115">
        <v>124.4</v>
      </c>
      <c r="AA115" s="36">
        <v>123.1</v>
      </c>
      <c r="AB115" s="36">
        <v>124.6</v>
      </c>
      <c r="AC115" s="36">
        <v>122.5</v>
      </c>
      <c r="AD115">
        <v>111.4</v>
      </c>
      <c r="AE115">
        <v>120.3</v>
      </c>
      <c r="AF115">
        <v>126.6</v>
      </c>
      <c r="AG115">
        <v>116.6</v>
      </c>
      <c r="AH115">
        <v>119.1</v>
      </c>
      <c r="AI115">
        <v>126</v>
      </c>
    </row>
    <row r="116" spans="1:35">
      <c r="A116" t="s">
        <v>60</v>
      </c>
      <c r="B116">
        <v>2016</v>
      </c>
      <c r="C116" t="s">
        <v>138</v>
      </c>
      <c r="D116" t="s">
        <v>1337</v>
      </c>
      <c r="E116" s="36">
        <v>127.3</v>
      </c>
      <c r="F116" s="36">
        <v>134.4</v>
      </c>
      <c r="G116" s="36">
        <v>125.1</v>
      </c>
      <c r="H116" s="36">
        <v>130.5</v>
      </c>
      <c r="I116" s="36">
        <v>118.3</v>
      </c>
      <c r="J116" s="36">
        <v>131.69999999999999</v>
      </c>
      <c r="K116" s="36">
        <v>130.69999999999999</v>
      </c>
      <c r="L116" s="36">
        <v>161.19999999999999</v>
      </c>
      <c r="M116" s="36">
        <v>100.4</v>
      </c>
      <c r="N116" s="36">
        <v>130.80000000000001</v>
      </c>
      <c r="O116" s="36">
        <v>124.9</v>
      </c>
      <c r="P116" s="36">
        <v>137</v>
      </c>
      <c r="Q116" s="36">
        <v>129.75</v>
      </c>
      <c r="R116" s="36">
        <v>144.25</v>
      </c>
      <c r="S116" s="36">
        <v>118.56666666666666</v>
      </c>
      <c r="T116" s="36">
        <v>131.19999999999999</v>
      </c>
      <c r="U116" s="36">
        <v>130.4</v>
      </c>
      <c r="V116" s="36">
        <v>135</v>
      </c>
      <c r="W116" s="36">
        <v>134.4</v>
      </c>
      <c r="X116" s="36">
        <v>130.19999999999999</v>
      </c>
      <c r="Y116" s="36">
        <v>133.80000000000001</v>
      </c>
      <c r="Z116" t="s">
        <v>79</v>
      </c>
      <c r="AA116" s="36">
        <v>127</v>
      </c>
      <c r="AB116" s="36">
        <v>127.7</v>
      </c>
      <c r="AC116" s="36">
        <v>124.8</v>
      </c>
      <c r="AD116">
        <v>113.6</v>
      </c>
      <c r="AE116">
        <v>122.5</v>
      </c>
      <c r="AF116">
        <v>127.5</v>
      </c>
      <c r="AG116">
        <v>117.4</v>
      </c>
      <c r="AH116">
        <v>121.1</v>
      </c>
      <c r="AI116">
        <v>128</v>
      </c>
    </row>
    <row r="117" spans="1:35">
      <c r="A117" t="s">
        <v>85</v>
      </c>
      <c r="B117">
        <v>2016</v>
      </c>
      <c r="C117" t="s">
        <v>138</v>
      </c>
      <c r="D117" t="s">
        <v>1337</v>
      </c>
      <c r="E117" s="36">
        <v>124.8</v>
      </c>
      <c r="F117" s="36">
        <v>136.30000000000001</v>
      </c>
      <c r="G117" s="36">
        <v>123.7</v>
      </c>
      <c r="H117" s="36">
        <v>129.69999999999999</v>
      </c>
      <c r="I117" s="36">
        <v>107.9</v>
      </c>
      <c r="J117" s="36">
        <v>119.9</v>
      </c>
      <c r="K117" s="36">
        <v>128.1</v>
      </c>
      <c r="L117" s="36">
        <v>170.3</v>
      </c>
      <c r="M117" s="36">
        <v>101.8</v>
      </c>
      <c r="N117" s="36">
        <v>140.1</v>
      </c>
      <c r="O117" s="36">
        <v>120.7</v>
      </c>
      <c r="P117" s="36">
        <v>135.4</v>
      </c>
      <c r="Q117" s="36">
        <v>130</v>
      </c>
      <c r="R117" s="36">
        <v>147.55000000000001</v>
      </c>
      <c r="S117" s="36">
        <v>115.03333333333335</v>
      </c>
      <c r="T117" s="36">
        <v>124</v>
      </c>
      <c r="U117" s="36">
        <v>128.9</v>
      </c>
      <c r="V117" s="36">
        <v>140.6</v>
      </c>
      <c r="W117" s="36">
        <v>126.4</v>
      </c>
      <c r="X117" s="36">
        <v>120.3</v>
      </c>
      <c r="Y117" s="36">
        <v>125.5</v>
      </c>
      <c r="Z117">
        <v>124.9</v>
      </c>
      <c r="AA117" s="36">
        <v>114.8</v>
      </c>
      <c r="AB117" s="36">
        <v>122.3</v>
      </c>
      <c r="AC117" s="36">
        <v>119.7</v>
      </c>
      <c r="AD117">
        <v>108.5</v>
      </c>
      <c r="AE117">
        <v>119.1</v>
      </c>
      <c r="AF117">
        <v>126.4</v>
      </c>
      <c r="AG117">
        <v>117.1</v>
      </c>
      <c r="AH117">
        <v>117.3</v>
      </c>
      <c r="AI117">
        <v>123.8</v>
      </c>
    </row>
    <row r="118" spans="1:35">
      <c r="A118" t="s">
        <v>104</v>
      </c>
      <c r="B118">
        <v>2016</v>
      </c>
      <c r="C118" t="s">
        <v>138</v>
      </c>
      <c r="D118" t="s">
        <v>1337</v>
      </c>
      <c r="E118" s="36">
        <v>126.5</v>
      </c>
      <c r="F118" s="36">
        <v>135.1</v>
      </c>
      <c r="G118" s="36">
        <v>124.6</v>
      </c>
      <c r="H118" s="36">
        <v>130.19999999999999</v>
      </c>
      <c r="I118" s="36">
        <v>114.5</v>
      </c>
      <c r="J118" s="36">
        <v>126.2</v>
      </c>
      <c r="K118" s="36">
        <v>129.80000000000001</v>
      </c>
      <c r="L118" s="36">
        <v>164.3</v>
      </c>
      <c r="M118" s="36">
        <v>100.9</v>
      </c>
      <c r="N118" s="36">
        <v>133.9</v>
      </c>
      <c r="O118" s="36">
        <v>123.1</v>
      </c>
      <c r="P118" s="36">
        <v>136.30000000000001</v>
      </c>
      <c r="Q118" s="36">
        <v>129.85</v>
      </c>
      <c r="R118" s="36">
        <v>145.4</v>
      </c>
      <c r="S118" s="36">
        <v>117.23333333333335</v>
      </c>
      <c r="T118" s="36">
        <v>128</v>
      </c>
      <c r="U118" s="36">
        <v>129.80000000000001</v>
      </c>
      <c r="V118" s="36">
        <v>136.5</v>
      </c>
      <c r="W118" s="36">
        <v>131.30000000000001</v>
      </c>
      <c r="X118" s="36">
        <v>126.1</v>
      </c>
      <c r="Y118" s="36">
        <v>130.5</v>
      </c>
      <c r="Z118">
        <v>124.9</v>
      </c>
      <c r="AA118" s="36">
        <v>122.4</v>
      </c>
      <c r="AB118" s="36">
        <v>125.1</v>
      </c>
      <c r="AC118" s="36">
        <v>122.9</v>
      </c>
      <c r="AD118">
        <v>110.9</v>
      </c>
      <c r="AE118">
        <v>120.6</v>
      </c>
      <c r="AF118">
        <v>126.9</v>
      </c>
      <c r="AG118">
        <v>117.3</v>
      </c>
      <c r="AH118">
        <v>119.3</v>
      </c>
      <c r="AI118">
        <v>126</v>
      </c>
    </row>
    <row r="119" spans="1:35">
      <c r="A119" t="s">
        <v>60</v>
      </c>
      <c r="B119">
        <v>2016</v>
      </c>
      <c r="C119" t="s">
        <v>154</v>
      </c>
      <c r="D119" t="s">
        <v>1338</v>
      </c>
      <c r="E119" s="36">
        <v>127.4</v>
      </c>
      <c r="F119" s="36">
        <v>135.4</v>
      </c>
      <c r="G119" s="36">
        <v>123.4</v>
      </c>
      <c r="H119" s="36">
        <v>131.30000000000001</v>
      </c>
      <c r="I119" s="36">
        <v>118.2</v>
      </c>
      <c r="J119" s="36">
        <v>138.1</v>
      </c>
      <c r="K119" s="36">
        <v>134.1</v>
      </c>
      <c r="L119" s="36">
        <v>162.69999999999999</v>
      </c>
      <c r="M119" s="36">
        <v>105</v>
      </c>
      <c r="N119" s="36">
        <v>131.4</v>
      </c>
      <c r="O119" s="36">
        <v>125.4</v>
      </c>
      <c r="P119" s="36">
        <v>137.4</v>
      </c>
      <c r="Q119" s="36">
        <v>129.4</v>
      </c>
      <c r="R119" s="36">
        <v>145.05000000000001</v>
      </c>
      <c r="S119" s="36">
        <v>120.2</v>
      </c>
      <c r="T119" s="36">
        <v>136.1</v>
      </c>
      <c r="U119" s="36">
        <v>131.80000000000001</v>
      </c>
      <c r="V119" s="36">
        <v>135.5</v>
      </c>
      <c r="W119" s="36">
        <v>135</v>
      </c>
      <c r="X119" s="36">
        <v>130.6</v>
      </c>
      <c r="Y119" s="36">
        <v>134.4</v>
      </c>
      <c r="Z119" t="s">
        <v>79</v>
      </c>
      <c r="AA119" s="36">
        <v>127</v>
      </c>
      <c r="AB119" s="36">
        <v>128</v>
      </c>
      <c r="AC119" s="36">
        <v>125.2</v>
      </c>
      <c r="AD119">
        <v>114.4</v>
      </c>
      <c r="AE119">
        <v>123.2</v>
      </c>
      <c r="AF119">
        <v>127.9</v>
      </c>
      <c r="AG119">
        <v>118.4</v>
      </c>
      <c r="AH119">
        <v>121.7</v>
      </c>
      <c r="AI119">
        <v>129</v>
      </c>
    </row>
    <row r="120" spans="1:35">
      <c r="A120" t="s">
        <v>85</v>
      </c>
      <c r="B120">
        <v>2016</v>
      </c>
      <c r="C120" t="s">
        <v>154</v>
      </c>
      <c r="D120" t="s">
        <v>1338</v>
      </c>
      <c r="E120" s="36">
        <v>124.9</v>
      </c>
      <c r="F120" s="36">
        <v>139.30000000000001</v>
      </c>
      <c r="G120" s="36">
        <v>119.9</v>
      </c>
      <c r="H120" s="36">
        <v>130.19999999999999</v>
      </c>
      <c r="I120" s="36">
        <v>108.9</v>
      </c>
      <c r="J120" s="36">
        <v>131.1</v>
      </c>
      <c r="K120" s="36">
        <v>136.80000000000001</v>
      </c>
      <c r="L120" s="36">
        <v>176.9</v>
      </c>
      <c r="M120" s="36">
        <v>109.1</v>
      </c>
      <c r="N120" s="36">
        <v>140.4</v>
      </c>
      <c r="O120" s="36">
        <v>121.1</v>
      </c>
      <c r="P120" s="36">
        <v>135.9</v>
      </c>
      <c r="Q120" s="36">
        <v>129.60000000000002</v>
      </c>
      <c r="R120" s="36">
        <v>150.9</v>
      </c>
      <c r="S120" s="36">
        <v>117.96666666666665</v>
      </c>
      <c r="T120" s="36">
        <v>133.94999999999999</v>
      </c>
      <c r="U120" s="36">
        <v>131.80000000000001</v>
      </c>
      <c r="V120" s="36">
        <v>141.5</v>
      </c>
      <c r="W120" s="36">
        <v>126.8</v>
      </c>
      <c r="X120" s="36">
        <v>120.5</v>
      </c>
      <c r="Y120" s="36">
        <v>125.8</v>
      </c>
      <c r="Z120">
        <v>125.6</v>
      </c>
      <c r="AA120" s="36">
        <v>114.6</v>
      </c>
      <c r="AB120" s="36">
        <v>122.8</v>
      </c>
      <c r="AC120" s="36">
        <v>120</v>
      </c>
      <c r="AD120">
        <v>110</v>
      </c>
      <c r="AE120">
        <v>119.5</v>
      </c>
      <c r="AF120">
        <v>127.6</v>
      </c>
      <c r="AG120">
        <v>117.6</v>
      </c>
      <c r="AH120">
        <v>118.2</v>
      </c>
      <c r="AI120">
        <v>125.3</v>
      </c>
    </row>
    <row r="121" spans="1:35">
      <c r="A121" t="s">
        <v>104</v>
      </c>
      <c r="B121">
        <v>2016</v>
      </c>
      <c r="C121" t="s">
        <v>154</v>
      </c>
      <c r="D121" t="s">
        <v>1338</v>
      </c>
      <c r="E121" s="36">
        <v>126.6</v>
      </c>
      <c r="F121" s="36">
        <v>136.80000000000001</v>
      </c>
      <c r="G121" s="36">
        <v>122</v>
      </c>
      <c r="H121" s="36">
        <v>130.9</v>
      </c>
      <c r="I121" s="36">
        <v>114.8</v>
      </c>
      <c r="J121" s="36">
        <v>134.80000000000001</v>
      </c>
      <c r="K121" s="36">
        <v>135</v>
      </c>
      <c r="L121" s="36">
        <v>167.5</v>
      </c>
      <c r="M121" s="36">
        <v>106.4</v>
      </c>
      <c r="N121" s="36">
        <v>134.4</v>
      </c>
      <c r="O121" s="36">
        <v>123.6</v>
      </c>
      <c r="P121" s="36">
        <v>136.69999999999999</v>
      </c>
      <c r="Q121" s="36">
        <v>129.4</v>
      </c>
      <c r="R121" s="36">
        <v>147.05000000000001</v>
      </c>
      <c r="S121" s="36">
        <v>119.3</v>
      </c>
      <c r="T121" s="36">
        <v>134.9</v>
      </c>
      <c r="U121" s="36">
        <v>131.80000000000001</v>
      </c>
      <c r="V121" s="36">
        <v>137.1</v>
      </c>
      <c r="W121" s="36">
        <v>131.80000000000001</v>
      </c>
      <c r="X121" s="36">
        <v>126.4</v>
      </c>
      <c r="Y121" s="36">
        <v>131</v>
      </c>
      <c r="Z121">
        <v>125.6</v>
      </c>
      <c r="AA121" s="36">
        <v>122.3</v>
      </c>
      <c r="AB121" s="36">
        <v>125.5</v>
      </c>
      <c r="AC121" s="36">
        <v>123.2</v>
      </c>
      <c r="AD121">
        <v>112.1</v>
      </c>
      <c r="AE121">
        <v>121.1</v>
      </c>
      <c r="AF121">
        <v>127.7</v>
      </c>
      <c r="AG121">
        <v>118.1</v>
      </c>
      <c r="AH121">
        <v>120</v>
      </c>
      <c r="AI121">
        <v>127.3</v>
      </c>
    </row>
    <row r="122" spans="1:35">
      <c r="A122" t="s">
        <v>60</v>
      </c>
      <c r="B122">
        <v>2016</v>
      </c>
      <c r="C122" t="s">
        <v>167</v>
      </c>
      <c r="D122" t="s">
        <v>1339</v>
      </c>
      <c r="E122" s="36">
        <v>127.6</v>
      </c>
      <c r="F122" s="36">
        <v>137.5</v>
      </c>
      <c r="G122" s="36">
        <v>124.4</v>
      </c>
      <c r="H122" s="36">
        <v>132.4</v>
      </c>
      <c r="I122" s="36">
        <v>118.2</v>
      </c>
      <c r="J122" s="36">
        <v>138.1</v>
      </c>
      <c r="K122" s="36">
        <v>141.80000000000001</v>
      </c>
      <c r="L122" s="36">
        <v>166</v>
      </c>
      <c r="M122" s="36">
        <v>107.5</v>
      </c>
      <c r="N122" s="36">
        <v>132.19999999999999</v>
      </c>
      <c r="O122" s="36">
        <v>126.1</v>
      </c>
      <c r="P122" s="36">
        <v>138.30000000000001</v>
      </c>
      <c r="Q122" s="36">
        <v>130.94999999999999</v>
      </c>
      <c r="R122" s="36">
        <v>146.80000000000001</v>
      </c>
      <c r="S122" s="36">
        <v>121.33333333333333</v>
      </c>
      <c r="T122" s="36">
        <v>139.94999999999999</v>
      </c>
      <c r="U122" s="36">
        <v>133.6</v>
      </c>
      <c r="V122" s="36">
        <v>136</v>
      </c>
      <c r="W122" s="36">
        <v>135.4</v>
      </c>
      <c r="X122" s="36">
        <v>131.1</v>
      </c>
      <c r="Y122" s="36">
        <v>134.80000000000001</v>
      </c>
      <c r="Z122" t="s">
        <v>79</v>
      </c>
      <c r="AA122" s="36">
        <v>127.4</v>
      </c>
      <c r="AB122" s="36">
        <v>128.5</v>
      </c>
      <c r="AC122" s="36">
        <v>125.8</v>
      </c>
      <c r="AD122">
        <v>115.1</v>
      </c>
      <c r="AE122">
        <v>123.6</v>
      </c>
      <c r="AF122">
        <v>129.1</v>
      </c>
      <c r="AG122">
        <v>119.7</v>
      </c>
      <c r="AH122">
        <v>122.5</v>
      </c>
      <c r="AI122">
        <v>130.30000000000001</v>
      </c>
    </row>
    <row r="123" spans="1:35">
      <c r="A123" t="s">
        <v>85</v>
      </c>
      <c r="B123">
        <v>2016</v>
      </c>
      <c r="C123" t="s">
        <v>167</v>
      </c>
      <c r="D123" t="s">
        <v>1339</v>
      </c>
      <c r="E123" s="36">
        <v>125</v>
      </c>
      <c r="F123" s="36">
        <v>142.1</v>
      </c>
      <c r="G123" s="36">
        <v>127</v>
      </c>
      <c r="H123" s="36">
        <v>130.4</v>
      </c>
      <c r="I123" s="36">
        <v>109.6</v>
      </c>
      <c r="J123" s="36">
        <v>133.5</v>
      </c>
      <c r="K123" s="36">
        <v>151.4</v>
      </c>
      <c r="L123" s="36">
        <v>182.8</v>
      </c>
      <c r="M123" s="36">
        <v>111.1</v>
      </c>
      <c r="N123" s="36">
        <v>141.5</v>
      </c>
      <c r="O123" s="36">
        <v>121.5</v>
      </c>
      <c r="P123" s="36">
        <v>136.30000000000001</v>
      </c>
      <c r="Q123" s="36">
        <v>134.55000000000001</v>
      </c>
      <c r="R123" s="36">
        <v>153.9</v>
      </c>
      <c r="S123" s="36">
        <v>119</v>
      </c>
      <c r="T123" s="36">
        <v>142.44999999999999</v>
      </c>
      <c r="U123" s="36">
        <v>134.6</v>
      </c>
      <c r="V123" s="36">
        <v>142.19999999999999</v>
      </c>
      <c r="W123" s="36">
        <v>127.2</v>
      </c>
      <c r="X123" s="36">
        <v>120.7</v>
      </c>
      <c r="Y123" s="36">
        <v>126.2</v>
      </c>
      <c r="Z123">
        <v>126</v>
      </c>
      <c r="AA123" s="36">
        <v>115</v>
      </c>
      <c r="AB123" s="36">
        <v>123.2</v>
      </c>
      <c r="AC123" s="36">
        <v>120.3</v>
      </c>
      <c r="AD123">
        <v>110.7</v>
      </c>
      <c r="AE123">
        <v>119.8</v>
      </c>
      <c r="AF123">
        <v>128</v>
      </c>
      <c r="AG123">
        <v>118.5</v>
      </c>
      <c r="AH123">
        <v>118.7</v>
      </c>
      <c r="AI123">
        <v>126.6</v>
      </c>
    </row>
    <row r="124" spans="1:35">
      <c r="A124" t="s">
        <v>104</v>
      </c>
      <c r="B124">
        <v>2016</v>
      </c>
      <c r="C124" t="s">
        <v>167</v>
      </c>
      <c r="D124" t="s">
        <v>1339</v>
      </c>
      <c r="E124" s="36">
        <v>126.8</v>
      </c>
      <c r="F124" s="36">
        <v>139.1</v>
      </c>
      <c r="G124" s="36">
        <v>125.4</v>
      </c>
      <c r="H124" s="36">
        <v>131.69999999999999</v>
      </c>
      <c r="I124" s="36">
        <v>115</v>
      </c>
      <c r="J124" s="36">
        <v>136</v>
      </c>
      <c r="K124" s="36">
        <v>145.1</v>
      </c>
      <c r="L124" s="36">
        <v>171.7</v>
      </c>
      <c r="M124" s="36">
        <v>108.7</v>
      </c>
      <c r="N124" s="36">
        <v>135.30000000000001</v>
      </c>
      <c r="O124" s="36">
        <v>124.2</v>
      </c>
      <c r="P124" s="36">
        <v>137.4</v>
      </c>
      <c r="Q124" s="36">
        <v>132.25</v>
      </c>
      <c r="R124" s="36">
        <v>149.25</v>
      </c>
      <c r="S124" s="36">
        <v>120.36666666666667</v>
      </c>
      <c r="T124" s="36">
        <v>140.55000000000001</v>
      </c>
      <c r="U124" s="36">
        <v>134</v>
      </c>
      <c r="V124" s="36">
        <v>137.69999999999999</v>
      </c>
      <c r="W124" s="36">
        <v>132.19999999999999</v>
      </c>
      <c r="X124" s="36">
        <v>126.8</v>
      </c>
      <c r="Y124" s="36">
        <v>131.4</v>
      </c>
      <c r="Z124">
        <v>126</v>
      </c>
      <c r="AA124" s="36">
        <v>122.7</v>
      </c>
      <c r="AB124" s="36">
        <v>126</v>
      </c>
      <c r="AC124" s="36">
        <v>123.7</v>
      </c>
      <c r="AD124">
        <v>112.8</v>
      </c>
      <c r="AE124">
        <v>121.5</v>
      </c>
      <c r="AF124">
        <v>128.5</v>
      </c>
      <c r="AG124">
        <v>119.2</v>
      </c>
      <c r="AH124">
        <v>120.7</v>
      </c>
      <c r="AI124">
        <v>128.6</v>
      </c>
    </row>
    <row r="125" spans="1:35">
      <c r="A125" t="s">
        <v>60</v>
      </c>
      <c r="B125">
        <v>2016</v>
      </c>
      <c r="C125" t="s">
        <v>177</v>
      </c>
      <c r="D125" t="s">
        <v>1340</v>
      </c>
      <c r="E125" s="36">
        <v>128.6</v>
      </c>
      <c r="F125" s="36">
        <v>138.6</v>
      </c>
      <c r="G125" s="36">
        <v>126.6</v>
      </c>
      <c r="H125" s="36">
        <v>133.6</v>
      </c>
      <c r="I125" s="36">
        <v>118.6</v>
      </c>
      <c r="J125" s="36">
        <v>137.4</v>
      </c>
      <c r="K125" s="36">
        <v>152.5</v>
      </c>
      <c r="L125" s="36">
        <v>169.2</v>
      </c>
      <c r="M125" s="36">
        <v>108.8</v>
      </c>
      <c r="N125" s="36">
        <v>133.1</v>
      </c>
      <c r="O125" s="36">
        <v>126.4</v>
      </c>
      <c r="P125" s="36">
        <v>139.19999999999999</v>
      </c>
      <c r="Q125" s="36">
        <v>132.6</v>
      </c>
      <c r="R125" s="36">
        <v>148.89999999999998</v>
      </c>
      <c r="S125" s="36">
        <v>122.19999999999999</v>
      </c>
      <c r="T125" s="36">
        <v>144.94999999999999</v>
      </c>
      <c r="U125" s="36">
        <v>136</v>
      </c>
      <c r="V125" s="36">
        <v>137.19999999999999</v>
      </c>
      <c r="W125" s="36">
        <v>136.30000000000001</v>
      </c>
      <c r="X125" s="36">
        <v>131.6</v>
      </c>
      <c r="Y125" s="36">
        <v>135.6</v>
      </c>
      <c r="Z125" t="s">
        <v>79</v>
      </c>
      <c r="AA125" s="36">
        <v>128</v>
      </c>
      <c r="AB125" s="36">
        <v>129.30000000000001</v>
      </c>
      <c r="AC125" s="36">
        <v>126.2</v>
      </c>
      <c r="AD125">
        <v>116.3</v>
      </c>
      <c r="AE125">
        <v>124.1</v>
      </c>
      <c r="AF125">
        <v>130.19999999999999</v>
      </c>
      <c r="AG125">
        <v>119.9</v>
      </c>
      <c r="AH125">
        <v>123.3</v>
      </c>
      <c r="AI125">
        <v>131.9</v>
      </c>
    </row>
    <row r="126" spans="1:35">
      <c r="A126" t="s">
        <v>85</v>
      </c>
      <c r="B126">
        <v>2016</v>
      </c>
      <c r="C126" t="s">
        <v>177</v>
      </c>
      <c r="D126" t="s">
        <v>1340</v>
      </c>
      <c r="E126" s="36">
        <v>125.9</v>
      </c>
      <c r="F126" s="36">
        <v>143.9</v>
      </c>
      <c r="G126" s="36">
        <v>130.9</v>
      </c>
      <c r="H126" s="36">
        <v>131</v>
      </c>
      <c r="I126" s="36">
        <v>110.2</v>
      </c>
      <c r="J126" s="36">
        <v>135.5</v>
      </c>
      <c r="K126" s="36">
        <v>173.7</v>
      </c>
      <c r="L126" s="36">
        <v>184.4</v>
      </c>
      <c r="M126" s="36">
        <v>112</v>
      </c>
      <c r="N126" s="36">
        <v>142.80000000000001</v>
      </c>
      <c r="O126" s="36">
        <v>121.6</v>
      </c>
      <c r="P126" s="36">
        <v>136.9</v>
      </c>
      <c r="Q126" s="36">
        <v>137.4</v>
      </c>
      <c r="R126" s="36">
        <v>155.15</v>
      </c>
      <c r="S126" s="36">
        <v>119.7</v>
      </c>
      <c r="T126" s="36">
        <v>154.6</v>
      </c>
      <c r="U126" s="36">
        <v>138.19999999999999</v>
      </c>
      <c r="V126" s="36">
        <v>142.69999999999999</v>
      </c>
      <c r="W126" s="36">
        <v>127.6</v>
      </c>
      <c r="X126" s="36">
        <v>121.1</v>
      </c>
      <c r="Y126" s="36">
        <v>126.6</v>
      </c>
      <c r="Z126">
        <v>125.5</v>
      </c>
      <c r="AA126" s="36">
        <v>115.5</v>
      </c>
      <c r="AB126" s="36">
        <v>123.2</v>
      </c>
      <c r="AC126" s="36">
        <v>120.6</v>
      </c>
      <c r="AD126">
        <v>112.3</v>
      </c>
      <c r="AE126">
        <v>119.9</v>
      </c>
      <c r="AF126">
        <v>129.30000000000001</v>
      </c>
      <c r="AG126">
        <v>118.8</v>
      </c>
      <c r="AH126">
        <v>119.6</v>
      </c>
      <c r="AI126">
        <v>128.1</v>
      </c>
    </row>
    <row r="127" spans="1:35">
      <c r="A127" t="s">
        <v>104</v>
      </c>
      <c r="B127">
        <v>2016</v>
      </c>
      <c r="C127" t="s">
        <v>177</v>
      </c>
      <c r="D127" t="s">
        <v>1340</v>
      </c>
      <c r="E127" s="36">
        <v>127.7</v>
      </c>
      <c r="F127" s="36">
        <v>140.5</v>
      </c>
      <c r="G127" s="36">
        <v>128.30000000000001</v>
      </c>
      <c r="H127" s="36">
        <v>132.6</v>
      </c>
      <c r="I127" s="36">
        <v>115.5</v>
      </c>
      <c r="J127" s="36">
        <v>136.5</v>
      </c>
      <c r="K127" s="36">
        <v>159.69999999999999</v>
      </c>
      <c r="L127" s="36">
        <v>174.3</v>
      </c>
      <c r="M127" s="36">
        <v>109.9</v>
      </c>
      <c r="N127" s="36">
        <v>136.30000000000001</v>
      </c>
      <c r="O127" s="36">
        <v>124.4</v>
      </c>
      <c r="P127" s="36">
        <v>138.1</v>
      </c>
      <c r="Q127" s="36">
        <v>134.4</v>
      </c>
      <c r="R127" s="36">
        <v>151</v>
      </c>
      <c r="S127" s="36">
        <v>121.16666666666667</v>
      </c>
      <c r="T127" s="36">
        <v>148.1</v>
      </c>
      <c r="U127" s="36">
        <v>136.80000000000001</v>
      </c>
      <c r="V127" s="36">
        <v>138.69999999999999</v>
      </c>
      <c r="W127" s="36">
        <v>132.9</v>
      </c>
      <c r="X127" s="36">
        <v>127.2</v>
      </c>
      <c r="Y127" s="36">
        <v>132</v>
      </c>
      <c r="Z127">
        <v>125.5</v>
      </c>
      <c r="AA127" s="36">
        <v>123.3</v>
      </c>
      <c r="AB127" s="36">
        <v>126.4</v>
      </c>
      <c r="AC127" s="36">
        <v>124.1</v>
      </c>
      <c r="AD127">
        <v>114.2</v>
      </c>
      <c r="AE127">
        <v>121.7</v>
      </c>
      <c r="AF127">
        <v>129.69999999999999</v>
      </c>
      <c r="AG127">
        <v>119.4</v>
      </c>
      <c r="AH127">
        <v>121.5</v>
      </c>
      <c r="AI127">
        <v>130.1</v>
      </c>
    </row>
    <row r="128" spans="1:35">
      <c r="A128" t="s">
        <v>60</v>
      </c>
      <c r="B128">
        <v>2016</v>
      </c>
      <c r="C128" t="s">
        <v>194</v>
      </c>
      <c r="D128" t="s">
        <v>1341</v>
      </c>
      <c r="E128" s="36">
        <v>129.30000000000001</v>
      </c>
      <c r="F128" s="36">
        <v>139.5</v>
      </c>
      <c r="G128" s="36">
        <v>129.6</v>
      </c>
      <c r="H128" s="36">
        <v>134.5</v>
      </c>
      <c r="I128" s="36">
        <v>119.5</v>
      </c>
      <c r="J128" s="36">
        <v>138.5</v>
      </c>
      <c r="K128" s="36">
        <v>158.19999999999999</v>
      </c>
      <c r="L128" s="36">
        <v>171.8</v>
      </c>
      <c r="M128" s="36">
        <v>110.3</v>
      </c>
      <c r="N128" s="36">
        <v>134.30000000000001</v>
      </c>
      <c r="O128" s="36">
        <v>127.3</v>
      </c>
      <c r="P128" s="36">
        <v>139.9</v>
      </c>
      <c r="Q128" s="36">
        <v>134.55000000000001</v>
      </c>
      <c r="R128" s="36">
        <v>150.55000000000001</v>
      </c>
      <c r="S128" s="36">
        <v>123.23333333333335</v>
      </c>
      <c r="T128" s="36">
        <v>148.35</v>
      </c>
      <c r="U128" s="36">
        <v>137.6</v>
      </c>
      <c r="V128" s="36">
        <v>138</v>
      </c>
      <c r="W128" s="36">
        <v>137.19999999999999</v>
      </c>
      <c r="X128" s="36">
        <v>132.19999999999999</v>
      </c>
      <c r="Y128" s="36">
        <v>136.5</v>
      </c>
      <c r="Z128" t="s">
        <v>79</v>
      </c>
      <c r="AA128" s="36">
        <v>128.19999999999999</v>
      </c>
      <c r="AB128" s="36">
        <v>130</v>
      </c>
      <c r="AC128" s="36">
        <v>126.7</v>
      </c>
      <c r="AD128">
        <v>116.4</v>
      </c>
      <c r="AE128">
        <v>125.2</v>
      </c>
      <c r="AF128">
        <v>130.80000000000001</v>
      </c>
      <c r="AG128">
        <v>120.9</v>
      </c>
      <c r="AH128">
        <v>123.8</v>
      </c>
      <c r="AI128">
        <v>133</v>
      </c>
    </row>
    <row r="129" spans="1:35">
      <c r="A129" t="s">
        <v>85</v>
      </c>
      <c r="B129">
        <v>2016</v>
      </c>
      <c r="C129" t="s">
        <v>194</v>
      </c>
      <c r="D129" t="s">
        <v>1341</v>
      </c>
      <c r="E129" s="36">
        <v>126.8</v>
      </c>
      <c r="F129" s="36">
        <v>144.19999999999999</v>
      </c>
      <c r="G129" s="36">
        <v>136.6</v>
      </c>
      <c r="H129" s="36">
        <v>131.80000000000001</v>
      </c>
      <c r="I129" s="36">
        <v>111</v>
      </c>
      <c r="J129" s="36">
        <v>137</v>
      </c>
      <c r="K129" s="36">
        <v>179.5</v>
      </c>
      <c r="L129" s="36">
        <v>188.4</v>
      </c>
      <c r="M129" s="36">
        <v>113.3</v>
      </c>
      <c r="N129" s="36">
        <v>143.9</v>
      </c>
      <c r="O129" s="36">
        <v>121.7</v>
      </c>
      <c r="P129" s="36">
        <v>137.5</v>
      </c>
      <c r="Q129" s="36">
        <v>140.39999999999998</v>
      </c>
      <c r="R129" s="36">
        <v>157.6</v>
      </c>
      <c r="S129" s="36">
        <v>120.60000000000001</v>
      </c>
      <c r="T129" s="36">
        <v>158.25</v>
      </c>
      <c r="U129" s="36">
        <v>139.80000000000001</v>
      </c>
      <c r="V129" s="36">
        <v>142.9</v>
      </c>
      <c r="W129" s="36">
        <v>127.9</v>
      </c>
      <c r="X129" s="36">
        <v>121.1</v>
      </c>
      <c r="Y129" s="36">
        <v>126.9</v>
      </c>
      <c r="Z129">
        <v>126.4</v>
      </c>
      <c r="AA129" s="36">
        <v>115.5</v>
      </c>
      <c r="AB129" s="36">
        <v>123.5</v>
      </c>
      <c r="AC129" s="36">
        <v>120.9</v>
      </c>
      <c r="AD129">
        <v>111.7</v>
      </c>
      <c r="AE129">
        <v>120.3</v>
      </c>
      <c r="AF129">
        <v>130.80000000000001</v>
      </c>
      <c r="AG129">
        <v>120</v>
      </c>
      <c r="AH129">
        <v>119.9</v>
      </c>
      <c r="AI129">
        <v>129</v>
      </c>
    </row>
    <row r="130" spans="1:35">
      <c r="A130" t="s">
        <v>104</v>
      </c>
      <c r="B130">
        <v>2016</v>
      </c>
      <c r="C130" t="s">
        <v>194</v>
      </c>
      <c r="D130" t="s">
        <v>1341</v>
      </c>
      <c r="E130" s="36">
        <v>128.5</v>
      </c>
      <c r="F130" s="36">
        <v>141.19999999999999</v>
      </c>
      <c r="G130" s="36">
        <v>132.30000000000001</v>
      </c>
      <c r="H130" s="36">
        <v>133.5</v>
      </c>
      <c r="I130" s="36">
        <v>116.4</v>
      </c>
      <c r="J130" s="36">
        <v>137.80000000000001</v>
      </c>
      <c r="K130" s="36">
        <v>165.4</v>
      </c>
      <c r="L130" s="36">
        <v>177.4</v>
      </c>
      <c r="M130" s="36">
        <v>111.3</v>
      </c>
      <c r="N130" s="36">
        <v>137.5</v>
      </c>
      <c r="O130" s="36">
        <v>125</v>
      </c>
      <c r="P130" s="36">
        <v>138.80000000000001</v>
      </c>
      <c r="Q130" s="36">
        <v>136.75</v>
      </c>
      <c r="R130" s="36">
        <v>152.94999999999999</v>
      </c>
      <c r="S130" s="36">
        <v>122.16666666666667</v>
      </c>
      <c r="T130" s="36">
        <v>151.60000000000002</v>
      </c>
      <c r="U130" s="36">
        <v>138.4</v>
      </c>
      <c r="V130" s="36">
        <v>139.30000000000001</v>
      </c>
      <c r="W130" s="36">
        <v>133.5</v>
      </c>
      <c r="X130" s="36">
        <v>127.6</v>
      </c>
      <c r="Y130" s="36">
        <v>132.69999999999999</v>
      </c>
      <c r="Z130">
        <v>126.4</v>
      </c>
      <c r="AA130" s="36">
        <v>123.4</v>
      </c>
      <c r="AB130" s="36">
        <v>126.9</v>
      </c>
      <c r="AC130" s="36">
        <v>124.5</v>
      </c>
      <c r="AD130">
        <v>113.9</v>
      </c>
      <c r="AE130">
        <v>122.4</v>
      </c>
      <c r="AF130">
        <v>130.80000000000001</v>
      </c>
      <c r="AG130">
        <v>120.5</v>
      </c>
      <c r="AH130">
        <v>121.9</v>
      </c>
      <c r="AI130">
        <v>131.1</v>
      </c>
    </row>
    <row r="131" spans="1:35">
      <c r="A131" t="s">
        <v>60</v>
      </c>
      <c r="B131">
        <v>2016</v>
      </c>
      <c r="C131" t="s">
        <v>213</v>
      </c>
      <c r="D131" t="s">
        <v>1342</v>
      </c>
      <c r="E131" s="36">
        <v>130.1</v>
      </c>
      <c r="F131" s="36">
        <v>138.80000000000001</v>
      </c>
      <c r="G131" s="36">
        <v>130.30000000000001</v>
      </c>
      <c r="H131" s="36">
        <v>135.30000000000001</v>
      </c>
      <c r="I131" s="36">
        <v>119.9</v>
      </c>
      <c r="J131" s="36">
        <v>140.19999999999999</v>
      </c>
      <c r="K131" s="36">
        <v>156.9</v>
      </c>
      <c r="L131" s="36">
        <v>172.2</v>
      </c>
      <c r="M131" s="36">
        <v>112.1</v>
      </c>
      <c r="N131" s="36">
        <v>134.9</v>
      </c>
      <c r="O131" s="36">
        <v>128.1</v>
      </c>
      <c r="P131" s="36">
        <v>140.69999999999999</v>
      </c>
      <c r="Q131" s="36">
        <v>134.55000000000001</v>
      </c>
      <c r="R131" s="36">
        <v>151.14999999999998</v>
      </c>
      <c r="S131" s="36">
        <v>124.23333333333333</v>
      </c>
      <c r="T131" s="36">
        <v>148.55000000000001</v>
      </c>
      <c r="U131" s="36">
        <v>138</v>
      </c>
      <c r="V131" s="36">
        <v>138.9</v>
      </c>
      <c r="W131" s="36">
        <v>137.80000000000001</v>
      </c>
      <c r="X131" s="36">
        <v>133</v>
      </c>
      <c r="Y131" s="36">
        <v>137.1</v>
      </c>
      <c r="Z131" t="s">
        <v>79</v>
      </c>
      <c r="AA131" s="36">
        <v>129.1</v>
      </c>
      <c r="AB131" s="36">
        <v>130.6</v>
      </c>
      <c r="AC131" s="36">
        <v>127</v>
      </c>
      <c r="AD131">
        <v>116</v>
      </c>
      <c r="AE131">
        <v>125.5</v>
      </c>
      <c r="AF131">
        <v>131.9</v>
      </c>
      <c r="AG131">
        <v>122</v>
      </c>
      <c r="AH131">
        <v>124.2</v>
      </c>
      <c r="AI131">
        <v>133.5</v>
      </c>
    </row>
    <row r="132" spans="1:35">
      <c r="A132" t="s">
        <v>85</v>
      </c>
      <c r="B132">
        <v>2016</v>
      </c>
      <c r="C132" t="s">
        <v>213</v>
      </c>
      <c r="D132" t="s">
        <v>1342</v>
      </c>
      <c r="E132" s="36">
        <v>127.6</v>
      </c>
      <c r="F132" s="36">
        <v>140.30000000000001</v>
      </c>
      <c r="G132" s="36">
        <v>133.69999999999999</v>
      </c>
      <c r="H132" s="36">
        <v>132.19999999999999</v>
      </c>
      <c r="I132" s="36">
        <v>111.8</v>
      </c>
      <c r="J132" s="36">
        <v>135.80000000000001</v>
      </c>
      <c r="K132" s="36">
        <v>163.5</v>
      </c>
      <c r="L132" s="36">
        <v>182.3</v>
      </c>
      <c r="M132" s="36">
        <v>114.6</v>
      </c>
      <c r="N132" s="36">
        <v>144.6</v>
      </c>
      <c r="O132" s="36">
        <v>121.9</v>
      </c>
      <c r="P132" s="36">
        <v>138.1</v>
      </c>
      <c r="Q132" s="36">
        <v>137</v>
      </c>
      <c r="R132" s="36">
        <v>154.94999999999999</v>
      </c>
      <c r="S132" s="36">
        <v>121.5</v>
      </c>
      <c r="T132" s="36">
        <v>149.65</v>
      </c>
      <c r="U132" s="36">
        <v>137.6</v>
      </c>
      <c r="V132" s="36">
        <v>143.6</v>
      </c>
      <c r="W132" s="36">
        <v>128.30000000000001</v>
      </c>
      <c r="X132" s="36">
        <v>121.4</v>
      </c>
      <c r="Y132" s="36">
        <v>127.3</v>
      </c>
      <c r="Z132">
        <v>127.3</v>
      </c>
      <c r="AA132" s="36">
        <v>114.7</v>
      </c>
      <c r="AB132" s="36">
        <v>123.9</v>
      </c>
      <c r="AC132" s="36">
        <v>121.2</v>
      </c>
      <c r="AD132">
        <v>110.4</v>
      </c>
      <c r="AE132">
        <v>120.6</v>
      </c>
      <c r="AF132">
        <v>131.5</v>
      </c>
      <c r="AG132">
        <v>120.9</v>
      </c>
      <c r="AH132">
        <v>119.9</v>
      </c>
      <c r="AI132">
        <v>128.4</v>
      </c>
    </row>
    <row r="133" spans="1:35">
      <c r="A133" t="s">
        <v>104</v>
      </c>
      <c r="B133">
        <v>2016</v>
      </c>
      <c r="C133" t="s">
        <v>213</v>
      </c>
      <c r="D133" t="s">
        <v>1342</v>
      </c>
      <c r="E133" s="36">
        <v>129.30000000000001</v>
      </c>
      <c r="F133" s="36">
        <v>139.30000000000001</v>
      </c>
      <c r="G133" s="36">
        <v>131.6</v>
      </c>
      <c r="H133" s="36">
        <v>134.1</v>
      </c>
      <c r="I133" s="36">
        <v>116.9</v>
      </c>
      <c r="J133" s="36">
        <v>138.1</v>
      </c>
      <c r="K133" s="36">
        <v>159.1</v>
      </c>
      <c r="L133" s="36">
        <v>175.6</v>
      </c>
      <c r="M133" s="36">
        <v>112.9</v>
      </c>
      <c r="N133" s="36">
        <v>138.1</v>
      </c>
      <c r="O133" s="36">
        <v>125.5</v>
      </c>
      <c r="P133" s="36">
        <v>139.5</v>
      </c>
      <c r="Q133" s="36">
        <v>135.44999999999999</v>
      </c>
      <c r="R133" s="36">
        <v>152.44999999999999</v>
      </c>
      <c r="S133" s="36">
        <v>123.10000000000001</v>
      </c>
      <c r="T133" s="36">
        <v>148.6</v>
      </c>
      <c r="U133" s="36">
        <v>137.9</v>
      </c>
      <c r="V133" s="36">
        <v>140.19999999999999</v>
      </c>
      <c r="W133" s="36">
        <v>134.1</v>
      </c>
      <c r="X133" s="36">
        <v>128.19999999999999</v>
      </c>
      <c r="Y133" s="36">
        <v>133.19999999999999</v>
      </c>
      <c r="Z133">
        <v>127.3</v>
      </c>
      <c r="AA133" s="36">
        <v>123.6</v>
      </c>
      <c r="AB133" s="36">
        <v>127.4</v>
      </c>
      <c r="AC133" s="36">
        <v>124.8</v>
      </c>
      <c r="AD133">
        <v>113.1</v>
      </c>
      <c r="AE133">
        <v>122.7</v>
      </c>
      <c r="AF133">
        <v>131.69999999999999</v>
      </c>
      <c r="AG133">
        <v>121.5</v>
      </c>
      <c r="AH133">
        <v>122.1</v>
      </c>
      <c r="AI133">
        <v>131.1</v>
      </c>
    </row>
    <row r="134" spans="1:35">
      <c r="A134" t="s">
        <v>60</v>
      </c>
      <c r="B134">
        <v>2016</v>
      </c>
      <c r="C134" t="s">
        <v>228</v>
      </c>
      <c r="D134" t="s">
        <v>1343</v>
      </c>
      <c r="E134" s="36">
        <v>130.80000000000001</v>
      </c>
      <c r="F134" s="36">
        <v>138.19999999999999</v>
      </c>
      <c r="G134" s="36">
        <v>130.5</v>
      </c>
      <c r="H134" s="36">
        <v>135.5</v>
      </c>
      <c r="I134" s="36">
        <v>120.2</v>
      </c>
      <c r="J134" s="36">
        <v>139.19999999999999</v>
      </c>
      <c r="K134" s="36">
        <v>149.5</v>
      </c>
      <c r="L134" s="36">
        <v>170.4</v>
      </c>
      <c r="M134" s="36">
        <v>113.1</v>
      </c>
      <c r="N134" s="36">
        <v>135.80000000000001</v>
      </c>
      <c r="O134" s="36">
        <v>128.80000000000001</v>
      </c>
      <c r="P134" s="36">
        <v>141.5</v>
      </c>
      <c r="Q134" s="36">
        <v>134.35</v>
      </c>
      <c r="R134" s="36">
        <v>150.60000000000002</v>
      </c>
      <c r="S134" s="36">
        <v>124.93333333333334</v>
      </c>
      <c r="T134" s="36">
        <v>144.35</v>
      </c>
      <c r="U134" s="36">
        <v>137.19999999999999</v>
      </c>
      <c r="V134" s="36">
        <v>139.9</v>
      </c>
      <c r="W134" s="36">
        <v>138.5</v>
      </c>
      <c r="X134" s="36">
        <v>133.5</v>
      </c>
      <c r="Y134" s="36">
        <v>137.80000000000001</v>
      </c>
      <c r="Z134" t="s">
        <v>79</v>
      </c>
      <c r="AA134" s="36">
        <v>129.69999999999999</v>
      </c>
      <c r="AB134" s="36">
        <v>131.1</v>
      </c>
      <c r="AC134" s="36">
        <v>127.8</v>
      </c>
      <c r="AD134">
        <v>117</v>
      </c>
      <c r="AE134">
        <v>125.7</v>
      </c>
      <c r="AF134">
        <v>132.19999999999999</v>
      </c>
      <c r="AG134">
        <v>122.8</v>
      </c>
      <c r="AH134">
        <v>124.9</v>
      </c>
      <c r="AI134">
        <v>133.4</v>
      </c>
    </row>
    <row r="135" spans="1:35">
      <c r="A135" t="s">
        <v>85</v>
      </c>
      <c r="B135">
        <v>2016</v>
      </c>
      <c r="C135" t="s">
        <v>228</v>
      </c>
      <c r="D135" t="s">
        <v>1343</v>
      </c>
      <c r="E135" s="36">
        <v>128.1</v>
      </c>
      <c r="F135" s="36">
        <v>137.69999999999999</v>
      </c>
      <c r="G135" s="36">
        <v>130.6</v>
      </c>
      <c r="H135" s="36">
        <v>132.6</v>
      </c>
      <c r="I135" s="36">
        <v>111.9</v>
      </c>
      <c r="J135" s="36">
        <v>132.5</v>
      </c>
      <c r="K135" s="36">
        <v>152.9</v>
      </c>
      <c r="L135" s="36">
        <v>173.6</v>
      </c>
      <c r="M135" s="36">
        <v>115.1</v>
      </c>
      <c r="N135" s="36">
        <v>144.80000000000001</v>
      </c>
      <c r="O135" s="36">
        <v>122.1</v>
      </c>
      <c r="P135" s="36">
        <v>138.80000000000001</v>
      </c>
      <c r="Q135" s="36">
        <v>134.14999999999998</v>
      </c>
      <c r="R135" s="36">
        <v>150.85</v>
      </c>
      <c r="S135" s="36">
        <v>121.93333333333334</v>
      </c>
      <c r="T135" s="36">
        <v>142.69999999999999</v>
      </c>
      <c r="U135" s="36">
        <v>135.69999999999999</v>
      </c>
      <c r="V135" s="36">
        <v>143.9</v>
      </c>
      <c r="W135" s="36">
        <v>128.69999999999999</v>
      </c>
      <c r="X135" s="36">
        <v>121.6</v>
      </c>
      <c r="Y135" s="36">
        <v>127.7</v>
      </c>
      <c r="Z135">
        <v>127.9</v>
      </c>
      <c r="AA135" s="36">
        <v>114.8</v>
      </c>
      <c r="AB135" s="36">
        <v>124.3</v>
      </c>
      <c r="AC135" s="36">
        <v>121.4</v>
      </c>
      <c r="AD135">
        <v>111.8</v>
      </c>
      <c r="AE135">
        <v>120.8</v>
      </c>
      <c r="AF135">
        <v>131.6</v>
      </c>
      <c r="AG135">
        <v>121.2</v>
      </c>
      <c r="AH135">
        <v>120.5</v>
      </c>
      <c r="AI135">
        <v>128</v>
      </c>
    </row>
    <row r="136" spans="1:35">
      <c r="A136" t="s">
        <v>104</v>
      </c>
      <c r="B136">
        <v>2016</v>
      </c>
      <c r="C136" t="s">
        <v>228</v>
      </c>
      <c r="D136" t="s">
        <v>1343</v>
      </c>
      <c r="E136" s="36">
        <v>129.9</v>
      </c>
      <c r="F136" s="36">
        <v>138</v>
      </c>
      <c r="G136" s="36">
        <v>130.5</v>
      </c>
      <c r="H136" s="36">
        <v>134.4</v>
      </c>
      <c r="I136" s="36">
        <v>117.2</v>
      </c>
      <c r="J136" s="36">
        <v>136.1</v>
      </c>
      <c r="K136" s="36">
        <v>150.69999999999999</v>
      </c>
      <c r="L136" s="36">
        <v>171.5</v>
      </c>
      <c r="M136" s="36">
        <v>113.8</v>
      </c>
      <c r="N136" s="36">
        <v>138.80000000000001</v>
      </c>
      <c r="O136" s="36">
        <v>126</v>
      </c>
      <c r="P136" s="36">
        <v>140.19999999999999</v>
      </c>
      <c r="Q136" s="36">
        <v>134.25</v>
      </c>
      <c r="R136" s="36">
        <v>150.69999999999999</v>
      </c>
      <c r="S136" s="36">
        <v>123.73333333333333</v>
      </c>
      <c r="T136" s="36">
        <v>143.39999999999998</v>
      </c>
      <c r="U136" s="36">
        <v>136.6</v>
      </c>
      <c r="V136" s="36">
        <v>141</v>
      </c>
      <c r="W136" s="36">
        <v>134.6</v>
      </c>
      <c r="X136" s="36">
        <v>128.6</v>
      </c>
      <c r="Y136" s="36">
        <v>133.80000000000001</v>
      </c>
      <c r="Z136">
        <v>127.9</v>
      </c>
      <c r="AA136" s="36">
        <v>124.1</v>
      </c>
      <c r="AB136" s="36">
        <v>127.9</v>
      </c>
      <c r="AC136" s="36">
        <v>125.4</v>
      </c>
      <c r="AD136">
        <v>114.3</v>
      </c>
      <c r="AE136">
        <v>122.9</v>
      </c>
      <c r="AF136">
        <v>131.80000000000001</v>
      </c>
      <c r="AG136">
        <v>122.1</v>
      </c>
      <c r="AH136">
        <v>122.8</v>
      </c>
      <c r="AI136">
        <v>130.9</v>
      </c>
    </row>
    <row r="137" spans="1:35">
      <c r="A137" t="s">
        <v>60</v>
      </c>
      <c r="B137">
        <v>2016</v>
      </c>
      <c r="C137" t="s">
        <v>238</v>
      </c>
      <c r="D137" t="s">
        <v>1344</v>
      </c>
      <c r="E137" s="36">
        <v>131.30000000000001</v>
      </c>
      <c r="F137" s="36">
        <v>137.6</v>
      </c>
      <c r="G137" s="36">
        <v>130.1</v>
      </c>
      <c r="H137" s="36">
        <v>136</v>
      </c>
      <c r="I137" s="36">
        <v>120.8</v>
      </c>
      <c r="J137" s="36">
        <v>138.4</v>
      </c>
      <c r="K137" s="36">
        <v>149.19999999999999</v>
      </c>
      <c r="L137" s="36">
        <v>170.2</v>
      </c>
      <c r="M137" s="36">
        <v>113.4</v>
      </c>
      <c r="N137" s="36">
        <v>136.30000000000001</v>
      </c>
      <c r="O137" s="36">
        <v>128.69999999999999</v>
      </c>
      <c r="P137" s="36">
        <v>142.4</v>
      </c>
      <c r="Q137" s="36">
        <v>133.85</v>
      </c>
      <c r="R137" s="36">
        <v>150.75</v>
      </c>
      <c r="S137" s="36">
        <v>125.53333333333335</v>
      </c>
      <c r="T137" s="36">
        <v>143.80000000000001</v>
      </c>
      <c r="U137" s="36">
        <v>137.4</v>
      </c>
      <c r="V137" s="36">
        <v>140.9</v>
      </c>
      <c r="W137" s="36">
        <v>139.6</v>
      </c>
      <c r="X137" s="36">
        <v>134.30000000000001</v>
      </c>
      <c r="Y137" s="36">
        <v>138.80000000000001</v>
      </c>
      <c r="Z137" t="s">
        <v>79</v>
      </c>
      <c r="AA137" s="36">
        <v>129.80000000000001</v>
      </c>
      <c r="AB137" s="36">
        <v>131.80000000000001</v>
      </c>
      <c r="AC137" s="36">
        <v>128.69999999999999</v>
      </c>
      <c r="AD137">
        <v>117.8</v>
      </c>
      <c r="AE137">
        <v>126.5</v>
      </c>
      <c r="AF137">
        <v>133</v>
      </c>
      <c r="AG137">
        <v>123</v>
      </c>
      <c r="AH137">
        <v>125.7</v>
      </c>
      <c r="AI137">
        <v>133.80000000000001</v>
      </c>
    </row>
    <row r="138" spans="1:35">
      <c r="A138" t="s">
        <v>85</v>
      </c>
      <c r="B138">
        <v>2016</v>
      </c>
      <c r="C138" t="s">
        <v>238</v>
      </c>
      <c r="D138" t="s">
        <v>1344</v>
      </c>
      <c r="E138" s="36">
        <v>128.69999999999999</v>
      </c>
      <c r="F138" s="36">
        <v>138.4</v>
      </c>
      <c r="G138" s="36">
        <v>130.30000000000001</v>
      </c>
      <c r="H138" s="36">
        <v>132.69999999999999</v>
      </c>
      <c r="I138" s="36">
        <v>112.5</v>
      </c>
      <c r="J138" s="36">
        <v>130.4</v>
      </c>
      <c r="K138" s="36">
        <v>155.1</v>
      </c>
      <c r="L138" s="36">
        <v>175.7</v>
      </c>
      <c r="M138" s="36">
        <v>115.4</v>
      </c>
      <c r="N138" s="36">
        <v>145.30000000000001</v>
      </c>
      <c r="O138" s="36">
        <v>122.5</v>
      </c>
      <c r="P138" s="36">
        <v>139.6</v>
      </c>
      <c r="Q138" s="36">
        <v>134.35000000000002</v>
      </c>
      <c r="R138" s="36">
        <v>152.19999999999999</v>
      </c>
      <c r="S138" s="36">
        <v>122.5</v>
      </c>
      <c r="T138" s="36">
        <v>142.75</v>
      </c>
      <c r="U138" s="36">
        <v>136.30000000000001</v>
      </c>
      <c r="V138" s="36">
        <v>144.30000000000001</v>
      </c>
      <c r="W138" s="36">
        <v>129.1</v>
      </c>
      <c r="X138" s="36">
        <v>121.9</v>
      </c>
      <c r="Y138" s="36">
        <v>128</v>
      </c>
      <c r="Z138">
        <v>128.69999999999999</v>
      </c>
      <c r="AA138" s="36">
        <v>115.2</v>
      </c>
      <c r="AB138" s="36">
        <v>124.5</v>
      </c>
      <c r="AC138" s="36">
        <v>121.8</v>
      </c>
      <c r="AD138">
        <v>112.8</v>
      </c>
      <c r="AE138">
        <v>121.2</v>
      </c>
      <c r="AF138">
        <v>131.9</v>
      </c>
      <c r="AG138">
        <v>120.8</v>
      </c>
      <c r="AH138">
        <v>120.9</v>
      </c>
      <c r="AI138">
        <v>128.6</v>
      </c>
    </row>
    <row r="139" spans="1:35">
      <c r="A139" t="s">
        <v>104</v>
      </c>
      <c r="B139">
        <v>2016</v>
      </c>
      <c r="C139" t="s">
        <v>238</v>
      </c>
      <c r="D139" t="s">
        <v>1344</v>
      </c>
      <c r="E139" s="36">
        <v>130.5</v>
      </c>
      <c r="F139" s="36">
        <v>137.9</v>
      </c>
      <c r="G139" s="36">
        <v>130.19999999999999</v>
      </c>
      <c r="H139" s="36">
        <v>134.80000000000001</v>
      </c>
      <c r="I139" s="36">
        <v>117.8</v>
      </c>
      <c r="J139" s="36">
        <v>134.69999999999999</v>
      </c>
      <c r="K139" s="36">
        <v>151.19999999999999</v>
      </c>
      <c r="L139" s="36">
        <v>172.1</v>
      </c>
      <c r="M139" s="36">
        <v>114.1</v>
      </c>
      <c r="N139" s="36">
        <v>139.30000000000001</v>
      </c>
      <c r="O139" s="36">
        <v>126.1</v>
      </c>
      <c r="P139" s="36">
        <v>141.1</v>
      </c>
      <c r="Q139" s="36">
        <v>134.05000000000001</v>
      </c>
      <c r="R139" s="36">
        <v>151.30000000000001</v>
      </c>
      <c r="S139" s="36">
        <v>124.33333333333333</v>
      </c>
      <c r="T139" s="36">
        <v>142.94999999999999</v>
      </c>
      <c r="U139" s="36">
        <v>137</v>
      </c>
      <c r="V139" s="36">
        <v>141.80000000000001</v>
      </c>
      <c r="W139" s="36">
        <v>135.5</v>
      </c>
      <c r="X139" s="36">
        <v>129.1</v>
      </c>
      <c r="Y139" s="36">
        <v>134.5</v>
      </c>
      <c r="Z139">
        <v>128.69999999999999</v>
      </c>
      <c r="AA139" s="36">
        <v>124.3</v>
      </c>
      <c r="AB139" s="36">
        <v>128.4</v>
      </c>
      <c r="AC139" s="36">
        <v>126.1</v>
      </c>
      <c r="AD139">
        <v>115.2</v>
      </c>
      <c r="AE139">
        <v>123.5</v>
      </c>
      <c r="AF139">
        <v>132.4</v>
      </c>
      <c r="AG139">
        <v>122.1</v>
      </c>
      <c r="AH139">
        <v>123.4</v>
      </c>
      <c r="AI139">
        <v>131.4</v>
      </c>
    </row>
    <row r="140" spans="1:35">
      <c r="A140" t="s">
        <v>60</v>
      </c>
      <c r="B140">
        <v>2016</v>
      </c>
      <c r="C140" t="s">
        <v>264</v>
      </c>
      <c r="D140" t="s">
        <v>1345</v>
      </c>
      <c r="E140" s="36">
        <v>132</v>
      </c>
      <c r="F140" s="36">
        <v>137.4</v>
      </c>
      <c r="G140" s="36">
        <v>130.6</v>
      </c>
      <c r="H140" s="36">
        <v>136.19999999999999</v>
      </c>
      <c r="I140" s="36">
        <v>121.1</v>
      </c>
      <c r="J140" s="36">
        <v>136.9</v>
      </c>
      <c r="K140" s="36">
        <v>141.80000000000001</v>
      </c>
      <c r="L140" s="36">
        <v>170</v>
      </c>
      <c r="M140" s="36">
        <v>113.4</v>
      </c>
      <c r="N140" s="36">
        <v>136.80000000000001</v>
      </c>
      <c r="O140" s="36">
        <v>128.69999999999999</v>
      </c>
      <c r="P140" s="36">
        <v>143.1</v>
      </c>
      <c r="Q140" s="36">
        <v>134</v>
      </c>
      <c r="R140" s="36">
        <v>151</v>
      </c>
      <c r="S140" s="36">
        <v>125.86666666666667</v>
      </c>
      <c r="T140" s="36">
        <v>139.35000000000002</v>
      </c>
      <c r="U140" s="36">
        <v>136.6</v>
      </c>
      <c r="V140" s="36">
        <v>141.19999999999999</v>
      </c>
      <c r="W140" s="36">
        <v>139.9</v>
      </c>
      <c r="X140" s="36">
        <v>134.5</v>
      </c>
      <c r="Y140" s="36">
        <v>139.19999999999999</v>
      </c>
      <c r="Z140" t="s">
        <v>79</v>
      </c>
      <c r="AA140" s="36">
        <v>130.30000000000001</v>
      </c>
      <c r="AB140" s="36">
        <v>132.1</v>
      </c>
      <c r="AC140" s="36">
        <v>129.1</v>
      </c>
      <c r="AD140">
        <v>118.2</v>
      </c>
      <c r="AE140">
        <v>126.9</v>
      </c>
      <c r="AF140">
        <v>133.69999999999999</v>
      </c>
      <c r="AG140">
        <v>123.5</v>
      </c>
      <c r="AH140">
        <v>126.1</v>
      </c>
      <c r="AI140">
        <v>133.6</v>
      </c>
    </row>
    <row r="141" spans="1:35">
      <c r="A141" t="s">
        <v>85</v>
      </c>
      <c r="B141">
        <v>2016</v>
      </c>
      <c r="C141" t="s">
        <v>264</v>
      </c>
      <c r="D141" t="s">
        <v>1345</v>
      </c>
      <c r="E141" s="36">
        <v>130.19999999999999</v>
      </c>
      <c r="F141" s="36">
        <v>138.5</v>
      </c>
      <c r="G141" s="36">
        <v>134.1</v>
      </c>
      <c r="H141" s="36">
        <v>132.9</v>
      </c>
      <c r="I141" s="36">
        <v>112.6</v>
      </c>
      <c r="J141" s="36">
        <v>130.80000000000001</v>
      </c>
      <c r="K141" s="36">
        <v>142</v>
      </c>
      <c r="L141" s="36">
        <v>174.9</v>
      </c>
      <c r="M141" s="36">
        <v>115.6</v>
      </c>
      <c r="N141" s="36">
        <v>145.4</v>
      </c>
      <c r="O141" s="36">
        <v>122.7</v>
      </c>
      <c r="P141" s="36">
        <v>140.30000000000001</v>
      </c>
      <c r="Q141" s="36">
        <v>136.30000000000001</v>
      </c>
      <c r="R141" s="36">
        <v>152.55000000000001</v>
      </c>
      <c r="S141" s="36">
        <v>122.83333333333333</v>
      </c>
      <c r="T141" s="36">
        <v>136.4</v>
      </c>
      <c r="U141" s="36">
        <v>135.19999999999999</v>
      </c>
      <c r="V141" s="36">
        <v>144.30000000000001</v>
      </c>
      <c r="W141" s="36">
        <v>129.6</v>
      </c>
      <c r="X141" s="36">
        <v>122.1</v>
      </c>
      <c r="Y141" s="36">
        <v>128.5</v>
      </c>
      <c r="Z141">
        <v>129.1</v>
      </c>
      <c r="AA141" s="36">
        <v>116.2</v>
      </c>
      <c r="AB141" s="36">
        <v>124.7</v>
      </c>
      <c r="AC141" s="36">
        <v>122.1</v>
      </c>
      <c r="AD141">
        <v>113.4</v>
      </c>
      <c r="AE141">
        <v>121.7</v>
      </c>
      <c r="AF141">
        <v>132.1</v>
      </c>
      <c r="AG141">
        <v>121.3</v>
      </c>
      <c r="AH141">
        <v>121.3</v>
      </c>
      <c r="AI141">
        <v>128.5</v>
      </c>
    </row>
    <row r="142" spans="1:35">
      <c r="A142" t="s">
        <v>104</v>
      </c>
      <c r="B142">
        <v>2016</v>
      </c>
      <c r="C142" t="s">
        <v>264</v>
      </c>
      <c r="D142" t="s">
        <v>1345</v>
      </c>
      <c r="E142" s="36">
        <v>131.4</v>
      </c>
      <c r="F142" s="36">
        <v>137.80000000000001</v>
      </c>
      <c r="G142" s="36">
        <v>132</v>
      </c>
      <c r="H142" s="36">
        <v>135</v>
      </c>
      <c r="I142" s="36">
        <v>118</v>
      </c>
      <c r="J142" s="36">
        <v>134.1</v>
      </c>
      <c r="K142" s="36">
        <v>141.9</v>
      </c>
      <c r="L142" s="36">
        <v>171.7</v>
      </c>
      <c r="M142" s="36">
        <v>114.1</v>
      </c>
      <c r="N142" s="36">
        <v>139.69999999999999</v>
      </c>
      <c r="O142" s="36">
        <v>126.2</v>
      </c>
      <c r="P142" s="36">
        <v>141.80000000000001</v>
      </c>
      <c r="Q142" s="36">
        <v>134.9</v>
      </c>
      <c r="R142" s="36">
        <v>151.55000000000001</v>
      </c>
      <c r="S142" s="36">
        <v>124.63333333333333</v>
      </c>
      <c r="T142" s="36">
        <v>138</v>
      </c>
      <c r="U142" s="36">
        <v>136.1</v>
      </c>
      <c r="V142" s="36">
        <v>142</v>
      </c>
      <c r="W142" s="36">
        <v>135.80000000000001</v>
      </c>
      <c r="X142" s="36">
        <v>129.30000000000001</v>
      </c>
      <c r="Y142" s="36">
        <v>135</v>
      </c>
      <c r="Z142">
        <v>129.1</v>
      </c>
      <c r="AA142" s="36">
        <v>125</v>
      </c>
      <c r="AB142" s="36">
        <v>128.6</v>
      </c>
      <c r="AC142" s="36">
        <v>126.4</v>
      </c>
      <c r="AD142">
        <v>115.7</v>
      </c>
      <c r="AE142">
        <v>124</v>
      </c>
      <c r="AF142">
        <v>132.80000000000001</v>
      </c>
      <c r="AG142">
        <v>122.6</v>
      </c>
      <c r="AH142">
        <v>123.8</v>
      </c>
      <c r="AI142">
        <v>131.19999999999999</v>
      </c>
    </row>
    <row r="143" spans="1:35">
      <c r="A143" t="s">
        <v>60</v>
      </c>
      <c r="B143">
        <v>2016</v>
      </c>
      <c r="C143" t="s">
        <v>273</v>
      </c>
      <c r="D143" t="s">
        <v>1346</v>
      </c>
      <c r="E143" s="36">
        <v>132.6</v>
      </c>
      <c r="F143" s="36">
        <v>137.30000000000001</v>
      </c>
      <c r="G143" s="36">
        <v>131.6</v>
      </c>
      <c r="H143" s="36">
        <v>136.30000000000001</v>
      </c>
      <c r="I143" s="36">
        <v>121.6</v>
      </c>
      <c r="J143" s="36">
        <v>135.6</v>
      </c>
      <c r="K143" s="36">
        <v>127.5</v>
      </c>
      <c r="L143" s="36">
        <v>167.9</v>
      </c>
      <c r="M143" s="36">
        <v>113.8</v>
      </c>
      <c r="N143" s="36">
        <v>137.5</v>
      </c>
      <c r="O143" s="36">
        <v>129.1</v>
      </c>
      <c r="P143" s="36">
        <v>143.6</v>
      </c>
      <c r="Q143" s="36">
        <v>134.44999999999999</v>
      </c>
      <c r="R143" s="36">
        <v>150.25</v>
      </c>
      <c r="S143" s="36">
        <v>126.33333333333333</v>
      </c>
      <c r="T143" s="36">
        <v>131.55000000000001</v>
      </c>
      <c r="U143" s="36">
        <v>134.69999999999999</v>
      </c>
      <c r="V143" s="36">
        <v>142.4</v>
      </c>
      <c r="W143" s="36">
        <v>140.4</v>
      </c>
      <c r="X143" s="36">
        <v>135.19999999999999</v>
      </c>
      <c r="Y143" s="36">
        <v>139.69999999999999</v>
      </c>
      <c r="Z143" t="s">
        <v>79</v>
      </c>
      <c r="AA143" s="36">
        <v>132</v>
      </c>
      <c r="AB143" s="36">
        <v>132.9</v>
      </c>
      <c r="AC143" s="36">
        <v>129.69999999999999</v>
      </c>
      <c r="AD143">
        <v>118.6</v>
      </c>
      <c r="AE143">
        <v>127.3</v>
      </c>
      <c r="AF143">
        <v>134.19999999999999</v>
      </c>
      <c r="AG143">
        <v>121.9</v>
      </c>
      <c r="AH143">
        <v>126.3</v>
      </c>
      <c r="AI143">
        <v>132.80000000000001</v>
      </c>
    </row>
    <row r="144" spans="1:35">
      <c r="A144" t="s">
        <v>85</v>
      </c>
      <c r="B144">
        <v>2016</v>
      </c>
      <c r="C144" t="s">
        <v>273</v>
      </c>
      <c r="D144" t="s">
        <v>1346</v>
      </c>
      <c r="E144" s="36">
        <v>131.6</v>
      </c>
      <c r="F144" s="36">
        <v>138.19999999999999</v>
      </c>
      <c r="G144" s="36">
        <v>134.9</v>
      </c>
      <c r="H144" s="36">
        <v>133.1</v>
      </c>
      <c r="I144" s="36">
        <v>113.5</v>
      </c>
      <c r="J144" s="36">
        <v>129.30000000000001</v>
      </c>
      <c r="K144" s="36">
        <v>121.1</v>
      </c>
      <c r="L144" s="36">
        <v>170.3</v>
      </c>
      <c r="M144" s="36">
        <v>115.5</v>
      </c>
      <c r="N144" s="36">
        <v>145.5</v>
      </c>
      <c r="O144" s="36">
        <v>123.1</v>
      </c>
      <c r="P144" s="36">
        <v>140.9</v>
      </c>
      <c r="Q144" s="36">
        <v>136.55000000000001</v>
      </c>
      <c r="R144" s="36">
        <v>150.94999999999999</v>
      </c>
      <c r="S144" s="36">
        <v>123.3</v>
      </c>
      <c r="T144" s="36">
        <v>125.2</v>
      </c>
      <c r="U144" s="36">
        <v>132.80000000000001</v>
      </c>
      <c r="V144" s="36">
        <v>145</v>
      </c>
      <c r="W144" s="36">
        <v>130</v>
      </c>
      <c r="X144" s="36">
        <v>122.2</v>
      </c>
      <c r="Y144" s="36">
        <v>128.80000000000001</v>
      </c>
      <c r="Z144">
        <v>128.5</v>
      </c>
      <c r="AA144" s="36">
        <v>117.8</v>
      </c>
      <c r="AB144" s="36">
        <v>125</v>
      </c>
      <c r="AC144" s="36">
        <v>122.3</v>
      </c>
      <c r="AD144">
        <v>113.7</v>
      </c>
      <c r="AE144">
        <v>121.8</v>
      </c>
      <c r="AF144">
        <v>132.30000000000001</v>
      </c>
      <c r="AG144">
        <v>119.9</v>
      </c>
      <c r="AH144">
        <v>121.4</v>
      </c>
      <c r="AI144">
        <v>127.6</v>
      </c>
    </row>
    <row r="145" spans="1:35">
      <c r="A145" t="s">
        <v>104</v>
      </c>
      <c r="B145">
        <v>2016</v>
      </c>
      <c r="C145" t="s">
        <v>273</v>
      </c>
      <c r="D145" t="s">
        <v>1346</v>
      </c>
      <c r="E145" s="36">
        <v>132.30000000000001</v>
      </c>
      <c r="F145" s="36">
        <v>137.6</v>
      </c>
      <c r="G145" s="36">
        <v>132.9</v>
      </c>
      <c r="H145" s="36">
        <v>135.1</v>
      </c>
      <c r="I145" s="36">
        <v>118.6</v>
      </c>
      <c r="J145" s="36">
        <v>132.69999999999999</v>
      </c>
      <c r="K145" s="36">
        <v>125.3</v>
      </c>
      <c r="L145" s="36">
        <v>168.7</v>
      </c>
      <c r="M145" s="36">
        <v>114.4</v>
      </c>
      <c r="N145" s="36">
        <v>140.19999999999999</v>
      </c>
      <c r="O145" s="36">
        <v>126.6</v>
      </c>
      <c r="P145" s="36">
        <v>142.30000000000001</v>
      </c>
      <c r="Q145" s="36">
        <v>135.25</v>
      </c>
      <c r="R145" s="36">
        <v>150.5</v>
      </c>
      <c r="S145" s="36">
        <v>125.10000000000001</v>
      </c>
      <c r="T145" s="36">
        <v>129</v>
      </c>
      <c r="U145" s="36">
        <v>134</v>
      </c>
      <c r="V145" s="36">
        <v>143.1</v>
      </c>
      <c r="W145" s="36">
        <v>136.30000000000001</v>
      </c>
      <c r="X145" s="36">
        <v>129.80000000000001</v>
      </c>
      <c r="Y145" s="36">
        <v>135.4</v>
      </c>
      <c r="Z145">
        <v>128.5</v>
      </c>
      <c r="AA145" s="36">
        <v>126.6</v>
      </c>
      <c r="AB145" s="36">
        <v>129.19999999999999</v>
      </c>
      <c r="AC145" s="36">
        <v>126.9</v>
      </c>
      <c r="AD145">
        <v>116</v>
      </c>
      <c r="AE145">
        <v>124.2</v>
      </c>
      <c r="AF145">
        <v>133.1</v>
      </c>
      <c r="AG145">
        <v>121.1</v>
      </c>
      <c r="AH145">
        <v>123.9</v>
      </c>
      <c r="AI145">
        <v>130.4</v>
      </c>
    </row>
    <row r="146" spans="1:35">
      <c r="A146" t="s">
        <v>60</v>
      </c>
      <c r="B146">
        <v>2017</v>
      </c>
      <c r="C146" t="s">
        <v>62</v>
      </c>
      <c r="D146" t="s">
        <v>1347</v>
      </c>
      <c r="E146" s="36">
        <v>133.1</v>
      </c>
      <c r="F146" s="36">
        <v>137.80000000000001</v>
      </c>
      <c r="G146" s="36">
        <v>131.9</v>
      </c>
      <c r="H146" s="36">
        <v>136.69999999999999</v>
      </c>
      <c r="I146" s="36">
        <v>122</v>
      </c>
      <c r="J146" s="36">
        <v>136</v>
      </c>
      <c r="K146" s="36">
        <v>119.8</v>
      </c>
      <c r="L146" s="36">
        <v>161.69999999999999</v>
      </c>
      <c r="M146" s="36">
        <v>114.8</v>
      </c>
      <c r="N146" s="36">
        <v>136.9</v>
      </c>
      <c r="O146" s="36">
        <v>129</v>
      </c>
      <c r="P146" s="36">
        <v>143.9</v>
      </c>
      <c r="Q146" s="36">
        <v>134.85000000000002</v>
      </c>
      <c r="R146" s="36">
        <v>147.39999999999998</v>
      </c>
      <c r="S146" s="36">
        <v>126.90000000000002</v>
      </c>
      <c r="T146" s="36">
        <v>127.9</v>
      </c>
      <c r="U146" s="36">
        <v>133.69999999999999</v>
      </c>
      <c r="V146" s="36">
        <v>143.1</v>
      </c>
      <c r="W146" s="36">
        <v>140.69999999999999</v>
      </c>
      <c r="X146" s="36">
        <v>135.80000000000001</v>
      </c>
      <c r="Y146" s="36">
        <v>140</v>
      </c>
      <c r="Z146" t="s">
        <v>79</v>
      </c>
      <c r="AA146" s="36">
        <v>132.1</v>
      </c>
      <c r="AB146" s="36">
        <v>133.19999999999999</v>
      </c>
      <c r="AC146" s="36">
        <v>129.9</v>
      </c>
      <c r="AD146">
        <v>119.1</v>
      </c>
      <c r="AE146">
        <v>127</v>
      </c>
      <c r="AF146">
        <v>134.6</v>
      </c>
      <c r="AG146">
        <v>122.3</v>
      </c>
      <c r="AH146">
        <v>126.6</v>
      </c>
      <c r="AI146">
        <v>132.4</v>
      </c>
    </row>
    <row r="147" spans="1:35">
      <c r="A147" t="s">
        <v>85</v>
      </c>
      <c r="B147">
        <v>2017</v>
      </c>
      <c r="C147" t="s">
        <v>62</v>
      </c>
      <c r="D147" t="s">
        <v>1347</v>
      </c>
      <c r="E147" s="36">
        <v>132.19999999999999</v>
      </c>
      <c r="F147" s="36">
        <v>138.9</v>
      </c>
      <c r="G147" s="36">
        <v>132.6</v>
      </c>
      <c r="H147" s="36">
        <v>133.1</v>
      </c>
      <c r="I147" s="36">
        <v>114</v>
      </c>
      <c r="J147" s="36">
        <v>129.6</v>
      </c>
      <c r="K147" s="36">
        <v>118.7</v>
      </c>
      <c r="L147" s="36">
        <v>155.1</v>
      </c>
      <c r="M147" s="36">
        <v>117.3</v>
      </c>
      <c r="N147" s="36">
        <v>144.9</v>
      </c>
      <c r="O147" s="36">
        <v>123.2</v>
      </c>
      <c r="P147" s="36">
        <v>141.6</v>
      </c>
      <c r="Q147" s="36">
        <v>135.75</v>
      </c>
      <c r="R147" s="36">
        <v>143.64999999999998</v>
      </c>
      <c r="S147" s="36">
        <v>124.3</v>
      </c>
      <c r="T147" s="36">
        <v>124.15</v>
      </c>
      <c r="U147" s="36">
        <v>132</v>
      </c>
      <c r="V147" s="36">
        <v>145.6</v>
      </c>
      <c r="W147" s="36">
        <v>130.19999999999999</v>
      </c>
      <c r="X147" s="36">
        <v>122.3</v>
      </c>
      <c r="Y147" s="36">
        <v>129</v>
      </c>
      <c r="Z147">
        <v>129.6</v>
      </c>
      <c r="AA147" s="36">
        <v>118</v>
      </c>
      <c r="AB147" s="36">
        <v>125.1</v>
      </c>
      <c r="AC147" s="36">
        <v>122.6</v>
      </c>
      <c r="AD147">
        <v>115.2</v>
      </c>
      <c r="AE147">
        <v>122</v>
      </c>
      <c r="AF147">
        <v>132.4</v>
      </c>
      <c r="AG147">
        <v>120.9</v>
      </c>
      <c r="AH147">
        <v>122.1</v>
      </c>
      <c r="AI147">
        <v>127.8</v>
      </c>
    </row>
    <row r="148" spans="1:35">
      <c r="A148" t="s">
        <v>104</v>
      </c>
      <c r="B148">
        <v>2017</v>
      </c>
      <c r="C148" t="s">
        <v>62</v>
      </c>
      <c r="D148" t="s">
        <v>1347</v>
      </c>
      <c r="E148" s="36">
        <v>132.80000000000001</v>
      </c>
      <c r="F148" s="36">
        <v>138.19999999999999</v>
      </c>
      <c r="G148" s="36">
        <v>132.19999999999999</v>
      </c>
      <c r="H148" s="36">
        <v>135.4</v>
      </c>
      <c r="I148" s="36">
        <v>119.1</v>
      </c>
      <c r="J148" s="36">
        <v>133</v>
      </c>
      <c r="K148" s="36">
        <v>119.4</v>
      </c>
      <c r="L148" s="36">
        <v>159.5</v>
      </c>
      <c r="M148" s="36">
        <v>115.6</v>
      </c>
      <c r="N148" s="36">
        <v>139.6</v>
      </c>
      <c r="O148" s="36">
        <v>126.6</v>
      </c>
      <c r="P148" s="36">
        <v>142.80000000000001</v>
      </c>
      <c r="Q148" s="36">
        <v>135.19999999999999</v>
      </c>
      <c r="R148" s="36">
        <v>146.15</v>
      </c>
      <c r="S148" s="36">
        <v>125.83333333333333</v>
      </c>
      <c r="T148" s="36">
        <v>126.2</v>
      </c>
      <c r="U148" s="36">
        <v>133.1</v>
      </c>
      <c r="V148" s="36">
        <v>143.80000000000001</v>
      </c>
      <c r="W148" s="36">
        <v>136.6</v>
      </c>
      <c r="X148" s="36">
        <v>130.19999999999999</v>
      </c>
      <c r="Y148" s="36">
        <v>135.6</v>
      </c>
      <c r="Z148">
        <v>129.6</v>
      </c>
      <c r="AA148" s="36">
        <v>126.8</v>
      </c>
      <c r="AB148" s="36">
        <v>129.4</v>
      </c>
      <c r="AC148" s="36">
        <v>127.1</v>
      </c>
      <c r="AD148">
        <v>117</v>
      </c>
      <c r="AE148">
        <v>124.2</v>
      </c>
      <c r="AF148">
        <v>133.30000000000001</v>
      </c>
      <c r="AG148">
        <v>121.7</v>
      </c>
      <c r="AH148">
        <v>124.4</v>
      </c>
      <c r="AI148">
        <v>130.30000000000001</v>
      </c>
    </row>
    <row r="149" spans="1:35">
      <c r="A149" t="s">
        <v>60</v>
      </c>
      <c r="B149">
        <v>2017</v>
      </c>
      <c r="C149" t="s">
        <v>116</v>
      </c>
      <c r="D149" t="s">
        <v>1348</v>
      </c>
      <c r="E149" s="36">
        <v>133.30000000000001</v>
      </c>
      <c r="F149" s="36">
        <v>138.30000000000001</v>
      </c>
      <c r="G149" s="36">
        <v>129.30000000000001</v>
      </c>
      <c r="H149" s="36">
        <v>137.19999999999999</v>
      </c>
      <c r="I149" s="36">
        <v>122.1</v>
      </c>
      <c r="J149" s="36">
        <v>138.69999999999999</v>
      </c>
      <c r="K149" s="36">
        <v>119.1</v>
      </c>
      <c r="L149" s="36">
        <v>156.9</v>
      </c>
      <c r="M149" s="36">
        <v>116.2</v>
      </c>
      <c r="N149" s="36">
        <v>136</v>
      </c>
      <c r="O149" s="36">
        <v>129.4</v>
      </c>
      <c r="P149" s="36">
        <v>144.4</v>
      </c>
      <c r="Q149" s="36">
        <v>133.80000000000001</v>
      </c>
      <c r="R149" s="36">
        <v>145.10000000000002</v>
      </c>
      <c r="S149" s="36">
        <v>127.56666666666668</v>
      </c>
      <c r="T149" s="36">
        <v>128.89999999999998</v>
      </c>
      <c r="U149" s="36">
        <v>133.6</v>
      </c>
      <c r="V149" s="36">
        <v>143.69999999999999</v>
      </c>
      <c r="W149" s="36">
        <v>140.9</v>
      </c>
      <c r="X149" s="36">
        <v>135.80000000000001</v>
      </c>
      <c r="Y149" s="36">
        <v>140.19999999999999</v>
      </c>
      <c r="Z149" t="s">
        <v>79</v>
      </c>
      <c r="AA149" s="36">
        <v>133.19999999999999</v>
      </c>
      <c r="AB149" s="36">
        <v>133.6</v>
      </c>
      <c r="AC149" s="36">
        <v>130.1</v>
      </c>
      <c r="AD149">
        <v>119.5</v>
      </c>
      <c r="AE149">
        <v>127.7</v>
      </c>
      <c r="AF149">
        <v>134.9</v>
      </c>
      <c r="AG149">
        <v>123.2</v>
      </c>
      <c r="AH149">
        <v>127</v>
      </c>
      <c r="AI149">
        <v>132.6</v>
      </c>
    </row>
    <row r="150" spans="1:35">
      <c r="A150" t="s">
        <v>85</v>
      </c>
      <c r="B150">
        <v>2017</v>
      </c>
      <c r="C150" t="s">
        <v>116</v>
      </c>
      <c r="D150" t="s">
        <v>1348</v>
      </c>
      <c r="E150" s="36">
        <v>132.80000000000001</v>
      </c>
      <c r="F150" s="36">
        <v>139.80000000000001</v>
      </c>
      <c r="G150" s="36">
        <v>129.30000000000001</v>
      </c>
      <c r="H150" s="36">
        <v>133.5</v>
      </c>
      <c r="I150" s="36">
        <v>114.3</v>
      </c>
      <c r="J150" s="36">
        <v>131.4</v>
      </c>
      <c r="K150" s="36">
        <v>120.2</v>
      </c>
      <c r="L150" s="36">
        <v>143.1</v>
      </c>
      <c r="M150" s="36">
        <v>119.5</v>
      </c>
      <c r="N150" s="36">
        <v>144</v>
      </c>
      <c r="O150" s="36">
        <v>123.4</v>
      </c>
      <c r="P150" s="36">
        <v>141.9</v>
      </c>
      <c r="Q150" s="36">
        <v>134.55000000000001</v>
      </c>
      <c r="R150" s="36">
        <v>137.94999999999999</v>
      </c>
      <c r="S150" s="36">
        <v>125.23333333333335</v>
      </c>
      <c r="T150" s="36">
        <v>125.80000000000001</v>
      </c>
      <c r="U150" s="36">
        <v>132.1</v>
      </c>
      <c r="V150" s="36">
        <v>146.30000000000001</v>
      </c>
      <c r="W150" s="36">
        <v>130.5</v>
      </c>
      <c r="X150" s="36">
        <v>122.5</v>
      </c>
      <c r="Y150" s="36">
        <v>129.30000000000001</v>
      </c>
      <c r="Z150">
        <v>130.5</v>
      </c>
      <c r="AA150" s="36">
        <v>119.2</v>
      </c>
      <c r="AB150" s="36">
        <v>125.3</v>
      </c>
      <c r="AC150" s="36">
        <v>122.9</v>
      </c>
      <c r="AD150">
        <v>115.5</v>
      </c>
      <c r="AE150">
        <v>122.2</v>
      </c>
      <c r="AF150">
        <v>132.4</v>
      </c>
      <c r="AG150">
        <v>121.7</v>
      </c>
      <c r="AH150">
        <v>122.4</v>
      </c>
      <c r="AI150">
        <v>128.19999999999999</v>
      </c>
    </row>
    <row r="151" spans="1:35">
      <c r="A151" t="s">
        <v>104</v>
      </c>
      <c r="B151">
        <v>2017</v>
      </c>
      <c r="C151" t="s">
        <v>116</v>
      </c>
      <c r="D151" t="s">
        <v>1348</v>
      </c>
      <c r="E151" s="36">
        <v>133.1</v>
      </c>
      <c r="F151" s="36">
        <v>138.80000000000001</v>
      </c>
      <c r="G151" s="36">
        <v>129.30000000000001</v>
      </c>
      <c r="H151" s="36">
        <v>135.80000000000001</v>
      </c>
      <c r="I151" s="36">
        <v>119.2</v>
      </c>
      <c r="J151" s="36">
        <v>135.30000000000001</v>
      </c>
      <c r="K151" s="36">
        <v>119.5</v>
      </c>
      <c r="L151" s="36">
        <v>152.19999999999999</v>
      </c>
      <c r="M151" s="36">
        <v>117.3</v>
      </c>
      <c r="N151" s="36">
        <v>138.69999999999999</v>
      </c>
      <c r="O151" s="36">
        <v>126.9</v>
      </c>
      <c r="P151" s="36">
        <v>143.19999999999999</v>
      </c>
      <c r="Q151" s="36">
        <v>134.05000000000001</v>
      </c>
      <c r="R151" s="36">
        <v>142.64999999999998</v>
      </c>
      <c r="S151" s="36">
        <v>126.56666666666666</v>
      </c>
      <c r="T151" s="36">
        <v>127.4</v>
      </c>
      <c r="U151" s="36">
        <v>133</v>
      </c>
      <c r="V151" s="36">
        <v>144.4</v>
      </c>
      <c r="W151" s="36">
        <v>136.80000000000001</v>
      </c>
      <c r="X151" s="36">
        <v>130.30000000000001</v>
      </c>
      <c r="Y151" s="36">
        <v>135.9</v>
      </c>
      <c r="Z151">
        <v>130.5</v>
      </c>
      <c r="AA151" s="36">
        <v>127.9</v>
      </c>
      <c r="AB151" s="36">
        <v>129.69999999999999</v>
      </c>
      <c r="AC151" s="36">
        <v>127.4</v>
      </c>
      <c r="AD151">
        <v>117.4</v>
      </c>
      <c r="AE151">
        <v>124.6</v>
      </c>
      <c r="AF151">
        <v>133.4</v>
      </c>
      <c r="AG151">
        <v>122.6</v>
      </c>
      <c r="AH151">
        <v>124.8</v>
      </c>
      <c r="AI151">
        <v>130.6</v>
      </c>
    </row>
    <row r="152" spans="1:35">
      <c r="A152" t="s">
        <v>60</v>
      </c>
      <c r="B152">
        <v>2017</v>
      </c>
      <c r="C152" t="s">
        <v>138</v>
      </c>
      <c r="D152" t="s">
        <v>1349</v>
      </c>
      <c r="E152" s="36">
        <v>133.6</v>
      </c>
      <c r="F152" s="36">
        <v>138.80000000000001</v>
      </c>
      <c r="G152" s="36">
        <v>128.80000000000001</v>
      </c>
      <c r="H152" s="36">
        <v>137.19999999999999</v>
      </c>
      <c r="I152" s="36">
        <v>121.6</v>
      </c>
      <c r="J152" s="36">
        <v>139.69999999999999</v>
      </c>
      <c r="K152" s="36">
        <v>119.7</v>
      </c>
      <c r="L152" s="36">
        <v>148</v>
      </c>
      <c r="M152" s="36">
        <v>116.9</v>
      </c>
      <c r="N152" s="36">
        <v>135.6</v>
      </c>
      <c r="O152" s="36">
        <v>129.80000000000001</v>
      </c>
      <c r="P152" s="36">
        <v>145.4</v>
      </c>
      <c r="Q152" s="36">
        <v>133.80000000000001</v>
      </c>
      <c r="R152" s="36">
        <v>140.80000000000001</v>
      </c>
      <c r="S152" s="36">
        <v>127.96666666666665</v>
      </c>
      <c r="T152" s="36">
        <v>129.69999999999999</v>
      </c>
      <c r="U152" s="36">
        <v>133.4</v>
      </c>
      <c r="V152" s="36">
        <v>144.19999999999999</v>
      </c>
      <c r="W152" s="36">
        <v>141.6</v>
      </c>
      <c r="X152" s="36">
        <v>136.19999999999999</v>
      </c>
      <c r="Y152" s="36">
        <v>140.80000000000001</v>
      </c>
      <c r="Z152" t="s">
        <v>79</v>
      </c>
      <c r="AA152" s="36">
        <v>134.19999999999999</v>
      </c>
      <c r="AB152" s="36">
        <v>134.1</v>
      </c>
      <c r="AC152" s="36">
        <v>130.6</v>
      </c>
      <c r="AD152">
        <v>119.8</v>
      </c>
      <c r="AE152">
        <v>128.30000000000001</v>
      </c>
      <c r="AF152">
        <v>135.19999999999999</v>
      </c>
      <c r="AG152">
        <v>123.3</v>
      </c>
      <c r="AH152">
        <v>127.4</v>
      </c>
      <c r="AI152">
        <v>132.80000000000001</v>
      </c>
    </row>
    <row r="153" spans="1:35">
      <c r="A153" t="s">
        <v>85</v>
      </c>
      <c r="B153">
        <v>2017</v>
      </c>
      <c r="C153" t="s">
        <v>138</v>
      </c>
      <c r="D153" t="s">
        <v>1349</v>
      </c>
      <c r="E153" s="36">
        <v>132.69999999999999</v>
      </c>
      <c r="F153" s="36">
        <v>139.4</v>
      </c>
      <c r="G153" s="36">
        <v>128.4</v>
      </c>
      <c r="H153" s="36">
        <v>134.9</v>
      </c>
      <c r="I153" s="36">
        <v>114</v>
      </c>
      <c r="J153" s="36">
        <v>136.80000000000001</v>
      </c>
      <c r="K153" s="36">
        <v>122.2</v>
      </c>
      <c r="L153" s="36">
        <v>135.80000000000001</v>
      </c>
      <c r="M153" s="36">
        <v>120.3</v>
      </c>
      <c r="N153" s="36">
        <v>142.6</v>
      </c>
      <c r="O153" s="36">
        <v>123.6</v>
      </c>
      <c r="P153" s="36">
        <v>142.4</v>
      </c>
      <c r="Q153" s="36">
        <v>133.9</v>
      </c>
      <c r="R153" s="36">
        <v>134.25</v>
      </c>
      <c r="S153" s="36">
        <v>125.56666666666668</v>
      </c>
      <c r="T153" s="36">
        <v>129.5</v>
      </c>
      <c r="U153" s="36">
        <v>132.6</v>
      </c>
      <c r="V153" s="36">
        <v>147.5</v>
      </c>
      <c r="W153" s="36">
        <v>130.80000000000001</v>
      </c>
      <c r="X153" s="36">
        <v>122.8</v>
      </c>
      <c r="Y153" s="36">
        <v>129.6</v>
      </c>
      <c r="Z153">
        <v>131.1</v>
      </c>
      <c r="AA153" s="36">
        <v>120.8</v>
      </c>
      <c r="AB153" s="36">
        <v>125.6</v>
      </c>
      <c r="AC153" s="36">
        <v>123.1</v>
      </c>
      <c r="AD153">
        <v>115.6</v>
      </c>
      <c r="AE153">
        <v>122.4</v>
      </c>
      <c r="AF153">
        <v>132.80000000000001</v>
      </c>
      <c r="AG153">
        <v>121.7</v>
      </c>
      <c r="AH153">
        <v>122.6</v>
      </c>
      <c r="AI153">
        <v>128.69999999999999</v>
      </c>
    </row>
    <row r="154" spans="1:35">
      <c r="A154" t="s">
        <v>104</v>
      </c>
      <c r="B154">
        <v>2017</v>
      </c>
      <c r="C154" t="s">
        <v>138</v>
      </c>
      <c r="D154" t="s">
        <v>1349</v>
      </c>
      <c r="E154" s="36">
        <v>133.30000000000001</v>
      </c>
      <c r="F154" s="36">
        <v>139</v>
      </c>
      <c r="G154" s="36">
        <v>128.6</v>
      </c>
      <c r="H154" s="36">
        <v>136.30000000000001</v>
      </c>
      <c r="I154" s="36">
        <v>118.8</v>
      </c>
      <c r="J154" s="36">
        <v>138.30000000000001</v>
      </c>
      <c r="K154" s="36">
        <v>120.5</v>
      </c>
      <c r="L154" s="36">
        <v>143.9</v>
      </c>
      <c r="M154" s="36">
        <v>118</v>
      </c>
      <c r="N154" s="36">
        <v>137.9</v>
      </c>
      <c r="O154" s="36">
        <v>127.2</v>
      </c>
      <c r="P154" s="36">
        <v>144</v>
      </c>
      <c r="Q154" s="36">
        <v>133.80000000000001</v>
      </c>
      <c r="R154" s="36">
        <v>138.60000000000002</v>
      </c>
      <c r="S154" s="36">
        <v>126.93333333333334</v>
      </c>
      <c r="T154" s="36">
        <v>129.4</v>
      </c>
      <c r="U154" s="36">
        <v>133.1</v>
      </c>
      <c r="V154" s="36">
        <v>145.1</v>
      </c>
      <c r="W154" s="36">
        <v>137.30000000000001</v>
      </c>
      <c r="X154" s="36">
        <v>130.6</v>
      </c>
      <c r="Y154" s="36">
        <v>136.4</v>
      </c>
      <c r="Z154">
        <v>131.1</v>
      </c>
      <c r="AA154" s="36">
        <v>129.1</v>
      </c>
      <c r="AB154" s="36">
        <v>130.1</v>
      </c>
      <c r="AC154" s="36">
        <v>127.8</v>
      </c>
      <c r="AD154">
        <v>117.6</v>
      </c>
      <c r="AE154">
        <v>125</v>
      </c>
      <c r="AF154">
        <v>133.80000000000001</v>
      </c>
      <c r="AG154">
        <v>122.6</v>
      </c>
      <c r="AH154">
        <v>125.1</v>
      </c>
      <c r="AI154">
        <v>130.9</v>
      </c>
    </row>
    <row r="155" spans="1:35">
      <c r="A155" t="s">
        <v>60</v>
      </c>
      <c r="B155">
        <v>2017</v>
      </c>
      <c r="C155" t="s">
        <v>154</v>
      </c>
      <c r="D155" t="s">
        <v>1350</v>
      </c>
      <c r="E155" s="36">
        <v>133.19999999999999</v>
      </c>
      <c r="F155" s="36">
        <v>138.69999999999999</v>
      </c>
      <c r="G155" s="36">
        <v>127.1</v>
      </c>
      <c r="H155" s="36">
        <v>137.69999999999999</v>
      </c>
      <c r="I155" s="36">
        <v>121.3</v>
      </c>
      <c r="J155" s="36">
        <v>141.80000000000001</v>
      </c>
      <c r="K155" s="36">
        <v>121.5</v>
      </c>
      <c r="L155" s="36">
        <v>144.5</v>
      </c>
      <c r="M155" s="36">
        <v>117.4</v>
      </c>
      <c r="N155" s="36">
        <v>134.1</v>
      </c>
      <c r="O155" s="36">
        <v>130</v>
      </c>
      <c r="P155" s="36">
        <v>145.5</v>
      </c>
      <c r="Q155" s="36">
        <v>132.89999999999998</v>
      </c>
      <c r="R155" s="36">
        <v>138.85</v>
      </c>
      <c r="S155" s="36">
        <v>128.06666666666666</v>
      </c>
      <c r="T155" s="36">
        <v>131.65</v>
      </c>
      <c r="U155" s="36">
        <v>133.5</v>
      </c>
      <c r="V155" s="36">
        <v>144.4</v>
      </c>
      <c r="W155" s="36">
        <v>142.4</v>
      </c>
      <c r="X155" s="36">
        <v>136.80000000000001</v>
      </c>
      <c r="Y155" s="36">
        <v>141.6</v>
      </c>
      <c r="Z155" t="s">
        <v>79</v>
      </c>
      <c r="AA155" s="36">
        <v>135</v>
      </c>
      <c r="AB155" s="36">
        <v>134.30000000000001</v>
      </c>
      <c r="AC155" s="36">
        <v>131</v>
      </c>
      <c r="AD155">
        <v>119.2</v>
      </c>
      <c r="AE155">
        <v>128.30000000000001</v>
      </c>
      <c r="AF155">
        <v>135.69999999999999</v>
      </c>
      <c r="AG155">
        <v>123.7</v>
      </c>
      <c r="AH155">
        <v>127.5</v>
      </c>
      <c r="AI155">
        <v>132.9</v>
      </c>
    </row>
    <row r="156" spans="1:35">
      <c r="A156" t="s">
        <v>85</v>
      </c>
      <c r="B156">
        <v>2017</v>
      </c>
      <c r="C156" t="s">
        <v>154</v>
      </c>
      <c r="D156" t="s">
        <v>1350</v>
      </c>
      <c r="E156" s="36">
        <v>132.69999999999999</v>
      </c>
      <c r="F156" s="36">
        <v>140.6</v>
      </c>
      <c r="G156" s="36">
        <v>124.5</v>
      </c>
      <c r="H156" s="36">
        <v>136.30000000000001</v>
      </c>
      <c r="I156" s="36">
        <v>113.5</v>
      </c>
      <c r="J156" s="36">
        <v>137.69999999999999</v>
      </c>
      <c r="K156" s="36">
        <v>127.1</v>
      </c>
      <c r="L156" s="36">
        <v>133.80000000000001</v>
      </c>
      <c r="M156" s="36">
        <v>120.8</v>
      </c>
      <c r="N156" s="36">
        <v>141.30000000000001</v>
      </c>
      <c r="O156" s="36">
        <v>123.8</v>
      </c>
      <c r="P156" s="36">
        <v>142.6</v>
      </c>
      <c r="Q156" s="36">
        <v>132.55000000000001</v>
      </c>
      <c r="R156" s="36">
        <v>133.25</v>
      </c>
      <c r="S156" s="36">
        <v>125.63333333333333</v>
      </c>
      <c r="T156" s="36">
        <v>132.39999999999998</v>
      </c>
      <c r="U156" s="36">
        <v>133.4</v>
      </c>
      <c r="V156" s="36">
        <v>148</v>
      </c>
      <c r="W156" s="36">
        <v>131.19999999999999</v>
      </c>
      <c r="X156" s="36">
        <v>123</v>
      </c>
      <c r="Y156" s="36">
        <v>130</v>
      </c>
      <c r="Z156">
        <v>131.69999999999999</v>
      </c>
      <c r="AA156" s="36">
        <v>121.4</v>
      </c>
      <c r="AB156" s="36">
        <v>126</v>
      </c>
      <c r="AC156" s="36">
        <v>123.4</v>
      </c>
      <c r="AD156">
        <v>114.3</v>
      </c>
      <c r="AE156">
        <v>122.6</v>
      </c>
      <c r="AF156">
        <v>133.6</v>
      </c>
      <c r="AG156">
        <v>122.2</v>
      </c>
      <c r="AH156">
        <v>122.5</v>
      </c>
      <c r="AI156">
        <v>129.1</v>
      </c>
    </row>
    <row r="157" spans="1:35">
      <c r="A157" t="s">
        <v>104</v>
      </c>
      <c r="B157">
        <v>2017</v>
      </c>
      <c r="C157" t="s">
        <v>154</v>
      </c>
      <c r="D157" t="s">
        <v>1350</v>
      </c>
      <c r="E157" s="36">
        <v>133</v>
      </c>
      <c r="F157" s="36">
        <v>139.4</v>
      </c>
      <c r="G157" s="36">
        <v>126.1</v>
      </c>
      <c r="H157" s="36">
        <v>137.19999999999999</v>
      </c>
      <c r="I157" s="36">
        <v>118.4</v>
      </c>
      <c r="J157" s="36">
        <v>139.9</v>
      </c>
      <c r="K157" s="36">
        <v>123.4</v>
      </c>
      <c r="L157" s="36">
        <v>140.9</v>
      </c>
      <c r="M157" s="36">
        <v>118.5</v>
      </c>
      <c r="N157" s="36">
        <v>136.5</v>
      </c>
      <c r="O157" s="36">
        <v>127.4</v>
      </c>
      <c r="P157" s="36">
        <v>144.19999999999999</v>
      </c>
      <c r="Q157" s="36">
        <v>132.75</v>
      </c>
      <c r="R157" s="36">
        <v>136.94999999999999</v>
      </c>
      <c r="S157" s="36">
        <v>127.03333333333335</v>
      </c>
      <c r="T157" s="36">
        <v>131.65</v>
      </c>
      <c r="U157" s="36">
        <v>133.5</v>
      </c>
      <c r="V157" s="36">
        <v>145.4</v>
      </c>
      <c r="W157" s="36">
        <v>138</v>
      </c>
      <c r="X157" s="36">
        <v>131.1</v>
      </c>
      <c r="Y157" s="36">
        <v>137</v>
      </c>
      <c r="Z157">
        <v>131.69999999999999</v>
      </c>
      <c r="AA157" s="36">
        <v>129.80000000000001</v>
      </c>
      <c r="AB157" s="36">
        <v>130.4</v>
      </c>
      <c r="AC157" s="36">
        <v>128.1</v>
      </c>
      <c r="AD157">
        <v>116.6</v>
      </c>
      <c r="AE157">
        <v>125.1</v>
      </c>
      <c r="AF157">
        <v>134.5</v>
      </c>
      <c r="AG157">
        <v>123.1</v>
      </c>
      <c r="AH157">
        <v>125.1</v>
      </c>
      <c r="AI157">
        <v>131.1</v>
      </c>
    </row>
    <row r="158" spans="1:35">
      <c r="A158" t="s">
        <v>60</v>
      </c>
      <c r="B158">
        <v>2017</v>
      </c>
      <c r="C158" t="s">
        <v>167</v>
      </c>
      <c r="D158" t="s">
        <v>1351</v>
      </c>
      <c r="E158" s="36">
        <v>133.1</v>
      </c>
      <c r="F158" s="36">
        <v>140.30000000000001</v>
      </c>
      <c r="G158" s="36">
        <v>126.8</v>
      </c>
      <c r="H158" s="36">
        <v>138.19999999999999</v>
      </c>
      <c r="I158" s="36">
        <v>120.8</v>
      </c>
      <c r="J158" s="36">
        <v>140.19999999999999</v>
      </c>
      <c r="K158" s="36">
        <v>123.8</v>
      </c>
      <c r="L158" s="36">
        <v>141.80000000000001</v>
      </c>
      <c r="M158" s="36">
        <v>118.6</v>
      </c>
      <c r="N158" s="36">
        <v>134</v>
      </c>
      <c r="O158" s="36">
        <v>130.30000000000001</v>
      </c>
      <c r="P158" s="36">
        <v>145.80000000000001</v>
      </c>
      <c r="Q158" s="36">
        <v>133.55000000000001</v>
      </c>
      <c r="R158" s="36">
        <v>137.44999999999999</v>
      </c>
      <c r="S158" s="36">
        <v>128.4</v>
      </c>
      <c r="T158" s="36">
        <v>132</v>
      </c>
      <c r="U158" s="36">
        <v>133.80000000000001</v>
      </c>
      <c r="V158" s="36">
        <v>145.5</v>
      </c>
      <c r="W158" s="36">
        <v>142.5</v>
      </c>
      <c r="X158" s="36">
        <v>137.30000000000001</v>
      </c>
      <c r="Y158" s="36">
        <v>141.80000000000001</v>
      </c>
      <c r="Z158" t="s">
        <v>79</v>
      </c>
      <c r="AA158" s="36">
        <v>135</v>
      </c>
      <c r="AB158" s="36">
        <v>134.9</v>
      </c>
      <c r="AC158" s="36">
        <v>131.4</v>
      </c>
      <c r="AD158">
        <v>119.4</v>
      </c>
      <c r="AE158">
        <v>129.4</v>
      </c>
      <c r="AF158">
        <v>136.30000000000001</v>
      </c>
      <c r="AG158">
        <v>123.7</v>
      </c>
      <c r="AH158">
        <v>127.9</v>
      </c>
      <c r="AI158">
        <v>133.30000000000001</v>
      </c>
    </row>
    <row r="159" spans="1:35">
      <c r="A159" t="s">
        <v>85</v>
      </c>
      <c r="B159">
        <v>2017</v>
      </c>
      <c r="C159" t="s">
        <v>167</v>
      </c>
      <c r="D159" t="s">
        <v>1351</v>
      </c>
      <c r="E159" s="36">
        <v>132.6</v>
      </c>
      <c r="F159" s="36">
        <v>144.1</v>
      </c>
      <c r="G159" s="36">
        <v>125.6</v>
      </c>
      <c r="H159" s="36">
        <v>136.80000000000001</v>
      </c>
      <c r="I159" s="36">
        <v>113.4</v>
      </c>
      <c r="J159" s="36">
        <v>135.19999999999999</v>
      </c>
      <c r="K159" s="36">
        <v>129.19999999999999</v>
      </c>
      <c r="L159" s="36">
        <v>131.5</v>
      </c>
      <c r="M159" s="36">
        <v>121</v>
      </c>
      <c r="N159" s="36">
        <v>139.9</v>
      </c>
      <c r="O159" s="36">
        <v>123.8</v>
      </c>
      <c r="P159" s="36">
        <v>142.9</v>
      </c>
      <c r="Q159" s="36">
        <v>134.85</v>
      </c>
      <c r="R159" s="36">
        <v>132.05000000000001</v>
      </c>
      <c r="S159" s="36">
        <v>125.76666666666667</v>
      </c>
      <c r="T159" s="36">
        <v>132.19999999999999</v>
      </c>
      <c r="U159" s="36">
        <v>133.6</v>
      </c>
      <c r="V159" s="36">
        <v>148.30000000000001</v>
      </c>
      <c r="W159" s="36">
        <v>131.5</v>
      </c>
      <c r="X159" s="36">
        <v>123.2</v>
      </c>
      <c r="Y159" s="36">
        <v>130.19999999999999</v>
      </c>
      <c r="Z159">
        <v>132.1</v>
      </c>
      <c r="AA159" s="36">
        <v>120.1</v>
      </c>
      <c r="AB159" s="36">
        <v>126.5</v>
      </c>
      <c r="AC159" s="36">
        <v>123.6</v>
      </c>
      <c r="AD159">
        <v>114.3</v>
      </c>
      <c r="AE159">
        <v>122.8</v>
      </c>
      <c r="AF159">
        <v>133.80000000000001</v>
      </c>
      <c r="AG159">
        <v>122</v>
      </c>
      <c r="AH159">
        <v>122.6</v>
      </c>
      <c r="AI159">
        <v>129.30000000000001</v>
      </c>
    </row>
    <row r="160" spans="1:35">
      <c r="A160" t="s">
        <v>104</v>
      </c>
      <c r="B160">
        <v>2017</v>
      </c>
      <c r="C160" t="s">
        <v>167</v>
      </c>
      <c r="D160" t="s">
        <v>1351</v>
      </c>
      <c r="E160" s="36">
        <v>132.9</v>
      </c>
      <c r="F160" s="36">
        <v>141.6</v>
      </c>
      <c r="G160" s="36">
        <v>126.3</v>
      </c>
      <c r="H160" s="36">
        <v>137.69999999999999</v>
      </c>
      <c r="I160" s="36">
        <v>118.1</v>
      </c>
      <c r="J160" s="36">
        <v>137.9</v>
      </c>
      <c r="K160" s="36">
        <v>125.6</v>
      </c>
      <c r="L160" s="36">
        <v>138.30000000000001</v>
      </c>
      <c r="M160" s="36">
        <v>119.4</v>
      </c>
      <c r="N160" s="36">
        <v>136</v>
      </c>
      <c r="O160" s="36">
        <v>127.6</v>
      </c>
      <c r="P160" s="36">
        <v>144.5</v>
      </c>
      <c r="Q160" s="36">
        <v>133.94999999999999</v>
      </c>
      <c r="R160" s="36">
        <v>135.60000000000002</v>
      </c>
      <c r="S160" s="36">
        <v>127.33333333333333</v>
      </c>
      <c r="T160" s="36">
        <v>131.75</v>
      </c>
      <c r="U160" s="36">
        <v>133.69999999999999</v>
      </c>
      <c r="V160" s="36">
        <v>146.19999999999999</v>
      </c>
      <c r="W160" s="36">
        <v>138.19999999999999</v>
      </c>
      <c r="X160" s="36">
        <v>131.4</v>
      </c>
      <c r="Y160" s="36">
        <v>137.19999999999999</v>
      </c>
      <c r="Z160">
        <v>132.1</v>
      </c>
      <c r="AA160" s="36">
        <v>129.4</v>
      </c>
      <c r="AB160" s="36">
        <v>130.9</v>
      </c>
      <c r="AC160" s="36">
        <v>128.4</v>
      </c>
      <c r="AD160">
        <v>116.7</v>
      </c>
      <c r="AE160">
        <v>125.7</v>
      </c>
      <c r="AF160">
        <v>134.80000000000001</v>
      </c>
      <c r="AG160">
        <v>123</v>
      </c>
      <c r="AH160">
        <v>125.3</v>
      </c>
      <c r="AI160">
        <v>131.4</v>
      </c>
    </row>
    <row r="161" spans="1:35">
      <c r="A161" t="s">
        <v>60</v>
      </c>
      <c r="B161">
        <v>2017</v>
      </c>
      <c r="C161" t="s">
        <v>177</v>
      </c>
      <c r="D161" t="s">
        <v>1352</v>
      </c>
      <c r="E161" s="36">
        <v>133.5</v>
      </c>
      <c r="F161" s="36">
        <v>143.69999999999999</v>
      </c>
      <c r="G161" s="36">
        <v>128</v>
      </c>
      <c r="H161" s="36">
        <v>138.6</v>
      </c>
      <c r="I161" s="36">
        <v>120.9</v>
      </c>
      <c r="J161" s="36">
        <v>140.9</v>
      </c>
      <c r="K161" s="36">
        <v>128.80000000000001</v>
      </c>
      <c r="L161" s="36">
        <v>140.19999999999999</v>
      </c>
      <c r="M161" s="36">
        <v>118.9</v>
      </c>
      <c r="N161" s="36">
        <v>133.5</v>
      </c>
      <c r="O161" s="36">
        <v>130.4</v>
      </c>
      <c r="P161" s="36">
        <v>146.5</v>
      </c>
      <c r="Q161" s="36">
        <v>135.85</v>
      </c>
      <c r="R161" s="36">
        <v>136.85</v>
      </c>
      <c r="S161" s="36">
        <v>128.76666666666668</v>
      </c>
      <c r="T161" s="36">
        <v>134.85000000000002</v>
      </c>
      <c r="U161" s="36">
        <v>134.9</v>
      </c>
      <c r="V161" s="36">
        <v>145.80000000000001</v>
      </c>
      <c r="W161" s="36">
        <v>143.1</v>
      </c>
      <c r="X161" s="36">
        <v>137.69999999999999</v>
      </c>
      <c r="Y161" s="36">
        <v>142.30000000000001</v>
      </c>
      <c r="Z161" t="s">
        <v>79</v>
      </c>
      <c r="AA161" s="36">
        <v>134.80000000000001</v>
      </c>
      <c r="AB161" s="36">
        <v>135.19999999999999</v>
      </c>
      <c r="AC161" s="36">
        <v>131.30000000000001</v>
      </c>
      <c r="AD161">
        <v>119.4</v>
      </c>
      <c r="AE161">
        <v>129.80000000000001</v>
      </c>
      <c r="AF161">
        <v>136.9</v>
      </c>
      <c r="AG161">
        <v>124.1</v>
      </c>
      <c r="AH161">
        <v>128.1</v>
      </c>
      <c r="AI161">
        <v>133.9</v>
      </c>
    </row>
    <row r="162" spans="1:35">
      <c r="A162" t="s">
        <v>85</v>
      </c>
      <c r="B162">
        <v>2017</v>
      </c>
      <c r="C162" t="s">
        <v>177</v>
      </c>
      <c r="D162" t="s">
        <v>1352</v>
      </c>
      <c r="E162" s="36">
        <v>132.9</v>
      </c>
      <c r="F162" s="36">
        <v>148.69999999999999</v>
      </c>
      <c r="G162" s="36">
        <v>128.30000000000001</v>
      </c>
      <c r="H162" s="36">
        <v>137.30000000000001</v>
      </c>
      <c r="I162" s="36">
        <v>113.5</v>
      </c>
      <c r="J162" s="36">
        <v>137.19999999999999</v>
      </c>
      <c r="K162" s="36">
        <v>142.19999999999999</v>
      </c>
      <c r="L162" s="36">
        <v>128.19999999999999</v>
      </c>
      <c r="M162" s="36">
        <v>120.9</v>
      </c>
      <c r="N162" s="36">
        <v>138.80000000000001</v>
      </c>
      <c r="O162" s="36">
        <v>124.2</v>
      </c>
      <c r="P162" s="36">
        <v>143.1</v>
      </c>
      <c r="Q162" s="36">
        <v>138.5</v>
      </c>
      <c r="R162" s="36">
        <v>130.55000000000001</v>
      </c>
      <c r="S162" s="36">
        <v>125.83333333333333</v>
      </c>
      <c r="T162" s="36">
        <v>139.69999999999999</v>
      </c>
      <c r="U162" s="36">
        <v>135.69999999999999</v>
      </c>
      <c r="V162" s="36">
        <v>148.6</v>
      </c>
      <c r="W162" s="36">
        <v>131.5</v>
      </c>
      <c r="X162" s="36">
        <v>123.2</v>
      </c>
      <c r="Y162" s="36">
        <v>130.19999999999999</v>
      </c>
      <c r="Z162">
        <v>131.4</v>
      </c>
      <c r="AA162" s="36">
        <v>119</v>
      </c>
      <c r="AB162" s="36">
        <v>126.8</v>
      </c>
      <c r="AC162" s="36">
        <v>123.8</v>
      </c>
      <c r="AD162">
        <v>113.9</v>
      </c>
      <c r="AE162">
        <v>122.9</v>
      </c>
      <c r="AF162">
        <v>134.30000000000001</v>
      </c>
      <c r="AG162">
        <v>122.5</v>
      </c>
      <c r="AH162">
        <v>122.7</v>
      </c>
      <c r="AI162">
        <v>129.9</v>
      </c>
    </row>
    <row r="163" spans="1:35">
      <c r="A163" t="s">
        <v>104</v>
      </c>
      <c r="B163">
        <v>2017</v>
      </c>
      <c r="C163" t="s">
        <v>177</v>
      </c>
      <c r="D163" t="s">
        <v>1352</v>
      </c>
      <c r="E163" s="36">
        <v>133.30000000000001</v>
      </c>
      <c r="F163" s="36">
        <v>145.5</v>
      </c>
      <c r="G163" s="36">
        <v>128.1</v>
      </c>
      <c r="H163" s="36">
        <v>138.1</v>
      </c>
      <c r="I163" s="36">
        <v>118.2</v>
      </c>
      <c r="J163" s="36">
        <v>139.19999999999999</v>
      </c>
      <c r="K163" s="36">
        <v>133.30000000000001</v>
      </c>
      <c r="L163" s="36">
        <v>136.19999999999999</v>
      </c>
      <c r="M163" s="36">
        <v>119.6</v>
      </c>
      <c r="N163" s="36">
        <v>135.30000000000001</v>
      </c>
      <c r="O163" s="36">
        <v>127.8</v>
      </c>
      <c r="P163" s="36">
        <v>144.9</v>
      </c>
      <c r="Q163" s="36">
        <v>136.80000000000001</v>
      </c>
      <c r="R163" s="36">
        <v>134.75</v>
      </c>
      <c r="S163" s="36">
        <v>127.56666666666668</v>
      </c>
      <c r="T163" s="36">
        <v>136.25</v>
      </c>
      <c r="U163" s="36">
        <v>135.19999999999999</v>
      </c>
      <c r="V163" s="36">
        <v>146.5</v>
      </c>
      <c r="W163" s="36">
        <v>138.5</v>
      </c>
      <c r="X163" s="36">
        <v>131.69999999999999</v>
      </c>
      <c r="Y163" s="36">
        <v>137.5</v>
      </c>
      <c r="Z163">
        <v>131.4</v>
      </c>
      <c r="AA163" s="36">
        <v>128.80000000000001</v>
      </c>
      <c r="AB163" s="36">
        <v>131.19999999999999</v>
      </c>
      <c r="AC163" s="36">
        <v>128.5</v>
      </c>
      <c r="AD163">
        <v>116.5</v>
      </c>
      <c r="AE163">
        <v>125.9</v>
      </c>
      <c r="AF163">
        <v>135.4</v>
      </c>
      <c r="AG163">
        <v>123.4</v>
      </c>
      <c r="AH163">
        <v>125.5</v>
      </c>
      <c r="AI163">
        <v>132</v>
      </c>
    </row>
    <row r="164" spans="1:35">
      <c r="A164" t="s">
        <v>60</v>
      </c>
      <c r="B164">
        <v>2017</v>
      </c>
      <c r="C164" t="s">
        <v>194</v>
      </c>
      <c r="D164" t="s">
        <v>1353</v>
      </c>
      <c r="E164" s="36">
        <v>134</v>
      </c>
      <c r="F164" s="36">
        <v>144.19999999999999</v>
      </c>
      <c r="G164" s="36">
        <v>129.80000000000001</v>
      </c>
      <c r="H164" s="36">
        <v>139</v>
      </c>
      <c r="I164" s="36">
        <v>120.9</v>
      </c>
      <c r="J164" s="36">
        <v>143.9</v>
      </c>
      <c r="K164" s="36">
        <v>151.5</v>
      </c>
      <c r="L164" s="36">
        <v>138.1</v>
      </c>
      <c r="M164" s="36">
        <v>120</v>
      </c>
      <c r="N164" s="36">
        <v>133.9</v>
      </c>
      <c r="O164" s="36">
        <v>131.4</v>
      </c>
      <c r="P164" s="36">
        <v>147.69999999999999</v>
      </c>
      <c r="Q164" s="36">
        <v>137</v>
      </c>
      <c r="R164" s="36">
        <v>136.05000000000001</v>
      </c>
      <c r="S164" s="36">
        <v>129.53333333333333</v>
      </c>
      <c r="T164" s="36">
        <v>147.69999999999999</v>
      </c>
      <c r="U164" s="36">
        <v>138.5</v>
      </c>
      <c r="V164" s="36">
        <v>147.4</v>
      </c>
      <c r="W164" s="36">
        <v>144.30000000000001</v>
      </c>
      <c r="X164" s="36">
        <v>138.1</v>
      </c>
      <c r="Y164" s="36">
        <v>143.5</v>
      </c>
      <c r="Z164" t="s">
        <v>79</v>
      </c>
      <c r="AA164" s="36">
        <v>135.30000000000001</v>
      </c>
      <c r="AB164" s="36">
        <v>136.1</v>
      </c>
      <c r="AC164" s="36">
        <v>132.1</v>
      </c>
      <c r="AD164">
        <v>119.1</v>
      </c>
      <c r="AE164">
        <v>130.6</v>
      </c>
      <c r="AF164">
        <v>138.6</v>
      </c>
      <c r="AG164">
        <v>124.4</v>
      </c>
      <c r="AH164">
        <v>128.6</v>
      </c>
      <c r="AI164">
        <v>136.19999999999999</v>
      </c>
    </row>
    <row r="165" spans="1:35">
      <c r="A165" t="s">
        <v>85</v>
      </c>
      <c r="B165">
        <v>2017</v>
      </c>
      <c r="C165" t="s">
        <v>194</v>
      </c>
      <c r="D165" t="s">
        <v>1353</v>
      </c>
      <c r="E165" s="36">
        <v>132.80000000000001</v>
      </c>
      <c r="F165" s="36">
        <v>148.4</v>
      </c>
      <c r="G165" s="36">
        <v>129.4</v>
      </c>
      <c r="H165" s="36">
        <v>137.69999999999999</v>
      </c>
      <c r="I165" s="36">
        <v>113.4</v>
      </c>
      <c r="J165" s="36">
        <v>139.4</v>
      </c>
      <c r="K165" s="36">
        <v>175.1</v>
      </c>
      <c r="L165" s="36">
        <v>124.7</v>
      </c>
      <c r="M165" s="36">
        <v>121.5</v>
      </c>
      <c r="N165" s="36">
        <v>137.80000000000001</v>
      </c>
      <c r="O165" s="36">
        <v>124.4</v>
      </c>
      <c r="P165" s="36">
        <v>143.69999999999999</v>
      </c>
      <c r="Q165" s="36">
        <v>138.9</v>
      </c>
      <c r="R165" s="36">
        <v>128.75</v>
      </c>
      <c r="S165" s="36">
        <v>126.2</v>
      </c>
      <c r="T165" s="36">
        <v>157.25</v>
      </c>
      <c r="U165" s="36">
        <v>139.80000000000001</v>
      </c>
      <c r="V165" s="36">
        <v>150.5</v>
      </c>
      <c r="W165" s="36">
        <v>131.6</v>
      </c>
      <c r="X165" s="36">
        <v>123.7</v>
      </c>
      <c r="Y165" s="36">
        <v>130.4</v>
      </c>
      <c r="Z165">
        <v>132.6</v>
      </c>
      <c r="AA165" s="36">
        <v>119.7</v>
      </c>
      <c r="AB165" s="36">
        <v>127.2</v>
      </c>
      <c r="AC165" s="36">
        <v>125</v>
      </c>
      <c r="AD165">
        <v>113.2</v>
      </c>
      <c r="AE165">
        <v>123.5</v>
      </c>
      <c r="AF165">
        <v>135.5</v>
      </c>
      <c r="AG165">
        <v>122.4</v>
      </c>
      <c r="AH165">
        <v>123</v>
      </c>
      <c r="AI165">
        <v>131.80000000000001</v>
      </c>
    </row>
    <row r="166" spans="1:35">
      <c r="A166" t="s">
        <v>104</v>
      </c>
      <c r="B166">
        <v>2017</v>
      </c>
      <c r="C166" t="s">
        <v>194</v>
      </c>
      <c r="D166" t="s">
        <v>1353</v>
      </c>
      <c r="E166" s="36">
        <v>133.6</v>
      </c>
      <c r="F166" s="36">
        <v>145.69999999999999</v>
      </c>
      <c r="G166" s="36">
        <v>129.6</v>
      </c>
      <c r="H166" s="36">
        <v>138.5</v>
      </c>
      <c r="I166" s="36">
        <v>118.1</v>
      </c>
      <c r="J166" s="36">
        <v>141.80000000000001</v>
      </c>
      <c r="K166" s="36">
        <v>159.5</v>
      </c>
      <c r="L166" s="36">
        <v>133.6</v>
      </c>
      <c r="M166" s="36">
        <v>120.5</v>
      </c>
      <c r="N166" s="36">
        <v>135.19999999999999</v>
      </c>
      <c r="O166" s="36">
        <v>128.5</v>
      </c>
      <c r="P166" s="36">
        <v>145.80000000000001</v>
      </c>
      <c r="Q166" s="36">
        <v>137.64999999999998</v>
      </c>
      <c r="R166" s="36">
        <v>133.6</v>
      </c>
      <c r="S166" s="36">
        <v>128.13333333333333</v>
      </c>
      <c r="T166" s="36">
        <v>150.65</v>
      </c>
      <c r="U166" s="36">
        <v>139</v>
      </c>
      <c r="V166" s="36">
        <v>148.19999999999999</v>
      </c>
      <c r="W166" s="36">
        <v>139.30000000000001</v>
      </c>
      <c r="X166" s="36">
        <v>132.1</v>
      </c>
      <c r="Y166" s="36">
        <v>138.30000000000001</v>
      </c>
      <c r="Z166">
        <v>132.6</v>
      </c>
      <c r="AA166" s="36">
        <v>129.4</v>
      </c>
      <c r="AB166" s="36">
        <v>131.9</v>
      </c>
      <c r="AC166" s="36">
        <v>129.4</v>
      </c>
      <c r="AD166">
        <v>116</v>
      </c>
      <c r="AE166">
        <v>126.6</v>
      </c>
      <c r="AF166">
        <v>136.80000000000001</v>
      </c>
      <c r="AG166">
        <v>123.6</v>
      </c>
      <c r="AH166">
        <v>125.9</v>
      </c>
      <c r="AI166">
        <v>134.19999999999999</v>
      </c>
    </row>
    <row r="167" spans="1:35">
      <c r="A167" t="s">
        <v>60</v>
      </c>
      <c r="B167">
        <v>2017</v>
      </c>
      <c r="C167" t="s">
        <v>213</v>
      </c>
      <c r="D167" t="s">
        <v>1354</v>
      </c>
      <c r="E167" s="36">
        <v>134.80000000000001</v>
      </c>
      <c r="F167" s="36">
        <v>143.1</v>
      </c>
      <c r="G167" s="36">
        <v>130</v>
      </c>
      <c r="H167" s="36">
        <v>139.4</v>
      </c>
      <c r="I167" s="36">
        <v>120.5</v>
      </c>
      <c r="J167" s="36">
        <v>148</v>
      </c>
      <c r="K167" s="36">
        <v>162.9</v>
      </c>
      <c r="L167" s="36">
        <v>137.4</v>
      </c>
      <c r="M167" s="36">
        <v>120.8</v>
      </c>
      <c r="N167" s="36">
        <v>134.69999999999999</v>
      </c>
      <c r="O167" s="36">
        <v>131.6</v>
      </c>
      <c r="P167" s="36">
        <v>148.69999999999999</v>
      </c>
      <c r="Q167" s="36">
        <v>136.55000000000001</v>
      </c>
      <c r="R167" s="36">
        <v>136.10000000000002</v>
      </c>
      <c r="S167" s="36">
        <v>130</v>
      </c>
      <c r="T167" s="36">
        <v>155.44999999999999</v>
      </c>
      <c r="U167" s="36">
        <v>140.6</v>
      </c>
      <c r="V167" s="36">
        <v>149</v>
      </c>
      <c r="W167" s="36">
        <v>145.30000000000001</v>
      </c>
      <c r="X167" s="36">
        <v>139.19999999999999</v>
      </c>
      <c r="Y167" s="36">
        <v>144.5</v>
      </c>
      <c r="Z167" t="s">
        <v>79</v>
      </c>
      <c r="AA167" s="36">
        <v>136.4</v>
      </c>
      <c r="AB167" s="36">
        <v>137.30000000000001</v>
      </c>
      <c r="AC167" s="36">
        <v>133</v>
      </c>
      <c r="AD167">
        <v>120.3</v>
      </c>
      <c r="AE167">
        <v>131.5</v>
      </c>
      <c r="AF167">
        <v>140.19999999999999</v>
      </c>
      <c r="AG167">
        <v>125.4</v>
      </c>
      <c r="AH167">
        <v>129.69999999999999</v>
      </c>
      <c r="AI167">
        <v>137.80000000000001</v>
      </c>
    </row>
    <row r="168" spans="1:35">
      <c r="A168" t="s">
        <v>85</v>
      </c>
      <c r="B168">
        <v>2017</v>
      </c>
      <c r="C168" t="s">
        <v>213</v>
      </c>
      <c r="D168" t="s">
        <v>1354</v>
      </c>
      <c r="E168" s="36">
        <v>133.19999999999999</v>
      </c>
      <c r="F168" s="36">
        <v>143.9</v>
      </c>
      <c r="G168" s="36">
        <v>128.30000000000001</v>
      </c>
      <c r="H168" s="36">
        <v>138.30000000000001</v>
      </c>
      <c r="I168" s="36">
        <v>114.1</v>
      </c>
      <c r="J168" s="36">
        <v>142.69999999999999</v>
      </c>
      <c r="K168" s="36">
        <v>179.8</v>
      </c>
      <c r="L168" s="36">
        <v>123.5</v>
      </c>
      <c r="M168" s="36">
        <v>122.1</v>
      </c>
      <c r="N168" s="36">
        <v>137.5</v>
      </c>
      <c r="O168" s="36">
        <v>124.6</v>
      </c>
      <c r="P168" s="36">
        <v>144.5</v>
      </c>
      <c r="Q168" s="36">
        <v>136.10000000000002</v>
      </c>
      <c r="R168" s="36">
        <v>128.35</v>
      </c>
      <c r="S168" s="36">
        <v>126.89999999999999</v>
      </c>
      <c r="T168" s="36">
        <v>161.25</v>
      </c>
      <c r="U168" s="36">
        <v>140.5</v>
      </c>
      <c r="V168" s="36">
        <v>152.1</v>
      </c>
      <c r="W168" s="36">
        <v>132.69999999999999</v>
      </c>
      <c r="X168" s="36">
        <v>124.3</v>
      </c>
      <c r="Y168" s="36">
        <v>131.4</v>
      </c>
      <c r="Z168">
        <v>134.4</v>
      </c>
      <c r="AA168" s="36">
        <v>118.9</v>
      </c>
      <c r="AB168" s="36">
        <v>127.7</v>
      </c>
      <c r="AC168" s="36">
        <v>125.7</v>
      </c>
      <c r="AD168">
        <v>114.6</v>
      </c>
      <c r="AE168">
        <v>124.1</v>
      </c>
      <c r="AF168">
        <v>135.69999999999999</v>
      </c>
      <c r="AG168">
        <v>123.3</v>
      </c>
      <c r="AH168">
        <v>123.8</v>
      </c>
      <c r="AI168">
        <v>132.69999999999999</v>
      </c>
    </row>
    <row r="169" spans="1:35">
      <c r="A169" t="s">
        <v>104</v>
      </c>
      <c r="B169">
        <v>2017</v>
      </c>
      <c r="C169" t="s">
        <v>213</v>
      </c>
      <c r="D169" t="s">
        <v>1354</v>
      </c>
      <c r="E169" s="36">
        <v>134.30000000000001</v>
      </c>
      <c r="F169" s="36">
        <v>143.4</v>
      </c>
      <c r="G169" s="36">
        <v>129.30000000000001</v>
      </c>
      <c r="H169" s="36">
        <v>139</v>
      </c>
      <c r="I169" s="36">
        <v>118.1</v>
      </c>
      <c r="J169" s="36">
        <v>145.5</v>
      </c>
      <c r="K169" s="36">
        <v>168.6</v>
      </c>
      <c r="L169" s="36">
        <v>132.69999999999999</v>
      </c>
      <c r="M169" s="36">
        <v>121.2</v>
      </c>
      <c r="N169" s="36">
        <v>135.6</v>
      </c>
      <c r="O169" s="36">
        <v>128.69999999999999</v>
      </c>
      <c r="P169" s="36">
        <v>146.80000000000001</v>
      </c>
      <c r="Q169" s="36">
        <v>136.35000000000002</v>
      </c>
      <c r="R169" s="36">
        <v>133.5</v>
      </c>
      <c r="S169" s="36">
        <v>128.70000000000002</v>
      </c>
      <c r="T169" s="36">
        <v>157.05000000000001</v>
      </c>
      <c r="U169" s="36">
        <v>140.6</v>
      </c>
      <c r="V169" s="36">
        <v>149.80000000000001</v>
      </c>
      <c r="W169" s="36">
        <v>140.30000000000001</v>
      </c>
      <c r="X169" s="36">
        <v>133</v>
      </c>
      <c r="Y169" s="36">
        <v>139.30000000000001</v>
      </c>
      <c r="Z169">
        <v>134.4</v>
      </c>
      <c r="AA169" s="36">
        <v>129.80000000000001</v>
      </c>
      <c r="AB169" s="36">
        <v>132.80000000000001</v>
      </c>
      <c r="AC169" s="36">
        <v>130.19999999999999</v>
      </c>
      <c r="AD169">
        <v>117.3</v>
      </c>
      <c r="AE169">
        <v>127.3</v>
      </c>
      <c r="AF169">
        <v>137.6</v>
      </c>
      <c r="AG169">
        <v>124.5</v>
      </c>
      <c r="AH169">
        <v>126.8</v>
      </c>
      <c r="AI169">
        <v>135.4</v>
      </c>
    </row>
    <row r="170" spans="1:35">
      <c r="A170" t="s">
        <v>60</v>
      </c>
      <c r="B170">
        <v>2017</v>
      </c>
      <c r="C170" t="s">
        <v>228</v>
      </c>
      <c r="D170" t="s">
        <v>1355</v>
      </c>
      <c r="E170" s="36">
        <v>135.19999999999999</v>
      </c>
      <c r="F170" s="36">
        <v>142</v>
      </c>
      <c r="G170" s="36">
        <v>130.5</v>
      </c>
      <c r="H170" s="36">
        <v>140.19999999999999</v>
      </c>
      <c r="I170" s="36">
        <v>120.7</v>
      </c>
      <c r="J170" s="36">
        <v>147.80000000000001</v>
      </c>
      <c r="K170" s="36">
        <v>154.5</v>
      </c>
      <c r="L170" s="36">
        <v>137.1</v>
      </c>
      <c r="M170" s="36">
        <v>121</v>
      </c>
      <c r="N170" s="36">
        <v>134.69999999999999</v>
      </c>
      <c r="O170" s="36">
        <v>131.69999999999999</v>
      </c>
      <c r="P170" s="36">
        <v>149.30000000000001</v>
      </c>
      <c r="Q170" s="36">
        <v>136.25</v>
      </c>
      <c r="R170" s="36">
        <v>136.14999999999998</v>
      </c>
      <c r="S170" s="36">
        <v>130.33333333333334</v>
      </c>
      <c r="T170" s="36">
        <v>151.15</v>
      </c>
      <c r="U170" s="36">
        <v>139.6</v>
      </c>
      <c r="V170" s="36">
        <v>149.80000000000001</v>
      </c>
      <c r="W170" s="36">
        <v>146.1</v>
      </c>
      <c r="X170" s="36">
        <v>139.69999999999999</v>
      </c>
      <c r="Y170" s="36">
        <v>145.19999999999999</v>
      </c>
      <c r="Z170" t="s">
        <v>79</v>
      </c>
      <c r="AA170" s="36">
        <v>137.4</v>
      </c>
      <c r="AB170" s="36">
        <v>137.9</v>
      </c>
      <c r="AC170" s="36">
        <v>133.4</v>
      </c>
      <c r="AD170">
        <v>121.2</v>
      </c>
      <c r="AE170">
        <v>132.30000000000001</v>
      </c>
      <c r="AF170">
        <v>139.6</v>
      </c>
      <c r="AG170">
        <v>126.7</v>
      </c>
      <c r="AH170">
        <v>130.30000000000001</v>
      </c>
      <c r="AI170">
        <v>137.6</v>
      </c>
    </row>
    <row r="171" spans="1:35">
      <c r="A171" t="s">
        <v>85</v>
      </c>
      <c r="B171">
        <v>2017</v>
      </c>
      <c r="C171" t="s">
        <v>228</v>
      </c>
      <c r="D171" t="s">
        <v>1355</v>
      </c>
      <c r="E171" s="36">
        <v>133.6</v>
      </c>
      <c r="F171" s="36">
        <v>143</v>
      </c>
      <c r="G171" s="36">
        <v>129.69999999999999</v>
      </c>
      <c r="H171" s="36">
        <v>138.69999999999999</v>
      </c>
      <c r="I171" s="36">
        <v>114.5</v>
      </c>
      <c r="J171" s="36">
        <v>137.5</v>
      </c>
      <c r="K171" s="36">
        <v>160.69999999999999</v>
      </c>
      <c r="L171" s="36">
        <v>124.5</v>
      </c>
      <c r="M171" s="36">
        <v>122.4</v>
      </c>
      <c r="N171" s="36">
        <v>137.30000000000001</v>
      </c>
      <c r="O171" s="36">
        <v>124.8</v>
      </c>
      <c r="P171" s="36">
        <v>145</v>
      </c>
      <c r="Q171" s="36">
        <v>136.35</v>
      </c>
      <c r="R171" s="36">
        <v>129.05000000000001</v>
      </c>
      <c r="S171" s="36">
        <v>127.3</v>
      </c>
      <c r="T171" s="36">
        <v>149.1</v>
      </c>
      <c r="U171" s="36">
        <v>138</v>
      </c>
      <c r="V171" s="36">
        <v>153.6</v>
      </c>
      <c r="W171" s="36">
        <v>133.30000000000001</v>
      </c>
      <c r="X171" s="36">
        <v>124.6</v>
      </c>
      <c r="Y171" s="36">
        <v>132</v>
      </c>
      <c r="Z171">
        <v>135.69999999999999</v>
      </c>
      <c r="AA171" s="36">
        <v>120.6</v>
      </c>
      <c r="AB171" s="36">
        <v>128.1</v>
      </c>
      <c r="AC171" s="36">
        <v>126.1</v>
      </c>
      <c r="AD171">
        <v>115.7</v>
      </c>
      <c r="AE171">
        <v>124.5</v>
      </c>
      <c r="AF171">
        <v>135.9</v>
      </c>
      <c r="AG171">
        <v>124.4</v>
      </c>
      <c r="AH171">
        <v>124.5</v>
      </c>
      <c r="AI171">
        <v>132.4</v>
      </c>
    </row>
    <row r="172" spans="1:35">
      <c r="A172" t="s">
        <v>104</v>
      </c>
      <c r="B172">
        <v>2017</v>
      </c>
      <c r="C172" t="s">
        <v>228</v>
      </c>
      <c r="D172" t="s">
        <v>1355</v>
      </c>
      <c r="E172" s="36">
        <v>134.69999999999999</v>
      </c>
      <c r="F172" s="36">
        <v>142.4</v>
      </c>
      <c r="G172" s="36">
        <v>130.19999999999999</v>
      </c>
      <c r="H172" s="36">
        <v>139.6</v>
      </c>
      <c r="I172" s="36">
        <v>118.4</v>
      </c>
      <c r="J172" s="36">
        <v>143</v>
      </c>
      <c r="K172" s="36">
        <v>156.6</v>
      </c>
      <c r="L172" s="36">
        <v>132.9</v>
      </c>
      <c r="M172" s="36">
        <v>121.5</v>
      </c>
      <c r="N172" s="36">
        <v>135.6</v>
      </c>
      <c r="O172" s="36">
        <v>128.80000000000001</v>
      </c>
      <c r="P172" s="36">
        <v>147.30000000000001</v>
      </c>
      <c r="Q172" s="36">
        <v>136.30000000000001</v>
      </c>
      <c r="R172" s="36">
        <v>133.80000000000001</v>
      </c>
      <c r="S172" s="36">
        <v>129.06666666666669</v>
      </c>
      <c r="T172" s="36">
        <v>149.80000000000001</v>
      </c>
      <c r="U172" s="36">
        <v>139</v>
      </c>
      <c r="V172" s="36">
        <v>150.80000000000001</v>
      </c>
      <c r="W172" s="36">
        <v>141.1</v>
      </c>
      <c r="X172" s="36">
        <v>133.4</v>
      </c>
      <c r="Y172" s="36">
        <v>140</v>
      </c>
      <c r="Z172">
        <v>135.69999999999999</v>
      </c>
      <c r="AA172" s="36">
        <v>131</v>
      </c>
      <c r="AB172" s="36">
        <v>133.30000000000001</v>
      </c>
      <c r="AC172" s="36">
        <v>130.6</v>
      </c>
      <c r="AD172">
        <v>118.3</v>
      </c>
      <c r="AE172">
        <v>127.9</v>
      </c>
      <c r="AF172">
        <v>137.4</v>
      </c>
      <c r="AG172">
        <v>125.7</v>
      </c>
      <c r="AH172">
        <v>127.5</v>
      </c>
      <c r="AI172">
        <v>135.19999999999999</v>
      </c>
    </row>
    <row r="173" spans="1:35">
      <c r="A173" t="s">
        <v>60</v>
      </c>
      <c r="B173">
        <v>2017</v>
      </c>
      <c r="C173" t="s">
        <v>238</v>
      </c>
      <c r="D173" t="s">
        <v>1356</v>
      </c>
      <c r="E173" s="36">
        <v>135.9</v>
      </c>
      <c r="F173" s="36">
        <v>141.9</v>
      </c>
      <c r="G173" s="36">
        <v>131</v>
      </c>
      <c r="H173" s="36">
        <v>141.5</v>
      </c>
      <c r="I173" s="36">
        <v>121.4</v>
      </c>
      <c r="J173" s="36">
        <v>146.69999999999999</v>
      </c>
      <c r="K173" s="36">
        <v>157.1</v>
      </c>
      <c r="L173" s="36">
        <v>136.4</v>
      </c>
      <c r="M173" s="36">
        <v>121.4</v>
      </c>
      <c r="N173" s="36">
        <v>135.6</v>
      </c>
      <c r="O173" s="36">
        <v>131.30000000000001</v>
      </c>
      <c r="P173" s="36">
        <v>150.30000000000001</v>
      </c>
      <c r="Q173" s="36">
        <v>136.44999999999999</v>
      </c>
      <c r="R173" s="36">
        <v>136.15</v>
      </c>
      <c r="S173" s="36">
        <v>131.03333333333333</v>
      </c>
      <c r="T173" s="36">
        <v>151.89999999999998</v>
      </c>
      <c r="U173" s="36">
        <v>140.4</v>
      </c>
      <c r="V173" s="36">
        <v>150.5</v>
      </c>
      <c r="W173" s="36">
        <v>147.19999999999999</v>
      </c>
      <c r="X173" s="36">
        <v>140.6</v>
      </c>
      <c r="Y173" s="36">
        <v>146.19999999999999</v>
      </c>
      <c r="Z173" t="s">
        <v>79</v>
      </c>
      <c r="AA173" s="36">
        <v>138.1</v>
      </c>
      <c r="AB173" s="36">
        <v>138.4</v>
      </c>
      <c r="AC173" s="36">
        <v>134.19999999999999</v>
      </c>
      <c r="AD173">
        <v>121</v>
      </c>
      <c r="AE173">
        <v>133</v>
      </c>
      <c r="AF173">
        <v>140.1</v>
      </c>
      <c r="AG173">
        <v>127.4</v>
      </c>
      <c r="AH173">
        <v>130.69999999999999</v>
      </c>
      <c r="AI173">
        <v>138.30000000000001</v>
      </c>
    </row>
    <row r="174" spans="1:35">
      <c r="A174" t="s">
        <v>85</v>
      </c>
      <c r="B174">
        <v>2017</v>
      </c>
      <c r="C174" t="s">
        <v>238</v>
      </c>
      <c r="D174" t="s">
        <v>1356</v>
      </c>
      <c r="E174" s="36">
        <v>133.9</v>
      </c>
      <c r="F174" s="36">
        <v>142.80000000000001</v>
      </c>
      <c r="G174" s="36">
        <v>131.4</v>
      </c>
      <c r="H174" s="36">
        <v>139.1</v>
      </c>
      <c r="I174" s="36">
        <v>114.9</v>
      </c>
      <c r="J174" s="36">
        <v>135.6</v>
      </c>
      <c r="K174" s="36">
        <v>173.2</v>
      </c>
      <c r="L174" s="36">
        <v>124.1</v>
      </c>
      <c r="M174" s="36">
        <v>122.6</v>
      </c>
      <c r="N174" s="36">
        <v>137.80000000000001</v>
      </c>
      <c r="O174" s="36">
        <v>125.1</v>
      </c>
      <c r="P174" s="36">
        <v>145.5</v>
      </c>
      <c r="Q174" s="36">
        <v>137.10000000000002</v>
      </c>
      <c r="R174" s="36">
        <v>129</v>
      </c>
      <c r="S174" s="36">
        <v>127.66666666666667</v>
      </c>
      <c r="T174" s="36">
        <v>154.39999999999998</v>
      </c>
      <c r="U174" s="36">
        <v>139.69999999999999</v>
      </c>
      <c r="V174" s="36">
        <v>154.6</v>
      </c>
      <c r="W174" s="36">
        <v>134</v>
      </c>
      <c r="X174" s="36">
        <v>124.9</v>
      </c>
      <c r="Y174" s="36">
        <v>132.6</v>
      </c>
      <c r="Z174">
        <v>137.30000000000001</v>
      </c>
      <c r="AA174" s="36">
        <v>122.6</v>
      </c>
      <c r="AB174" s="36">
        <v>128.30000000000001</v>
      </c>
      <c r="AC174" s="36">
        <v>126.6</v>
      </c>
      <c r="AD174">
        <v>115</v>
      </c>
      <c r="AE174">
        <v>124.8</v>
      </c>
      <c r="AF174">
        <v>136.30000000000001</v>
      </c>
      <c r="AG174">
        <v>124.6</v>
      </c>
      <c r="AH174">
        <v>124.5</v>
      </c>
      <c r="AI174">
        <v>133.5</v>
      </c>
    </row>
    <row r="175" spans="1:35">
      <c r="A175" t="s">
        <v>104</v>
      </c>
      <c r="B175">
        <v>2017</v>
      </c>
      <c r="C175" t="s">
        <v>238</v>
      </c>
      <c r="D175" t="s">
        <v>1356</v>
      </c>
      <c r="E175" s="36">
        <v>135.30000000000001</v>
      </c>
      <c r="F175" s="36">
        <v>142.19999999999999</v>
      </c>
      <c r="G175" s="36">
        <v>131.19999999999999</v>
      </c>
      <c r="H175" s="36">
        <v>140.6</v>
      </c>
      <c r="I175" s="36">
        <v>119</v>
      </c>
      <c r="J175" s="36">
        <v>141.5</v>
      </c>
      <c r="K175" s="36">
        <v>162.6</v>
      </c>
      <c r="L175" s="36">
        <v>132.30000000000001</v>
      </c>
      <c r="M175" s="36">
        <v>121.8</v>
      </c>
      <c r="N175" s="36">
        <v>136.30000000000001</v>
      </c>
      <c r="O175" s="36">
        <v>128.69999999999999</v>
      </c>
      <c r="P175" s="36">
        <v>148.1</v>
      </c>
      <c r="Q175" s="36">
        <v>136.69999999999999</v>
      </c>
      <c r="R175" s="36">
        <v>133.80000000000001</v>
      </c>
      <c r="S175" s="36">
        <v>129.63333333333333</v>
      </c>
      <c r="T175" s="36">
        <v>152.05000000000001</v>
      </c>
      <c r="U175" s="36">
        <v>140.1</v>
      </c>
      <c r="V175" s="36">
        <v>151.6</v>
      </c>
      <c r="W175" s="36">
        <v>142</v>
      </c>
      <c r="X175" s="36">
        <v>134.1</v>
      </c>
      <c r="Y175" s="36">
        <v>140.80000000000001</v>
      </c>
      <c r="Z175">
        <v>137.30000000000001</v>
      </c>
      <c r="AA175" s="36">
        <v>132.19999999999999</v>
      </c>
      <c r="AB175" s="36">
        <v>133.6</v>
      </c>
      <c r="AC175" s="36">
        <v>131.30000000000001</v>
      </c>
      <c r="AD175">
        <v>117.8</v>
      </c>
      <c r="AE175">
        <v>128.4</v>
      </c>
      <c r="AF175">
        <v>137.9</v>
      </c>
      <c r="AG175">
        <v>126.2</v>
      </c>
      <c r="AH175">
        <v>127.7</v>
      </c>
      <c r="AI175">
        <v>136.1</v>
      </c>
    </row>
    <row r="176" spans="1:35">
      <c r="A176" t="s">
        <v>60</v>
      </c>
      <c r="B176">
        <v>2017</v>
      </c>
      <c r="C176" t="s">
        <v>264</v>
      </c>
      <c r="D176" t="s">
        <v>1357</v>
      </c>
      <c r="E176" s="36">
        <v>136.30000000000001</v>
      </c>
      <c r="F176" s="36">
        <v>142.5</v>
      </c>
      <c r="G176" s="36">
        <v>140.5</v>
      </c>
      <c r="H176" s="36">
        <v>141.5</v>
      </c>
      <c r="I176" s="36">
        <v>121.6</v>
      </c>
      <c r="J176" s="36">
        <v>147.30000000000001</v>
      </c>
      <c r="K176" s="36">
        <v>168</v>
      </c>
      <c r="L176" s="36">
        <v>135.80000000000001</v>
      </c>
      <c r="M176" s="36">
        <v>122.5</v>
      </c>
      <c r="N176" s="36">
        <v>136</v>
      </c>
      <c r="O176" s="36">
        <v>131.9</v>
      </c>
      <c r="P176" s="36">
        <v>151.4</v>
      </c>
      <c r="Q176" s="36">
        <v>141.5</v>
      </c>
      <c r="R176" s="36">
        <v>136.05000000000001</v>
      </c>
      <c r="S176" s="36">
        <v>131.83333333333334</v>
      </c>
      <c r="T176" s="36">
        <v>157.65</v>
      </c>
      <c r="U176" s="36">
        <v>142.4</v>
      </c>
      <c r="V176" s="36">
        <v>152.1</v>
      </c>
      <c r="W176" s="36">
        <v>148.19999999999999</v>
      </c>
      <c r="X176" s="36">
        <v>141.5</v>
      </c>
      <c r="Y176" s="36">
        <v>147.30000000000001</v>
      </c>
      <c r="Z176" t="s">
        <v>79</v>
      </c>
      <c r="AA176" s="36">
        <v>141.1</v>
      </c>
      <c r="AB176" s="36">
        <v>139.4</v>
      </c>
      <c r="AC176" s="36">
        <v>135.80000000000001</v>
      </c>
      <c r="AD176">
        <v>121.6</v>
      </c>
      <c r="AE176">
        <v>133.69999999999999</v>
      </c>
      <c r="AF176">
        <v>141.5</v>
      </c>
      <c r="AG176">
        <v>128.1</v>
      </c>
      <c r="AH176">
        <v>131.69999999999999</v>
      </c>
      <c r="AI176">
        <v>140</v>
      </c>
    </row>
    <row r="177" spans="1:35">
      <c r="A177" t="s">
        <v>85</v>
      </c>
      <c r="B177">
        <v>2017</v>
      </c>
      <c r="C177" t="s">
        <v>264</v>
      </c>
      <c r="D177" t="s">
        <v>1357</v>
      </c>
      <c r="E177" s="36">
        <v>134.30000000000001</v>
      </c>
      <c r="F177" s="36">
        <v>142.1</v>
      </c>
      <c r="G177" s="36">
        <v>146.69999999999999</v>
      </c>
      <c r="H177" s="36">
        <v>139.5</v>
      </c>
      <c r="I177" s="36">
        <v>115.2</v>
      </c>
      <c r="J177" s="36">
        <v>136.4</v>
      </c>
      <c r="K177" s="36">
        <v>185.2</v>
      </c>
      <c r="L177" s="36">
        <v>122.2</v>
      </c>
      <c r="M177" s="36">
        <v>123.9</v>
      </c>
      <c r="N177" s="36">
        <v>138.30000000000001</v>
      </c>
      <c r="O177" s="36">
        <v>125.4</v>
      </c>
      <c r="P177" s="36">
        <v>146</v>
      </c>
      <c r="Q177" s="36">
        <v>144.39999999999998</v>
      </c>
      <c r="R177" s="36">
        <v>128.25</v>
      </c>
      <c r="S177" s="36">
        <v>128.36666666666667</v>
      </c>
      <c r="T177" s="36">
        <v>160.80000000000001</v>
      </c>
      <c r="U177" s="36">
        <v>141.5</v>
      </c>
      <c r="V177" s="36">
        <v>156.19999999999999</v>
      </c>
      <c r="W177" s="36">
        <v>135</v>
      </c>
      <c r="X177" s="36">
        <v>125.4</v>
      </c>
      <c r="Y177" s="36">
        <v>133.5</v>
      </c>
      <c r="Z177">
        <v>138.6</v>
      </c>
      <c r="AA177" s="36">
        <v>125.7</v>
      </c>
      <c r="AB177" s="36">
        <v>128.80000000000001</v>
      </c>
      <c r="AC177" s="36">
        <v>127.4</v>
      </c>
      <c r="AD177">
        <v>115.3</v>
      </c>
      <c r="AE177">
        <v>125.1</v>
      </c>
      <c r="AF177">
        <v>136.6</v>
      </c>
      <c r="AG177">
        <v>124.9</v>
      </c>
      <c r="AH177">
        <v>124.9</v>
      </c>
      <c r="AI177">
        <v>134.80000000000001</v>
      </c>
    </row>
    <row r="178" spans="1:35">
      <c r="A178" t="s">
        <v>104</v>
      </c>
      <c r="B178">
        <v>2017</v>
      </c>
      <c r="C178" t="s">
        <v>264</v>
      </c>
      <c r="D178" t="s">
        <v>1357</v>
      </c>
      <c r="E178" s="36">
        <v>135.69999999999999</v>
      </c>
      <c r="F178" s="36">
        <v>142.4</v>
      </c>
      <c r="G178" s="36">
        <v>142.9</v>
      </c>
      <c r="H178" s="36">
        <v>140.80000000000001</v>
      </c>
      <c r="I178" s="36">
        <v>119.2</v>
      </c>
      <c r="J178" s="36">
        <v>142.19999999999999</v>
      </c>
      <c r="K178" s="36">
        <v>173.8</v>
      </c>
      <c r="L178" s="36">
        <v>131.19999999999999</v>
      </c>
      <c r="M178" s="36">
        <v>123</v>
      </c>
      <c r="N178" s="36">
        <v>136.80000000000001</v>
      </c>
      <c r="O178" s="36">
        <v>129.19999999999999</v>
      </c>
      <c r="P178" s="36">
        <v>148.9</v>
      </c>
      <c r="Q178" s="36">
        <v>142.65</v>
      </c>
      <c r="R178" s="36">
        <v>133.44999999999999</v>
      </c>
      <c r="S178" s="36">
        <v>130.36666666666667</v>
      </c>
      <c r="T178" s="36">
        <v>158</v>
      </c>
      <c r="U178" s="36">
        <v>142.1</v>
      </c>
      <c r="V178" s="36">
        <v>153.19999999999999</v>
      </c>
      <c r="W178" s="36">
        <v>143</v>
      </c>
      <c r="X178" s="36">
        <v>134.80000000000001</v>
      </c>
      <c r="Y178" s="36">
        <v>141.80000000000001</v>
      </c>
      <c r="Z178">
        <v>138.6</v>
      </c>
      <c r="AA178" s="36">
        <v>135.30000000000001</v>
      </c>
      <c r="AB178" s="36">
        <v>134.4</v>
      </c>
      <c r="AC178" s="36">
        <v>132.6</v>
      </c>
      <c r="AD178">
        <v>118.3</v>
      </c>
      <c r="AE178">
        <v>128.9</v>
      </c>
      <c r="AF178">
        <v>138.6</v>
      </c>
      <c r="AG178">
        <v>126.8</v>
      </c>
      <c r="AH178">
        <v>128.4</v>
      </c>
      <c r="AI178">
        <v>137.6</v>
      </c>
    </row>
    <row r="179" spans="1:35">
      <c r="A179" t="s">
        <v>60</v>
      </c>
      <c r="B179">
        <v>2017</v>
      </c>
      <c r="C179" t="s">
        <v>273</v>
      </c>
      <c r="D179" t="s">
        <v>1358</v>
      </c>
      <c r="E179" s="36">
        <v>136.4</v>
      </c>
      <c r="F179" s="36">
        <v>143.69999999999999</v>
      </c>
      <c r="G179" s="36">
        <v>144.80000000000001</v>
      </c>
      <c r="H179" s="36">
        <v>141.9</v>
      </c>
      <c r="I179" s="36">
        <v>123.1</v>
      </c>
      <c r="J179" s="36">
        <v>147.19999999999999</v>
      </c>
      <c r="K179" s="36">
        <v>161</v>
      </c>
      <c r="L179" s="36">
        <v>133.80000000000001</v>
      </c>
      <c r="M179" s="36">
        <v>121.9</v>
      </c>
      <c r="N179" s="36">
        <v>135.80000000000001</v>
      </c>
      <c r="O179" s="36">
        <v>131.1</v>
      </c>
      <c r="P179" s="36">
        <v>151.4</v>
      </c>
      <c r="Q179" s="36">
        <v>144.25</v>
      </c>
      <c r="R179" s="36">
        <v>135.10000000000002</v>
      </c>
      <c r="S179" s="36">
        <v>132.13333333333333</v>
      </c>
      <c r="T179" s="36">
        <v>154.1</v>
      </c>
      <c r="U179" s="36">
        <v>141.5</v>
      </c>
      <c r="V179" s="36">
        <v>153.19999999999999</v>
      </c>
      <c r="W179" s="36">
        <v>148</v>
      </c>
      <c r="X179" s="36">
        <v>141.9</v>
      </c>
      <c r="Y179" s="36">
        <v>147.19999999999999</v>
      </c>
      <c r="Z179" t="s">
        <v>79</v>
      </c>
      <c r="AA179" s="36">
        <v>142.6</v>
      </c>
      <c r="AB179" s="36">
        <v>139.5</v>
      </c>
      <c r="AC179" s="36">
        <v>136.1</v>
      </c>
      <c r="AD179">
        <v>122</v>
      </c>
      <c r="AE179">
        <v>133.4</v>
      </c>
      <c r="AF179">
        <v>141.1</v>
      </c>
      <c r="AG179">
        <v>127.8</v>
      </c>
      <c r="AH179">
        <v>131.9</v>
      </c>
      <c r="AI179">
        <v>139.80000000000001</v>
      </c>
    </row>
    <row r="180" spans="1:35">
      <c r="A180" t="s">
        <v>85</v>
      </c>
      <c r="B180">
        <v>2017</v>
      </c>
      <c r="C180" t="s">
        <v>273</v>
      </c>
      <c r="D180" t="s">
        <v>1358</v>
      </c>
      <c r="E180" s="36">
        <v>134.4</v>
      </c>
      <c r="F180" s="36">
        <v>142.6</v>
      </c>
      <c r="G180" s="36">
        <v>145.9</v>
      </c>
      <c r="H180" s="36">
        <v>139.5</v>
      </c>
      <c r="I180" s="36">
        <v>115.9</v>
      </c>
      <c r="J180" s="36">
        <v>135</v>
      </c>
      <c r="K180" s="36">
        <v>163.19999999999999</v>
      </c>
      <c r="L180" s="36">
        <v>119.8</v>
      </c>
      <c r="M180" s="36">
        <v>120.7</v>
      </c>
      <c r="N180" s="36">
        <v>139.69999999999999</v>
      </c>
      <c r="O180" s="36">
        <v>125.7</v>
      </c>
      <c r="P180" s="36">
        <v>146.30000000000001</v>
      </c>
      <c r="Q180" s="36">
        <v>144.25</v>
      </c>
      <c r="R180" s="36">
        <v>127.1</v>
      </c>
      <c r="S180" s="36">
        <v>127.63333333333334</v>
      </c>
      <c r="T180" s="36">
        <v>149.1</v>
      </c>
      <c r="U180" s="36">
        <v>138.80000000000001</v>
      </c>
      <c r="V180" s="36">
        <v>157</v>
      </c>
      <c r="W180" s="36">
        <v>135.6</v>
      </c>
      <c r="X180" s="36">
        <v>125.6</v>
      </c>
      <c r="Y180" s="36">
        <v>134</v>
      </c>
      <c r="Z180">
        <v>139.1</v>
      </c>
      <c r="AA180" s="36">
        <v>126.8</v>
      </c>
      <c r="AB180" s="36">
        <v>129.30000000000001</v>
      </c>
      <c r="AC180" s="36">
        <v>128.19999999999999</v>
      </c>
      <c r="AD180">
        <v>115.3</v>
      </c>
      <c r="AE180">
        <v>125.6</v>
      </c>
      <c r="AF180">
        <v>136.69999999999999</v>
      </c>
      <c r="AG180">
        <v>124.6</v>
      </c>
      <c r="AH180">
        <v>125.1</v>
      </c>
      <c r="AI180">
        <v>134.1</v>
      </c>
    </row>
    <row r="181" spans="1:35">
      <c r="A181" t="s">
        <v>104</v>
      </c>
      <c r="B181">
        <v>2017</v>
      </c>
      <c r="C181" t="s">
        <v>273</v>
      </c>
      <c r="D181" t="s">
        <v>1358</v>
      </c>
      <c r="E181" s="36">
        <v>135.80000000000001</v>
      </c>
      <c r="F181" s="36">
        <v>143.30000000000001</v>
      </c>
      <c r="G181" s="36">
        <v>145.19999999999999</v>
      </c>
      <c r="H181" s="36">
        <v>141</v>
      </c>
      <c r="I181" s="36">
        <v>120.5</v>
      </c>
      <c r="J181" s="36">
        <v>141.5</v>
      </c>
      <c r="K181" s="36">
        <v>161.69999999999999</v>
      </c>
      <c r="L181" s="36">
        <v>129.1</v>
      </c>
      <c r="M181" s="36">
        <v>121.5</v>
      </c>
      <c r="N181" s="36">
        <v>137.1</v>
      </c>
      <c r="O181" s="36">
        <v>128.80000000000001</v>
      </c>
      <c r="P181" s="36">
        <v>149</v>
      </c>
      <c r="Q181" s="36">
        <v>144.25</v>
      </c>
      <c r="R181" s="36">
        <v>132.44999999999999</v>
      </c>
      <c r="S181" s="36">
        <v>130.33333333333334</v>
      </c>
      <c r="T181" s="36">
        <v>151.6</v>
      </c>
      <c r="U181" s="36">
        <v>140.5</v>
      </c>
      <c r="V181" s="36">
        <v>154.19999999999999</v>
      </c>
      <c r="W181" s="36">
        <v>143.1</v>
      </c>
      <c r="X181" s="36">
        <v>135.1</v>
      </c>
      <c r="Y181" s="36">
        <v>142</v>
      </c>
      <c r="Z181">
        <v>139.1</v>
      </c>
      <c r="AA181" s="36">
        <v>136.6</v>
      </c>
      <c r="AB181" s="36">
        <v>134.69999999999999</v>
      </c>
      <c r="AC181" s="36">
        <v>133.1</v>
      </c>
      <c r="AD181">
        <v>118.5</v>
      </c>
      <c r="AE181">
        <v>129</v>
      </c>
      <c r="AF181">
        <v>138.5</v>
      </c>
      <c r="AG181">
        <v>126.5</v>
      </c>
      <c r="AH181">
        <v>128.6</v>
      </c>
      <c r="AI181">
        <v>137.19999999999999</v>
      </c>
    </row>
    <row r="182" spans="1:35">
      <c r="A182" t="s">
        <v>60</v>
      </c>
      <c r="B182">
        <v>2018</v>
      </c>
      <c r="C182" t="s">
        <v>62</v>
      </c>
      <c r="D182" t="s">
        <v>1359</v>
      </c>
      <c r="E182" s="36">
        <v>136.6</v>
      </c>
      <c r="F182" s="36">
        <v>144.4</v>
      </c>
      <c r="G182" s="36">
        <v>143.80000000000001</v>
      </c>
      <c r="H182" s="36">
        <v>142</v>
      </c>
      <c r="I182" s="36">
        <v>123.2</v>
      </c>
      <c r="J182" s="36">
        <v>147.9</v>
      </c>
      <c r="K182" s="36">
        <v>152.1</v>
      </c>
      <c r="L182" s="36">
        <v>131.80000000000001</v>
      </c>
      <c r="M182" s="36">
        <v>119.5</v>
      </c>
      <c r="N182" s="36">
        <v>136</v>
      </c>
      <c r="O182" s="36">
        <v>131.19999999999999</v>
      </c>
      <c r="P182" s="36">
        <v>151.80000000000001</v>
      </c>
      <c r="Q182" s="36">
        <v>144.10000000000002</v>
      </c>
      <c r="R182" s="36">
        <v>134.19999999999999</v>
      </c>
      <c r="S182" s="36">
        <v>131.5</v>
      </c>
      <c r="T182" s="36">
        <v>150</v>
      </c>
      <c r="U182" s="36">
        <v>140.4</v>
      </c>
      <c r="V182" s="36">
        <v>153.6</v>
      </c>
      <c r="W182" s="36">
        <v>148.30000000000001</v>
      </c>
      <c r="X182" s="36">
        <v>142.30000000000001</v>
      </c>
      <c r="Y182" s="36">
        <v>147.5</v>
      </c>
      <c r="Z182" t="s">
        <v>79</v>
      </c>
      <c r="AA182" s="36">
        <v>142.30000000000001</v>
      </c>
      <c r="AB182" s="36">
        <v>139.80000000000001</v>
      </c>
      <c r="AC182" s="36">
        <v>136</v>
      </c>
      <c r="AD182">
        <v>122.7</v>
      </c>
      <c r="AE182">
        <v>134.30000000000001</v>
      </c>
      <c r="AF182">
        <v>141.6</v>
      </c>
      <c r="AG182">
        <v>128.6</v>
      </c>
      <c r="AH182">
        <v>132.30000000000001</v>
      </c>
      <c r="AI182">
        <v>139.30000000000001</v>
      </c>
    </row>
    <row r="183" spans="1:35">
      <c r="A183" t="s">
        <v>85</v>
      </c>
      <c r="B183">
        <v>2018</v>
      </c>
      <c r="C183" t="s">
        <v>62</v>
      </c>
      <c r="D183" t="s">
        <v>1359</v>
      </c>
      <c r="E183" s="36">
        <v>134.6</v>
      </c>
      <c r="F183" s="36">
        <v>143.69999999999999</v>
      </c>
      <c r="G183" s="36">
        <v>143.6</v>
      </c>
      <c r="H183" s="36">
        <v>139.6</v>
      </c>
      <c r="I183" s="36">
        <v>116.4</v>
      </c>
      <c r="J183" s="36">
        <v>133.80000000000001</v>
      </c>
      <c r="K183" s="36">
        <v>150.5</v>
      </c>
      <c r="L183" s="36">
        <v>118.4</v>
      </c>
      <c r="M183" s="36">
        <v>117.3</v>
      </c>
      <c r="N183" s="36">
        <v>140.5</v>
      </c>
      <c r="O183" s="36">
        <v>125.9</v>
      </c>
      <c r="P183" s="36">
        <v>146.80000000000001</v>
      </c>
      <c r="Q183" s="36">
        <v>143.64999999999998</v>
      </c>
      <c r="R183" s="36">
        <v>126.5</v>
      </c>
      <c r="S183" s="36">
        <v>126.83333333333333</v>
      </c>
      <c r="T183" s="36">
        <v>142.15</v>
      </c>
      <c r="U183" s="36">
        <v>137.19999999999999</v>
      </c>
      <c r="V183" s="36">
        <v>157.69999999999999</v>
      </c>
      <c r="W183" s="36">
        <v>136</v>
      </c>
      <c r="X183" s="36">
        <v>125.9</v>
      </c>
      <c r="Y183" s="36">
        <v>134.4</v>
      </c>
      <c r="Z183">
        <v>140.4</v>
      </c>
      <c r="AA183" s="36">
        <v>127.3</v>
      </c>
      <c r="AB183" s="36">
        <v>129.5</v>
      </c>
      <c r="AC183" s="36">
        <v>129</v>
      </c>
      <c r="AD183">
        <v>116.3</v>
      </c>
      <c r="AE183">
        <v>126.2</v>
      </c>
      <c r="AF183">
        <v>137.1</v>
      </c>
      <c r="AG183">
        <v>125.5</v>
      </c>
      <c r="AH183">
        <v>125.8</v>
      </c>
      <c r="AI183">
        <v>134.1</v>
      </c>
    </row>
    <row r="184" spans="1:35">
      <c r="A184" t="s">
        <v>104</v>
      </c>
      <c r="B184">
        <v>2018</v>
      </c>
      <c r="C184" t="s">
        <v>62</v>
      </c>
      <c r="D184" t="s">
        <v>1359</v>
      </c>
      <c r="E184" s="36">
        <v>136</v>
      </c>
      <c r="F184" s="36">
        <v>144.19999999999999</v>
      </c>
      <c r="G184" s="36">
        <v>143.69999999999999</v>
      </c>
      <c r="H184" s="36">
        <v>141.1</v>
      </c>
      <c r="I184" s="36">
        <v>120.7</v>
      </c>
      <c r="J184" s="36">
        <v>141.30000000000001</v>
      </c>
      <c r="K184" s="36">
        <v>151.6</v>
      </c>
      <c r="L184" s="36">
        <v>127.3</v>
      </c>
      <c r="M184" s="36">
        <v>118.8</v>
      </c>
      <c r="N184" s="36">
        <v>137.5</v>
      </c>
      <c r="O184" s="36">
        <v>129</v>
      </c>
      <c r="P184" s="36">
        <v>149.5</v>
      </c>
      <c r="Q184" s="36">
        <v>143.94999999999999</v>
      </c>
      <c r="R184" s="36">
        <v>131.65</v>
      </c>
      <c r="S184" s="36">
        <v>129.66666666666666</v>
      </c>
      <c r="T184" s="36">
        <v>146.44999999999999</v>
      </c>
      <c r="U184" s="36">
        <v>139.19999999999999</v>
      </c>
      <c r="V184" s="36">
        <v>154.69999999999999</v>
      </c>
      <c r="W184" s="36">
        <v>143.5</v>
      </c>
      <c r="X184" s="36">
        <v>135.5</v>
      </c>
      <c r="Y184" s="36">
        <v>142.30000000000001</v>
      </c>
      <c r="Z184">
        <v>140.4</v>
      </c>
      <c r="AA184" s="36">
        <v>136.6</v>
      </c>
      <c r="AB184" s="36">
        <v>134.9</v>
      </c>
      <c r="AC184" s="36">
        <v>133.30000000000001</v>
      </c>
      <c r="AD184">
        <v>119.3</v>
      </c>
      <c r="AE184">
        <v>129.69999999999999</v>
      </c>
      <c r="AF184">
        <v>139</v>
      </c>
      <c r="AG184">
        <v>127.3</v>
      </c>
      <c r="AH184">
        <v>129.1</v>
      </c>
      <c r="AI184">
        <v>136.9</v>
      </c>
    </row>
    <row r="185" spans="1:35">
      <c r="A185" t="s">
        <v>60</v>
      </c>
      <c r="B185">
        <v>2018</v>
      </c>
      <c r="C185" t="s">
        <v>116</v>
      </c>
      <c r="D185" t="s">
        <v>1360</v>
      </c>
      <c r="E185" s="36">
        <v>136.4</v>
      </c>
      <c r="F185" s="36">
        <v>143.69999999999999</v>
      </c>
      <c r="G185" s="36">
        <v>140.6</v>
      </c>
      <c r="H185" s="36">
        <v>141.5</v>
      </c>
      <c r="I185" s="36">
        <v>122.9</v>
      </c>
      <c r="J185" s="36">
        <v>149.4</v>
      </c>
      <c r="K185" s="36">
        <v>142.4</v>
      </c>
      <c r="L185" s="36">
        <v>130.19999999999999</v>
      </c>
      <c r="M185" s="36">
        <v>117.9</v>
      </c>
      <c r="N185" s="36">
        <v>135.6</v>
      </c>
      <c r="O185" s="36">
        <v>130.5</v>
      </c>
      <c r="P185" s="36">
        <v>151.69999999999999</v>
      </c>
      <c r="Q185" s="36">
        <v>142.14999999999998</v>
      </c>
      <c r="R185" s="36">
        <v>133.30000000000001</v>
      </c>
      <c r="S185" s="36">
        <v>130.83333333333334</v>
      </c>
      <c r="T185" s="36">
        <v>145.9</v>
      </c>
      <c r="U185" s="36">
        <v>138.69999999999999</v>
      </c>
      <c r="V185" s="36">
        <v>153.30000000000001</v>
      </c>
      <c r="W185" s="36">
        <v>148.69999999999999</v>
      </c>
      <c r="X185" s="36">
        <v>142.4</v>
      </c>
      <c r="Y185" s="36">
        <v>147.80000000000001</v>
      </c>
      <c r="Z185" t="s">
        <v>79</v>
      </c>
      <c r="AA185" s="36">
        <v>142.4</v>
      </c>
      <c r="AB185" s="36">
        <v>139.9</v>
      </c>
      <c r="AC185" s="36">
        <v>136.19999999999999</v>
      </c>
      <c r="AD185">
        <v>123.3</v>
      </c>
      <c r="AE185">
        <v>134.30000000000001</v>
      </c>
      <c r="AF185">
        <v>141.5</v>
      </c>
      <c r="AG185">
        <v>128.80000000000001</v>
      </c>
      <c r="AH185">
        <v>132.5</v>
      </c>
      <c r="AI185">
        <v>138.5</v>
      </c>
    </row>
    <row r="186" spans="1:35">
      <c r="A186" t="s">
        <v>85</v>
      </c>
      <c r="B186">
        <v>2018</v>
      </c>
      <c r="C186" t="s">
        <v>116</v>
      </c>
      <c r="D186" t="s">
        <v>1360</v>
      </c>
      <c r="E186" s="36">
        <v>134.80000000000001</v>
      </c>
      <c r="F186" s="36">
        <v>143</v>
      </c>
      <c r="G186" s="36">
        <v>139.9</v>
      </c>
      <c r="H186" s="36">
        <v>139.9</v>
      </c>
      <c r="I186" s="36">
        <v>116.2</v>
      </c>
      <c r="J186" s="36">
        <v>135.5</v>
      </c>
      <c r="K186" s="36">
        <v>136.9</v>
      </c>
      <c r="L186" s="36">
        <v>117</v>
      </c>
      <c r="M186" s="36">
        <v>115.4</v>
      </c>
      <c r="N186" s="36">
        <v>140.69999999999999</v>
      </c>
      <c r="O186" s="36">
        <v>125.9</v>
      </c>
      <c r="P186" s="36">
        <v>147.1</v>
      </c>
      <c r="Q186" s="36">
        <v>141.44999999999999</v>
      </c>
      <c r="R186" s="36">
        <v>125.9</v>
      </c>
      <c r="S186" s="36">
        <v>126.23333333333335</v>
      </c>
      <c r="T186" s="36">
        <v>136.19999999999999</v>
      </c>
      <c r="U186" s="36">
        <v>135.6</v>
      </c>
      <c r="V186" s="36">
        <v>159.30000000000001</v>
      </c>
      <c r="W186" s="36">
        <v>136.30000000000001</v>
      </c>
      <c r="X186" s="36">
        <v>126.1</v>
      </c>
      <c r="Y186" s="36">
        <v>134.69999999999999</v>
      </c>
      <c r="Z186">
        <v>141.30000000000001</v>
      </c>
      <c r="AA186" s="36">
        <v>127.3</v>
      </c>
      <c r="AB186" s="36">
        <v>129.9</v>
      </c>
      <c r="AC186" s="36">
        <v>129.80000000000001</v>
      </c>
      <c r="AD186">
        <v>117.4</v>
      </c>
      <c r="AE186">
        <v>126.5</v>
      </c>
      <c r="AF186">
        <v>137.19999999999999</v>
      </c>
      <c r="AG186">
        <v>126.2</v>
      </c>
      <c r="AH186">
        <v>126.5</v>
      </c>
      <c r="AI186">
        <v>134</v>
      </c>
    </row>
    <row r="187" spans="1:35">
      <c r="A187" t="s">
        <v>104</v>
      </c>
      <c r="B187">
        <v>2018</v>
      </c>
      <c r="C187" t="s">
        <v>116</v>
      </c>
      <c r="D187" t="s">
        <v>1360</v>
      </c>
      <c r="E187" s="36">
        <v>135.9</v>
      </c>
      <c r="F187" s="36">
        <v>143.5</v>
      </c>
      <c r="G187" s="36">
        <v>140.30000000000001</v>
      </c>
      <c r="H187" s="36">
        <v>140.9</v>
      </c>
      <c r="I187" s="36">
        <v>120.4</v>
      </c>
      <c r="J187" s="36">
        <v>142.9</v>
      </c>
      <c r="K187" s="36">
        <v>140.5</v>
      </c>
      <c r="L187" s="36">
        <v>125.8</v>
      </c>
      <c r="M187" s="36">
        <v>117.1</v>
      </c>
      <c r="N187" s="36">
        <v>137.30000000000001</v>
      </c>
      <c r="O187" s="36">
        <v>128.6</v>
      </c>
      <c r="P187" s="36">
        <v>149.6</v>
      </c>
      <c r="Q187" s="36">
        <v>141.9</v>
      </c>
      <c r="R187" s="36">
        <v>130.85</v>
      </c>
      <c r="S187" s="36">
        <v>129.03333333333333</v>
      </c>
      <c r="T187" s="36">
        <v>141.69999999999999</v>
      </c>
      <c r="U187" s="36">
        <v>137.6</v>
      </c>
      <c r="V187" s="36">
        <v>154.9</v>
      </c>
      <c r="W187" s="36">
        <v>143.80000000000001</v>
      </c>
      <c r="X187" s="36">
        <v>135.6</v>
      </c>
      <c r="Y187" s="36">
        <v>142.6</v>
      </c>
      <c r="Z187">
        <v>141.30000000000001</v>
      </c>
      <c r="AA187" s="36">
        <v>136.69999999999999</v>
      </c>
      <c r="AB187" s="36">
        <v>135.19999999999999</v>
      </c>
      <c r="AC187" s="36">
        <v>133.80000000000001</v>
      </c>
      <c r="AD187">
        <v>120.2</v>
      </c>
      <c r="AE187">
        <v>129.9</v>
      </c>
      <c r="AF187">
        <v>139</v>
      </c>
      <c r="AG187">
        <v>127.7</v>
      </c>
      <c r="AH187">
        <v>129.6</v>
      </c>
      <c r="AI187">
        <v>136.4</v>
      </c>
    </row>
    <row r="188" spans="1:35">
      <c r="A188" t="s">
        <v>60</v>
      </c>
      <c r="B188">
        <v>2018</v>
      </c>
      <c r="C188" t="s">
        <v>138</v>
      </c>
      <c r="D188" t="s">
        <v>1361</v>
      </c>
      <c r="E188" s="36">
        <v>136.80000000000001</v>
      </c>
      <c r="F188" s="36">
        <v>143.80000000000001</v>
      </c>
      <c r="G188" s="36">
        <v>140</v>
      </c>
      <c r="H188" s="36">
        <v>142</v>
      </c>
      <c r="I188" s="36">
        <v>123.2</v>
      </c>
      <c r="J188" s="36">
        <v>152.9</v>
      </c>
      <c r="K188" s="36">
        <v>138</v>
      </c>
      <c r="L188" s="36">
        <v>129.30000000000001</v>
      </c>
      <c r="M188" s="36">
        <v>117.1</v>
      </c>
      <c r="N188" s="36">
        <v>136.30000000000001</v>
      </c>
      <c r="O188" s="36">
        <v>131.19999999999999</v>
      </c>
      <c r="P188" s="36">
        <v>152.80000000000001</v>
      </c>
      <c r="Q188" s="36">
        <v>141.9</v>
      </c>
      <c r="R188" s="36">
        <v>133.05000000000001</v>
      </c>
      <c r="S188" s="36">
        <v>131.03333333333333</v>
      </c>
      <c r="T188" s="36">
        <v>145.44999999999999</v>
      </c>
      <c r="U188" s="36">
        <v>138.6</v>
      </c>
      <c r="V188" s="36">
        <v>155.1</v>
      </c>
      <c r="W188" s="36">
        <v>149.19999999999999</v>
      </c>
      <c r="X188" s="36">
        <v>143</v>
      </c>
      <c r="Y188" s="36">
        <v>148.30000000000001</v>
      </c>
      <c r="Z188" t="s">
        <v>79</v>
      </c>
      <c r="AA188" s="36">
        <v>142.6</v>
      </c>
      <c r="AB188" s="36">
        <v>139.9</v>
      </c>
      <c r="AC188" s="36">
        <v>136.69999999999999</v>
      </c>
      <c r="AD188">
        <v>124.6</v>
      </c>
      <c r="AE188">
        <v>135.1</v>
      </c>
      <c r="AF188">
        <v>142.69999999999999</v>
      </c>
      <c r="AG188">
        <v>129.30000000000001</v>
      </c>
      <c r="AH188">
        <v>133.30000000000001</v>
      </c>
      <c r="AI188">
        <v>138.69999999999999</v>
      </c>
    </row>
    <row r="189" spans="1:35">
      <c r="A189" t="s">
        <v>85</v>
      </c>
      <c r="B189">
        <v>2018</v>
      </c>
      <c r="C189" t="s">
        <v>138</v>
      </c>
      <c r="D189" t="s">
        <v>1361</v>
      </c>
      <c r="E189" s="36">
        <v>135</v>
      </c>
      <c r="F189" s="36">
        <v>143.1</v>
      </c>
      <c r="G189" s="36">
        <v>135.5</v>
      </c>
      <c r="H189" s="36">
        <v>139.9</v>
      </c>
      <c r="I189" s="36">
        <v>116.5</v>
      </c>
      <c r="J189" s="36">
        <v>138.5</v>
      </c>
      <c r="K189" s="36">
        <v>128</v>
      </c>
      <c r="L189" s="36">
        <v>115.5</v>
      </c>
      <c r="M189" s="36">
        <v>114.2</v>
      </c>
      <c r="N189" s="36">
        <v>140.69999999999999</v>
      </c>
      <c r="O189" s="36">
        <v>126.2</v>
      </c>
      <c r="P189" s="36">
        <v>147.6</v>
      </c>
      <c r="Q189" s="36">
        <v>139.30000000000001</v>
      </c>
      <c r="R189" s="36">
        <v>125.25</v>
      </c>
      <c r="S189" s="36">
        <v>126.09999999999998</v>
      </c>
      <c r="T189" s="36">
        <v>133.25</v>
      </c>
      <c r="U189" s="36">
        <v>134.80000000000001</v>
      </c>
      <c r="V189" s="36">
        <v>159.69999999999999</v>
      </c>
      <c r="W189" s="36">
        <v>136.69999999999999</v>
      </c>
      <c r="X189" s="36">
        <v>126.7</v>
      </c>
      <c r="Y189" s="36">
        <v>135.19999999999999</v>
      </c>
      <c r="Z189">
        <v>142</v>
      </c>
      <c r="AA189" s="36">
        <v>126.4</v>
      </c>
      <c r="AB189" s="36">
        <v>130.80000000000001</v>
      </c>
      <c r="AC189" s="36">
        <v>130.5</v>
      </c>
      <c r="AD189">
        <v>117.8</v>
      </c>
      <c r="AE189">
        <v>126.8</v>
      </c>
      <c r="AF189">
        <v>137.80000000000001</v>
      </c>
      <c r="AG189">
        <v>126.7</v>
      </c>
      <c r="AH189">
        <v>127.1</v>
      </c>
      <c r="AI189">
        <v>134</v>
      </c>
    </row>
    <row r="190" spans="1:35">
      <c r="A190" t="s">
        <v>104</v>
      </c>
      <c r="B190">
        <v>2018</v>
      </c>
      <c r="C190" t="s">
        <v>138</v>
      </c>
      <c r="D190" t="s">
        <v>1361</v>
      </c>
      <c r="E190" s="36">
        <v>136.19999999999999</v>
      </c>
      <c r="F190" s="36">
        <v>143.6</v>
      </c>
      <c r="G190" s="36">
        <v>138.30000000000001</v>
      </c>
      <c r="H190" s="36">
        <v>141.19999999999999</v>
      </c>
      <c r="I190" s="36">
        <v>120.7</v>
      </c>
      <c r="J190" s="36">
        <v>146.19999999999999</v>
      </c>
      <c r="K190" s="36">
        <v>134.6</v>
      </c>
      <c r="L190" s="36">
        <v>124.6</v>
      </c>
      <c r="M190" s="36">
        <v>116.1</v>
      </c>
      <c r="N190" s="36">
        <v>137.80000000000001</v>
      </c>
      <c r="O190" s="36">
        <v>129.1</v>
      </c>
      <c r="P190" s="36">
        <v>150.4</v>
      </c>
      <c r="Q190" s="36">
        <v>140.94999999999999</v>
      </c>
      <c r="R190" s="36">
        <v>130.39999999999998</v>
      </c>
      <c r="S190" s="36">
        <v>129.06666666666669</v>
      </c>
      <c r="T190" s="36">
        <v>140.39999999999998</v>
      </c>
      <c r="U190" s="36">
        <v>137.19999999999999</v>
      </c>
      <c r="V190" s="36">
        <v>156.30000000000001</v>
      </c>
      <c r="W190" s="36">
        <v>144.30000000000001</v>
      </c>
      <c r="X190" s="36">
        <v>136.19999999999999</v>
      </c>
      <c r="Y190" s="36">
        <v>143.1</v>
      </c>
      <c r="Z190">
        <v>142</v>
      </c>
      <c r="AA190" s="36">
        <v>136.5</v>
      </c>
      <c r="AB190" s="36">
        <v>135.6</v>
      </c>
      <c r="AC190" s="36">
        <v>134.30000000000001</v>
      </c>
      <c r="AD190">
        <v>121</v>
      </c>
      <c r="AE190">
        <v>130.4</v>
      </c>
      <c r="AF190">
        <v>139.80000000000001</v>
      </c>
      <c r="AG190">
        <v>128.19999999999999</v>
      </c>
      <c r="AH190">
        <v>130.30000000000001</v>
      </c>
      <c r="AI190">
        <v>136.5</v>
      </c>
    </row>
    <row r="191" spans="1:35">
      <c r="A191" t="s">
        <v>60</v>
      </c>
      <c r="B191">
        <v>2018</v>
      </c>
      <c r="C191" t="s">
        <v>154</v>
      </c>
      <c r="D191" t="s">
        <v>1362</v>
      </c>
      <c r="E191" s="36">
        <v>137.1</v>
      </c>
      <c r="F191" s="36">
        <v>144.5</v>
      </c>
      <c r="G191" s="36">
        <v>135.9</v>
      </c>
      <c r="H191" s="36">
        <v>142.4</v>
      </c>
      <c r="I191" s="36">
        <v>123.5</v>
      </c>
      <c r="J191" s="36">
        <v>156.4</v>
      </c>
      <c r="K191" s="36">
        <v>135.1</v>
      </c>
      <c r="L191" s="36">
        <v>128.4</v>
      </c>
      <c r="M191" s="36">
        <v>115.2</v>
      </c>
      <c r="N191" s="36">
        <v>137.19999999999999</v>
      </c>
      <c r="O191" s="36">
        <v>131.9</v>
      </c>
      <c r="P191" s="36">
        <v>153.80000000000001</v>
      </c>
      <c r="Q191" s="36">
        <v>140.19999999999999</v>
      </c>
      <c r="R191" s="36">
        <v>132.75</v>
      </c>
      <c r="S191" s="36">
        <v>130.83333333333334</v>
      </c>
      <c r="T191" s="36">
        <v>145.75</v>
      </c>
      <c r="U191" s="36">
        <v>138.6</v>
      </c>
      <c r="V191" s="36">
        <v>156.1</v>
      </c>
      <c r="W191" s="36">
        <v>150.1</v>
      </c>
      <c r="X191" s="36">
        <v>143.30000000000001</v>
      </c>
      <c r="Y191" s="36">
        <v>149.1</v>
      </c>
      <c r="Z191" t="s">
        <v>79</v>
      </c>
      <c r="AA191" s="36">
        <v>143.80000000000001</v>
      </c>
      <c r="AB191" s="36">
        <v>140.9</v>
      </c>
      <c r="AC191" s="36">
        <v>137.6</v>
      </c>
      <c r="AD191">
        <v>125.3</v>
      </c>
      <c r="AE191">
        <v>136</v>
      </c>
      <c r="AF191">
        <v>143.69999999999999</v>
      </c>
      <c r="AG191">
        <v>130.4</v>
      </c>
      <c r="AH191">
        <v>134.19999999999999</v>
      </c>
      <c r="AI191">
        <v>139.1</v>
      </c>
    </row>
    <row r="192" spans="1:35">
      <c r="A192" t="s">
        <v>85</v>
      </c>
      <c r="B192">
        <v>2018</v>
      </c>
      <c r="C192" t="s">
        <v>154</v>
      </c>
      <c r="D192" t="s">
        <v>1362</v>
      </c>
      <c r="E192" s="36">
        <v>135</v>
      </c>
      <c r="F192" s="36">
        <v>144.30000000000001</v>
      </c>
      <c r="G192" s="36">
        <v>130.80000000000001</v>
      </c>
      <c r="H192" s="36">
        <v>140.30000000000001</v>
      </c>
      <c r="I192" s="36">
        <v>116.6</v>
      </c>
      <c r="J192" s="36">
        <v>150.1</v>
      </c>
      <c r="K192" s="36">
        <v>127.6</v>
      </c>
      <c r="L192" s="36">
        <v>114</v>
      </c>
      <c r="M192" s="36">
        <v>110.6</v>
      </c>
      <c r="N192" s="36">
        <v>140.19999999999999</v>
      </c>
      <c r="O192" s="36">
        <v>126.5</v>
      </c>
      <c r="P192" s="36">
        <v>148.30000000000001</v>
      </c>
      <c r="Q192" s="36">
        <v>137.55000000000001</v>
      </c>
      <c r="R192" s="36">
        <v>124.5</v>
      </c>
      <c r="S192" s="36">
        <v>125.16666666666667</v>
      </c>
      <c r="T192" s="36">
        <v>138.85</v>
      </c>
      <c r="U192" s="36">
        <v>135.69999999999999</v>
      </c>
      <c r="V192" s="36">
        <v>159.19999999999999</v>
      </c>
      <c r="W192" s="36">
        <v>137.80000000000001</v>
      </c>
      <c r="X192" s="36">
        <v>127.4</v>
      </c>
      <c r="Y192" s="36">
        <v>136.19999999999999</v>
      </c>
      <c r="Z192">
        <v>142.9</v>
      </c>
      <c r="AA192" s="36">
        <v>124.6</v>
      </c>
      <c r="AB192" s="36">
        <v>131.80000000000001</v>
      </c>
      <c r="AC192" s="36">
        <v>131.30000000000001</v>
      </c>
      <c r="AD192">
        <v>118.9</v>
      </c>
      <c r="AE192">
        <v>127.6</v>
      </c>
      <c r="AF192">
        <v>139.69999999999999</v>
      </c>
      <c r="AG192">
        <v>127.6</v>
      </c>
      <c r="AH192">
        <v>128.19999999999999</v>
      </c>
      <c r="AI192">
        <v>134.80000000000001</v>
      </c>
    </row>
    <row r="193" spans="1:35">
      <c r="A193" t="s">
        <v>104</v>
      </c>
      <c r="B193">
        <v>2018</v>
      </c>
      <c r="C193" t="s">
        <v>154</v>
      </c>
      <c r="D193" t="s">
        <v>1362</v>
      </c>
      <c r="E193" s="36">
        <v>136.4</v>
      </c>
      <c r="F193" s="36">
        <v>144.4</v>
      </c>
      <c r="G193" s="36">
        <v>133.9</v>
      </c>
      <c r="H193" s="36">
        <v>141.6</v>
      </c>
      <c r="I193" s="36">
        <v>121</v>
      </c>
      <c r="J193" s="36">
        <v>153.5</v>
      </c>
      <c r="K193" s="36">
        <v>132.6</v>
      </c>
      <c r="L193" s="36">
        <v>123.5</v>
      </c>
      <c r="M193" s="36">
        <v>113.7</v>
      </c>
      <c r="N193" s="36">
        <v>138.19999999999999</v>
      </c>
      <c r="O193" s="36">
        <v>129.6</v>
      </c>
      <c r="P193" s="36">
        <v>151.19999999999999</v>
      </c>
      <c r="Q193" s="36">
        <v>139.15</v>
      </c>
      <c r="R193" s="36">
        <v>129.94999999999999</v>
      </c>
      <c r="S193" s="36">
        <v>128.63333333333333</v>
      </c>
      <c r="T193" s="36">
        <v>143.05000000000001</v>
      </c>
      <c r="U193" s="36">
        <v>137.5</v>
      </c>
      <c r="V193" s="36">
        <v>156.9</v>
      </c>
      <c r="W193" s="36">
        <v>145.30000000000001</v>
      </c>
      <c r="X193" s="36">
        <v>136.69999999999999</v>
      </c>
      <c r="Y193" s="36">
        <v>144</v>
      </c>
      <c r="Z193">
        <v>142.9</v>
      </c>
      <c r="AA193" s="36">
        <v>136.5</v>
      </c>
      <c r="AB193" s="36">
        <v>136.6</v>
      </c>
      <c r="AC193" s="36">
        <v>135.19999999999999</v>
      </c>
      <c r="AD193">
        <v>121.9</v>
      </c>
      <c r="AE193">
        <v>131.30000000000001</v>
      </c>
      <c r="AF193">
        <v>141.4</v>
      </c>
      <c r="AG193">
        <v>129.19999999999999</v>
      </c>
      <c r="AH193">
        <v>131.30000000000001</v>
      </c>
      <c r="AI193">
        <v>137.1</v>
      </c>
    </row>
    <row r="194" spans="1:35">
      <c r="A194" t="s">
        <v>60</v>
      </c>
      <c r="B194">
        <v>2018</v>
      </c>
      <c r="C194" t="s">
        <v>167</v>
      </c>
      <c r="D194" t="s">
        <v>1363</v>
      </c>
      <c r="E194" s="36">
        <v>137.4</v>
      </c>
      <c r="F194" s="36">
        <v>145.69999999999999</v>
      </c>
      <c r="G194" s="36">
        <v>135.5</v>
      </c>
      <c r="H194" s="36">
        <v>142.9</v>
      </c>
      <c r="I194" s="36">
        <v>123.6</v>
      </c>
      <c r="J194" s="36">
        <v>157.5</v>
      </c>
      <c r="K194" s="36">
        <v>137.80000000000001</v>
      </c>
      <c r="L194" s="36">
        <v>127.2</v>
      </c>
      <c r="M194" s="36">
        <v>111.8</v>
      </c>
      <c r="N194" s="36">
        <v>137.4</v>
      </c>
      <c r="O194" s="36">
        <v>132.19999999999999</v>
      </c>
      <c r="P194" s="36">
        <v>154.30000000000001</v>
      </c>
      <c r="Q194" s="36">
        <v>140.6</v>
      </c>
      <c r="R194" s="36">
        <v>132.30000000000001</v>
      </c>
      <c r="S194" s="36">
        <v>129.9</v>
      </c>
      <c r="T194" s="36">
        <v>147.65</v>
      </c>
      <c r="U194" s="36">
        <v>139.1</v>
      </c>
      <c r="V194" s="36">
        <v>157</v>
      </c>
      <c r="W194" s="36">
        <v>150.80000000000001</v>
      </c>
      <c r="X194" s="36">
        <v>144.1</v>
      </c>
      <c r="Y194" s="36">
        <v>149.80000000000001</v>
      </c>
      <c r="Z194" t="s">
        <v>79</v>
      </c>
      <c r="AA194" s="36">
        <v>144.30000000000001</v>
      </c>
      <c r="AB194" s="36">
        <v>141.80000000000001</v>
      </c>
      <c r="AC194" s="36">
        <v>138.4</v>
      </c>
      <c r="AD194">
        <v>126.4</v>
      </c>
      <c r="AE194">
        <v>136.80000000000001</v>
      </c>
      <c r="AF194">
        <v>144.4</v>
      </c>
      <c r="AG194">
        <v>131.19999999999999</v>
      </c>
      <c r="AH194">
        <v>135.1</v>
      </c>
      <c r="AI194">
        <v>139.80000000000001</v>
      </c>
    </row>
    <row r="195" spans="1:35">
      <c r="A195" t="s">
        <v>85</v>
      </c>
      <c r="B195">
        <v>2018</v>
      </c>
      <c r="C195" t="s">
        <v>167</v>
      </c>
      <c r="D195" t="s">
        <v>1363</v>
      </c>
      <c r="E195" s="36">
        <v>135</v>
      </c>
      <c r="F195" s="36">
        <v>148.19999999999999</v>
      </c>
      <c r="G195" s="36">
        <v>130.5</v>
      </c>
      <c r="H195" s="36">
        <v>140.69999999999999</v>
      </c>
      <c r="I195" s="36">
        <v>116.4</v>
      </c>
      <c r="J195" s="36">
        <v>151.30000000000001</v>
      </c>
      <c r="K195" s="36">
        <v>131.4</v>
      </c>
      <c r="L195" s="36">
        <v>112.8</v>
      </c>
      <c r="M195" s="36">
        <v>105.3</v>
      </c>
      <c r="N195" s="36">
        <v>139.6</v>
      </c>
      <c r="O195" s="36">
        <v>126.6</v>
      </c>
      <c r="P195" s="36">
        <v>148.69999999999999</v>
      </c>
      <c r="Q195" s="36">
        <v>139.35</v>
      </c>
      <c r="R195" s="36">
        <v>123.9</v>
      </c>
      <c r="S195" s="36">
        <v>123.46666666666665</v>
      </c>
      <c r="T195" s="36">
        <v>141.35000000000002</v>
      </c>
      <c r="U195" s="36">
        <v>136.4</v>
      </c>
      <c r="V195" s="36">
        <v>160.30000000000001</v>
      </c>
      <c r="W195" s="36">
        <v>138.6</v>
      </c>
      <c r="X195" s="36">
        <v>127.9</v>
      </c>
      <c r="Y195" s="36">
        <v>137</v>
      </c>
      <c r="Z195">
        <v>143.19999999999999</v>
      </c>
      <c r="AA195" s="36">
        <v>124.7</v>
      </c>
      <c r="AB195" s="36">
        <v>132.5</v>
      </c>
      <c r="AC195" s="36">
        <v>132</v>
      </c>
      <c r="AD195">
        <v>119.8</v>
      </c>
      <c r="AE195">
        <v>128</v>
      </c>
      <c r="AF195">
        <v>140.4</v>
      </c>
      <c r="AG195">
        <v>128.1</v>
      </c>
      <c r="AH195">
        <v>128.9</v>
      </c>
      <c r="AI195">
        <v>135.4</v>
      </c>
    </row>
    <row r="196" spans="1:35">
      <c r="A196" t="s">
        <v>104</v>
      </c>
      <c r="B196">
        <v>2018</v>
      </c>
      <c r="C196" t="s">
        <v>167</v>
      </c>
      <c r="D196" t="s">
        <v>1363</v>
      </c>
      <c r="E196" s="36">
        <v>136.6</v>
      </c>
      <c r="F196" s="36">
        <v>146.6</v>
      </c>
      <c r="G196" s="36">
        <v>133.6</v>
      </c>
      <c r="H196" s="36">
        <v>142.1</v>
      </c>
      <c r="I196" s="36">
        <v>121</v>
      </c>
      <c r="J196" s="36">
        <v>154.6</v>
      </c>
      <c r="K196" s="36">
        <v>135.6</v>
      </c>
      <c r="L196" s="36">
        <v>122.3</v>
      </c>
      <c r="M196" s="36">
        <v>109.6</v>
      </c>
      <c r="N196" s="36">
        <v>138.1</v>
      </c>
      <c r="O196" s="36">
        <v>129.9</v>
      </c>
      <c r="P196" s="36">
        <v>151.69999999999999</v>
      </c>
      <c r="Q196" s="36">
        <v>140.1</v>
      </c>
      <c r="R196" s="36">
        <v>129.44999999999999</v>
      </c>
      <c r="S196" s="36">
        <v>127.43333333333332</v>
      </c>
      <c r="T196" s="36">
        <v>145.1</v>
      </c>
      <c r="U196" s="36">
        <v>138.1</v>
      </c>
      <c r="V196" s="36">
        <v>157.9</v>
      </c>
      <c r="W196" s="36">
        <v>146</v>
      </c>
      <c r="X196" s="36">
        <v>137.4</v>
      </c>
      <c r="Y196" s="36">
        <v>144.69999999999999</v>
      </c>
      <c r="Z196">
        <v>143.19999999999999</v>
      </c>
      <c r="AA196" s="36">
        <v>136.9</v>
      </c>
      <c r="AB196" s="36">
        <v>137.4</v>
      </c>
      <c r="AC196" s="36">
        <v>136</v>
      </c>
      <c r="AD196">
        <v>122.9</v>
      </c>
      <c r="AE196">
        <v>131.80000000000001</v>
      </c>
      <c r="AF196">
        <v>142.1</v>
      </c>
      <c r="AG196">
        <v>129.9</v>
      </c>
      <c r="AH196">
        <v>132.1</v>
      </c>
      <c r="AI196">
        <v>137.80000000000001</v>
      </c>
    </row>
    <row r="197" spans="1:35">
      <c r="A197" t="s">
        <v>60</v>
      </c>
      <c r="B197">
        <v>2018</v>
      </c>
      <c r="C197" t="s">
        <v>177</v>
      </c>
      <c r="D197" t="s">
        <v>1364</v>
      </c>
      <c r="E197" s="36">
        <v>137.6</v>
      </c>
      <c r="F197" s="36">
        <v>148.1</v>
      </c>
      <c r="G197" s="36">
        <v>136.69999999999999</v>
      </c>
      <c r="H197" s="36">
        <v>143.19999999999999</v>
      </c>
      <c r="I197" s="36">
        <v>124</v>
      </c>
      <c r="J197" s="36">
        <v>154.1</v>
      </c>
      <c r="K197" s="36">
        <v>143.5</v>
      </c>
      <c r="L197" s="36">
        <v>126</v>
      </c>
      <c r="M197" s="36">
        <v>112.4</v>
      </c>
      <c r="N197" s="36">
        <v>137.6</v>
      </c>
      <c r="O197" s="36">
        <v>132.80000000000001</v>
      </c>
      <c r="P197" s="36">
        <v>154.30000000000001</v>
      </c>
      <c r="Q197" s="36">
        <v>142.39999999999998</v>
      </c>
      <c r="R197" s="36">
        <v>131.80000000000001</v>
      </c>
      <c r="S197" s="36">
        <v>130.23333333333335</v>
      </c>
      <c r="T197" s="36">
        <v>148.80000000000001</v>
      </c>
      <c r="U197" s="36">
        <v>140</v>
      </c>
      <c r="V197" s="36">
        <v>157.30000000000001</v>
      </c>
      <c r="W197" s="36">
        <v>151.30000000000001</v>
      </c>
      <c r="X197" s="36">
        <v>144.69999999999999</v>
      </c>
      <c r="Y197" s="36">
        <v>150.30000000000001</v>
      </c>
      <c r="Z197" t="s">
        <v>79</v>
      </c>
      <c r="AA197" s="36">
        <v>145.1</v>
      </c>
      <c r="AB197" s="36">
        <v>142.19999999999999</v>
      </c>
      <c r="AC197" s="36">
        <v>138.4</v>
      </c>
      <c r="AD197">
        <v>127.4</v>
      </c>
      <c r="AE197">
        <v>137.80000000000001</v>
      </c>
      <c r="AF197">
        <v>145.1</v>
      </c>
      <c r="AG197">
        <v>131.4</v>
      </c>
      <c r="AH197">
        <v>135.6</v>
      </c>
      <c r="AI197">
        <v>140.5</v>
      </c>
    </row>
    <row r="198" spans="1:35">
      <c r="A198" t="s">
        <v>85</v>
      </c>
      <c r="B198">
        <v>2018</v>
      </c>
      <c r="C198" t="s">
        <v>177</v>
      </c>
      <c r="D198" t="s">
        <v>1364</v>
      </c>
      <c r="E198" s="36">
        <v>135.30000000000001</v>
      </c>
      <c r="F198" s="36">
        <v>149.69999999999999</v>
      </c>
      <c r="G198" s="36">
        <v>133.9</v>
      </c>
      <c r="H198" s="36">
        <v>140.80000000000001</v>
      </c>
      <c r="I198" s="36">
        <v>116.6</v>
      </c>
      <c r="J198" s="36">
        <v>152.19999999999999</v>
      </c>
      <c r="K198" s="36">
        <v>144</v>
      </c>
      <c r="L198" s="36">
        <v>112.3</v>
      </c>
      <c r="M198" s="36">
        <v>108.4</v>
      </c>
      <c r="N198" s="36">
        <v>140</v>
      </c>
      <c r="O198" s="36">
        <v>126.7</v>
      </c>
      <c r="P198" s="36">
        <v>149</v>
      </c>
      <c r="Q198" s="36">
        <v>141.80000000000001</v>
      </c>
      <c r="R198" s="36">
        <v>123.80000000000001</v>
      </c>
      <c r="S198" s="36">
        <v>124.66666666666667</v>
      </c>
      <c r="T198" s="36">
        <v>148.1</v>
      </c>
      <c r="U198" s="36">
        <v>138.4</v>
      </c>
      <c r="V198" s="36">
        <v>161</v>
      </c>
      <c r="W198" s="36">
        <v>138.9</v>
      </c>
      <c r="X198" s="36">
        <v>128.69999999999999</v>
      </c>
      <c r="Y198" s="36">
        <v>137.4</v>
      </c>
      <c r="Z198">
        <v>142.5</v>
      </c>
      <c r="AA198" s="36">
        <v>126.5</v>
      </c>
      <c r="AB198" s="36">
        <v>133.1</v>
      </c>
      <c r="AC198" s="36">
        <v>132.6</v>
      </c>
      <c r="AD198">
        <v>120.4</v>
      </c>
      <c r="AE198">
        <v>128.5</v>
      </c>
      <c r="AF198">
        <v>141.19999999999999</v>
      </c>
      <c r="AG198">
        <v>128.19999999999999</v>
      </c>
      <c r="AH198">
        <v>129.5</v>
      </c>
      <c r="AI198">
        <v>136.19999999999999</v>
      </c>
    </row>
    <row r="199" spans="1:35">
      <c r="A199" t="s">
        <v>104</v>
      </c>
      <c r="B199">
        <v>2018</v>
      </c>
      <c r="C199" t="s">
        <v>177</v>
      </c>
      <c r="D199" t="s">
        <v>1364</v>
      </c>
      <c r="E199" s="36">
        <v>136.9</v>
      </c>
      <c r="F199" s="36">
        <v>148.69999999999999</v>
      </c>
      <c r="G199" s="36">
        <v>135.6</v>
      </c>
      <c r="H199" s="36">
        <v>142.30000000000001</v>
      </c>
      <c r="I199" s="36">
        <v>121.3</v>
      </c>
      <c r="J199" s="36">
        <v>153.19999999999999</v>
      </c>
      <c r="K199" s="36">
        <v>143.69999999999999</v>
      </c>
      <c r="L199" s="36">
        <v>121.4</v>
      </c>
      <c r="M199" s="36">
        <v>111.1</v>
      </c>
      <c r="N199" s="36">
        <v>138.4</v>
      </c>
      <c r="O199" s="36">
        <v>130.30000000000001</v>
      </c>
      <c r="P199" s="36">
        <v>151.80000000000001</v>
      </c>
      <c r="Q199" s="36">
        <v>142.14999999999998</v>
      </c>
      <c r="R199" s="36">
        <v>129.15</v>
      </c>
      <c r="S199" s="36">
        <v>128.06666666666666</v>
      </c>
      <c r="T199" s="36">
        <v>148.44999999999999</v>
      </c>
      <c r="U199" s="36">
        <v>139.4</v>
      </c>
      <c r="V199" s="36">
        <v>158.30000000000001</v>
      </c>
      <c r="W199" s="36">
        <v>146.4</v>
      </c>
      <c r="X199" s="36">
        <v>138.1</v>
      </c>
      <c r="Y199" s="36">
        <v>145.19999999999999</v>
      </c>
      <c r="Z199">
        <v>142.5</v>
      </c>
      <c r="AA199" s="36">
        <v>138.1</v>
      </c>
      <c r="AB199" s="36">
        <v>137.9</v>
      </c>
      <c r="AC199" s="36">
        <v>136.19999999999999</v>
      </c>
      <c r="AD199">
        <v>123.7</v>
      </c>
      <c r="AE199">
        <v>132.6</v>
      </c>
      <c r="AF199">
        <v>142.80000000000001</v>
      </c>
      <c r="AG199">
        <v>130.1</v>
      </c>
      <c r="AH199">
        <v>132.6</v>
      </c>
      <c r="AI199">
        <v>138.5</v>
      </c>
    </row>
    <row r="200" spans="1:35">
      <c r="A200" t="s">
        <v>60</v>
      </c>
      <c r="B200">
        <v>2018</v>
      </c>
      <c r="C200" t="s">
        <v>194</v>
      </c>
      <c r="D200" t="s">
        <v>1365</v>
      </c>
      <c r="E200" s="36">
        <v>138.4</v>
      </c>
      <c r="F200" s="36">
        <v>149.30000000000001</v>
      </c>
      <c r="G200" s="36">
        <v>139.30000000000001</v>
      </c>
      <c r="H200" s="36">
        <v>143.4</v>
      </c>
      <c r="I200" s="36">
        <v>124.1</v>
      </c>
      <c r="J200" s="36">
        <v>153.30000000000001</v>
      </c>
      <c r="K200" s="36">
        <v>154.19999999999999</v>
      </c>
      <c r="L200" s="36">
        <v>126.4</v>
      </c>
      <c r="M200" s="36">
        <v>114.3</v>
      </c>
      <c r="N200" s="36">
        <v>138.19999999999999</v>
      </c>
      <c r="O200" s="36">
        <v>132.80000000000001</v>
      </c>
      <c r="P200" s="36">
        <v>154.80000000000001</v>
      </c>
      <c r="Q200" s="36">
        <v>144.30000000000001</v>
      </c>
      <c r="R200" s="36">
        <v>132.4</v>
      </c>
      <c r="S200" s="36">
        <v>131.06666666666666</v>
      </c>
      <c r="T200" s="36">
        <v>153.75</v>
      </c>
      <c r="U200" s="36">
        <v>142</v>
      </c>
      <c r="V200" s="36">
        <v>156.1</v>
      </c>
      <c r="W200" s="36">
        <v>151.5</v>
      </c>
      <c r="X200" s="36">
        <v>145.1</v>
      </c>
      <c r="Y200" s="36">
        <v>150.6</v>
      </c>
      <c r="Z200" t="s">
        <v>79</v>
      </c>
      <c r="AA200" s="36">
        <v>146.80000000000001</v>
      </c>
      <c r="AB200" s="36">
        <v>143.1</v>
      </c>
      <c r="AC200" s="36">
        <v>139</v>
      </c>
      <c r="AD200">
        <v>127.5</v>
      </c>
      <c r="AE200">
        <v>138.4</v>
      </c>
      <c r="AF200">
        <v>145.80000000000001</v>
      </c>
      <c r="AG200">
        <v>131.4</v>
      </c>
      <c r="AH200">
        <v>136</v>
      </c>
      <c r="AI200">
        <v>141.80000000000001</v>
      </c>
    </row>
    <row r="201" spans="1:35">
      <c r="A201" t="s">
        <v>85</v>
      </c>
      <c r="B201">
        <v>2018</v>
      </c>
      <c r="C201" t="s">
        <v>194</v>
      </c>
      <c r="D201" t="s">
        <v>1365</v>
      </c>
      <c r="E201" s="36">
        <v>135.6</v>
      </c>
      <c r="F201" s="36">
        <v>148.6</v>
      </c>
      <c r="G201" s="36">
        <v>139.1</v>
      </c>
      <c r="H201" s="36">
        <v>141</v>
      </c>
      <c r="I201" s="36">
        <v>116.7</v>
      </c>
      <c r="J201" s="36">
        <v>149.69999999999999</v>
      </c>
      <c r="K201" s="36">
        <v>159.19999999999999</v>
      </c>
      <c r="L201" s="36">
        <v>112.6</v>
      </c>
      <c r="M201" s="36">
        <v>111.8</v>
      </c>
      <c r="N201" s="36">
        <v>140.30000000000001</v>
      </c>
      <c r="O201" s="36">
        <v>126.8</v>
      </c>
      <c r="P201" s="36">
        <v>149.4</v>
      </c>
      <c r="Q201" s="36">
        <v>143.85</v>
      </c>
      <c r="R201" s="36">
        <v>124.1</v>
      </c>
      <c r="S201" s="36">
        <v>125.96666666666665</v>
      </c>
      <c r="T201" s="36">
        <v>154.44999999999999</v>
      </c>
      <c r="U201" s="36">
        <v>140.30000000000001</v>
      </c>
      <c r="V201" s="36">
        <v>161.4</v>
      </c>
      <c r="W201" s="36">
        <v>139.6</v>
      </c>
      <c r="X201" s="36">
        <v>128.9</v>
      </c>
      <c r="Y201" s="36">
        <v>137.9</v>
      </c>
      <c r="Z201">
        <v>143.6</v>
      </c>
      <c r="AA201" s="36">
        <v>128.1</v>
      </c>
      <c r="AB201" s="36">
        <v>133.6</v>
      </c>
      <c r="AC201" s="36">
        <v>133.6</v>
      </c>
      <c r="AD201">
        <v>120.1</v>
      </c>
      <c r="AE201">
        <v>129</v>
      </c>
      <c r="AF201">
        <v>144</v>
      </c>
      <c r="AG201">
        <v>128.19999999999999</v>
      </c>
      <c r="AH201">
        <v>130.19999999999999</v>
      </c>
      <c r="AI201">
        <v>137.5</v>
      </c>
    </row>
    <row r="202" spans="1:35">
      <c r="A202" t="s">
        <v>104</v>
      </c>
      <c r="B202">
        <v>2018</v>
      </c>
      <c r="C202" t="s">
        <v>194</v>
      </c>
      <c r="D202" t="s">
        <v>1365</v>
      </c>
      <c r="E202" s="36">
        <v>137.5</v>
      </c>
      <c r="F202" s="36">
        <v>149.1</v>
      </c>
      <c r="G202" s="36">
        <v>139.19999999999999</v>
      </c>
      <c r="H202" s="36">
        <v>142.5</v>
      </c>
      <c r="I202" s="36">
        <v>121.4</v>
      </c>
      <c r="J202" s="36">
        <v>151.6</v>
      </c>
      <c r="K202" s="36">
        <v>155.9</v>
      </c>
      <c r="L202" s="36">
        <v>121.7</v>
      </c>
      <c r="M202" s="36">
        <v>113.5</v>
      </c>
      <c r="N202" s="36">
        <v>138.9</v>
      </c>
      <c r="O202" s="36">
        <v>130.30000000000001</v>
      </c>
      <c r="P202" s="36">
        <v>152.30000000000001</v>
      </c>
      <c r="Q202" s="36">
        <v>144.14999999999998</v>
      </c>
      <c r="R202" s="36">
        <v>129.6</v>
      </c>
      <c r="S202" s="36">
        <v>129.06666666666669</v>
      </c>
      <c r="T202" s="36">
        <v>153.75</v>
      </c>
      <c r="U202" s="36">
        <v>141.4</v>
      </c>
      <c r="V202" s="36">
        <v>157.5</v>
      </c>
      <c r="W202" s="36">
        <v>146.80000000000001</v>
      </c>
      <c r="X202" s="36">
        <v>138.4</v>
      </c>
      <c r="Y202" s="36">
        <v>145.6</v>
      </c>
      <c r="Z202">
        <v>143.6</v>
      </c>
      <c r="AA202" s="36">
        <v>139.69999999999999</v>
      </c>
      <c r="AB202" s="36">
        <v>138.6</v>
      </c>
      <c r="AC202" s="36">
        <v>137</v>
      </c>
      <c r="AD202">
        <v>123.6</v>
      </c>
      <c r="AE202">
        <v>133.1</v>
      </c>
      <c r="AF202">
        <v>144.69999999999999</v>
      </c>
      <c r="AG202">
        <v>130.1</v>
      </c>
      <c r="AH202">
        <v>133.19999999999999</v>
      </c>
      <c r="AI202">
        <v>139.80000000000001</v>
      </c>
    </row>
    <row r="203" spans="1:35">
      <c r="A203" t="s">
        <v>60</v>
      </c>
      <c r="B203">
        <v>2018</v>
      </c>
      <c r="C203" t="s">
        <v>213</v>
      </c>
      <c r="D203" t="s">
        <v>1366</v>
      </c>
      <c r="E203" s="36">
        <v>139.19999999999999</v>
      </c>
      <c r="F203" s="36">
        <v>148.80000000000001</v>
      </c>
      <c r="G203" s="36">
        <v>139.1</v>
      </c>
      <c r="H203" s="36">
        <v>143.5</v>
      </c>
      <c r="I203" s="36">
        <v>125</v>
      </c>
      <c r="J203" s="36">
        <v>154.4</v>
      </c>
      <c r="K203" s="36">
        <v>156.30000000000001</v>
      </c>
      <c r="L203" s="36">
        <v>126.8</v>
      </c>
      <c r="M203" s="36">
        <v>115.4</v>
      </c>
      <c r="N203" s="36">
        <v>138.6</v>
      </c>
      <c r="O203" s="36">
        <v>133.80000000000001</v>
      </c>
      <c r="P203" s="36">
        <v>155.19999999999999</v>
      </c>
      <c r="Q203" s="36">
        <v>143.94999999999999</v>
      </c>
      <c r="R203" s="36">
        <v>133</v>
      </c>
      <c r="S203" s="36">
        <v>131.86666666666667</v>
      </c>
      <c r="T203" s="36">
        <v>155.35000000000002</v>
      </c>
      <c r="U203" s="36">
        <v>142.69999999999999</v>
      </c>
      <c r="V203" s="36">
        <v>156.4</v>
      </c>
      <c r="W203" s="36">
        <v>152.1</v>
      </c>
      <c r="X203" s="36">
        <v>145.80000000000001</v>
      </c>
      <c r="Y203" s="36">
        <v>151.30000000000001</v>
      </c>
      <c r="Z203" t="s">
        <v>79</v>
      </c>
      <c r="AA203" s="36">
        <v>147.69999999999999</v>
      </c>
      <c r="AB203" s="36">
        <v>143.80000000000001</v>
      </c>
      <c r="AC203" s="36">
        <v>139.4</v>
      </c>
      <c r="AD203">
        <v>128.30000000000001</v>
      </c>
      <c r="AE203">
        <v>138.6</v>
      </c>
      <c r="AF203">
        <v>146.9</v>
      </c>
      <c r="AG203">
        <v>131.30000000000001</v>
      </c>
      <c r="AH203">
        <v>136.6</v>
      </c>
      <c r="AI203">
        <v>142.5</v>
      </c>
    </row>
    <row r="204" spans="1:35">
      <c r="A204" t="s">
        <v>85</v>
      </c>
      <c r="B204">
        <v>2018</v>
      </c>
      <c r="C204" t="s">
        <v>213</v>
      </c>
      <c r="D204" t="s">
        <v>1366</v>
      </c>
      <c r="E204" s="36">
        <v>136.5</v>
      </c>
      <c r="F204" s="36">
        <v>146.4</v>
      </c>
      <c r="G204" s="36">
        <v>136.6</v>
      </c>
      <c r="H204" s="36">
        <v>141.19999999999999</v>
      </c>
      <c r="I204" s="36">
        <v>117.4</v>
      </c>
      <c r="J204" s="36">
        <v>146.30000000000001</v>
      </c>
      <c r="K204" s="36">
        <v>157.30000000000001</v>
      </c>
      <c r="L204" s="36">
        <v>113.6</v>
      </c>
      <c r="M204" s="36">
        <v>113.3</v>
      </c>
      <c r="N204" s="36">
        <v>141.1</v>
      </c>
      <c r="O204" s="36">
        <v>127.4</v>
      </c>
      <c r="P204" s="36">
        <v>150.4</v>
      </c>
      <c r="Q204" s="36">
        <v>141.5</v>
      </c>
      <c r="R204" s="36">
        <v>125.05</v>
      </c>
      <c r="S204" s="36">
        <v>127.03333333333335</v>
      </c>
      <c r="T204" s="36">
        <v>151.80000000000001</v>
      </c>
      <c r="U204" s="36">
        <v>140.1</v>
      </c>
      <c r="V204" s="36">
        <v>162.1</v>
      </c>
      <c r="W204" s="36">
        <v>140</v>
      </c>
      <c r="X204" s="36">
        <v>129</v>
      </c>
      <c r="Y204" s="36">
        <v>138.30000000000001</v>
      </c>
      <c r="Z204">
        <v>144.6</v>
      </c>
      <c r="AA204" s="36">
        <v>129.80000000000001</v>
      </c>
      <c r="AB204" s="36">
        <v>134.4</v>
      </c>
      <c r="AC204" s="36">
        <v>134.9</v>
      </c>
      <c r="AD204">
        <v>120.7</v>
      </c>
      <c r="AE204">
        <v>129.80000000000001</v>
      </c>
      <c r="AF204">
        <v>145.30000000000001</v>
      </c>
      <c r="AG204">
        <v>128.30000000000001</v>
      </c>
      <c r="AH204">
        <v>131</v>
      </c>
      <c r="AI204">
        <v>138</v>
      </c>
    </row>
    <row r="205" spans="1:35">
      <c r="A205" t="s">
        <v>104</v>
      </c>
      <c r="B205">
        <v>2018</v>
      </c>
      <c r="C205" t="s">
        <v>213</v>
      </c>
      <c r="D205" t="s">
        <v>1366</v>
      </c>
      <c r="E205" s="36">
        <v>138.30000000000001</v>
      </c>
      <c r="F205" s="36">
        <v>148</v>
      </c>
      <c r="G205" s="36">
        <v>138.1</v>
      </c>
      <c r="H205" s="36">
        <v>142.6</v>
      </c>
      <c r="I205" s="36">
        <v>122.2</v>
      </c>
      <c r="J205" s="36">
        <v>150.6</v>
      </c>
      <c r="K205" s="36">
        <v>156.6</v>
      </c>
      <c r="L205" s="36">
        <v>122.4</v>
      </c>
      <c r="M205" s="36">
        <v>114.7</v>
      </c>
      <c r="N205" s="36">
        <v>139.4</v>
      </c>
      <c r="O205" s="36">
        <v>131.1</v>
      </c>
      <c r="P205" s="36">
        <v>153</v>
      </c>
      <c r="Q205" s="36">
        <v>143.05000000000001</v>
      </c>
      <c r="R205" s="36">
        <v>130.35000000000002</v>
      </c>
      <c r="S205" s="36">
        <v>129.96666666666667</v>
      </c>
      <c r="T205" s="36">
        <v>153.6</v>
      </c>
      <c r="U205" s="36">
        <v>141.69999999999999</v>
      </c>
      <c r="V205" s="36">
        <v>157.9</v>
      </c>
      <c r="W205" s="36">
        <v>147.30000000000001</v>
      </c>
      <c r="X205" s="36">
        <v>138.80000000000001</v>
      </c>
      <c r="Y205" s="36">
        <v>146.1</v>
      </c>
      <c r="Z205">
        <v>144.6</v>
      </c>
      <c r="AA205" s="36">
        <v>140.9</v>
      </c>
      <c r="AB205" s="36">
        <v>139.4</v>
      </c>
      <c r="AC205" s="36">
        <v>137.69999999999999</v>
      </c>
      <c r="AD205">
        <v>124.3</v>
      </c>
      <c r="AE205">
        <v>133.6</v>
      </c>
      <c r="AF205">
        <v>146</v>
      </c>
      <c r="AG205">
        <v>130.1</v>
      </c>
      <c r="AH205">
        <v>133.9</v>
      </c>
      <c r="AI205">
        <v>140.4</v>
      </c>
    </row>
    <row r="206" spans="1:35">
      <c r="A206" t="s">
        <v>60</v>
      </c>
      <c r="B206">
        <v>2018</v>
      </c>
      <c r="C206" t="s">
        <v>228</v>
      </c>
      <c r="D206" t="s">
        <v>1367</v>
      </c>
      <c r="E206" s="36">
        <v>139.4</v>
      </c>
      <c r="F206" s="36">
        <v>147.19999999999999</v>
      </c>
      <c r="G206" s="36">
        <v>136.6</v>
      </c>
      <c r="H206" s="36">
        <v>143.69999999999999</v>
      </c>
      <c r="I206" s="36">
        <v>124.6</v>
      </c>
      <c r="J206" s="36">
        <v>150.1</v>
      </c>
      <c r="K206" s="36">
        <v>149.4</v>
      </c>
      <c r="L206" s="36">
        <v>125.4</v>
      </c>
      <c r="M206" s="36">
        <v>114.4</v>
      </c>
      <c r="N206" s="36">
        <v>138.69999999999999</v>
      </c>
      <c r="O206" s="36">
        <v>133.1</v>
      </c>
      <c r="P206" s="36">
        <v>155.9</v>
      </c>
      <c r="Q206" s="36">
        <v>141.89999999999998</v>
      </c>
      <c r="R206" s="36">
        <v>132.4</v>
      </c>
      <c r="S206" s="36">
        <v>131.63333333333333</v>
      </c>
      <c r="T206" s="36">
        <v>149.75</v>
      </c>
      <c r="U206" s="36">
        <v>141.30000000000001</v>
      </c>
      <c r="V206" s="36">
        <v>157.69999999999999</v>
      </c>
      <c r="W206" s="36">
        <v>152.1</v>
      </c>
      <c r="X206" s="36">
        <v>146.1</v>
      </c>
      <c r="Y206" s="36">
        <v>151.30000000000001</v>
      </c>
      <c r="Z206" t="s">
        <v>79</v>
      </c>
      <c r="AA206" s="36">
        <v>149</v>
      </c>
      <c r="AB206" s="36">
        <v>144</v>
      </c>
      <c r="AC206" s="36">
        <v>140</v>
      </c>
      <c r="AD206">
        <v>129.9</v>
      </c>
      <c r="AE206">
        <v>140</v>
      </c>
      <c r="AF206">
        <v>147.6</v>
      </c>
      <c r="AG206">
        <v>132</v>
      </c>
      <c r="AH206">
        <v>137.4</v>
      </c>
      <c r="AI206">
        <v>142.1</v>
      </c>
    </row>
    <row r="207" spans="1:35">
      <c r="A207" t="s">
        <v>85</v>
      </c>
      <c r="B207">
        <v>2018</v>
      </c>
      <c r="C207" t="s">
        <v>228</v>
      </c>
      <c r="D207" t="s">
        <v>1367</v>
      </c>
      <c r="E207" s="36">
        <v>137</v>
      </c>
      <c r="F207" s="36">
        <v>143.1</v>
      </c>
      <c r="G207" s="36">
        <v>132.80000000000001</v>
      </c>
      <c r="H207" s="36">
        <v>141.5</v>
      </c>
      <c r="I207" s="36">
        <v>117.8</v>
      </c>
      <c r="J207" s="36">
        <v>140</v>
      </c>
      <c r="K207" s="36">
        <v>151.30000000000001</v>
      </c>
      <c r="L207" s="36">
        <v>113.5</v>
      </c>
      <c r="M207" s="36">
        <v>112.3</v>
      </c>
      <c r="N207" s="36">
        <v>141.19999999999999</v>
      </c>
      <c r="O207" s="36">
        <v>127.7</v>
      </c>
      <c r="P207" s="36">
        <v>151.30000000000001</v>
      </c>
      <c r="Q207" s="36">
        <v>137.94999999999999</v>
      </c>
      <c r="R207" s="36">
        <v>125.25</v>
      </c>
      <c r="S207" s="36">
        <v>127.13333333333333</v>
      </c>
      <c r="T207" s="36">
        <v>145.65</v>
      </c>
      <c r="U207" s="36">
        <v>138.9</v>
      </c>
      <c r="V207" s="36">
        <v>163.30000000000001</v>
      </c>
      <c r="W207" s="36">
        <v>140.80000000000001</v>
      </c>
      <c r="X207" s="36">
        <v>129.30000000000001</v>
      </c>
      <c r="Y207" s="36">
        <v>139.1</v>
      </c>
      <c r="Z207">
        <v>145.30000000000001</v>
      </c>
      <c r="AA207" s="36">
        <v>131.19999999999999</v>
      </c>
      <c r="AB207" s="36">
        <v>134.9</v>
      </c>
      <c r="AC207" s="36">
        <v>135.69999999999999</v>
      </c>
      <c r="AD207">
        <v>122.5</v>
      </c>
      <c r="AE207">
        <v>130.19999999999999</v>
      </c>
      <c r="AF207">
        <v>145.19999999999999</v>
      </c>
      <c r="AG207">
        <v>129.30000000000001</v>
      </c>
      <c r="AH207">
        <v>131.9</v>
      </c>
      <c r="AI207">
        <v>138.1</v>
      </c>
    </row>
    <row r="208" spans="1:35">
      <c r="A208" t="s">
        <v>104</v>
      </c>
      <c r="B208">
        <v>2018</v>
      </c>
      <c r="C208" t="s">
        <v>228</v>
      </c>
      <c r="D208" t="s">
        <v>1367</v>
      </c>
      <c r="E208" s="36">
        <v>138.6</v>
      </c>
      <c r="F208" s="36">
        <v>145.80000000000001</v>
      </c>
      <c r="G208" s="36">
        <v>135.1</v>
      </c>
      <c r="H208" s="36">
        <v>142.9</v>
      </c>
      <c r="I208" s="36">
        <v>122.1</v>
      </c>
      <c r="J208" s="36">
        <v>145.4</v>
      </c>
      <c r="K208" s="36">
        <v>150</v>
      </c>
      <c r="L208" s="36">
        <v>121.4</v>
      </c>
      <c r="M208" s="36">
        <v>113.7</v>
      </c>
      <c r="N208" s="36">
        <v>139.5</v>
      </c>
      <c r="O208" s="36">
        <v>130.80000000000001</v>
      </c>
      <c r="P208" s="36">
        <v>153.80000000000001</v>
      </c>
      <c r="Q208" s="36">
        <v>140.44999999999999</v>
      </c>
      <c r="R208" s="36">
        <v>130</v>
      </c>
      <c r="S208" s="36">
        <v>129.86666666666667</v>
      </c>
      <c r="T208" s="36">
        <v>147.69999999999999</v>
      </c>
      <c r="U208" s="36">
        <v>140.4</v>
      </c>
      <c r="V208" s="36">
        <v>159.19999999999999</v>
      </c>
      <c r="W208" s="36">
        <v>147.69999999999999</v>
      </c>
      <c r="X208" s="36">
        <v>139.1</v>
      </c>
      <c r="Y208" s="36">
        <v>146.5</v>
      </c>
      <c r="Z208">
        <v>145.30000000000001</v>
      </c>
      <c r="AA208" s="36">
        <v>142.30000000000001</v>
      </c>
      <c r="AB208" s="36">
        <v>139.69999999999999</v>
      </c>
      <c r="AC208" s="36">
        <v>138.4</v>
      </c>
      <c r="AD208">
        <v>126</v>
      </c>
      <c r="AE208">
        <v>134.5</v>
      </c>
      <c r="AF208">
        <v>146.19999999999999</v>
      </c>
      <c r="AG208">
        <v>130.9</v>
      </c>
      <c r="AH208">
        <v>134.69999999999999</v>
      </c>
      <c r="AI208">
        <v>140.19999999999999</v>
      </c>
    </row>
    <row r="209" spans="1:35">
      <c r="A209" t="s">
        <v>60</v>
      </c>
      <c r="B209">
        <v>2018</v>
      </c>
      <c r="C209" t="s">
        <v>238</v>
      </c>
      <c r="D209" t="s">
        <v>1368</v>
      </c>
      <c r="E209" s="36">
        <v>139.30000000000001</v>
      </c>
      <c r="F209" s="36">
        <v>147.6</v>
      </c>
      <c r="G209" s="36">
        <v>134.6</v>
      </c>
      <c r="H209" s="36">
        <v>141.9</v>
      </c>
      <c r="I209" s="36">
        <v>123.5</v>
      </c>
      <c r="J209" s="36">
        <v>144.5</v>
      </c>
      <c r="K209" s="36">
        <v>147.6</v>
      </c>
      <c r="L209" s="36">
        <v>121.4</v>
      </c>
      <c r="M209" s="36">
        <v>112.3</v>
      </c>
      <c r="N209" s="36">
        <v>139.5</v>
      </c>
      <c r="O209" s="36">
        <v>134.6</v>
      </c>
      <c r="P209" s="36">
        <v>155.19999999999999</v>
      </c>
      <c r="Q209" s="36">
        <v>141.1</v>
      </c>
      <c r="R209" s="36">
        <v>130.35000000000002</v>
      </c>
      <c r="S209" s="36">
        <v>130.33333333333334</v>
      </c>
      <c r="T209" s="36">
        <v>146.05000000000001</v>
      </c>
      <c r="U209" s="36">
        <v>140.19999999999999</v>
      </c>
      <c r="V209" s="36">
        <v>159.6</v>
      </c>
      <c r="W209" s="36">
        <v>150.69999999999999</v>
      </c>
      <c r="X209" s="36">
        <v>144.5</v>
      </c>
      <c r="Y209" s="36">
        <v>149.80000000000001</v>
      </c>
      <c r="Z209" t="s">
        <v>79</v>
      </c>
      <c r="AA209" s="36">
        <v>149.69999999999999</v>
      </c>
      <c r="AB209" s="36">
        <v>147.5</v>
      </c>
      <c r="AC209" s="36">
        <v>144.80000000000001</v>
      </c>
      <c r="AD209">
        <v>130.80000000000001</v>
      </c>
      <c r="AE209">
        <v>140.1</v>
      </c>
      <c r="AF209">
        <v>148</v>
      </c>
      <c r="AG209">
        <v>134.4</v>
      </c>
      <c r="AH209">
        <v>139.80000000000001</v>
      </c>
      <c r="AI209">
        <v>142.19999999999999</v>
      </c>
    </row>
    <row r="210" spans="1:35">
      <c r="A210" t="s">
        <v>85</v>
      </c>
      <c r="B210">
        <v>2018</v>
      </c>
      <c r="C210" t="s">
        <v>238</v>
      </c>
      <c r="D210" t="s">
        <v>1368</v>
      </c>
      <c r="E210" s="36">
        <v>137.6</v>
      </c>
      <c r="F210" s="36">
        <v>144.9</v>
      </c>
      <c r="G210" s="36">
        <v>133.5</v>
      </c>
      <c r="H210" s="36">
        <v>141.5</v>
      </c>
      <c r="I210" s="36">
        <v>118</v>
      </c>
      <c r="J210" s="36">
        <v>139.5</v>
      </c>
      <c r="K210" s="36">
        <v>153</v>
      </c>
      <c r="L210" s="36">
        <v>113.2</v>
      </c>
      <c r="M210" s="36">
        <v>112.8</v>
      </c>
      <c r="N210" s="36">
        <v>141.1</v>
      </c>
      <c r="O210" s="36">
        <v>127.6</v>
      </c>
      <c r="P210" s="36">
        <v>152</v>
      </c>
      <c r="Q210" s="36">
        <v>139.19999999999999</v>
      </c>
      <c r="R210" s="36">
        <v>125.4</v>
      </c>
      <c r="S210" s="36">
        <v>127.60000000000001</v>
      </c>
      <c r="T210" s="36">
        <v>146.25</v>
      </c>
      <c r="U210" s="36">
        <v>139.4</v>
      </c>
      <c r="V210" s="36">
        <v>164</v>
      </c>
      <c r="W210" s="36">
        <v>141.5</v>
      </c>
      <c r="X210" s="36">
        <v>129.80000000000001</v>
      </c>
      <c r="Y210" s="36">
        <v>139.69999999999999</v>
      </c>
      <c r="Z210">
        <v>146.30000000000001</v>
      </c>
      <c r="AA210" s="36">
        <v>133.4</v>
      </c>
      <c r="AB210" s="36">
        <v>135.1</v>
      </c>
      <c r="AC210" s="36">
        <v>136.19999999999999</v>
      </c>
      <c r="AD210">
        <v>123.3</v>
      </c>
      <c r="AE210">
        <v>130.69999999999999</v>
      </c>
      <c r="AF210">
        <v>145.5</v>
      </c>
      <c r="AG210">
        <v>130.4</v>
      </c>
      <c r="AH210">
        <v>132.5</v>
      </c>
      <c r="AI210">
        <v>138.9</v>
      </c>
    </row>
    <row r="211" spans="1:35">
      <c r="A211" t="s">
        <v>104</v>
      </c>
      <c r="B211">
        <v>2018</v>
      </c>
      <c r="C211" t="s">
        <v>238</v>
      </c>
      <c r="D211" t="s">
        <v>1368</v>
      </c>
      <c r="E211" s="36">
        <v>137.4</v>
      </c>
      <c r="F211" s="36">
        <v>149.5</v>
      </c>
      <c r="G211" s="36">
        <v>137.30000000000001</v>
      </c>
      <c r="H211" s="36">
        <v>141.9</v>
      </c>
      <c r="I211" s="36">
        <v>121.1</v>
      </c>
      <c r="J211" s="36">
        <v>142.5</v>
      </c>
      <c r="K211" s="36">
        <v>146.69999999999999</v>
      </c>
      <c r="L211" s="36">
        <v>119.1</v>
      </c>
      <c r="M211" s="36">
        <v>111.9</v>
      </c>
      <c r="N211" s="36">
        <v>141</v>
      </c>
      <c r="O211" s="36">
        <v>133.6</v>
      </c>
      <c r="P211" s="36">
        <v>154.5</v>
      </c>
      <c r="Q211" s="36">
        <v>143.4</v>
      </c>
      <c r="R211" s="36">
        <v>128.25</v>
      </c>
      <c r="S211" s="36">
        <v>129.16666666666666</v>
      </c>
      <c r="T211" s="36">
        <v>144.6</v>
      </c>
      <c r="U211" s="36">
        <v>139.69999999999999</v>
      </c>
      <c r="V211" s="36">
        <v>162.6</v>
      </c>
      <c r="W211" s="36">
        <v>148</v>
      </c>
      <c r="X211" s="36">
        <v>139.19999999999999</v>
      </c>
      <c r="Y211" s="36">
        <v>146.80000000000001</v>
      </c>
      <c r="Z211">
        <v>146.9</v>
      </c>
      <c r="AA211" s="36">
        <v>145.30000000000001</v>
      </c>
      <c r="AB211" s="36">
        <v>142.19999999999999</v>
      </c>
      <c r="AC211" s="36">
        <v>142.1</v>
      </c>
      <c r="AD211">
        <v>125.5</v>
      </c>
      <c r="AE211">
        <v>136.5</v>
      </c>
      <c r="AF211">
        <v>147.80000000000001</v>
      </c>
      <c r="AG211">
        <v>132</v>
      </c>
      <c r="AH211">
        <v>136.30000000000001</v>
      </c>
      <c r="AI211">
        <v>140.80000000000001</v>
      </c>
    </row>
    <row r="212" spans="1:35">
      <c r="A212" t="s">
        <v>60</v>
      </c>
      <c r="B212">
        <v>2018</v>
      </c>
      <c r="C212" t="s">
        <v>264</v>
      </c>
      <c r="D212" t="s">
        <v>1369</v>
      </c>
      <c r="E212" s="36">
        <v>137.1</v>
      </c>
      <c r="F212" s="36">
        <v>150.80000000000001</v>
      </c>
      <c r="G212" s="36">
        <v>136.69999999999999</v>
      </c>
      <c r="H212" s="36">
        <v>141.9</v>
      </c>
      <c r="I212" s="36">
        <v>122.8</v>
      </c>
      <c r="J212" s="36">
        <v>143.9</v>
      </c>
      <c r="K212" s="36">
        <v>147.5</v>
      </c>
      <c r="L212" s="36">
        <v>121</v>
      </c>
      <c r="M212" s="36">
        <v>111.6</v>
      </c>
      <c r="N212" s="36">
        <v>140.6</v>
      </c>
      <c r="O212" s="36">
        <v>137.5</v>
      </c>
      <c r="P212" s="36">
        <v>156.1</v>
      </c>
      <c r="Q212" s="36">
        <v>143.75</v>
      </c>
      <c r="R212" s="36">
        <v>129.05000000000001</v>
      </c>
      <c r="S212" s="36">
        <v>130.16666666666666</v>
      </c>
      <c r="T212" s="36">
        <v>145.69999999999999</v>
      </c>
      <c r="U212" s="36">
        <v>140</v>
      </c>
      <c r="V212" s="36">
        <v>161.9</v>
      </c>
      <c r="W212" s="36">
        <v>151.69999999999999</v>
      </c>
      <c r="X212" s="36">
        <v>145.5</v>
      </c>
      <c r="Y212" s="36">
        <v>150.80000000000001</v>
      </c>
      <c r="Z212" t="s">
        <v>79</v>
      </c>
      <c r="AA212" s="36">
        <v>150.30000000000001</v>
      </c>
      <c r="AB212" s="36">
        <v>148</v>
      </c>
      <c r="AC212" s="36">
        <v>145.4</v>
      </c>
      <c r="AD212">
        <v>130.30000000000001</v>
      </c>
      <c r="AE212">
        <v>143.1</v>
      </c>
      <c r="AF212">
        <v>150.19999999999999</v>
      </c>
      <c r="AG212">
        <v>133.1</v>
      </c>
      <c r="AH212">
        <v>140.1</v>
      </c>
      <c r="AI212">
        <v>142.4</v>
      </c>
    </row>
    <row r="213" spans="1:35">
      <c r="A213" t="s">
        <v>85</v>
      </c>
      <c r="B213">
        <v>2018</v>
      </c>
      <c r="C213" t="s">
        <v>264</v>
      </c>
      <c r="D213" t="s">
        <v>1369</v>
      </c>
      <c r="E213" s="36">
        <v>138.1</v>
      </c>
      <c r="F213" s="36">
        <v>146.30000000000001</v>
      </c>
      <c r="G213" s="36">
        <v>137.80000000000001</v>
      </c>
      <c r="H213" s="36">
        <v>141.6</v>
      </c>
      <c r="I213" s="36">
        <v>118.1</v>
      </c>
      <c r="J213" s="36">
        <v>141.5</v>
      </c>
      <c r="K213" s="36">
        <v>145.19999999999999</v>
      </c>
      <c r="L213" s="36">
        <v>115.3</v>
      </c>
      <c r="M213" s="36">
        <v>112.5</v>
      </c>
      <c r="N213" s="36">
        <v>141.4</v>
      </c>
      <c r="O213" s="36">
        <v>128</v>
      </c>
      <c r="P213" s="36">
        <v>152.6</v>
      </c>
      <c r="Q213" s="36">
        <v>142.05000000000001</v>
      </c>
      <c r="R213" s="36">
        <v>126.69999999999999</v>
      </c>
      <c r="S213" s="36">
        <v>127.73333333333333</v>
      </c>
      <c r="T213" s="36">
        <v>143.35</v>
      </c>
      <c r="U213" s="36">
        <v>139.1</v>
      </c>
      <c r="V213" s="36">
        <v>164.4</v>
      </c>
      <c r="W213" s="36">
        <v>142.4</v>
      </c>
      <c r="X213" s="36">
        <v>130.19999999999999</v>
      </c>
      <c r="Y213" s="36">
        <v>140.5</v>
      </c>
      <c r="Z213">
        <v>146.9</v>
      </c>
      <c r="AA213" s="36">
        <v>136.69999999999999</v>
      </c>
      <c r="AB213" s="36">
        <v>135.80000000000001</v>
      </c>
      <c r="AC213" s="36">
        <v>136.80000000000001</v>
      </c>
      <c r="AD213">
        <v>121.2</v>
      </c>
      <c r="AE213">
        <v>131.30000000000001</v>
      </c>
      <c r="AF213">
        <v>146.1</v>
      </c>
      <c r="AG213">
        <v>130.5</v>
      </c>
      <c r="AH213">
        <v>132.19999999999999</v>
      </c>
      <c r="AI213">
        <v>139</v>
      </c>
    </row>
    <row r="214" spans="1:35">
      <c r="A214" t="s">
        <v>104</v>
      </c>
      <c r="B214">
        <v>2018</v>
      </c>
      <c r="C214" t="s">
        <v>264</v>
      </c>
      <c r="D214" t="s">
        <v>1369</v>
      </c>
      <c r="E214" s="36">
        <v>137.4</v>
      </c>
      <c r="F214" s="36">
        <v>149.19999999999999</v>
      </c>
      <c r="G214" s="36">
        <v>137.1</v>
      </c>
      <c r="H214" s="36">
        <v>141.80000000000001</v>
      </c>
      <c r="I214" s="36">
        <v>121.1</v>
      </c>
      <c r="J214" s="36">
        <v>142.80000000000001</v>
      </c>
      <c r="K214" s="36">
        <v>146.69999999999999</v>
      </c>
      <c r="L214" s="36">
        <v>119.1</v>
      </c>
      <c r="M214" s="36">
        <v>111.9</v>
      </c>
      <c r="N214" s="36">
        <v>140.9</v>
      </c>
      <c r="O214" s="36">
        <v>133.5</v>
      </c>
      <c r="P214" s="36">
        <v>154.5</v>
      </c>
      <c r="Q214" s="36">
        <v>143.14999999999998</v>
      </c>
      <c r="R214" s="36">
        <v>128.25</v>
      </c>
      <c r="S214" s="36">
        <v>129.16666666666666</v>
      </c>
      <c r="T214" s="36">
        <v>144.75</v>
      </c>
      <c r="U214" s="36">
        <v>139.69999999999999</v>
      </c>
      <c r="V214" s="36">
        <v>162.6</v>
      </c>
      <c r="W214" s="36">
        <v>148</v>
      </c>
      <c r="X214" s="36">
        <v>139.1</v>
      </c>
      <c r="Y214" s="36">
        <v>146.69999999999999</v>
      </c>
      <c r="Z214">
        <v>146.9</v>
      </c>
      <c r="AA214" s="36">
        <v>145.1</v>
      </c>
      <c r="AB214" s="36">
        <v>142.19999999999999</v>
      </c>
      <c r="AC214" s="36">
        <v>142.1</v>
      </c>
      <c r="AD214">
        <v>125.5</v>
      </c>
      <c r="AE214">
        <v>136.5</v>
      </c>
      <c r="AF214">
        <v>147.80000000000001</v>
      </c>
      <c r="AG214">
        <v>132</v>
      </c>
      <c r="AH214">
        <v>136.30000000000001</v>
      </c>
      <c r="AI214">
        <v>140.80000000000001</v>
      </c>
    </row>
    <row r="215" spans="1:35">
      <c r="A215" t="s">
        <v>60</v>
      </c>
      <c r="B215">
        <v>2018</v>
      </c>
      <c r="C215" t="s">
        <v>273</v>
      </c>
      <c r="D215" t="s">
        <v>1370</v>
      </c>
      <c r="E215" s="36">
        <v>137.1</v>
      </c>
      <c r="F215" s="36">
        <v>151.9</v>
      </c>
      <c r="G215" s="36">
        <v>137.4</v>
      </c>
      <c r="H215" s="36">
        <v>142.4</v>
      </c>
      <c r="I215" s="36">
        <v>124.2</v>
      </c>
      <c r="J215" s="36">
        <v>140.19999999999999</v>
      </c>
      <c r="K215" s="36">
        <v>136.6</v>
      </c>
      <c r="L215" s="36">
        <v>120.9</v>
      </c>
      <c r="M215" s="36">
        <v>109.9</v>
      </c>
      <c r="N215" s="36">
        <v>140.19999999999999</v>
      </c>
      <c r="O215" s="36">
        <v>137.80000000000001</v>
      </c>
      <c r="P215" s="36">
        <v>156</v>
      </c>
      <c r="Q215" s="36">
        <v>144.65</v>
      </c>
      <c r="R215" s="36">
        <v>129</v>
      </c>
      <c r="S215" s="36">
        <v>130.03333333333333</v>
      </c>
      <c r="T215" s="36">
        <v>138.39999999999998</v>
      </c>
      <c r="U215" s="36">
        <v>138.5</v>
      </c>
      <c r="V215" s="36">
        <v>162.4</v>
      </c>
      <c r="W215" s="36">
        <v>151.6</v>
      </c>
      <c r="X215" s="36">
        <v>145.9</v>
      </c>
      <c r="Y215" s="36">
        <v>150.80000000000001</v>
      </c>
      <c r="Z215" t="s">
        <v>79</v>
      </c>
      <c r="AA215" s="36">
        <v>149</v>
      </c>
      <c r="AB215" s="36">
        <v>149.5</v>
      </c>
      <c r="AC215" s="36">
        <v>149.6</v>
      </c>
      <c r="AD215">
        <v>128.9</v>
      </c>
      <c r="AE215">
        <v>143.30000000000001</v>
      </c>
      <c r="AF215">
        <v>155.1</v>
      </c>
      <c r="AG215">
        <v>133.19999999999999</v>
      </c>
      <c r="AH215">
        <v>141.6</v>
      </c>
      <c r="AI215">
        <v>141.9</v>
      </c>
    </row>
    <row r="216" spans="1:35">
      <c r="A216" t="s">
        <v>85</v>
      </c>
      <c r="B216">
        <v>2018</v>
      </c>
      <c r="C216" t="s">
        <v>273</v>
      </c>
      <c r="D216" t="s">
        <v>1370</v>
      </c>
      <c r="E216" s="36">
        <v>138.5</v>
      </c>
      <c r="F216" s="36">
        <v>147.80000000000001</v>
      </c>
      <c r="G216" s="36">
        <v>141.1</v>
      </c>
      <c r="H216" s="36">
        <v>141.6</v>
      </c>
      <c r="I216" s="36">
        <v>118.1</v>
      </c>
      <c r="J216" s="36">
        <v>138.5</v>
      </c>
      <c r="K216" s="36">
        <v>132.4</v>
      </c>
      <c r="L216" s="36">
        <v>117.5</v>
      </c>
      <c r="M216" s="36">
        <v>111</v>
      </c>
      <c r="N216" s="36">
        <v>141.5</v>
      </c>
      <c r="O216" s="36">
        <v>128.1</v>
      </c>
      <c r="P216" s="36">
        <v>152.9</v>
      </c>
      <c r="Q216" s="36">
        <v>144.44999999999999</v>
      </c>
      <c r="R216" s="36">
        <v>128</v>
      </c>
      <c r="S216" s="36">
        <v>127.33333333333333</v>
      </c>
      <c r="T216" s="36">
        <v>135.44999999999999</v>
      </c>
      <c r="U216" s="36">
        <v>137.6</v>
      </c>
      <c r="V216" s="36">
        <v>164.6</v>
      </c>
      <c r="W216" s="36">
        <v>142.69999999999999</v>
      </c>
      <c r="X216" s="36">
        <v>130.30000000000001</v>
      </c>
      <c r="Y216" s="36">
        <v>140.80000000000001</v>
      </c>
      <c r="Z216">
        <v>146.5</v>
      </c>
      <c r="AA216" s="36">
        <v>132.4</v>
      </c>
      <c r="AB216" s="36">
        <v>136.19999999999999</v>
      </c>
      <c r="AC216" s="36">
        <v>137.30000000000001</v>
      </c>
      <c r="AD216">
        <v>118.8</v>
      </c>
      <c r="AE216">
        <v>131.69999999999999</v>
      </c>
      <c r="AF216">
        <v>146.5</v>
      </c>
      <c r="AG216">
        <v>130.80000000000001</v>
      </c>
      <c r="AH216">
        <v>131.69999999999999</v>
      </c>
      <c r="AI216">
        <v>138</v>
      </c>
    </row>
    <row r="217" spans="1:35">
      <c r="A217" t="s">
        <v>104</v>
      </c>
      <c r="B217">
        <v>2018</v>
      </c>
      <c r="C217" t="s">
        <v>273</v>
      </c>
      <c r="D217" t="s">
        <v>1370</v>
      </c>
      <c r="E217" s="36">
        <v>137.5</v>
      </c>
      <c r="F217" s="36">
        <v>150.5</v>
      </c>
      <c r="G217" s="36">
        <v>138.80000000000001</v>
      </c>
      <c r="H217" s="36">
        <v>142.1</v>
      </c>
      <c r="I217" s="36">
        <v>122</v>
      </c>
      <c r="J217" s="36">
        <v>139.4</v>
      </c>
      <c r="K217" s="36">
        <v>135.19999999999999</v>
      </c>
      <c r="L217" s="36">
        <v>119.8</v>
      </c>
      <c r="M217" s="36">
        <v>110.3</v>
      </c>
      <c r="N217" s="36">
        <v>140.6</v>
      </c>
      <c r="O217" s="36">
        <v>133.80000000000001</v>
      </c>
      <c r="P217" s="36">
        <v>154.6</v>
      </c>
      <c r="Q217" s="36">
        <v>144.65</v>
      </c>
      <c r="R217" s="36">
        <v>128.65</v>
      </c>
      <c r="S217" s="36">
        <v>128.96666666666667</v>
      </c>
      <c r="T217" s="36">
        <v>137.30000000000001</v>
      </c>
      <c r="U217" s="36">
        <v>138.19999999999999</v>
      </c>
      <c r="V217" s="36">
        <v>163</v>
      </c>
      <c r="W217" s="36">
        <v>148.1</v>
      </c>
      <c r="X217" s="36">
        <v>139.4</v>
      </c>
      <c r="Y217" s="36">
        <v>146.80000000000001</v>
      </c>
      <c r="Z217">
        <v>146.5</v>
      </c>
      <c r="AA217" s="36">
        <v>142.69999999999999</v>
      </c>
      <c r="AB217" s="36">
        <v>143.19999999999999</v>
      </c>
      <c r="AC217" s="36">
        <v>144.9</v>
      </c>
      <c r="AD217">
        <v>123.6</v>
      </c>
      <c r="AE217">
        <v>136.80000000000001</v>
      </c>
      <c r="AF217">
        <v>150.1</v>
      </c>
      <c r="AG217">
        <v>132.19999999999999</v>
      </c>
      <c r="AH217">
        <v>136.80000000000001</v>
      </c>
      <c r="AI217">
        <v>140.1</v>
      </c>
    </row>
    <row r="218" spans="1:35">
      <c r="A218" t="s">
        <v>60</v>
      </c>
      <c r="B218">
        <v>2019</v>
      </c>
      <c r="C218" t="s">
        <v>62</v>
      </c>
      <c r="D218" t="s">
        <v>1371</v>
      </c>
      <c r="E218" s="36">
        <v>136.6</v>
      </c>
      <c r="F218" s="36">
        <v>152.5</v>
      </c>
      <c r="G218" s="36">
        <v>138.19999999999999</v>
      </c>
      <c r="H218" s="36">
        <v>142.4</v>
      </c>
      <c r="I218" s="36">
        <v>123.9</v>
      </c>
      <c r="J218" s="36">
        <v>135.5</v>
      </c>
      <c r="K218" s="36">
        <v>131.69999999999999</v>
      </c>
      <c r="L218" s="36">
        <v>121.3</v>
      </c>
      <c r="M218" s="36">
        <v>108.4</v>
      </c>
      <c r="N218" s="36">
        <v>138.9</v>
      </c>
      <c r="O218" s="36">
        <v>137</v>
      </c>
      <c r="P218" s="36">
        <v>155.80000000000001</v>
      </c>
      <c r="Q218" s="36">
        <v>145.35</v>
      </c>
      <c r="R218" s="36">
        <v>128.94999999999999</v>
      </c>
      <c r="S218" s="36">
        <v>129.36666666666667</v>
      </c>
      <c r="T218" s="36">
        <v>133.6</v>
      </c>
      <c r="U218" s="36">
        <v>137.4</v>
      </c>
      <c r="V218" s="36">
        <v>162.69999999999999</v>
      </c>
      <c r="W218" s="36">
        <v>150.6</v>
      </c>
      <c r="X218" s="36">
        <v>145.1</v>
      </c>
      <c r="Y218" s="36">
        <v>149.9</v>
      </c>
      <c r="Z218" t="s">
        <v>79</v>
      </c>
      <c r="AA218" s="36">
        <v>146.19999999999999</v>
      </c>
      <c r="AB218" s="36">
        <v>150.1</v>
      </c>
      <c r="AC218" s="36">
        <v>149.6</v>
      </c>
      <c r="AD218">
        <v>128.6</v>
      </c>
      <c r="AE218">
        <v>142.9</v>
      </c>
      <c r="AF218">
        <v>155.19999999999999</v>
      </c>
      <c r="AG218">
        <v>133.5</v>
      </c>
      <c r="AH218">
        <v>141.69999999999999</v>
      </c>
      <c r="AI218">
        <v>141</v>
      </c>
    </row>
    <row r="219" spans="1:35">
      <c r="A219" t="s">
        <v>85</v>
      </c>
      <c r="B219">
        <v>2019</v>
      </c>
      <c r="C219" t="s">
        <v>62</v>
      </c>
      <c r="D219" t="s">
        <v>1371</v>
      </c>
      <c r="E219" s="36">
        <v>138.30000000000001</v>
      </c>
      <c r="F219" s="36">
        <v>149.4</v>
      </c>
      <c r="G219" s="36">
        <v>143.5</v>
      </c>
      <c r="H219" s="36">
        <v>141.69999999999999</v>
      </c>
      <c r="I219" s="36">
        <v>118.1</v>
      </c>
      <c r="J219" s="36">
        <v>135.19999999999999</v>
      </c>
      <c r="K219" s="36">
        <v>130.5</v>
      </c>
      <c r="L219" s="36">
        <v>118.2</v>
      </c>
      <c r="M219" s="36">
        <v>110.4</v>
      </c>
      <c r="N219" s="36">
        <v>140.4</v>
      </c>
      <c r="O219" s="36">
        <v>128.1</v>
      </c>
      <c r="P219" s="36">
        <v>153.19999999999999</v>
      </c>
      <c r="Q219" s="36">
        <v>146.44999999999999</v>
      </c>
      <c r="R219" s="36">
        <v>128.25</v>
      </c>
      <c r="S219" s="36">
        <v>127.23333333333333</v>
      </c>
      <c r="T219" s="36">
        <v>132.85</v>
      </c>
      <c r="U219" s="36">
        <v>137.30000000000001</v>
      </c>
      <c r="V219" s="36">
        <v>164.7</v>
      </c>
      <c r="W219" s="36">
        <v>143</v>
      </c>
      <c r="X219" s="36">
        <v>130.4</v>
      </c>
      <c r="Y219" s="36">
        <v>141.1</v>
      </c>
      <c r="Z219">
        <v>147.69999999999999</v>
      </c>
      <c r="AA219" s="36">
        <v>128.6</v>
      </c>
      <c r="AB219" s="36">
        <v>136.30000000000001</v>
      </c>
      <c r="AC219" s="36">
        <v>137.80000000000001</v>
      </c>
      <c r="AD219">
        <v>118.6</v>
      </c>
      <c r="AE219">
        <v>131.9</v>
      </c>
      <c r="AF219">
        <v>146.6</v>
      </c>
      <c r="AG219">
        <v>131.69999999999999</v>
      </c>
      <c r="AH219">
        <v>131.80000000000001</v>
      </c>
      <c r="AI219">
        <v>138</v>
      </c>
    </row>
    <row r="220" spans="1:35">
      <c r="A220" t="s">
        <v>104</v>
      </c>
      <c r="B220">
        <v>2019</v>
      </c>
      <c r="C220" t="s">
        <v>62</v>
      </c>
      <c r="D220" t="s">
        <v>1371</v>
      </c>
      <c r="E220" s="36">
        <v>137.1</v>
      </c>
      <c r="F220" s="36">
        <v>151.4</v>
      </c>
      <c r="G220" s="36">
        <v>140.19999999999999</v>
      </c>
      <c r="H220" s="36">
        <v>142.1</v>
      </c>
      <c r="I220" s="36">
        <v>121.8</v>
      </c>
      <c r="J220" s="36">
        <v>135.4</v>
      </c>
      <c r="K220" s="36">
        <v>131.30000000000001</v>
      </c>
      <c r="L220" s="36">
        <v>120.3</v>
      </c>
      <c r="M220" s="36">
        <v>109.1</v>
      </c>
      <c r="N220" s="36">
        <v>139.4</v>
      </c>
      <c r="O220" s="36">
        <v>133.30000000000001</v>
      </c>
      <c r="P220" s="36">
        <v>154.6</v>
      </c>
      <c r="Q220" s="36">
        <v>145.80000000000001</v>
      </c>
      <c r="R220" s="36">
        <v>128.69999999999999</v>
      </c>
      <c r="S220" s="36">
        <v>128.5</v>
      </c>
      <c r="T220" s="36">
        <v>133.35000000000002</v>
      </c>
      <c r="U220" s="36">
        <v>137.4</v>
      </c>
      <c r="V220" s="36">
        <v>163.19999999999999</v>
      </c>
      <c r="W220" s="36">
        <v>147.6</v>
      </c>
      <c r="X220" s="36">
        <v>139</v>
      </c>
      <c r="Y220" s="36">
        <v>146.4</v>
      </c>
      <c r="Z220">
        <v>147.69999999999999</v>
      </c>
      <c r="AA220" s="36">
        <v>139.5</v>
      </c>
      <c r="AB220" s="36">
        <v>143.6</v>
      </c>
      <c r="AC220" s="36">
        <v>145.1</v>
      </c>
      <c r="AD220">
        <v>123.3</v>
      </c>
      <c r="AE220">
        <v>136.69999999999999</v>
      </c>
      <c r="AF220">
        <v>150.19999999999999</v>
      </c>
      <c r="AG220">
        <v>132.80000000000001</v>
      </c>
      <c r="AH220">
        <v>136.9</v>
      </c>
      <c r="AI220">
        <v>139.6</v>
      </c>
    </row>
    <row r="221" spans="1:35">
      <c r="A221" t="s">
        <v>60</v>
      </c>
      <c r="B221">
        <v>2019</v>
      </c>
      <c r="C221" t="s">
        <v>116</v>
      </c>
      <c r="D221" t="s">
        <v>1372</v>
      </c>
      <c r="E221" s="36">
        <v>136.80000000000001</v>
      </c>
      <c r="F221" s="36">
        <v>153</v>
      </c>
      <c r="G221" s="36">
        <v>139.1</v>
      </c>
      <c r="H221" s="36">
        <v>142.5</v>
      </c>
      <c r="I221" s="36">
        <v>124.1</v>
      </c>
      <c r="J221" s="36">
        <v>135.80000000000001</v>
      </c>
      <c r="K221" s="36">
        <v>128.69999999999999</v>
      </c>
      <c r="L221" s="36">
        <v>121.5</v>
      </c>
      <c r="M221" s="36">
        <v>108.3</v>
      </c>
      <c r="N221" s="36">
        <v>139.19999999999999</v>
      </c>
      <c r="O221" s="36">
        <v>137.4</v>
      </c>
      <c r="P221" s="36">
        <v>156.19999999999999</v>
      </c>
      <c r="Q221" s="36">
        <v>146.05000000000001</v>
      </c>
      <c r="R221" s="36">
        <v>129.15</v>
      </c>
      <c r="S221" s="36">
        <v>129.53333333333333</v>
      </c>
      <c r="T221" s="36">
        <v>132.25</v>
      </c>
      <c r="U221" s="36">
        <v>137.19999999999999</v>
      </c>
      <c r="V221" s="36">
        <v>162.80000000000001</v>
      </c>
      <c r="W221" s="36">
        <v>150.5</v>
      </c>
      <c r="X221" s="36">
        <v>146.1</v>
      </c>
      <c r="Y221" s="36">
        <v>149.9</v>
      </c>
      <c r="Z221" t="s">
        <v>79</v>
      </c>
      <c r="AA221" s="36">
        <v>145.30000000000001</v>
      </c>
      <c r="AB221" s="36">
        <v>150.1</v>
      </c>
      <c r="AC221" s="36">
        <v>149.9</v>
      </c>
      <c r="AD221">
        <v>129.19999999999999</v>
      </c>
      <c r="AE221">
        <v>143.4</v>
      </c>
      <c r="AF221">
        <v>155.5</v>
      </c>
      <c r="AG221">
        <v>134.9</v>
      </c>
      <c r="AH221">
        <v>142.19999999999999</v>
      </c>
      <c r="AI221">
        <v>141</v>
      </c>
    </row>
    <row r="222" spans="1:35">
      <c r="A222" t="s">
        <v>85</v>
      </c>
      <c r="B222">
        <v>2019</v>
      </c>
      <c r="C222" t="s">
        <v>116</v>
      </c>
      <c r="D222" t="s">
        <v>1372</v>
      </c>
      <c r="E222" s="36">
        <v>139.4</v>
      </c>
      <c r="F222" s="36">
        <v>150.1</v>
      </c>
      <c r="G222" s="36">
        <v>145.30000000000001</v>
      </c>
      <c r="H222" s="36">
        <v>141.69999999999999</v>
      </c>
      <c r="I222" s="36">
        <v>118.4</v>
      </c>
      <c r="J222" s="36">
        <v>137</v>
      </c>
      <c r="K222" s="36">
        <v>131.6</v>
      </c>
      <c r="L222" s="36">
        <v>119.9</v>
      </c>
      <c r="M222" s="36">
        <v>110.4</v>
      </c>
      <c r="N222" s="36">
        <v>140.80000000000001</v>
      </c>
      <c r="O222" s="36">
        <v>128.30000000000001</v>
      </c>
      <c r="P222" s="36">
        <v>153.5</v>
      </c>
      <c r="Q222" s="36">
        <v>147.69999999999999</v>
      </c>
      <c r="R222" s="36">
        <v>129.65</v>
      </c>
      <c r="S222" s="36">
        <v>127.43333333333334</v>
      </c>
      <c r="T222" s="36">
        <v>134.30000000000001</v>
      </c>
      <c r="U222" s="36">
        <v>138</v>
      </c>
      <c r="V222" s="36">
        <v>164.9</v>
      </c>
      <c r="W222" s="36">
        <v>143.30000000000001</v>
      </c>
      <c r="X222" s="36">
        <v>130.80000000000001</v>
      </c>
      <c r="Y222" s="36">
        <v>141.4</v>
      </c>
      <c r="Z222">
        <v>148.5</v>
      </c>
      <c r="AA222" s="36">
        <v>127.1</v>
      </c>
      <c r="AB222" s="36">
        <v>136.6</v>
      </c>
      <c r="AC222" s="36">
        <v>138.5</v>
      </c>
      <c r="AD222">
        <v>119.2</v>
      </c>
      <c r="AE222">
        <v>132.19999999999999</v>
      </c>
      <c r="AF222">
        <v>146.6</v>
      </c>
      <c r="AG222">
        <v>133</v>
      </c>
      <c r="AH222">
        <v>132.4</v>
      </c>
      <c r="AI222">
        <v>138.6</v>
      </c>
    </row>
    <row r="223" spans="1:35">
      <c r="A223" t="s">
        <v>104</v>
      </c>
      <c r="B223">
        <v>2019</v>
      </c>
      <c r="C223" t="s">
        <v>116</v>
      </c>
      <c r="D223" t="s">
        <v>1372</v>
      </c>
      <c r="E223" s="36">
        <v>137.6</v>
      </c>
      <c r="F223" s="36">
        <v>152</v>
      </c>
      <c r="G223" s="36">
        <v>141.5</v>
      </c>
      <c r="H223" s="36">
        <v>142.19999999999999</v>
      </c>
      <c r="I223" s="36">
        <v>122</v>
      </c>
      <c r="J223" s="36">
        <v>136.4</v>
      </c>
      <c r="K223" s="36">
        <v>129.69999999999999</v>
      </c>
      <c r="L223" s="36">
        <v>121</v>
      </c>
      <c r="M223" s="36">
        <v>109</v>
      </c>
      <c r="N223" s="36">
        <v>139.69999999999999</v>
      </c>
      <c r="O223" s="36">
        <v>133.6</v>
      </c>
      <c r="P223" s="36">
        <v>154.9</v>
      </c>
      <c r="Q223" s="36">
        <v>146.75</v>
      </c>
      <c r="R223" s="36">
        <v>129.30000000000001</v>
      </c>
      <c r="S223" s="36">
        <v>128.63333333333333</v>
      </c>
      <c r="T223" s="36">
        <v>133.05000000000001</v>
      </c>
      <c r="U223" s="36">
        <v>137.5</v>
      </c>
      <c r="V223" s="36">
        <v>163.4</v>
      </c>
      <c r="W223" s="36">
        <v>147.69999999999999</v>
      </c>
      <c r="X223" s="36">
        <v>139.69999999999999</v>
      </c>
      <c r="Y223" s="36">
        <v>146.5</v>
      </c>
      <c r="Z223">
        <v>148.5</v>
      </c>
      <c r="AA223" s="36">
        <v>138.4</v>
      </c>
      <c r="AB223" s="36">
        <v>143.69999999999999</v>
      </c>
      <c r="AC223" s="36">
        <v>145.6</v>
      </c>
      <c r="AD223">
        <v>123.9</v>
      </c>
      <c r="AE223">
        <v>137.1</v>
      </c>
      <c r="AF223">
        <v>150.30000000000001</v>
      </c>
      <c r="AG223">
        <v>134.1</v>
      </c>
      <c r="AH223">
        <v>137.4</v>
      </c>
      <c r="AI223">
        <v>139.9</v>
      </c>
    </row>
    <row r="224" spans="1:35">
      <c r="A224" t="s">
        <v>60</v>
      </c>
      <c r="B224">
        <v>2019</v>
      </c>
      <c r="C224" t="s">
        <v>138</v>
      </c>
      <c r="D224" t="s">
        <v>1274</v>
      </c>
      <c r="E224" s="36">
        <v>136.9</v>
      </c>
      <c r="F224" s="36">
        <v>154.1</v>
      </c>
      <c r="G224" s="36">
        <v>138.69999999999999</v>
      </c>
      <c r="H224" s="36">
        <v>142.5</v>
      </c>
      <c r="I224" s="36">
        <v>124.1</v>
      </c>
      <c r="J224" s="36">
        <v>136.1</v>
      </c>
      <c r="K224" s="36">
        <v>128.19999999999999</v>
      </c>
      <c r="L224" s="36">
        <v>122.3</v>
      </c>
      <c r="M224" s="36">
        <v>108.3</v>
      </c>
      <c r="N224" s="36">
        <v>138.9</v>
      </c>
      <c r="O224" s="36">
        <v>137.4</v>
      </c>
      <c r="P224" s="36">
        <v>156.4</v>
      </c>
      <c r="Q224" s="36">
        <v>146.39999999999998</v>
      </c>
      <c r="R224" s="36">
        <v>129.6</v>
      </c>
      <c r="S224" s="36">
        <v>129.6</v>
      </c>
      <c r="T224" s="36">
        <v>132.14999999999998</v>
      </c>
      <c r="U224" s="36">
        <v>137.30000000000001</v>
      </c>
      <c r="V224" s="36">
        <v>162.9</v>
      </c>
      <c r="W224" s="36">
        <v>150.80000000000001</v>
      </c>
      <c r="X224" s="36">
        <v>146.1</v>
      </c>
      <c r="Y224" s="36">
        <v>150.1</v>
      </c>
      <c r="Z224" t="s">
        <v>79</v>
      </c>
      <c r="AA224" s="36">
        <v>146.4</v>
      </c>
      <c r="AB224" s="36">
        <v>150</v>
      </c>
      <c r="AC224" s="36">
        <v>150.4</v>
      </c>
      <c r="AD224">
        <v>129.9</v>
      </c>
      <c r="AE224">
        <v>143.80000000000001</v>
      </c>
      <c r="AF224">
        <v>155.5</v>
      </c>
      <c r="AG224">
        <v>134</v>
      </c>
      <c r="AH224">
        <v>142.4</v>
      </c>
      <c r="AI224">
        <v>141.19999999999999</v>
      </c>
    </row>
    <row r="225" spans="1:35">
      <c r="A225" t="s">
        <v>85</v>
      </c>
      <c r="B225">
        <v>2019</v>
      </c>
      <c r="C225" t="s">
        <v>138</v>
      </c>
      <c r="D225" t="s">
        <v>1274</v>
      </c>
      <c r="E225" s="36">
        <v>139.69999999999999</v>
      </c>
      <c r="F225" s="36">
        <v>151.1</v>
      </c>
      <c r="G225" s="36">
        <v>142.9</v>
      </c>
      <c r="H225" s="36">
        <v>141.9</v>
      </c>
      <c r="I225" s="36">
        <v>118.4</v>
      </c>
      <c r="J225" s="36">
        <v>139.4</v>
      </c>
      <c r="K225" s="36">
        <v>141.19999999999999</v>
      </c>
      <c r="L225" s="36">
        <v>120.7</v>
      </c>
      <c r="M225" s="36">
        <v>110.4</v>
      </c>
      <c r="N225" s="36">
        <v>140.69999999999999</v>
      </c>
      <c r="O225" s="36">
        <v>128.5</v>
      </c>
      <c r="P225" s="36">
        <v>153.9</v>
      </c>
      <c r="Q225" s="36">
        <v>147</v>
      </c>
      <c r="R225" s="36">
        <v>130.19999999999999</v>
      </c>
      <c r="S225" s="36">
        <v>127.56666666666668</v>
      </c>
      <c r="T225" s="36">
        <v>140.30000000000001</v>
      </c>
      <c r="U225" s="36">
        <v>139.6</v>
      </c>
      <c r="V225" s="36">
        <v>165.3</v>
      </c>
      <c r="W225" s="36">
        <v>143.5</v>
      </c>
      <c r="X225" s="36">
        <v>131.19999999999999</v>
      </c>
      <c r="Y225" s="36">
        <v>141.6</v>
      </c>
      <c r="Z225">
        <v>149</v>
      </c>
      <c r="AA225" s="36">
        <v>128.80000000000001</v>
      </c>
      <c r="AB225" s="36">
        <v>136.80000000000001</v>
      </c>
      <c r="AC225" s="36">
        <v>139.19999999999999</v>
      </c>
      <c r="AD225">
        <v>119.9</v>
      </c>
      <c r="AE225">
        <v>133</v>
      </c>
      <c r="AF225">
        <v>146.69999999999999</v>
      </c>
      <c r="AG225">
        <v>132.5</v>
      </c>
      <c r="AH225">
        <v>132.80000000000001</v>
      </c>
      <c r="AI225">
        <v>139.5</v>
      </c>
    </row>
    <row r="226" spans="1:35">
      <c r="A226" t="s">
        <v>104</v>
      </c>
      <c r="B226">
        <v>2019</v>
      </c>
      <c r="C226" t="s">
        <v>138</v>
      </c>
      <c r="D226" t="s">
        <v>1274</v>
      </c>
      <c r="E226" s="36">
        <v>137.80000000000001</v>
      </c>
      <c r="F226" s="36">
        <v>153</v>
      </c>
      <c r="G226" s="36">
        <v>140.30000000000001</v>
      </c>
      <c r="H226" s="36">
        <v>142.30000000000001</v>
      </c>
      <c r="I226" s="36">
        <v>122</v>
      </c>
      <c r="J226" s="36">
        <v>137.6</v>
      </c>
      <c r="K226" s="36">
        <v>132.6</v>
      </c>
      <c r="L226" s="36">
        <v>121.8</v>
      </c>
      <c r="M226" s="36">
        <v>109</v>
      </c>
      <c r="N226" s="36">
        <v>139.5</v>
      </c>
      <c r="O226" s="36">
        <v>133.69999999999999</v>
      </c>
      <c r="P226" s="36">
        <v>155.19999999999999</v>
      </c>
      <c r="Q226" s="36">
        <v>146.65</v>
      </c>
      <c r="R226" s="36">
        <v>129.80000000000001</v>
      </c>
      <c r="S226" s="36">
        <v>128.73333333333332</v>
      </c>
      <c r="T226" s="36">
        <v>135.1</v>
      </c>
      <c r="U226" s="36">
        <v>138.1</v>
      </c>
      <c r="V226" s="36">
        <v>163.5</v>
      </c>
      <c r="W226" s="36">
        <v>147.9</v>
      </c>
      <c r="X226" s="36">
        <v>139.9</v>
      </c>
      <c r="Y226" s="36">
        <v>146.69999999999999</v>
      </c>
      <c r="Z226">
        <v>149</v>
      </c>
      <c r="AA226" s="36">
        <v>139.69999999999999</v>
      </c>
      <c r="AB226" s="36">
        <v>143.80000000000001</v>
      </c>
      <c r="AC226" s="36">
        <v>146.19999999999999</v>
      </c>
      <c r="AD226">
        <v>124.6</v>
      </c>
      <c r="AE226">
        <v>137.69999999999999</v>
      </c>
      <c r="AF226">
        <v>150.30000000000001</v>
      </c>
      <c r="AG226">
        <v>133.4</v>
      </c>
      <c r="AH226">
        <v>137.69999999999999</v>
      </c>
      <c r="AI226">
        <v>140.4</v>
      </c>
    </row>
    <row r="227" spans="1:35">
      <c r="A227" t="s">
        <v>60</v>
      </c>
      <c r="B227">
        <v>2019</v>
      </c>
      <c r="C227" t="s">
        <v>167</v>
      </c>
      <c r="D227" t="s">
        <v>1275</v>
      </c>
      <c r="E227" s="36">
        <v>137.4</v>
      </c>
      <c r="F227" s="36">
        <v>159.5</v>
      </c>
      <c r="G227" s="36">
        <v>134.5</v>
      </c>
      <c r="H227" s="36">
        <v>142.6</v>
      </c>
      <c r="I227" s="36">
        <v>124</v>
      </c>
      <c r="J227" s="36">
        <v>143.69999999999999</v>
      </c>
      <c r="K227" s="36">
        <v>133.4</v>
      </c>
      <c r="L227" s="36">
        <v>125.1</v>
      </c>
      <c r="M227" s="36">
        <v>109.3</v>
      </c>
      <c r="N227" s="36">
        <v>139.30000000000001</v>
      </c>
      <c r="O227" s="36">
        <v>137.69999999999999</v>
      </c>
      <c r="P227" s="36">
        <v>156.4</v>
      </c>
      <c r="Q227" s="36">
        <v>147</v>
      </c>
      <c r="R227" s="36">
        <v>131.25</v>
      </c>
      <c r="S227" s="36">
        <v>129.9</v>
      </c>
      <c r="T227" s="36">
        <v>138.55000000000001</v>
      </c>
      <c r="U227" s="36">
        <v>139.19999999999999</v>
      </c>
      <c r="V227" s="36">
        <v>163.30000000000001</v>
      </c>
      <c r="W227" s="36">
        <v>151.30000000000001</v>
      </c>
      <c r="X227" s="36">
        <v>146.6</v>
      </c>
      <c r="Y227" s="36">
        <v>150.69999999999999</v>
      </c>
      <c r="Z227" t="s">
        <v>79</v>
      </c>
      <c r="AA227" s="36">
        <v>146.9</v>
      </c>
      <c r="AB227" s="36">
        <v>149.5</v>
      </c>
      <c r="AC227" s="36">
        <v>151.30000000000001</v>
      </c>
      <c r="AD227">
        <v>130.19999999999999</v>
      </c>
      <c r="AE227">
        <v>145.9</v>
      </c>
      <c r="AF227">
        <v>156.69999999999999</v>
      </c>
      <c r="AG227">
        <v>133.9</v>
      </c>
      <c r="AH227">
        <v>142.9</v>
      </c>
      <c r="AI227">
        <v>142.4</v>
      </c>
    </row>
    <row r="228" spans="1:35">
      <c r="A228" t="s">
        <v>85</v>
      </c>
      <c r="B228">
        <v>2019</v>
      </c>
      <c r="C228" t="s">
        <v>167</v>
      </c>
      <c r="D228" t="s">
        <v>1275</v>
      </c>
      <c r="E228" s="36">
        <v>140.4</v>
      </c>
      <c r="F228" s="36">
        <v>156.69999999999999</v>
      </c>
      <c r="G228" s="36">
        <v>138.30000000000001</v>
      </c>
      <c r="H228" s="36">
        <v>142.4</v>
      </c>
      <c r="I228" s="36">
        <v>118.6</v>
      </c>
      <c r="J228" s="36">
        <v>149.69999999999999</v>
      </c>
      <c r="K228" s="36">
        <v>161.6</v>
      </c>
      <c r="L228" s="36">
        <v>124.4</v>
      </c>
      <c r="M228" s="36">
        <v>111.2</v>
      </c>
      <c r="N228" s="36">
        <v>141</v>
      </c>
      <c r="O228" s="36">
        <v>128.9</v>
      </c>
      <c r="P228" s="36">
        <v>154.5</v>
      </c>
      <c r="Q228" s="36">
        <v>147.5</v>
      </c>
      <c r="R228" s="36">
        <v>132.4</v>
      </c>
      <c r="S228" s="36">
        <v>128.1</v>
      </c>
      <c r="T228" s="36">
        <v>155.64999999999998</v>
      </c>
      <c r="U228" s="36">
        <v>143.80000000000001</v>
      </c>
      <c r="V228" s="36">
        <v>166.2</v>
      </c>
      <c r="W228" s="36">
        <v>144</v>
      </c>
      <c r="X228" s="36">
        <v>131.69999999999999</v>
      </c>
      <c r="Y228" s="36">
        <v>142.19999999999999</v>
      </c>
      <c r="Z228">
        <v>150.1</v>
      </c>
      <c r="AA228" s="36">
        <v>129.4</v>
      </c>
      <c r="AB228" s="36">
        <v>137.19999999999999</v>
      </c>
      <c r="AC228" s="36">
        <v>139.80000000000001</v>
      </c>
      <c r="AD228">
        <v>120.1</v>
      </c>
      <c r="AE228">
        <v>134</v>
      </c>
      <c r="AF228">
        <v>148</v>
      </c>
      <c r="AG228">
        <v>132.6</v>
      </c>
      <c r="AH228">
        <v>133.30000000000001</v>
      </c>
      <c r="AI228">
        <v>141.5</v>
      </c>
    </row>
    <row r="229" spans="1:35">
      <c r="A229" t="s">
        <v>104</v>
      </c>
      <c r="B229">
        <v>2019</v>
      </c>
      <c r="C229" t="s">
        <v>167</v>
      </c>
      <c r="D229" t="s">
        <v>1275</v>
      </c>
      <c r="E229" s="36">
        <v>138.30000000000001</v>
      </c>
      <c r="F229" s="36">
        <v>158.5</v>
      </c>
      <c r="G229" s="36">
        <v>136</v>
      </c>
      <c r="H229" s="36">
        <v>142.5</v>
      </c>
      <c r="I229" s="36">
        <v>122</v>
      </c>
      <c r="J229" s="36">
        <v>146.5</v>
      </c>
      <c r="K229" s="36">
        <v>143</v>
      </c>
      <c r="L229" s="36">
        <v>124.9</v>
      </c>
      <c r="M229" s="36">
        <v>109.9</v>
      </c>
      <c r="N229" s="36">
        <v>139.9</v>
      </c>
      <c r="O229" s="36">
        <v>134</v>
      </c>
      <c r="P229" s="36">
        <v>155.5</v>
      </c>
      <c r="Q229" s="36">
        <v>147.25</v>
      </c>
      <c r="R229" s="36">
        <v>131.60000000000002</v>
      </c>
      <c r="S229" s="36">
        <v>129.13333333333333</v>
      </c>
      <c r="T229" s="36">
        <v>144.75</v>
      </c>
      <c r="U229" s="36">
        <v>140.9</v>
      </c>
      <c r="V229" s="36">
        <v>164.1</v>
      </c>
      <c r="W229" s="36">
        <v>148.4</v>
      </c>
      <c r="X229" s="36">
        <v>140.4</v>
      </c>
      <c r="Y229" s="36">
        <v>147.30000000000001</v>
      </c>
      <c r="Z229">
        <v>150.1</v>
      </c>
      <c r="AA229" s="36">
        <v>140.30000000000001</v>
      </c>
      <c r="AB229" s="36">
        <v>143.69999999999999</v>
      </c>
      <c r="AC229" s="36">
        <v>146.9</v>
      </c>
      <c r="AD229">
        <v>124.9</v>
      </c>
      <c r="AE229">
        <v>139.19999999999999</v>
      </c>
      <c r="AF229">
        <v>151.6</v>
      </c>
      <c r="AG229">
        <v>133.4</v>
      </c>
      <c r="AH229">
        <v>138.19999999999999</v>
      </c>
      <c r="AI229">
        <v>142</v>
      </c>
    </row>
    <row r="230" spans="1:35">
      <c r="A230" t="s">
        <v>60</v>
      </c>
      <c r="B230">
        <v>2019</v>
      </c>
      <c r="C230" t="s">
        <v>177</v>
      </c>
      <c r="D230" t="s">
        <v>1276</v>
      </c>
      <c r="E230" s="36">
        <v>137.80000000000001</v>
      </c>
      <c r="F230" s="36">
        <v>163.5</v>
      </c>
      <c r="G230" s="36">
        <v>136.19999999999999</v>
      </c>
      <c r="H230" s="36">
        <v>143.19999999999999</v>
      </c>
      <c r="I230" s="36">
        <v>124.3</v>
      </c>
      <c r="J230" s="36">
        <v>143.30000000000001</v>
      </c>
      <c r="K230" s="36">
        <v>140.6</v>
      </c>
      <c r="L230" s="36">
        <v>128.69999999999999</v>
      </c>
      <c r="M230" s="36">
        <v>110.6</v>
      </c>
      <c r="N230" s="36">
        <v>140.4</v>
      </c>
      <c r="O230" s="36">
        <v>138</v>
      </c>
      <c r="P230" s="36">
        <v>156.6</v>
      </c>
      <c r="Q230" s="36">
        <v>149.85</v>
      </c>
      <c r="R230" s="36">
        <v>133.25</v>
      </c>
      <c r="S230" s="36">
        <v>130.5</v>
      </c>
      <c r="T230" s="36">
        <v>141.94999999999999</v>
      </c>
      <c r="U230" s="36">
        <v>141</v>
      </c>
      <c r="V230" s="36">
        <v>164.2</v>
      </c>
      <c r="W230" s="36">
        <v>151.4</v>
      </c>
      <c r="X230" s="36">
        <v>146.5</v>
      </c>
      <c r="Y230" s="36">
        <v>150.69999999999999</v>
      </c>
      <c r="Z230" t="s">
        <v>79</v>
      </c>
      <c r="AA230" s="36">
        <v>147.80000000000001</v>
      </c>
      <c r="AB230" s="36">
        <v>149.6</v>
      </c>
      <c r="AC230" s="36">
        <v>151.69999999999999</v>
      </c>
      <c r="AD230">
        <v>130.19999999999999</v>
      </c>
      <c r="AE230">
        <v>146.4</v>
      </c>
      <c r="AF230">
        <v>157.69999999999999</v>
      </c>
      <c r="AG230">
        <v>134.80000000000001</v>
      </c>
      <c r="AH230">
        <v>143.30000000000001</v>
      </c>
      <c r="AI230">
        <v>143.6</v>
      </c>
    </row>
    <row r="231" spans="1:35">
      <c r="A231" t="s">
        <v>85</v>
      </c>
      <c r="B231">
        <v>2019</v>
      </c>
      <c r="C231" t="s">
        <v>177</v>
      </c>
      <c r="D231" t="s">
        <v>1276</v>
      </c>
      <c r="E231" s="36">
        <v>140.69999999999999</v>
      </c>
      <c r="F231" s="36">
        <v>159.6</v>
      </c>
      <c r="G231" s="36">
        <v>140.4</v>
      </c>
      <c r="H231" s="36">
        <v>143.4</v>
      </c>
      <c r="I231" s="36">
        <v>118.6</v>
      </c>
      <c r="J231" s="36">
        <v>150.9</v>
      </c>
      <c r="K231" s="36">
        <v>169.8</v>
      </c>
      <c r="L231" s="36">
        <v>127.4</v>
      </c>
      <c r="M231" s="36">
        <v>111.8</v>
      </c>
      <c r="N231" s="36">
        <v>141</v>
      </c>
      <c r="O231" s="36">
        <v>129</v>
      </c>
      <c r="P231" s="36">
        <v>155.1</v>
      </c>
      <c r="Q231" s="36">
        <v>150</v>
      </c>
      <c r="R231" s="36">
        <v>134.05000000000001</v>
      </c>
      <c r="S231" s="36">
        <v>128.5</v>
      </c>
      <c r="T231" s="36">
        <v>160.35000000000002</v>
      </c>
      <c r="U231" s="36">
        <v>145.6</v>
      </c>
      <c r="V231" s="36">
        <v>166.7</v>
      </c>
      <c r="W231" s="36">
        <v>144.30000000000001</v>
      </c>
      <c r="X231" s="36">
        <v>131.69999999999999</v>
      </c>
      <c r="Y231" s="36">
        <v>142.4</v>
      </c>
      <c r="Z231">
        <v>149.4</v>
      </c>
      <c r="AA231" s="36">
        <v>130.5</v>
      </c>
      <c r="AB231" s="36">
        <v>137.4</v>
      </c>
      <c r="AC231" s="36">
        <v>140.30000000000001</v>
      </c>
      <c r="AD231">
        <v>119.6</v>
      </c>
      <c r="AE231">
        <v>134.30000000000001</v>
      </c>
      <c r="AF231">
        <v>148.9</v>
      </c>
      <c r="AG231">
        <v>133.69999999999999</v>
      </c>
      <c r="AH231">
        <v>133.6</v>
      </c>
      <c r="AI231">
        <v>142.1</v>
      </c>
    </row>
    <row r="232" spans="1:35">
      <c r="A232" t="s">
        <v>104</v>
      </c>
      <c r="B232">
        <v>2019</v>
      </c>
      <c r="C232" t="s">
        <v>177</v>
      </c>
      <c r="D232" t="s">
        <v>1276</v>
      </c>
      <c r="E232" s="36">
        <v>138.69999999999999</v>
      </c>
      <c r="F232" s="36">
        <v>162.1</v>
      </c>
      <c r="G232" s="36">
        <v>137.80000000000001</v>
      </c>
      <c r="H232" s="36">
        <v>143.30000000000001</v>
      </c>
      <c r="I232" s="36">
        <v>122.2</v>
      </c>
      <c r="J232" s="36">
        <v>146.80000000000001</v>
      </c>
      <c r="K232" s="36">
        <v>150.5</v>
      </c>
      <c r="L232" s="36">
        <v>128.30000000000001</v>
      </c>
      <c r="M232" s="36">
        <v>111</v>
      </c>
      <c r="N232" s="36">
        <v>140.6</v>
      </c>
      <c r="O232" s="36">
        <v>134.19999999999999</v>
      </c>
      <c r="P232" s="36">
        <v>155.9</v>
      </c>
      <c r="Q232" s="36">
        <v>149.94999999999999</v>
      </c>
      <c r="R232" s="36">
        <v>133.5</v>
      </c>
      <c r="S232" s="36">
        <v>129.70000000000002</v>
      </c>
      <c r="T232" s="36">
        <v>148.65</v>
      </c>
      <c r="U232" s="36">
        <v>142.69999999999999</v>
      </c>
      <c r="V232" s="36">
        <v>164.9</v>
      </c>
      <c r="W232" s="36">
        <v>148.6</v>
      </c>
      <c r="X232" s="36">
        <v>140.4</v>
      </c>
      <c r="Y232" s="36">
        <v>147.4</v>
      </c>
      <c r="Z232">
        <v>149.4</v>
      </c>
      <c r="AA232" s="36">
        <v>141.19999999999999</v>
      </c>
      <c r="AB232" s="36">
        <v>143.80000000000001</v>
      </c>
      <c r="AC232" s="36">
        <v>147.4</v>
      </c>
      <c r="AD232">
        <v>124.6</v>
      </c>
      <c r="AE232">
        <v>139.6</v>
      </c>
      <c r="AF232">
        <v>152.5</v>
      </c>
      <c r="AG232">
        <v>134.30000000000001</v>
      </c>
      <c r="AH232">
        <v>138.6</v>
      </c>
      <c r="AI232">
        <v>142.9</v>
      </c>
    </row>
    <row r="233" spans="1:35">
      <c r="A233" t="s">
        <v>60</v>
      </c>
      <c r="B233">
        <v>2019</v>
      </c>
      <c r="C233" t="s">
        <v>194</v>
      </c>
      <c r="D233" t="s">
        <v>1277</v>
      </c>
      <c r="E233" s="36">
        <v>138.4</v>
      </c>
      <c r="F233" s="36">
        <v>164</v>
      </c>
      <c r="G233" s="36">
        <v>138.4</v>
      </c>
      <c r="H233" s="36">
        <v>143.9</v>
      </c>
      <c r="I233" s="36">
        <v>124.4</v>
      </c>
      <c r="J233" s="36">
        <v>146.4</v>
      </c>
      <c r="K233" s="36">
        <v>150.1</v>
      </c>
      <c r="L233" s="36">
        <v>130.6</v>
      </c>
      <c r="M233" s="36">
        <v>110.8</v>
      </c>
      <c r="N233" s="36">
        <v>141.69999999999999</v>
      </c>
      <c r="O233" s="36">
        <v>138.5</v>
      </c>
      <c r="P233" s="36">
        <v>156.69999999999999</v>
      </c>
      <c r="Q233" s="36">
        <v>151.19999999999999</v>
      </c>
      <c r="R233" s="36">
        <v>134.5</v>
      </c>
      <c r="S233" s="36">
        <v>130.63333333333333</v>
      </c>
      <c r="T233" s="36">
        <v>148.25</v>
      </c>
      <c r="U233" s="36">
        <v>143</v>
      </c>
      <c r="V233" s="36">
        <v>164.5</v>
      </c>
      <c r="W233" s="36">
        <v>151.6</v>
      </c>
      <c r="X233" s="36">
        <v>146.6</v>
      </c>
      <c r="Y233" s="36">
        <v>150.9</v>
      </c>
      <c r="Z233" t="s">
        <v>79</v>
      </c>
      <c r="AA233" s="36">
        <v>146.80000000000001</v>
      </c>
      <c r="AB233" s="36">
        <v>150</v>
      </c>
      <c r="AC233" s="36">
        <v>152.19999999999999</v>
      </c>
      <c r="AD233">
        <v>131.19999999999999</v>
      </c>
      <c r="AE233">
        <v>147.5</v>
      </c>
      <c r="AF233">
        <v>159.1</v>
      </c>
      <c r="AG233">
        <v>136.1</v>
      </c>
      <c r="AH233">
        <v>144.19999999999999</v>
      </c>
      <c r="AI233">
        <v>144.9</v>
      </c>
    </row>
    <row r="234" spans="1:35">
      <c r="A234" t="s">
        <v>85</v>
      </c>
      <c r="B234">
        <v>2019</v>
      </c>
      <c r="C234" t="s">
        <v>194</v>
      </c>
      <c r="D234" t="s">
        <v>1277</v>
      </c>
      <c r="E234" s="36">
        <v>141.4</v>
      </c>
      <c r="F234" s="36">
        <v>160.19999999999999</v>
      </c>
      <c r="G234" s="36">
        <v>142.5</v>
      </c>
      <c r="H234" s="36">
        <v>144.1</v>
      </c>
      <c r="I234" s="36">
        <v>119.3</v>
      </c>
      <c r="J234" s="36">
        <v>154.69999999999999</v>
      </c>
      <c r="K234" s="36">
        <v>180.1</v>
      </c>
      <c r="L234" s="36">
        <v>128.9</v>
      </c>
      <c r="M234" s="36">
        <v>111.8</v>
      </c>
      <c r="N234" s="36">
        <v>141.6</v>
      </c>
      <c r="O234" s="36">
        <v>129.5</v>
      </c>
      <c r="P234" s="36">
        <v>155.6</v>
      </c>
      <c r="Q234" s="36">
        <v>151.35</v>
      </c>
      <c r="R234" s="36">
        <v>135.15</v>
      </c>
      <c r="S234" s="36">
        <v>128.9</v>
      </c>
      <c r="T234" s="36">
        <v>167.39999999999998</v>
      </c>
      <c r="U234" s="36">
        <v>147.69999999999999</v>
      </c>
      <c r="V234" s="36">
        <v>167.2</v>
      </c>
      <c r="W234" s="36">
        <v>144.69999999999999</v>
      </c>
      <c r="X234" s="36">
        <v>131.9</v>
      </c>
      <c r="Y234" s="36">
        <v>142.69999999999999</v>
      </c>
      <c r="Z234">
        <v>150.6</v>
      </c>
      <c r="AA234" s="36">
        <v>127</v>
      </c>
      <c r="AB234" s="36">
        <v>137.69999999999999</v>
      </c>
      <c r="AC234" s="36">
        <v>140.80000000000001</v>
      </c>
      <c r="AD234">
        <v>120.6</v>
      </c>
      <c r="AE234">
        <v>135</v>
      </c>
      <c r="AF234">
        <v>150.4</v>
      </c>
      <c r="AG234">
        <v>135.1</v>
      </c>
      <c r="AH234">
        <v>134.5</v>
      </c>
      <c r="AI234">
        <v>143.30000000000001</v>
      </c>
    </row>
    <row r="235" spans="1:35">
      <c r="A235" t="s">
        <v>104</v>
      </c>
      <c r="B235">
        <v>2019</v>
      </c>
      <c r="C235" t="s">
        <v>194</v>
      </c>
      <c r="D235" t="s">
        <v>1277</v>
      </c>
      <c r="E235" s="36">
        <v>139.30000000000001</v>
      </c>
      <c r="F235" s="36">
        <v>162.69999999999999</v>
      </c>
      <c r="G235" s="36">
        <v>140</v>
      </c>
      <c r="H235" s="36">
        <v>144</v>
      </c>
      <c r="I235" s="36">
        <v>122.5</v>
      </c>
      <c r="J235" s="36">
        <v>150.30000000000001</v>
      </c>
      <c r="K235" s="36">
        <v>160.30000000000001</v>
      </c>
      <c r="L235" s="36">
        <v>130</v>
      </c>
      <c r="M235" s="36">
        <v>111.1</v>
      </c>
      <c r="N235" s="36">
        <v>141.69999999999999</v>
      </c>
      <c r="O235" s="36">
        <v>134.69999999999999</v>
      </c>
      <c r="P235" s="36">
        <v>156.19999999999999</v>
      </c>
      <c r="Q235" s="36">
        <v>151.35</v>
      </c>
      <c r="R235" s="36">
        <v>134.65</v>
      </c>
      <c r="S235" s="36">
        <v>129.93333333333331</v>
      </c>
      <c r="T235" s="36">
        <v>155.30000000000001</v>
      </c>
      <c r="U235" s="36">
        <v>144.69999999999999</v>
      </c>
      <c r="V235" s="36">
        <v>165.2</v>
      </c>
      <c r="W235" s="36">
        <v>148.9</v>
      </c>
      <c r="X235" s="36">
        <v>140.5</v>
      </c>
      <c r="Y235" s="36">
        <v>147.6</v>
      </c>
      <c r="Z235">
        <v>150.6</v>
      </c>
      <c r="AA235" s="36">
        <v>139.30000000000001</v>
      </c>
      <c r="AB235" s="36">
        <v>144.19999999999999</v>
      </c>
      <c r="AC235" s="36">
        <v>147.9</v>
      </c>
      <c r="AD235">
        <v>125.6</v>
      </c>
      <c r="AE235">
        <v>140.5</v>
      </c>
      <c r="AF235">
        <v>154</v>
      </c>
      <c r="AG235">
        <v>135.69999999999999</v>
      </c>
      <c r="AH235">
        <v>139.5</v>
      </c>
      <c r="AI235">
        <v>144.19999999999999</v>
      </c>
    </row>
    <row r="236" spans="1:35">
      <c r="A236" t="s">
        <v>60</v>
      </c>
      <c r="B236">
        <v>2019</v>
      </c>
      <c r="C236" t="s">
        <v>213</v>
      </c>
      <c r="D236" t="s">
        <v>1278</v>
      </c>
      <c r="E236" s="36">
        <v>139.19999999999999</v>
      </c>
      <c r="F236" s="36">
        <v>161.9</v>
      </c>
      <c r="G236" s="36">
        <v>137.1</v>
      </c>
      <c r="H236" s="36">
        <v>144.6</v>
      </c>
      <c r="I236" s="36">
        <v>124.7</v>
      </c>
      <c r="J236" s="36">
        <v>145.5</v>
      </c>
      <c r="K236" s="36">
        <v>156.19999999999999</v>
      </c>
      <c r="L236" s="36">
        <v>131.5</v>
      </c>
      <c r="M236" s="36">
        <v>111.7</v>
      </c>
      <c r="N236" s="36">
        <v>142.69999999999999</v>
      </c>
      <c r="O236" s="36">
        <v>138.5</v>
      </c>
      <c r="P236" s="36">
        <v>156.9</v>
      </c>
      <c r="Q236" s="36">
        <v>149.5</v>
      </c>
      <c r="R236" s="36">
        <v>135.35</v>
      </c>
      <c r="S236" s="36">
        <v>131.1</v>
      </c>
      <c r="T236" s="36">
        <v>150.85</v>
      </c>
      <c r="U236" s="36">
        <v>144</v>
      </c>
      <c r="V236" s="36">
        <v>165.1</v>
      </c>
      <c r="W236" s="36">
        <v>151.80000000000001</v>
      </c>
      <c r="X236" s="36">
        <v>146.6</v>
      </c>
      <c r="Y236" s="36">
        <v>151.1</v>
      </c>
      <c r="Z236" t="s">
        <v>79</v>
      </c>
      <c r="AA236" s="36">
        <v>146.4</v>
      </c>
      <c r="AB236" s="36">
        <v>150.19999999999999</v>
      </c>
      <c r="AC236" s="36">
        <v>152.69999999999999</v>
      </c>
      <c r="AD236">
        <v>131.4</v>
      </c>
      <c r="AE236">
        <v>148</v>
      </c>
      <c r="AF236">
        <v>159.69999999999999</v>
      </c>
      <c r="AG236">
        <v>138.80000000000001</v>
      </c>
      <c r="AH236">
        <v>144.9</v>
      </c>
      <c r="AI236">
        <v>145.69999999999999</v>
      </c>
    </row>
    <row r="237" spans="1:35">
      <c r="A237" t="s">
        <v>85</v>
      </c>
      <c r="B237">
        <v>2019</v>
      </c>
      <c r="C237" t="s">
        <v>213</v>
      </c>
      <c r="D237" t="s">
        <v>1278</v>
      </c>
      <c r="E237" s="36">
        <v>142.1</v>
      </c>
      <c r="F237" s="36">
        <v>158.30000000000001</v>
      </c>
      <c r="G237" s="36">
        <v>140.80000000000001</v>
      </c>
      <c r="H237" s="36">
        <v>144.9</v>
      </c>
      <c r="I237" s="36">
        <v>119.9</v>
      </c>
      <c r="J237" s="36">
        <v>153.9</v>
      </c>
      <c r="K237" s="36">
        <v>189.1</v>
      </c>
      <c r="L237" s="36">
        <v>129.80000000000001</v>
      </c>
      <c r="M237" s="36">
        <v>112.7</v>
      </c>
      <c r="N237" s="36">
        <v>142.5</v>
      </c>
      <c r="O237" s="36">
        <v>129.80000000000001</v>
      </c>
      <c r="P237" s="36">
        <v>156.19999999999999</v>
      </c>
      <c r="Q237" s="36">
        <v>149.55000000000001</v>
      </c>
      <c r="R237" s="36">
        <v>135.94999999999999</v>
      </c>
      <c r="S237" s="36">
        <v>129.6</v>
      </c>
      <c r="T237" s="36">
        <v>171.5</v>
      </c>
      <c r="U237" s="36">
        <v>149.1</v>
      </c>
      <c r="V237" s="36">
        <v>167.9</v>
      </c>
      <c r="W237" s="36">
        <v>145</v>
      </c>
      <c r="X237" s="36">
        <v>132.19999999999999</v>
      </c>
      <c r="Y237" s="36">
        <v>143</v>
      </c>
      <c r="Z237">
        <v>151.6</v>
      </c>
      <c r="AA237" s="36">
        <v>125.5</v>
      </c>
      <c r="AB237" s="36">
        <v>138.1</v>
      </c>
      <c r="AC237" s="36">
        <v>141.5</v>
      </c>
      <c r="AD237">
        <v>120.8</v>
      </c>
      <c r="AE237">
        <v>135.4</v>
      </c>
      <c r="AF237">
        <v>151.5</v>
      </c>
      <c r="AG237">
        <v>137.80000000000001</v>
      </c>
      <c r="AH237">
        <v>135.30000000000001</v>
      </c>
      <c r="AI237">
        <v>144.19999999999999</v>
      </c>
    </row>
    <row r="238" spans="1:35">
      <c r="A238" t="s">
        <v>104</v>
      </c>
      <c r="B238">
        <v>2019</v>
      </c>
      <c r="C238" t="s">
        <v>213</v>
      </c>
      <c r="D238" t="s">
        <v>1278</v>
      </c>
      <c r="E238" s="36">
        <v>140.1</v>
      </c>
      <c r="F238" s="36">
        <v>160.6</v>
      </c>
      <c r="G238" s="36">
        <v>138.5</v>
      </c>
      <c r="H238" s="36">
        <v>144.69999999999999</v>
      </c>
      <c r="I238" s="36">
        <v>122.9</v>
      </c>
      <c r="J238" s="36">
        <v>149.4</v>
      </c>
      <c r="K238" s="36">
        <v>167.4</v>
      </c>
      <c r="L238" s="36">
        <v>130.9</v>
      </c>
      <c r="M238" s="36">
        <v>112</v>
      </c>
      <c r="N238" s="36">
        <v>142.6</v>
      </c>
      <c r="O238" s="36">
        <v>134.9</v>
      </c>
      <c r="P238" s="36">
        <v>156.6</v>
      </c>
      <c r="Q238" s="36">
        <v>149.55000000000001</v>
      </c>
      <c r="R238" s="36">
        <v>135.5</v>
      </c>
      <c r="S238" s="36">
        <v>130.5</v>
      </c>
      <c r="T238" s="36">
        <v>158.4</v>
      </c>
      <c r="U238" s="36">
        <v>145.9</v>
      </c>
      <c r="V238" s="36">
        <v>165.8</v>
      </c>
      <c r="W238" s="36">
        <v>149.1</v>
      </c>
      <c r="X238" s="36">
        <v>140.6</v>
      </c>
      <c r="Y238" s="36">
        <v>147.9</v>
      </c>
      <c r="Z238">
        <v>151.6</v>
      </c>
      <c r="AA238" s="36">
        <v>138.5</v>
      </c>
      <c r="AB238" s="36">
        <v>144.5</v>
      </c>
      <c r="AC238" s="36">
        <v>148.5</v>
      </c>
      <c r="AD238">
        <v>125.8</v>
      </c>
      <c r="AE238">
        <v>140.9</v>
      </c>
      <c r="AF238">
        <v>154.9</v>
      </c>
      <c r="AG238">
        <v>138.4</v>
      </c>
      <c r="AH238">
        <v>140.19999999999999</v>
      </c>
      <c r="AI238">
        <v>145</v>
      </c>
    </row>
    <row r="239" spans="1:35">
      <c r="A239" t="s">
        <v>60</v>
      </c>
      <c r="B239">
        <v>2019</v>
      </c>
      <c r="C239" t="s">
        <v>228</v>
      </c>
      <c r="D239" t="s">
        <v>1279</v>
      </c>
      <c r="E239" s="36">
        <v>140.1</v>
      </c>
      <c r="F239" s="36">
        <v>161.9</v>
      </c>
      <c r="G239" s="36">
        <v>138.30000000000001</v>
      </c>
      <c r="H239" s="36">
        <v>145.69999999999999</v>
      </c>
      <c r="I239" s="36">
        <v>125.1</v>
      </c>
      <c r="J239" s="36">
        <v>143.80000000000001</v>
      </c>
      <c r="K239" s="36">
        <v>163.4</v>
      </c>
      <c r="L239" s="36">
        <v>132.19999999999999</v>
      </c>
      <c r="M239" s="36">
        <v>112.8</v>
      </c>
      <c r="N239" s="36">
        <v>144.19999999999999</v>
      </c>
      <c r="O239" s="36">
        <v>138.5</v>
      </c>
      <c r="P239" s="36">
        <v>157.19999999999999</v>
      </c>
      <c r="Q239" s="36">
        <v>150.10000000000002</v>
      </c>
      <c r="R239" s="36">
        <v>136.14999999999998</v>
      </c>
      <c r="S239" s="36">
        <v>131.69999999999999</v>
      </c>
      <c r="T239" s="36">
        <v>153.60000000000002</v>
      </c>
      <c r="U239" s="36">
        <v>145.5</v>
      </c>
      <c r="V239" s="36">
        <v>165.7</v>
      </c>
      <c r="W239" s="36">
        <v>151.69999999999999</v>
      </c>
      <c r="X239" s="36">
        <v>146.6</v>
      </c>
      <c r="Y239" s="36">
        <v>151</v>
      </c>
      <c r="Z239" t="s">
        <v>79</v>
      </c>
      <c r="AA239" s="36">
        <v>146.9</v>
      </c>
      <c r="AB239" s="36">
        <v>150.30000000000001</v>
      </c>
      <c r="AC239" s="36">
        <v>153.4</v>
      </c>
      <c r="AD239">
        <v>131.6</v>
      </c>
      <c r="AE239">
        <v>148.30000000000001</v>
      </c>
      <c r="AF239">
        <v>160.19999999999999</v>
      </c>
      <c r="AG239">
        <v>140.19999999999999</v>
      </c>
      <c r="AH239">
        <v>145.4</v>
      </c>
      <c r="AI239">
        <v>146.69999999999999</v>
      </c>
    </row>
    <row r="240" spans="1:35">
      <c r="A240" t="s">
        <v>85</v>
      </c>
      <c r="B240">
        <v>2019</v>
      </c>
      <c r="C240" t="s">
        <v>228</v>
      </c>
      <c r="D240" t="s">
        <v>1279</v>
      </c>
      <c r="E240" s="36">
        <v>142.69999999999999</v>
      </c>
      <c r="F240" s="36">
        <v>158.69999999999999</v>
      </c>
      <c r="G240" s="36">
        <v>141.6</v>
      </c>
      <c r="H240" s="36">
        <v>144.9</v>
      </c>
      <c r="I240" s="36">
        <v>120.8</v>
      </c>
      <c r="J240" s="36">
        <v>149.80000000000001</v>
      </c>
      <c r="K240" s="36">
        <v>192.4</v>
      </c>
      <c r="L240" s="36">
        <v>130.30000000000001</v>
      </c>
      <c r="M240" s="36">
        <v>114</v>
      </c>
      <c r="N240" s="36">
        <v>143.80000000000001</v>
      </c>
      <c r="O240" s="36">
        <v>130</v>
      </c>
      <c r="P240" s="36">
        <v>156.4</v>
      </c>
      <c r="Q240" s="36">
        <v>150.14999999999998</v>
      </c>
      <c r="R240" s="36">
        <v>136.5</v>
      </c>
      <c r="S240" s="36">
        <v>130.4</v>
      </c>
      <c r="T240" s="36">
        <v>171.10000000000002</v>
      </c>
      <c r="U240" s="36">
        <v>149.5</v>
      </c>
      <c r="V240" s="36">
        <v>168.6</v>
      </c>
      <c r="W240" s="36">
        <v>145.30000000000001</v>
      </c>
      <c r="X240" s="36">
        <v>132.19999999999999</v>
      </c>
      <c r="Y240" s="36">
        <v>143.30000000000001</v>
      </c>
      <c r="Z240">
        <v>152.19999999999999</v>
      </c>
      <c r="AA240" s="36">
        <v>126.6</v>
      </c>
      <c r="AB240" s="36">
        <v>138.30000000000001</v>
      </c>
      <c r="AC240" s="36">
        <v>141.9</v>
      </c>
      <c r="AD240">
        <v>121.2</v>
      </c>
      <c r="AE240">
        <v>135.9</v>
      </c>
      <c r="AF240">
        <v>151.6</v>
      </c>
      <c r="AG240">
        <v>139</v>
      </c>
      <c r="AH240">
        <v>135.69999999999999</v>
      </c>
      <c r="AI240">
        <v>144.69999999999999</v>
      </c>
    </row>
    <row r="241" spans="1:35">
      <c r="A241" t="s">
        <v>104</v>
      </c>
      <c r="B241">
        <v>2019</v>
      </c>
      <c r="C241" t="s">
        <v>228</v>
      </c>
      <c r="D241" t="s">
        <v>1279</v>
      </c>
      <c r="E241" s="36">
        <v>140.9</v>
      </c>
      <c r="F241" s="36">
        <v>160.80000000000001</v>
      </c>
      <c r="G241" s="36">
        <v>139.6</v>
      </c>
      <c r="H241" s="36">
        <v>145.4</v>
      </c>
      <c r="I241" s="36">
        <v>123.5</v>
      </c>
      <c r="J241" s="36">
        <v>146.6</v>
      </c>
      <c r="K241" s="36">
        <v>173.2</v>
      </c>
      <c r="L241" s="36">
        <v>131.6</v>
      </c>
      <c r="M241" s="36">
        <v>113.2</v>
      </c>
      <c r="N241" s="36">
        <v>144.1</v>
      </c>
      <c r="O241" s="36">
        <v>135</v>
      </c>
      <c r="P241" s="36">
        <v>156.80000000000001</v>
      </c>
      <c r="Q241" s="36">
        <v>150.19999999999999</v>
      </c>
      <c r="R241" s="36">
        <v>136.25</v>
      </c>
      <c r="S241" s="36">
        <v>131.16666666666666</v>
      </c>
      <c r="T241" s="36">
        <v>159.89999999999998</v>
      </c>
      <c r="U241" s="36">
        <v>147</v>
      </c>
      <c r="V241" s="36">
        <v>166.5</v>
      </c>
      <c r="W241" s="36">
        <v>149.19999999999999</v>
      </c>
      <c r="X241" s="36">
        <v>140.6</v>
      </c>
      <c r="Y241" s="36">
        <v>147.9</v>
      </c>
      <c r="Z241">
        <v>152.19999999999999</v>
      </c>
      <c r="AA241" s="36">
        <v>139.19999999999999</v>
      </c>
      <c r="AB241" s="36">
        <v>144.6</v>
      </c>
      <c r="AC241" s="36">
        <v>149</v>
      </c>
      <c r="AD241">
        <v>126.1</v>
      </c>
      <c r="AE241">
        <v>141.30000000000001</v>
      </c>
      <c r="AF241">
        <v>155.19999999999999</v>
      </c>
      <c r="AG241">
        <v>139.69999999999999</v>
      </c>
      <c r="AH241">
        <v>140.69999999999999</v>
      </c>
      <c r="AI241">
        <v>145.80000000000001</v>
      </c>
    </row>
    <row r="242" spans="1:35">
      <c r="A242" t="s">
        <v>60</v>
      </c>
      <c r="B242">
        <v>2019</v>
      </c>
      <c r="C242" t="s">
        <v>238</v>
      </c>
      <c r="D242" t="s">
        <v>1280</v>
      </c>
      <c r="E242" s="36">
        <v>141</v>
      </c>
      <c r="F242" s="36">
        <v>161.6</v>
      </c>
      <c r="G242" s="36">
        <v>141.19999999999999</v>
      </c>
      <c r="H242" s="36">
        <v>146.5</v>
      </c>
      <c r="I242" s="36">
        <v>125.6</v>
      </c>
      <c r="J242" s="36">
        <v>145.69999999999999</v>
      </c>
      <c r="K242" s="36">
        <v>178.8</v>
      </c>
      <c r="L242" s="36">
        <v>133.1</v>
      </c>
      <c r="M242" s="36">
        <v>113.6</v>
      </c>
      <c r="N242" s="36">
        <v>145.5</v>
      </c>
      <c r="O242" s="36">
        <v>138.6</v>
      </c>
      <c r="P242" s="36">
        <v>157.4</v>
      </c>
      <c r="Q242" s="36">
        <v>151.39999999999998</v>
      </c>
      <c r="R242" s="36">
        <v>137.05000000000001</v>
      </c>
      <c r="S242" s="36">
        <v>132.20000000000002</v>
      </c>
      <c r="T242" s="36">
        <v>162.25</v>
      </c>
      <c r="U242" s="36">
        <v>148.30000000000001</v>
      </c>
      <c r="V242" s="36">
        <v>166.3</v>
      </c>
      <c r="W242" s="36">
        <v>151.69999999999999</v>
      </c>
      <c r="X242" s="36">
        <v>146.69999999999999</v>
      </c>
      <c r="Y242" s="36">
        <v>151</v>
      </c>
      <c r="Z242" t="s">
        <v>79</v>
      </c>
      <c r="AA242" s="36">
        <v>147.69999999999999</v>
      </c>
      <c r="AB242" s="36">
        <v>150.6</v>
      </c>
      <c r="AC242" s="36">
        <v>153.69999999999999</v>
      </c>
      <c r="AD242">
        <v>131.69999999999999</v>
      </c>
      <c r="AE242">
        <v>148.69999999999999</v>
      </c>
      <c r="AF242">
        <v>160.69999999999999</v>
      </c>
      <c r="AG242">
        <v>140.30000000000001</v>
      </c>
      <c r="AH242">
        <v>145.69999999999999</v>
      </c>
      <c r="AI242">
        <v>148.30000000000001</v>
      </c>
    </row>
    <row r="243" spans="1:35">
      <c r="A243" t="s">
        <v>85</v>
      </c>
      <c r="B243">
        <v>2019</v>
      </c>
      <c r="C243" t="s">
        <v>238</v>
      </c>
      <c r="D243" t="s">
        <v>1280</v>
      </c>
      <c r="E243" s="36">
        <v>143.5</v>
      </c>
      <c r="F243" s="36">
        <v>159.80000000000001</v>
      </c>
      <c r="G243" s="36">
        <v>144.69999999999999</v>
      </c>
      <c r="H243" s="36">
        <v>145.6</v>
      </c>
      <c r="I243" s="36">
        <v>121.1</v>
      </c>
      <c r="J243" s="36">
        <v>150.6</v>
      </c>
      <c r="K243" s="36">
        <v>207.2</v>
      </c>
      <c r="L243" s="36">
        <v>131.19999999999999</v>
      </c>
      <c r="M243" s="36">
        <v>114.8</v>
      </c>
      <c r="N243" s="36">
        <v>145.19999999999999</v>
      </c>
      <c r="O243" s="36">
        <v>130.19999999999999</v>
      </c>
      <c r="P243" s="36">
        <v>156.80000000000001</v>
      </c>
      <c r="Q243" s="36">
        <v>152.25</v>
      </c>
      <c r="R243" s="36">
        <v>137.35</v>
      </c>
      <c r="S243" s="36">
        <v>130.9</v>
      </c>
      <c r="T243" s="36">
        <v>178.89999999999998</v>
      </c>
      <c r="U243" s="36">
        <v>151.9</v>
      </c>
      <c r="V243" s="36">
        <v>169.3</v>
      </c>
      <c r="W243" s="36">
        <v>145.9</v>
      </c>
      <c r="X243" s="36">
        <v>132.4</v>
      </c>
      <c r="Y243" s="36">
        <v>143.9</v>
      </c>
      <c r="Z243">
        <v>153</v>
      </c>
      <c r="AA243" s="36">
        <v>128.9</v>
      </c>
      <c r="AB243" s="36">
        <v>138.69999999999999</v>
      </c>
      <c r="AC243" s="36">
        <v>142.4</v>
      </c>
      <c r="AD243">
        <v>121.5</v>
      </c>
      <c r="AE243">
        <v>136.19999999999999</v>
      </c>
      <c r="AF243">
        <v>151.69999999999999</v>
      </c>
      <c r="AG243">
        <v>139.5</v>
      </c>
      <c r="AH243">
        <v>136</v>
      </c>
      <c r="AI243">
        <v>146</v>
      </c>
    </row>
    <row r="244" spans="1:35">
      <c r="A244" t="s">
        <v>104</v>
      </c>
      <c r="B244">
        <v>2019</v>
      </c>
      <c r="C244" t="s">
        <v>238</v>
      </c>
      <c r="D244" t="s">
        <v>1280</v>
      </c>
      <c r="E244" s="36">
        <v>141.80000000000001</v>
      </c>
      <c r="F244" s="36">
        <v>161</v>
      </c>
      <c r="G244" s="36">
        <v>142.6</v>
      </c>
      <c r="H244" s="36">
        <v>146.19999999999999</v>
      </c>
      <c r="I244" s="36">
        <v>123.9</v>
      </c>
      <c r="J244" s="36">
        <v>148</v>
      </c>
      <c r="K244" s="36">
        <v>188.4</v>
      </c>
      <c r="L244" s="36">
        <v>132.5</v>
      </c>
      <c r="M244" s="36">
        <v>114</v>
      </c>
      <c r="N244" s="36">
        <v>145.4</v>
      </c>
      <c r="O244" s="36">
        <v>135.1</v>
      </c>
      <c r="P244" s="36">
        <v>157.1</v>
      </c>
      <c r="Q244" s="36">
        <v>151.80000000000001</v>
      </c>
      <c r="R244" s="36">
        <v>137.15</v>
      </c>
      <c r="S244" s="36">
        <v>131.66666666666666</v>
      </c>
      <c r="T244" s="36">
        <v>168.2</v>
      </c>
      <c r="U244" s="36">
        <v>149.6</v>
      </c>
      <c r="V244" s="36">
        <v>167.1</v>
      </c>
      <c r="W244" s="36">
        <v>149.4</v>
      </c>
      <c r="X244" s="36">
        <v>140.80000000000001</v>
      </c>
      <c r="Y244" s="36">
        <v>148.19999999999999</v>
      </c>
      <c r="Z244">
        <v>153</v>
      </c>
      <c r="AA244" s="36">
        <v>140.6</v>
      </c>
      <c r="AB244" s="36">
        <v>145</v>
      </c>
      <c r="AC244" s="36">
        <v>149.4</v>
      </c>
      <c r="AD244">
        <v>126.3</v>
      </c>
      <c r="AE244">
        <v>141.69999999999999</v>
      </c>
      <c r="AF244">
        <v>155.4</v>
      </c>
      <c r="AG244">
        <v>140</v>
      </c>
      <c r="AH244">
        <v>141</v>
      </c>
      <c r="AI244">
        <v>147.19999999999999</v>
      </c>
    </row>
    <row r="245" spans="1:35">
      <c r="A245" t="s">
        <v>60</v>
      </c>
      <c r="B245">
        <v>2019</v>
      </c>
      <c r="C245" t="s">
        <v>264</v>
      </c>
      <c r="D245" t="s">
        <v>1281</v>
      </c>
      <c r="E245" s="36">
        <v>141.80000000000001</v>
      </c>
      <c r="F245" s="36">
        <v>163.69999999999999</v>
      </c>
      <c r="G245" s="36">
        <v>143.80000000000001</v>
      </c>
      <c r="H245" s="36">
        <v>147.1</v>
      </c>
      <c r="I245" s="36">
        <v>126</v>
      </c>
      <c r="J245" s="36">
        <v>146.19999999999999</v>
      </c>
      <c r="K245" s="36">
        <v>191.4</v>
      </c>
      <c r="L245" s="36">
        <v>136.19999999999999</v>
      </c>
      <c r="M245" s="36">
        <v>113.8</v>
      </c>
      <c r="N245" s="36">
        <v>147.30000000000001</v>
      </c>
      <c r="O245" s="36">
        <v>138.69999999999999</v>
      </c>
      <c r="P245" s="36">
        <v>157.69999999999999</v>
      </c>
      <c r="Q245" s="36">
        <v>153.75</v>
      </c>
      <c r="R245" s="36">
        <v>139</v>
      </c>
      <c r="S245" s="36">
        <v>132.5</v>
      </c>
      <c r="T245" s="36">
        <v>168.8</v>
      </c>
      <c r="U245" s="36">
        <v>150.9</v>
      </c>
      <c r="V245" s="36">
        <v>167.2</v>
      </c>
      <c r="W245" s="36">
        <v>152.30000000000001</v>
      </c>
      <c r="X245" s="36">
        <v>147</v>
      </c>
      <c r="Y245" s="36">
        <v>151.5</v>
      </c>
      <c r="Z245" t="s">
        <v>79</v>
      </c>
      <c r="AA245" s="36">
        <v>148.4</v>
      </c>
      <c r="AB245" s="36">
        <v>150.9</v>
      </c>
      <c r="AC245" s="36">
        <v>154.30000000000001</v>
      </c>
      <c r="AD245">
        <v>132.1</v>
      </c>
      <c r="AE245">
        <v>149.1</v>
      </c>
      <c r="AF245">
        <v>160.80000000000001</v>
      </c>
      <c r="AG245">
        <v>140.6</v>
      </c>
      <c r="AH245">
        <v>146.1</v>
      </c>
      <c r="AI245">
        <v>149.9</v>
      </c>
    </row>
    <row r="246" spans="1:35">
      <c r="A246" t="s">
        <v>85</v>
      </c>
      <c r="B246">
        <v>2019</v>
      </c>
      <c r="C246" t="s">
        <v>264</v>
      </c>
      <c r="D246" t="s">
        <v>1281</v>
      </c>
      <c r="E246" s="36">
        <v>144.1</v>
      </c>
      <c r="F246" s="36">
        <v>162.4</v>
      </c>
      <c r="G246" s="36">
        <v>148.4</v>
      </c>
      <c r="H246" s="36">
        <v>145.9</v>
      </c>
      <c r="I246" s="36">
        <v>121.5</v>
      </c>
      <c r="J246" s="36">
        <v>148.80000000000001</v>
      </c>
      <c r="K246" s="36">
        <v>215.7</v>
      </c>
      <c r="L246" s="36">
        <v>134.6</v>
      </c>
      <c r="M246" s="36">
        <v>115</v>
      </c>
      <c r="N246" s="36">
        <v>146.30000000000001</v>
      </c>
      <c r="O246" s="36">
        <v>130.5</v>
      </c>
      <c r="P246" s="36">
        <v>157.19999999999999</v>
      </c>
      <c r="Q246" s="36">
        <v>155.4</v>
      </c>
      <c r="R246" s="36">
        <v>139.35</v>
      </c>
      <c r="S246" s="36">
        <v>131.23333333333332</v>
      </c>
      <c r="T246" s="36">
        <v>182.25</v>
      </c>
      <c r="U246" s="36">
        <v>153.6</v>
      </c>
      <c r="V246" s="36">
        <v>169.9</v>
      </c>
      <c r="W246" s="36">
        <v>146.30000000000001</v>
      </c>
      <c r="X246" s="36">
        <v>132.6</v>
      </c>
      <c r="Y246" s="36">
        <v>144.19999999999999</v>
      </c>
      <c r="Z246">
        <v>153.5</v>
      </c>
      <c r="AA246" s="36">
        <v>132.19999999999999</v>
      </c>
      <c r="AB246" s="36">
        <v>139.1</v>
      </c>
      <c r="AC246" s="36">
        <v>142.80000000000001</v>
      </c>
      <c r="AD246">
        <v>121.7</v>
      </c>
      <c r="AE246">
        <v>136.69999999999999</v>
      </c>
      <c r="AF246">
        <v>151.80000000000001</v>
      </c>
      <c r="AG246">
        <v>139.80000000000001</v>
      </c>
      <c r="AH246">
        <v>136.30000000000001</v>
      </c>
      <c r="AI246">
        <v>147</v>
      </c>
    </row>
    <row r="247" spans="1:35">
      <c r="A247" t="s">
        <v>104</v>
      </c>
      <c r="B247">
        <v>2019</v>
      </c>
      <c r="C247" t="s">
        <v>264</v>
      </c>
      <c r="D247" t="s">
        <v>1281</v>
      </c>
      <c r="E247" s="36">
        <v>142.5</v>
      </c>
      <c r="F247" s="36">
        <v>163.19999999999999</v>
      </c>
      <c r="G247" s="36">
        <v>145.6</v>
      </c>
      <c r="H247" s="36">
        <v>146.69999999999999</v>
      </c>
      <c r="I247" s="36">
        <v>124.3</v>
      </c>
      <c r="J247" s="36">
        <v>147.4</v>
      </c>
      <c r="K247" s="36">
        <v>199.6</v>
      </c>
      <c r="L247" s="36">
        <v>135.69999999999999</v>
      </c>
      <c r="M247" s="36">
        <v>114.2</v>
      </c>
      <c r="N247" s="36">
        <v>147</v>
      </c>
      <c r="O247" s="36">
        <v>135.30000000000001</v>
      </c>
      <c r="P247" s="36">
        <v>157.5</v>
      </c>
      <c r="Q247" s="36">
        <v>154.39999999999998</v>
      </c>
      <c r="R247" s="36">
        <v>139.1</v>
      </c>
      <c r="S247" s="36">
        <v>132</v>
      </c>
      <c r="T247" s="36">
        <v>173.5</v>
      </c>
      <c r="U247" s="36">
        <v>151.9</v>
      </c>
      <c r="V247" s="36">
        <v>167.9</v>
      </c>
      <c r="W247" s="36">
        <v>149.9</v>
      </c>
      <c r="X247" s="36">
        <v>141</v>
      </c>
      <c r="Y247" s="36">
        <v>148.6</v>
      </c>
      <c r="Z247">
        <v>153.5</v>
      </c>
      <c r="AA247" s="36">
        <v>142.30000000000001</v>
      </c>
      <c r="AB247" s="36">
        <v>145.30000000000001</v>
      </c>
      <c r="AC247" s="36">
        <v>149.9</v>
      </c>
      <c r="AD247">
        <v>126.6</v>
      </c>
      <c r="AE247">
        <v>142.1</v>
      </c>
      <c r="AF247">
        <v>155.5</v>
      </c>
      <c r="AG247">
        <v>140.30000000000001</v>
      </c>
      <c r="AH247">
        <v>141.30000000000001</v>
      </c>
      <c r="AI247">
        <v>148.6</v>
      </c>
    </row>
    <row r="248" spans="1:35">
      <c r="A248" t="s">
        <v>60</v>
      </c>
      <c r="B248">
        <v>2019</v>
      </c>
      <c r="C248" t="s">
        <v>273</v>
      </c>
      <c r="D248" t="s">
        <v>1282</v>
      </c>
      <c r="E248" s="36">
        <v>142.80000000000001</v>
      </c>
      <c r="F248" s="36">
        <v>165.3</v>
      </c>
      <c r="G248" s="36">
        <v>149.5</v>
      </c>
      <c r="H248" s="36">
        <v>148.69999999999999</v>
      </c>
      <c r="I248" s="36">
        <v>127.5</v>
      </c>
      <c r="J248" s="36">
        <v>144.30000000000001</v>
      </c>
      <c r="K248" s="36">
        <v>209.5</v>
      </c>
      <c r="L248" s="36">
        <v>138.80000000000001</v>
      </c>
      <c r="M248" s="36">
        <v>113.6</v>
      </c>
      <c r="N248" s="36">
        <v>149.1</v>
      </c>
      <c r="O248" s="36">
        <v>139.30000000000001</v>
      </c>
      <c r="P248" s="36">
        <v>158.30000000000001</v>
      </c>
      <c r="Q248" s="36">
        <v>157.4</v>
      </c>
      <c r="R248" s="36">
        <v>140.80000000000001</v>
      </c>
      <c r="S248" s="36">
        <v>133.13333333333333</v>
      </c>
      <c r="T248" s="36">
        <v>176.9</v>
      </c>
      <c r="U248" s="36">
        <v>154.30000000000001</v>
      </c>
      <c r="V248" s="36">
        <v>167.8</v>
      </c>
      <c r="W248" s="36">
        <v>152.6</v>
      </c>
      <c r="X248" s="36">
        <v>147.30000000000001</v>
      </c>
      <c r="Y248" s="36">
        <v>151.9</v>
      </c>
      <c r="Z248" t="s">
        <v>79</v>
      </c>
      <c r="AA248" s="36">
        <v>149.9</v>
      </c>
      <c r="AB248" s="36">
        <v>151.19999999999999</v>
      </c>
      <c r="AC248" s="36">
        <v>154.80000000000001</v>
      </c>
      <c r="AD248">
        <v>135</v>
      </c>
      <c r="AE248">
        <v>149.5</v>
      </c>
      <c r="AF248">
        <v>161.1</v>
      </c>
      <c r="AG248">
        <v>140.6</v>
      </c>
      <c r="AH248">
        <v>147.1</v>
      </c>
      <c r="AI248">
        <v>152.30000000000001</v>
      </c>
    </row>
    <row r="249" spans="1:35">
      <c r="A249" t="s">
        <v>85</v>
      </c>
      <c r="B249">
        <v>2019</v>
      </c>
      <c r="C249" t="s">
        <v>273</v>
      </c>
      <c r="D249" t="s">
        <v>1282</v>
      </c>
      <c r="E249" s="36">
        <v>144.9</v>
      </c>
      <c r="F249" s="36">
        <v>164.5</v>
      </c>
      <c r="G249" s="36">
        <v>153.69999999999999</v>
      </c>
      <c r="H249" s="36">
        <v>147.5</v>
      </c>
      <c r="I249" s="36">
        <v>122.7</v>
      </c>
      <c r="J249" s="36">
        <v>147.19999999999999</v>
      </c>
      <c r="K249" s="36">
        <v>231.5</v>
      </c>
      <c r="L249" s="36">
        <v>137.19999999999999</v>
      </c>
      <c r="M249" s="36">
        <v>114.7</v>
      </c>
      <c r="N249" s="36">
        <v>148</v>
      </c>
      <c r="O249" s="36">
        <v>130.80000000000001</v>
      </c>
      <c r="P249" s="36">
        <v>157.69999999999999</v>
      </c>
      <c r="Q249" s="36">
        <v>159.1</v>
      </c>
      <c r="R249" s="36">
        <v>141.05000000000001</v>
      </c>
      <c r="S249" s="36">
        <v>131.70000000000002</v>
      </c>
      <c r="T249" s="36">
        <v>189.35</v>
      </c>
      <c r="U249" s="36">
        <v>156.30000000000001</v>
      </c>
      <c r="V249" s="36">
        <v>170.4</v>
      </c>
      <c r="W249" s="36">
        <v>146.80000000000001</v>
      </c>
      <c r="X249" s="36">
        <v>132.80000000000001</v>
      </c>
      <c r="Y249" s="36">
        <v>144.6</v>
      </c>
      <c r="Z249">
        <v>152.80000000000001</v>
      </c>
      <c r="AA249" s="36">
        <v>133.6</v>
      </c>
      <c r="AB249" s="36">
        <v>139.80000000000001</v>
      </c>
      <c r="AC249" s="36">
        <v>143.19999999999999</v>
      </c>
      <c r="AD249">
        <v>125.2</v>
      </c>
      <c r="AE249">
        <v>136.80000000000001</v>
      </c>
      <c r="AF249">
        <v>151.9</v>
      </c>
      <c r="AG249">
        <v>140.19999999999999</v>
      </c>
      <c r="AH249">
        <v>137.69999999999999</v>
      </c>
      <c r="AI249">
        <v>148.30000000000001</v>
      </c>
    </row>
    <row r="250" spans="1:35">
      <c r="A250" t="s">
        <v>104</v>
      </c>
      <c r="B250">
        <v>2019</v>
      </c>
      <c r="C250" t="s">
        <v>273</v>
      </c>
      <c r="D250" t="s">
        <v>1282</v>
      </c>
      <c r="E250" s="36">
        <v>143.5</v>
      </c>
      <c r="F250" s="36">
        <v>165</v>
      </c>
      <c r="G250" s="36">
        <v>151.1</v>
      </c>
      <c r="H250" s="36">
        <v>148.30000000000001</v>
      </c>
      <c r="I250" s="36">
        <v>125.7</v>
      </c>
      <c r="J250" s="36">
        <v>145.69999999999999</v>
      </c>
      <c r="K250" s="36">
        <v>217</v>
      </c>
      <c r="L250" s="36">
        <v>138.30000000000001</v>
      </c>
      <c r="M250" s="36">
        <v>114</v>
      </c>
      <c r="N250" s="36">
        <v>148.69999999999999</v>
      </c>
      <c r="O250" s="36">
        <v>135.80000000000001</v>
      </c>
      <c r="P250" s="36">
        <v>158</v>
      </c>
      <c r="Q250" s="36">
        <v>158.05000000000001</v>
      </c>
      <c r="R250" s="36">
        <v>140.9</v>
      </c>
      <c r="S250" s="36">
        <v>132.56666666666666</v>
      </c>
      <c r="T250" s="36">
        <v>181.35</v>
      </c>
      <c r="U250" s="36">
        <v>155</v>
      </c>
      <c r="V250" s="36">
        <v>168.5</v>
      </c>
      <c r="W250" s="36">
        <v>150.30000000000001</v>
      </c>
      <c r="X250" s="36">
        <v>141.30000000000001</v>
      </c>
      <c r="Y250" s="36">
        <v>149</v>
      </c>
      <c r="Z250">
        <v>152.80000000000001</v>
      </c>
      <c r="AA250" s="36">
        <v>143.69999999999999</v>
      </c>
      <c r="AB250" s="36">
        <v>145.80000000000001</v>
      </c>
      <c r="AC250" s="36">
        <v>150.4</v>
      </c>
      <c r="AD250">
        <v>129.80000000000001</v>
      </c>
      <c r="AE250">
        <v>142.30000000000001</v>
      </c>
      <c r="AF250">
        <v>155.69999999999999</v>
      </c>
      <c r="AG250">
        <v>140.4</v>
      </c>
      <c r="AH250">
        <v>142.5</v>
      </c>
      <c r="AI250">
        <v>150.4</v>
      </c>
    </row>
    <row r="251" spans="1:35">
      <c r="A251" t="s">
        <v>60</v>
      </c>
      <c r="B251">
        <v>2020</v>
      </c>
      <c r="C251" t="s">
        <v>62</v>
      </c>
      <c r="D251" t="s">
        <v>1283</v>
      </c>
      <c r="E251" s="36">
        <v>143.69999999999999</v>
      </c>
      <c r="F251" s="36">
        <v>167.3</v>
      </c>
      <c r="G251" s="36">
        <v>153.5</v>
      </c>
      <c r="H251" s="36">
        <v>150.5</v>
      </c>
      <c r="I251" s="36">
        <v>132</v>
      </c>
      <c r="J251" s="36">
        <v>142.19999999999999</v>
      </c>
      <c r="K251" s="36">
        <v>191.5</v>
      </c>
      <c r="L251" s="36">
        <v>141.1</v>
      </c>
      <c r="M251" s="36">
        <v>113.8</v>
      </c>
      <c r="N251" s="36">
        <v>151.6</v>
      </c>
      <c r="O251" s="36">
        <v>139.69999999999999</v>
      </c>
      <c r="P251" s="36">
        <v>158.69999999999999</v>
      </c>
      <c r="Q251" s="36">
        <v>160.4</v>
      </c>
      <c r="R251" s="36">
        <v>142.39999999999998</v>
      </c>
      <c r="S251" s="36">
        <v>134.83333333333334</v>
      </c>
      <c r="T251" s="36">
        <v>166.85</v>
      </c>
      <c r="U251" s="36">
        <v>153</v>
      </c>
      <c r="V251" s="36">
        <v>168.6</v>
      </c>
      <c r="W251" s="36">
        <v>152.80000000000001</v>
      </c>
      <c r="X251" s="36">
        <v>147.4</v>
      </c>
      <c r="Y251" s="36">
        <v>152.1</v>
      </c>
      <c r="Z251" t="s">
        <v>79</v>
      </c>
      <c r="AA251" s="36">
        <v>150.4</v>
      </c>
      <c r="AB251" s="36">
        <v>151.69999999999999</v>
      </c>
      <c r="AC251" s="36">
        <v>155.69999999999999</v>
      </c>
      <c r="AD251">
        <v>136.30000000000001</v>
      </c>
      <c r="AE251">
        <v>150.1</v>
      </c>
      <c r="AF251">
        <v>161.69999999999999</v>
      </c>
      <c r="AG251">
        <v>142.5</v>
      </c>
      <c r="AH251">
        <v>148.1</v>
      </c>
      <c r="AI251">
        <v>151.9</v>
      </c>
    </row>
    <row r="252" spans="1:35">
      <c r="A252" t="s">
        <v>85</v>
      </c>
      <c r="B252">
        <v>2020</v>
      </c>
      <c r="C252" t="s">
        <v>62</v>
      </c>
      <c r="D252" t="s">
        <v>1283</v>
      </c>
      <c r="E252" s="36">
        <v>145.6</v>
      </c>
      <c r="F252" s="36">
        <v>167.6</v>
      </c>
      <c r="G252" s="36">
        <v>157</v>
      </c>
      <c r="H252" s="36">
        <v>149.30000000000001</v>
      </c>
      <c r="I252" s="36">
        <v>126.3</v>
      </c>
      <c r="J252" s="36">
        <v>144.4</v>
      </c>
      <c r="K252" s="36">
        <v>207.8</v>
      </c>
      <c r="L252" s="36">
        <v>139.1</v>
      </c>
      <c r="M252" s="36">
        <v>114.8</v>
      </c>
      <c r="N252" s="36">
        <v>149.5</v>
      </c>
      <c r="O252" s="36">
        <v>131.1</v>
      </c>
      <c r="P252" s="36">
        <v>158.5</v>
      </c>
      <c r="Q252" s="36">
        <v>162.30000000000001</v>
      </c>
      <c r="R252" s="36">
        <v>142.35</v>
      </c>
      <c r="S252" s="36">
        <v>133.20000000000002</v>
      </c>
      <c r="T252" s="36">
        <v>176.10000000000002</v>
      </c>
      <c r="U252" s="36">
        <v>154.4</v>
      </c>
      <c r="V252" s="36">
        <v>170.8</v>
      </c>
      <c r="W252" s="36">
        <v>147</v>
      </c>
      <c r="X252" s="36">
        <v>133.19999999999999</v>
      </c>
      <c r="Y252" s="36">
        <v>144.9</v>
      </c>
      <c r="Z252">
        <v>153.9</v>
      </c>
      <c r="AA252" s="36">
        <v>135.1</v>
      </c>
      <c r="AB252" s="36">
        <v>140.1</v>
      </c>
      <c r="AC252" s="36">
        <v>143.80000000000001</v>
      </c>
      <c r="AD252">
        <v>126.1</v>
      </c>
      <c r="AE252">
        <v>137.19999999999999</v>
      </c>
      <c r="AF252">
        <v>152.1</v>
      </c>
      <c r="AG252">
        <v>142.1</v>
      </c>
      <c r="AH252">
        <v>138.4</v>
      </c>
      <c r="AI252">
        <v>148.19999999999999</v>
      </c>
    </row>
    <row r="253" spans="1:35">
      <c r="A253" t="s">
        <v>104</v>
      </c>
      <c r="B253">
        <v>2020</v>
      </c>
      <c r="C253" t="s">
        <v>62</v>
      </c>
      <c r="D253" t="s">
        <v>1283</v>
      </c>
      <c r="E253" s="36">
        <v>144.30000000000001</v>
      </c>
      <c r="F253" s="36">
        <v>167.4</v>
      </c>
      <c r="G253" s="36">
        <v>154.9</v>
      </c>
      <c r="H253" s="36">
        <v>150.1</v>
      </c>
      <c r="I253" s="36">
        <v>129.9</v>
      </c>
      <c r="J253" s="36">
        <v>143.19999999999999</v>
      </c>
      <c r="K253" s="36">
        <v>197</v>
      </c>
      <c r="L253" s="36">
        <v>140.4</v>
      </c>
      <c r="M253" s="36">
        <v>114.1</v>
      </c>
      <c r="N253" s="36">
        <v>150.9</v>
      </c>
      <c r="O253" s="36">
        <v>136.1</v>
      </c>
      <c r="P253" s="36">
        <v>158.6</v>
      </c>
      <c r="Q253" s="36">
        <v>161.15</v>
      </c>
      <c r="R253" s="36">
        <v>142.35000000000002</v>
      </c>
      <c r="S253" s="36">
        <v>134.20000000000002</v>
      </c>
      <c r="T253" s="36">
        <v>170.1</v>
      </c>
      <c r="U253" s="36">
        <v>153.5</v>
      </c>
      <c r="V253" s="36">
        <v>169.2</v>
      </c>
      <c r="W253" s="36">
        <v>150.5</v>
      </c>
      <c r="X253" s="36">
        <v>141.5</v>
      </c>
      <c r="Y253" s="36">
        <v>149.19999999999999</v>
      </c>
      <c r="Z253">
        <v>153.9</v>
      </c>
      <c r="AA253" s="36">
        <v>144.6</v>
      </c>
      <c r="AB253" s="36">
        <v>146.19999999999999</v>
      </c>
      <c r="AC253" s="36">
        <v>151.19999999999999</v>
      </c>
      <c r="AD253">
        <v>130.9</v>
      </c>
      <c r="AE253">
        <v>142.80000000000001</v>
      </c>
      <c r="AF253">
        <v>156.1</v>
      </c>
      <c r="AG253">
        <v>142.30000000000001</v>
      </c>
      <c r="AH253">
        <v>143.4</v>
      </c>
      <c r="AI253">
        <v>150.19999999999999</v>
      </c>
    </row>
    <row r="254" spans="1:35">
      <c r="A254" t="s">
        <v>60</v>
      </c>
      <c r="B254">
        <v>2020</v>
      </c>
      <c r="C254" t="s">
        <v>116</v>
      </c>
      <c r="D254" t="s">
        <v>1284</v>
      </c>
      <c r="E254" s="36">
        <v>144.19999999999999</v>
      </c>
      <c r="F254" s="36">
        <v>167.5</v>
      </c>
      <c r="G254" s="36">
        <v>150.9</v>
      </c>
      <c r="H254" s="36">
        <v>150.9</v>
      </c>
      <c r="I254" s="36">
        <v>133.69999999999999</v>
      </c>
      <c r="J254" s="36">
        <v>140.69999999999999</v>
      </c>
      <c r="K254" s="36">
        <v>165.1</v>
      </c>
      <c r="L254" s="36">
        <v>141.80000000000001</v>
      </c>
      <c r="M254" s="36">
        <v>113.1</v>
      </c>
      <c r="N254" s="36">
        <v>152.80000000000001</v>
      </c>
      <c r="O254" s="36">
        <v>140.1</v>
      </c>
      <c r="P254" s="36">
        <v>159.19999999999999</v>
      </c>
      <c r="Q254" s="36">
        <v>159.19999999999999</v>
      </c>
      <c r="R254" s="36">
        <v>143</v>
      </c>
      <c r="S254" s="36">
        <v>135.33333333333334</v>
      </c>
      <c r="T254" s="36">
        <v>152.89999999999998</v>
      </c>
      <c r="U254" s="36">
        <v>149.80000000000001</v>
      </c>
      <c r="V254" s="36">
        <v>169.4</v>
      </c>
      <c r="W254" s="36">
        <v>153</v>
      </c>
      <c r="X254" s="36">
        <v>147.5</v>
      </c>
      <c r="Y254" s="36">
        <v>152.30000000000001</v>
      </c>
      <c r="Z254" t="s">
        <v>79</v>
      </c>
      <c r="AA254" s="36">
        <v>152.30000000000001</v>
      </c>
      <c r="AB254" s="36">
        <v>151.80000000000001</v>
      </c>
      <c r="AC254" s="36">
        <v>156.19999999999999</v>
      </c>
      <c r="AD254">
        <v>136</v>
      </c>
      <c r="AE254">
        <v>150.4</v>
      </c>
      <c r="AF254">
        <v>161.9</v>
      </c>
      <c r="AG254">
        <v>143.4</v>
      </c>
      <c r="AH254">
        <v>148.4</v>
      </c>
      <c r="AI254">
        <v>150.4</v>
      </c>
    </row>
    <row r="255" spans="1:35">
      <c r="A255" t="s">
        <v>85</v>
      </c>
      <c r="B255">
        <v>2020</v>
      </c>
      <c r="C255" t="s">
        <v>116</v>
      </c>
      <c r="D255" t="s">
        <v>1284</v>
      </c>
      <c r="E255" s="36">
        <v>146.19999999999999</v>
      </c>
      <c r="F255" s="36">
        <v>167.6</v>
      </c>
      <c r="G255" s="36">
        <v>153.1</v>
      </c>
      <c r="H255" s="36">
        <v>150.69999999999999</v>
      </c>
      <c r="I255" s="36">
        <v>127.4</v>
      </c>
      <c r="J255" s="36">
        <v>143.1</v>
      </c>
      <c r="K255" s="36">
        <v>181.7</v>
      </c>
      <c r="L255" s="36">
        <v>139.6</v>
      </c>
      <c r="M255" s="36">
        <v>114.6</v>
      </c>
      <c r="N255" s="36">
        <v>150.4</v>
      </c>
      <c r="O255" s="36">
        <v>131.5</v>
      </c>
      <c r="P255" s="36">
        <v>159</v>
      </c>
      <c r="Q255" s="36">
        <v>160.35</v>
      </c>
      <c r="R255" s="36">
        <v>142.89999999999998</v>
      </c>
      <c r="S255" s="36">
        <v>133.66666666666666</v>
      </c>
      <c r="T255" s="36">
        <v>162.39999999999998</v>
      </c>
      <c r="U255" s="36">
        <v>151.69999999999999</v>
      </c>
      <c r="V255" s="36">
        <v>172</v>
      </c>
      <c r="W255" s="36">
        <v>147.30000000000001</v>
      </c>
      <c r="X255" s="36">
        <v>133.5</v>
      </c>
      <c r="Y255" s="36">
        <v>145.19999999999999</v>
      </c>
      <c r="Z255">
        <v>154.80000000000001</v>
      </c>
      <c r="AA255" s="36">
        <v>138.9</v>
      </c>
      <c r="AB255" s="36">
        <v>140.4</v>
      </c>
      <c r="AC255" s="36">
        <v>144.4</v>
      </c>
      <c r="AD255">
        <v>125.2</v>
      </c>
      <c r="AE255">
        <v>137.69999999999999</v>
      </c>
      <c r="AF255">
        <v>152.19999999999999</v>
      </c>
      <c r="AG255">
        <v>143.5</v>
      </c>
      <c r="AH255">
        <v>138.4</v>
      </c>
      <c r="AI255">
        <v>147.69999999999999</v>
      </c>
    </row>
    <row r="256" spans="1:35">
      <c r="A256" t="s">
        <v>104</v>
      </c>
      <c r="B256">
        <v>2020</v>
      </c>
      <c r="C256" t="s">
        <v>116</v>
      </c>
      <c r="D256" t="s">
        <v>1284</v>
      </c>
      <c r="E256" s="36">
        <v>144.80000000000001</v>
      </c>
      <c r="F256" s="36">
        <v>167.5</v>
      </c>
      <c r="G256" s="36">
        <v>151.80000000000001</v>
      </c>
      <c r="H256" s="36">
        <v>150.80000000000001</v>
      </c>
      <c r="I256" s="36">
        <v>131.4</v>
      </c>
      <c r="J256" s="36">
        <v>141.80000000000001</v>
      </c>
      <c r="K256" s="36">
        <v>170.7</v>
      </c>
      <c r="L256" s="36">
        <v>141.1</v>
      </c>
      <c r="M256" s="36">
        <v>113.6</v>
      </c>
      <c r="N256" s="36">
        <v>152</v>
      </c>
      <c r="O256" s="36">
        <v>136.5</v>
      </c>
      <c r="P256" s="36">
        <v>159.1</v>
      </c>
      <c r="Q256" s="36">
        <v>159.65</v>
      </c>
      <c r="R256" s="36">
        <v>142.94999999999999</v>
      </c>
      <c r="S256" s="36">
        <v>134.70000000000002</v>
      </c>
      <c r="T256" s="36">
        <v>156.25</v>
      </c>
      <c r="U256" s="36">
        <v>150.5</v>
      </c>
      <c r="V256" s="36">
        <v>170.1</v>
      </c>
      <c r="W256" s="36">
        <v>150.80000000000001</v>
      </c>
      <c r="X256" s="36">
        <v>141.69999999999999</v>
      </c>
      <c r="Y256" s="36">
        <v>149.5</v>
      </c>
      <c r="Z256">
        <v>154.80000000000001</v>
      </c>
      <c r="AA256" s="36">
        <v>147.19999999999999</v>
      </c>
      <c r="AB256" s="36">
        <v>146.4</v>
      </c>
      <c r="AC256" s="36">
        <v>151.69999999999999</v>
      </c>
      <c r="AD256">
        <v>130.30000000000001</v>
      </c>
      <c r="AE256">
        <v>143.19999999999999</v>
      </c>
      <c r="AF256">
        <v>156.19999999999999</v>
      </c>
      <c r="AG256">
        <v>143.4</v>
      </c>
      <c r="AH256">
        <v>143.6</v>
      </c>
      <c r="AI256">
        <v>149.1</v>
      </c>
    </row>
    <row r="257" spans="1:35">
      <c r="A257" t="s">
        <v>60</v>
      </c>
      <c r="B257">
        <v>2020</v>
      </c>
      <c r="C257" t="s">
        <v>138</v>
      </c>
      <c r="D257" t="s">
        <v>1285</v>
      </c>
      <c r="E257" s="36">
        <v>144.4</v>
      </c>
      <c r="F257" s="36">
        <v>166.8</v>
      </c>
      <c r="G257" s="36">
        <v>147.6</v>
      </c>
      <c r="H257" s="36">
        <v>151.69999999999999</v>
      </c>
      <c r="I257" s="36">
        <v>133.30000000000001</v>
      </c>
      <c r="J257" s="36">
        <v>141.80000000000001</v>
      </c>
      <c r="K257" s="36">
        <v>152.30000000000001</v>
      </c>
      <c r="L257" s="36">
        <v>141.80000000000001</v>
      </c>
      <c r="M257" s="36">
        <v>112.6</v>
      </c>
      <c r="N257" s="36">
        <v>154</v>
      </c>
      <c r="O257" s="36">
        <v>140.1</v>
      </c>
      <c r="P257" s="36">
        <v>160</v>
      </c>
      <c r="Q257" s="36">
        <v>157.19999999999999</v>
      </c>
      <c r="R257" s="36">
        <v>143.10000000000002</v>
      </c>
      <c r="S257" s="36">
        <v>135.29999999999998</v>
      </c>
      <c r="T257" s="36">
        <v>147.05000000000001</v>
      </c>
      <c r="U257" s="36">
        <v>148.19999999999999</v>
      </c>
      <c r="V257" s="36">
        <v>170.5</v>
      </c>
      <c r="W257" s="36">
        <v>153.4</v>
      </c>
      <c r="X257" s="36">
        <v>147.6</v>
      </c>
      <c r="Y257" s="36">
        <v>152.5</v>
      </c>
      <c r="Z257" t="s">
        <v>79</v>
      </c>
      <c r="AA257" s="36">
        <v>153.4</v>
      </c>
      <c r="AB257" s="36">
        <v>151.5</v>
      </c>
      <c r="AC257" s="36">
        <v>156.69999999999999</v>
      </c>
      <c r="AD257">
        <v>135.80000000000001</v>
      </c>
      <c r="AE257">
        <v>151.19999999999999</v>
      </c>
      <c r="AF257">
        <v>161.19999999999999</v>
      </c>
      <c r="AG257">
        <v>145.1</v>
      </c>
      <c r="AH257">
        <v>148.6</v>
      </c>
      <c r="AI257">
        <v>149.80000000000001</v>
      </c>
    </row>
    <row r="258" spans="1:35">
      <c r="A258" t="s">
        <v>85</v>
      </c>
      <c r="B258">
        <v>2020</v>
      </c>
      <c r="C258" t="s">
        <v>138</v>
      </c>
      <c r="D258" t="s">
        <v>1285</v>
      </c>
      <c r="E258" s="36">
        <v>146.5</v>
      </c>
      <c r="F258" s="36">
        <v>167.5</v>
      </c>
      <c r="G258" s="36">
        <v>148.9</v>
      </c>
      <c r="H258" s="36">
        <v>151.1</v>
      </c>
      <c r="I258" s="36">
        <v>127.5</v>
      </c>
      <c r="J258" s="36">
        <v>143.30000000000001</v>
      </c>
      <c r="K258" s="36">
        <v>167</v>
      </c>
      <c r="L258" s="36">
        <v>139.69999999999999</v>
      </c>
      <c r="M258" s="36">
        <v>114.4</v>
      </c>
      <c r="N258" s="36">
        <v>151.5</v>
      </c>
      <c r="O258" s="36">
        <v>131.9</v>
      </c>
      <c r="P258" s="36">
        <v>159.1</v>
      </c>
      <c r="Q258" s="36">
        <v>158.19999999999999</v>
      </c>
      <c r="R258" s="36">
        <v>143.1</v>
      </c>
      <c r="S258" s="36">
        <v>133.66666666666666</v>
      </c>
      <c r="T258" s="36">
        <v>155.15</v>
      </c>
      <c r="U258" s="36">
        <v>150.1</v>
      </c>
      <c r="V258" s="36">
        <v>173.3</v>
      </c>
      <c r="W258" s="36">
        <v>147.69999999999999</v>
      </c>
      <c r="X258" s="36">
        <v>133.80000000000001</v>
      </c>
      <c r="Y258" s="36">
        <v>145.6</v>
      </c>
      <c r="Z258">
        <v>154.5</v>
      </c>
      <c r="AA258" s="36">
        <v>141.4</v>
      </c>
      <c r="AB258" s="36">
        <v>140.80000000000001</v>
      </c>
      <c r="AC258" s="36">
        <v>145</v>
      </c>
      <c r="AD258">
        <v>124.6</v>
      </c>
      <c r="AE258">
        <v>137.9</v>
      </c>
      <c r="AF258">
        <v>152.5</v>
      </c>
      <c r="AG258">
        <v>145.30000000000001</v>
      </c>
      <c r="AH258">
        <v>138.69999999999999</v>
      </c>
      <c r="AI258">
        <v>147.30000000000001</v>
      </c>
    </row>
    <row r="259" spans="1:35">
      <c r="A259" t="s">
        <v>104</v>
      </c>
      <c r="B259">
        <v>2020</v>
      </c>
      <c r="C259" t="s">
        <v>138</v>
      </c>
      <c r="D259" t="s">
        <v>1285</v>
      </c>
      <c r="E259" s="36">
        <v>145.1</v>
      </c>
      <c r="F259" s="36">
        <v>167</v>
      </c>
      <c r="G259" s="36">
        <v>148.1</v>
      </c>
      <c r="H259" s="36">
        <v>151.5</v>
      </c>
      <c r="I259" s="36">
        <v>131.19999999999999</v>
      </c>
      <c r="J259" s="36">
        <v>142.5</v>
      </c>
      <c r="K259" s="36">
        <v>157.30000000000001</v>
      </c>
      <c r="L259" s="36">
        <v>141.1</v>
      </c>
      <c r="M259" s="36">
        <v>113.2</v>
      </c>
      <c r="N259" s="36">
        <v>153.19999999999999</v>
      </c>
      <c r="O259" s="36">
        <v>136.69999999999999</v>
      </c>
      <c r="P259" s="36">
        <v>159.6</v>
      </c>
      <c r="Q259" s="36">
        <v>157.55000000000001</v>
      </c>
      <c r="R259" s="36">
        <v>143.1</v>
      </c>
      <c r="S259" s="36">
        <v>134.66666666666666</v>
      </c>
      <c r="T259" s="36">
        <v>149.9</v>
      </c>
      <c r="U259" s="36">
        <v>148.9</v>
      </c>
      <c r="V259" s="36">
        <v>171.2</v>
      </c>
      <c r="W259" s="36">
        <v>151.19999999999999</v>
      </c>
      <c r="X259" s="36">
        <v>141.9</v>
      </c>
      <c r="Y259" s="36">
        <v>149.80000000000001</v>
      </c>
      <c r="Z259">
        <v>154.5</v>
      </c>
      <c r="AA259" s="36">
        <v>148.9</v>
      </c>
      <c r="AB259" s="36">
        <v>146.4</v>
      </c>
      <c r="AC259" s="36">
        <v>152.30000000000001</v>
      </c>
      <c r="AD259">
        <v>129.9</v>
      </c>
      <c r="AE259">
        <v>143.69999999999999</v>
      </c>
      <c r="AF259">
        <v>156.1</v>
      </c>
      <c r="AG259">
        <v>145.19999999999999</v>
      </c>
      <c r="AH259">
        <v>143.80000000000001</v>
      </c>
      <c r="AI259">
        <v>148.6</v>
      </c>
    </row>
    <row r="260" spans="1:35">
      <c r="A260" t="s">
        <v>60</v>
      </c>
      <c r="B260">
        <v>2020</v>
      </c>
      <c r="C260" t="s">
        <v>154</v>
      </c>
      <c r="D260" t="s">
        <v>1286</v>
      </c>
      <c r="E260" s="36">
        <v>147.19999999999999</v>
      </c>
      <c r="F260" s="49">
        <f>AVERAGE(F257,F266)</f>
        <v>178.55</v>
      </c>
      <c r="G260" s="36">
        <v>146.9</v>
      </c>
      <c r="H260" s="36">
        <v>155.6</v>
      </c>
      <c r="I260" s="36">
        <v>137.1</v>
      </c>
      <c r="J260" s="36">
        <v>147.30000000000001</v>
      </c>
      <c r="K260" s="36">
        <v>162.69999999999999</v>
      </c>
      <c r="L260" s="36">
        <v>150.19999999999999</v>
      </c>
      <c r="M260" s="36">
        <v>119.8</v>
      </c>
      <c r="N260" s="36">
        <v>158.69999999999999</v>
      </c>
      <c r="O260" s="36">
        <v>139.19999999999999</v>
      </c>
      <c r="P260" s="49">
        <f>AVERAGE(P257,P266)</f>
        <v>160.9</v>
      </c>
      <c r="Q260" s="36">
        <v>162.72500000000002</v>
      </c>
      <c r="R260" s="36">
        <v>148.69999999999999</v>
      </c>
      <c r="S260" s="36">
        <v>139.26666666666665</v>
      </c>
      <c r="T260" s="36">
        <v>155</v>
      </c>
      <c r="U260" s="36">
        <v>150.1</v>
      </c>
      <c r="V260" s="49">
        <f>AVERAGE(V257,V266)</f>
        <v>176.45</v>
      </c>
      <c r="W260" s="49">
        <f t="shared" ref="W260:Y260" si="0">AVERAGE(W257,W266)</f>
        <v>154.05000000000001</v>
      </c>
      <c r="X260" s="49">
        <f t="shared" si="0"/>
        <v>148.80000000000001</v>
      </c>
      <c r="Y260" s="49">
        <f t="shared" si="0"/>
        <v>153.30000000000001</v>
      </c>
      <c r="Z260" t="s">
        <v>79</v>
      </c>
      <c r="AA260" s="36">
        <v>148.4</v>
      </c>
      <c r="AB260" s="49">
        <f>AVERAGE(AB257,AB266)</f>
        <v>151.6</v>
      </c>
      <c r="AC260" s="36">
        <v>154.30000000000001</v>
      </c>
      <c r="AD260" s="58">
        <f>AVERAGE(AD257,AD266)</f>
        <v>138.60000000000002</v>
      </c>
      <c r="AE260" s="58">
        <f>AVERAGE(AE257,AE263)</f>
        <v>151.19999999999999</v>
      </c>
      <c r="AF260" s="58">
        <f t="shared" ref="AF260:AI260" si="1">AVERAGE(AF257,AF263)</f>
        <v>161.19999999999999</v>
      </c>
      <c r="AG260" s="58">
        <f t="shared" si="1"/>
        <v>145.1</v>
      </c>
      <c r="AH260" s="58">
        <f t="shared" si="1"/>
        <v>148.6</v>
      </c>
      <c r="AI260" s="58">
        <f t="shared" si="1"/>
        <v>149.80000000000001</v>
      </c>
    </row>
    <row r="261" spans="1:35">
      <c r="A261" t="s">
        <v>85</v>
      </c>
      <c r="B261">
        <v>2020</v>
      </c>
      <c r="C261" t="s">
        <v>154</v>
      </c>
      <c r="D261" t="s">
        <v>1286</v>
      </c>
      <c r="E261" s="36">
        <v>151.80000000000001</v>
      </c>
      <c r="F261" s="49">
        <f>AVERAGE(F258,F267)</f>
        <v>182.25</v>
      </c>
      <c r="G261" s="36">
        <v>151.9</v>
      </c>
      <c r="H261" s="36">
        <v>155.5</v>
      </c>
      <c r="I261" s="36">
        <v>131.6</v>
      </c>
      <c r="J261" s="36">
        <v>152.9</v>
      </c>
      <c r="K261" s="36">
        <v>180</v>
      </c>
      <c r="L261" s="36">
        <v>150.80000000000001</v>
      </c>
      <c r="M261" s="36">
        <v>121.2</v>
      </c>
      <c r="N261" s="36">
        <v>154</v>
      </c>
      <c r="O261" s="36">
        <v>133.5</v>
      </c>
      <c r="P261" s="49">
        <f>AVERAGE(P258,P267)</f>
        <v>160.39999999999998</v>
      </c>
      <c r="Q261" s="36">
        <v>167.07499999999999</v>
      </c>
      <c r="R261" s="36">
        <v>151.30000000000001</v>
      </c>
      <c r="S261" s="36">
        <v>137.73333333333332</v>
      </c>
      <c r="T261" s="36">
        <v>166.45</v>
      </c>
      <c r="U261" s="36">
        <v>153.5</v>
      </c>
      <c r="V261" s="49">
        <f>AVERAGE(V258,V267)</f>
        <v>180</v>
      </c>
      <c r="W261" s="49">
        <f t="shared" ref="W261:Y261" si="2">AVERAGE(W258,W267)</f>
        <v>148.39999999999998</v>
      </c>
      <c r="X261" s="49">
        <f t="shared" si="2"/>
        <v>135.19999999999999</v>
      </c>
      <c r="Y261" s="49">
        <f t="shared" si="2"/>
        <v>146.39999999999998</v>
      </c>
      <c r="Z261">
        <v>155.6</v>
      </c>
      <c r="AA261" s="36">
        <v>137.1</v>
      </c>
      <c r="AB261" s="49">
        <f>AVERAGE(AB258,AB267)</f>
        <v>140.60000000000002</v>
      </c>
      <c r="AC261" s="36">
        <v>144.80000000000001</v>
      </c>
      <c r="AD261" s="58">
        <f>AVERAGE(AD258,AD267)</f>
        <v>126.95</v>
      </c>
      <c r="AE261" s="58">
        <f t="shared" ref="AE261:AI261" si="3">AVERAGE(AE258,AE267)</f>
        <v>141.19999999999999</v>
      </c>
      <c r="AF261" s="58">
        <f t="shared" si="3"/>
        <v>152.5</v>
      </c>
      <c r="AG261" s="58">
        <f t="shared" si="3"/>
        <v>148.75</v>
      </c>
      <c r="AH261" s="58">
        <f t="shared" si="3"/>
        <v>140.35</v>
      </c>
      <c r="AI261" s="58">
        <f t="shared" si="3"/>
        <v>149.05000000000001</v>
      </c>
    </row>
    <row r="262" spans="1:35">
      <c r="A262" t="s">
        <v>104</v>
      </c>
      <c r="B262">
        <v>2020</v>
      </c>
      <c r="C262" t="s">
        <v>154</v>
      </c>
      <c r="D262" t="s">
        <v>1286</v>
      </c>
      <c r="E262" s="36">
        <v>148.69999999999999</v>
      </c>
      <c r="F262" s="49">
        <f>AVERAGE(F259,F268)</f>
        <v>179.85</v>
      </c>
      <c r="G262" s="36">
        <v>148.80000000000001</v>
      </c>
      <c r="H262" s="36">
        <v>155.6</v>
      </c>
      <c r="I262" s="36">
        <v>135.1</v>
      </c>
      <c r="J262" s="36">
        <v>149.9</v>
      </c>
      <c r="K262" s="36">
        <v>168.6</v>
      </c>
      <c r="L262" s="36">
        <v>150.4</v>
      </c>
      <c r="M262" s="36">
        <v>120.3</v>
      </c>
      <c r="N262" s="36">
        <v>157.1</v>
      </c>
      <c r="O262" s="36">
        <v>136.80000000000001</v>
      </c>
      <c r="P262" s="49">
        <f>AVERAGE(P259,P268)</f>
        <v>160.69999999999999</v>
      </c>
      <c r="Q262" s="36">
        <v>164.32499999999999</v>
      </c>
      <c r="R262" s="36">
        <v>149.55000000000001</v>
      </c>
      <c r="S262" s="36">
        <v>138.69999999999999</v>
      </c>
      <c r="T262" s="36">
        <v>159.25</v>
      </c>
      <c r="U262" s="36">
        <v>151.4</v>
      </c>
      <c r="V262" s="49">
        <f>AVERAGE(V259,V268)</f>
        <v>177.35</v>
      </c>
      <c r="W262" s="49">
        <f>AVERAGE(W259,W268)</f>
        <v>151.85</v>
      </c>
      <c r="X262" s="49">
        <f>AVERAGE(X259,X268)</f>
        <v>143.15</v>
      </c>
      <c r="Y262" s="49">
        <f>AVERAGE(Y259,Y268)</f>
        <v>150.60000000000002</v>
      </c>
      <c r="Z262">
        <v>155.6</v>
      </c>
      <c r="AA262" s="36">
        <v>144.1</v>
      </c>
      <c r="AB262" s="49">
        <f>AVERAGE(AB259,AB268)</f>
        <v>146.4</v>
      </c>
      <c r="AC262" s="36">
        <v>150.69999999999999</v>
      </c>
      <c r="AD262" s="58">
        <f>AVERAGE(AD259,AD268)</f>
        <v>132.44999999999999</v>
      </c>
      <c r="AE262" s="58">
        <f t="shared" ref="AE262:AI262" si="4">AVERAGE(AE259,AE268)</f>
        <v>146</v>
      </c>
      <c r="AF262" s="58">
        <f t="shared" si="4"/>
        <v>156.25</v>
      </c>
      <c r="AG262" s="58">
        <f t="shared" si="4"/>
        <v>148.39999999999998</v>
      </c>
      <c r="AH262" s="58">
        <f t="shared" si="4"/>
        <v>145.4</v>
      </c>
      <c r="AI262" s="58">
        <f t="shared" si="4"/>
        <v>150.19999999999999</v>
      </c>
    </row>
    <row r="263" spans="1:35">
      <c r="A263" t="s">
        <v>60</v>
      </c>
      <c r="B263">
        <v>2020</v>
      </c>
      <c r="C263" t="s">
        <v>167</v>
      </c>
      <c r="D263" t="s">
        <v>1287</v>
      </c>
      <c r="E263" s="49">
        <f>AVERAGE(E260,E266)</f>
        <v>147.69999999999999</v>
      </c>
      <c r="F263" s="49">
        <v>178.55</v>
      </c>
      <c r="G263" s="49">
        <f>AVERAGE(G260,G266)</f>
        <v>148.15</v>
      </c>
      <c r="H263" s="49">
        <f>AVERAGE(H260,H266)</f>
        <v>154.44999999999999</v>
      </c>
      <c r="I263" s="49">
        <f t="shared" ref="I263:O263" si="5">AVERAGE(I260,I266)</f>
        <v>137.64999999999998</v>
      </c>
      <c r="J263" s="49">
        <f t="shared" si="5"/>
        <v>145.25</v>
      </c>
      <c r="K263" s="49">
        <f t="shared" si="5"/>
        <v>155.80000000000001</v>
      </c>
      <c r="L263" s="49">
        <f t="shared" si="5"/>
        <v>150.25</v>
      </c>
      <c r="M263" s="49">
        <f t="shared" si="5"/>
        <v>116.5</v>
      </c>
      <c r="N263" s="49">
        <f t="shared" si="5"/>
        <v>159.25</v>
      </c>
      <c r="O263" s="49">
        <f t="shared" si="5"/>
        <v>140.64999999999998</v>
      </c>
      <c r="P263" s="49">
        <v>160.9</v>
      </c>
      <c r="Q263" s="49">
        <v>163.35000000000002</v>
      </c>
      <c r="R263" s="49">
        <v>148.97499999999999</v>
      </c>
      <c r="S263" s="49">
        <v>138.35</v>
      </c>
      <c r="T263" s="49">
        <v>150.52500000000001</v>
      </c>
      <c r="U263" s="49">
        <f t="shared" ref="U263" si="6">AVERAGE(U260,U266)</f>
        <v>151.19999999999999</v>
      </c>
      <c r="V263" s="49">
        <v>176.45</v>
      </c>
      <c r="W263" s="49">
        <v>154.05000000000001</v>
      </c>
      <c r="X263" s="49">
        <v>148.80000000000001</v>
      </c>
      <c r="Y263" s="49">
        <v>153.30000000000001</v>
      </c>
      <c r="Z263" s="58" t="s">
        <v>79</v>
      </c>
      <c r="AA263" s="49">
        <v>146.65</v>
      </c>
      <c r="AB263" s="49">
        <v>151.6</v>
      </c>
      <c r="AC263" s="49">
        <f>AVERAGE(AC260,AC266)</f>
        <v>156.25</v>
      </c>
      <c r="AD263" s="58">
        <v>138.60000000000002</v>
      </c>
      <c r="AE263" s="58">
        <v>151.19999999999999</v>
      </c>
      <c r="AF263" s="58">
        <v>161.19999999999999</v>
      </c>
      <c r="AG263" s="58">
        <v>145.1</v>
      </c>
      <c r="AH263" s="58">
        <v>148.6</v>
      </c>
      <c r="AI263" s="58">
        <v>149.80000000000001</v>
      </c>
    </row>
    <row r="264" spans="1:35">
      <c r="A264" t="s">
        <v>85</v>
      </c>
      <c r="B264">
        <v>2020</v>
      </c>
      <c r="C264" t="s">
        <v>167</v>
      </c>
      <c r="D264" t="s">
        <v>1287</v>
      </c>
      <c r="E264" s="49">
        <f>AVERAGE(E261,E267)</f>
        <v>152.25</v>
      </c>
      <c r="F264" s="49">
        <v>182.25</v>
      </c>
      <c r="G264" s="49">
        <f>AVERAGE(G261,G267)</f>
        <v>153.25</v>
      </c>
      <c r="H264" s="49">
        <f t="shared" ref="H264:O264" si="7">AVERAGE(H261,H267)</f>
        <v>154.44999999999999</v>
      </c>
      <c r="I264" s="49">
        <f t="shared" si="7"/>
        <v>132.25</v>
      </c>
      <c r="J264" s="49">
        <f t="shared" si="7"/>
        <v>152.35000000000002</v>
      </c>
      <c r="K264" s="49">
        <f t="shared" si="7"/>
        <v>175.6</v>
      </c>
      <c r="L264" s="49">
        <f t="shared" si="7"/>
        <v>151.4</v>
      </c>
      <c r="M264" s="49">
        <f t="shared" si="7"/>
        <v>118.75</v>
      </c>
      <c r="N264" s="49">
        <f t="shared" si="7"/>
        <v>156.4</v>
      </c>
      <c r="O264" s="49">
        <f t="shared" si="7"/>
        <v>134.55000000000001</v>
      </c>
      <c r="P264" s="49">
        <v>160.39999999999998</v>
      </c>
      <c r="Q264" s="49">
        <v>167.75</v>
      </c>
      <c r="R264" s="49">
        <v>151.82499999999999</v>
      </c>
      <c r="S264" s="49">
        <v>137.13333333333333</v>
      </c>
      <c r="T264" s="49">
        <v>163.97500000000002</v>
      </c>
      <c r="U264" s="49">
        <f t="shared" ref="U264" si="8">AVERAGE(U261,U267)</f>
        <v>155.25</v>
      </c>
      <c r="V264" s="49">
        <v>180</v>
      </c>
      <c r="W264" s="49">
        <v>148.39999999999998</v>
      </c>
      <c r="X264" s="49">
        <v>135.19999999999999</v>
      </c>
      <c r="Y264" s="49">
        <v>146.39999999999998</v>
      </c>
      <c r="Z264" s="58">
        <f>AVERAGE(Z261,Z267)</f>
        <v>155.14999999999998</v>
      </c>
      <c r="AA264" s="49">
        <f>AVERAGE(AA261,AA267)</f>
        <v>137.1</v>
      </c>
      <c r="AB264" s="49">
        <v>140.60000000000002</v>
      </c>
      <c r="AC264" s="49">
        <f>AVERAGE(AC261,AC267)</f>
        <v>146.44999999999999</v>
      </c>
      <c r="AD264" s="58">
        <v>126.95</v>
      </c>
      <c r="AE264" s="58">
        <v>141.19999999999999</v>
      </c>
      <c r="AF264" s="58">
        <v>152.5</v>
      </c>
      <c r="AG264" s="58">
        <v>148.75</v>
      </c>
      <c r="AH264" s="58">
        <v>140.35</v>
      </c>
      <c r="AI264" s="58">
        <v>149.05000000000001</v>
      </c>
    </row>
    <row r="265" spans="1:35">
      <c r="A265" t="s">
        <v>104</v>
      </c>
      <c r="B265">
        <v>2020</v>
      </c>
      <c r="C265" t="s">
        <v>167</v>
      </c>
      <c r="D265" t="s">
        <v>1287</v>
      </c>
      <c r="E265" s="49">
        <f>AVERAGE(E262,E268)</f>
        <v>149.14999999999998</v>
      </c>
      <c r="F265" s="49">
        <v>179.85</v>
      </c>
      <c r="G265" s="49">
        <f>AVERAGE(G262,G268)</f>
        <v>150.10000000000002</v>
      </c>
      <c r="H265" s="49">
        <f t="shared" ref="H265:O265" si="9">AVERAGE(H262,H268)</f>
        <v>154.44999999999999</v>
      </c>
      <c r="I265" s="49">
        <f t="shared" si="9"/>
        <v>135.69999999999999</v>
      </c>
      <c r="J265" s="49">
        <f t="shared" si="9"/>
        <v>148.55000000000001</v>
      </c>
      <c r="K265" s="49">
        <f t="shared" si="9"/>
        <v>162.55000000000001</v>
      </c>
      <c r="L265" s="49">
        <f t="shared" si="9"/>
        <v>150.65</v>
      </c>
      <c r="M265" s="49">
        <f t="shared" si="9"/>
        <v>117.25</v>
      </c>
      <c r="N265" s="49">
        <f t="shared" si="9"/>
        <v>158.30000000000001</v>
      </c>
      <c r="O265" s="49">
        <f t="shared" si="9"/>
        <v>138.10000000000002</v>
      </c>
      <c r="P265" s="49">
        <v>160.69999999999999</v>
      </c>
      <c r="Q265" s="49">
        <v>164.97500000000002</v>
      </c>
      <c r="R265" s="49">
        <v>149.89999999999998</v>
      </c>
      <c r="S265" s="49">
        <v>137.88333333333333</v>
      </c>
      <c r="T265" s="49">
        <v>155.55000000000001</v>
      </c>
      <c r="U265" s="49">
        <f>AVERAGE(U262,U268)</f>
        <v>152.69999999999999</v>
      </c>
      <c r="V265" s="49">
        <v>177.35</v>
      </c>
      <c r="W265" s="49">
        <v>151.85</v>
      </c>
      <c r="X265" s="49">
        <v>143.15</v>
      </c>
      <c r="Y265" s="49">
        <v>150.60000000000002</v>
      </c>
      <c r="Z265" s="58">
        <f>AVERAGE(Z262,Z268)</f>
        <v>155.14999999999998</v>
      </c>
      <c r="AA265" s="49">
        <f>AVERAGE(AA262,AA268)</f>
        <v>143</v>
      </c>
      <c r="AB265" s="49">
        <v>146.4</v>
      </c>
      <c r="AC265" s="49">
        <f>AVERAGE(AC262,AC268)</f>
        <v>152.55000000000001</v>
      </c>
      <c r="AD265" s="58">
        <v>132.44999999999999</v>
      </c>
      <c r="AE265" s="58">
        <v>146</v>
      </c>
      <c r="AF265" s="58">
        <v>156.25</v>
      </c>
      <c r="AG265" s="58">
        <v>148.39999999999998</v>
      </c>
      <c r="AH265" s="58">
        <v>145.4</v>
      </c>
      <c r="AI265" s="58">
        <v>150.19999999999999</v>
      </c>
    </row>
    <row r="266" spans="1:35">
      <c r="A266" t="s">
        <v>60</v>
      </c>
      <c r="B266">
        <v>2020</v>
      </c>
      <c r="C266" t="s">
        <v>177</v>
      </c>
      <c r="D266" t="s">
        <v>1288</v>
      </c>
      <c r="E266" s="36">
        <v>148.19999999999999</v>
      </c>
      <c r="F266" s="36">
        <v>190.3</v>
      </c>
      <c r="G266" s="36">
        <v>149.4</v>
      </c>
      <c r="H266" s="36">
        <v>153.30000000000001</v>
      </c>
      <c r="I266" s="36">
        <v>138.19999999999999</v>
      </c>
      <c r="J266" s="36">
        <v>143.19999999999999</v>
      </c>
      <c r="K266" s="36">
        <v>148.9</v>
      </c>
      <c r="L266" s="36">
        <v>150.30000000000001</v>
      </c>
      <c r="M266" s="36">
        <v>113.2</v>
      </c>
      <c r="N266" s="36">
        <v>159.80000000000001</v>
      </c>
      <c r="O266" s="36">
        <v>142.1</v>
      </c>
      <c r="P266" s="36">
        <v>161.80000000000001</v>
      </c>
      <c r="Q266" s="36">
        <v>169.85000000000002</v>
      </c>
      <c r="R266" s="36">
        <v>149.25</v>
      </c>
      <c r="S266" s="36">
        <v>137.73333333333332</v>
      </c>
      <c r="T266" s="36">
        <v>146.05000000000001</v>
      </c>
      <c r="U266" s="36">
        <v>152.30000000000001</v>
      </c>
      <c r="V266" s="36">
        <v>182.4</v>
      </c>
      <c r="W266" s="36">
        <v>154.69999999999999</v>
      </c>
      <c r="X266" s="36">
        <v>150</v>
      </c>
      <c r="Y266" s="36">
        <v>154.1</v>
      </c>
      <c r="Z266" t="s">
        <v>79</v>
      </c>
      <c r="AA266" s="36">
        <v>144.9</v>
      </c>
      <c r="AB266" s="36">
        <v>151.69999999999999</v>
      </c>
      <c r="AC266" s="36">
        <v>158.19999999999999</v>
      </c>
      <c r="AD266">
        <v>141.4</v>
      </c>
      <c r="AE266">
        <v>153.19999999999999</v>
      </c>
      <c r="AF266">
        <v>161.80000000000001</v>
      </c>
      <c r="AG266">
        <v>151.19999999999999</v>
      </c>
      <c r="AH266">
        <v>151.69999999999999</v>
      </c>
      <c r="AI266">
        <v>152.69999999999999</v>
      </c>
    </row>
    <row r="267" spans="1:35">
      <c r="A267" t="s">
        <v>85</v>
      </c>
      <c r="B267">
        <v>2020</v>
      </c>
      <c r="C267" t="s">
        <v>177</v>
      </c>
      <c r="D267" t="s">
        <v>1288</v>
      </c>
      <c r="E267" s="36">
        <v>152.69999999999999</v>
      </c>
      <c r="F267" s="36">
        <v>197</v>
      </c>
      <c r="G267" s="36">
        <v>154.6</v>
      </c>
      <c r="H267" s="36">
        <v>153.4</v>
      </c>
      <c r="I267" s="36">
        <v>132.9</v>
      </c>
      <c r="J267" s="36">
        <v>151.80000000000001</v>
      </c>
      <c r="K267" s="36">
        <v>171.2</v>
      </c>
      <c r="L267" s="36">
        <v>152</v>
      </c>
      <c r="M267" s="36">
        <v>116.3</v>
      </c>
      <c r="N267" s="36">
        <v>158.80000000000001</v>
      </c>
      <c r="O267" s="36">
        <v>135.6</v>
      </c>
      <c r="P267" s="36">
        <v>161.69999999999999</v>
      </c>
      <c r="Q267" s="36">
        <v>175.8</v>
      </c>
      <c r="R267" s="36">
        <v>152.35</v>
      </c>
      <c r="S267" s="36">
        <v>136.96666666666667</v>
      </c>
      <c r="T267" s="36">
        <v>161.5</v>
      </c>
      <c r="U267" s="36">
        <v>157</v>
      </c>
      <c r="V267" s="36">
        <v>186.7</v>
      </c>
      <c r="W267" s="36">
        <v>149.1</v>
      </c>
      <c r="X267" s="36">
        <v>136.6</v>
      </c>
      <c r="Y267" s="36">
        <v>147.19999999999999</v>
      </c>
      <c r="Z267">
        <v>154.69999999999999</v>
      </c>
      <c r="AA267" s="36">
        <v>137.1</v>
      </c>
      <c r="AB267" s="36">
        <v>140.4</v>
      </c>
      <c r="AC267" s="36">
        <v>148.1</v>
      </c>
      <c r="AD267">
        <v>129.30000000000001</v>
      </c>
      <c r="AE267">
        <v>144.5</v>
      </c>
      <c r="AF267">
        <v>152.5</v>
      </c>
      <c r="AG267">
        <v>152.19999999999999</v>
      </c>
      <c r="AH267">
        <v>142</v>
      </c>
      <c r="AI267">
        <v>150.80000000000001</v>
      </c>
    </row>
    <row r="268" spans="1:35">
      <c r="A268" t="s">
        <v>104</v>
      </c>
      <c r="B268">
        <v>2020</v>
      </c>
      <c r="C268" t="s">
        <v>177</v>
      </c>
      <c r="D268" t="s">
        <v>1288</v>
      </c>
      <c r="E268" s="36">
        <v>149.6</v>
      </c>
      <c r="F268" s="36">
        <v>192.7</v>
      </c>
      <c r="G268" s="36">
        <v>151.4</v>
      </c>
      <c r="H268" s="36">
        <v>153.30000000000001</v>
      </c>
      <c r="I268" s="36">
        <v>136.30000000000001</v>
      </c>
      <c r="J268" s="36">
        <v>147.19999999999999</v>
      </c>
      <c r="K268" s="36">
        <v>156.5</v>
      </c>
      <c r="L268" s="36">
        <v>150.9</v>
      </c>
      <c r="M268" s="36">
        <v>114.2</v>
      </c>
      <c r="N268" s="36">
        <v>159.5</v>
      </c>
      <c r="O268" s="36">
        <v>139.4</v>
      </c>
      <c r="P268" s="36">
        <v>161.80000000000001</v>
      </c>
      <c r="Q268" s="36">
        <v>172.05</v>
      </c>
      <c r="R268" s="36">
        <v>150.25</v>
      </c>
      <c r="S268" s="36">
        <v>137.43333333333334</v>
      </c>
      <c r="T268" s="36">
        <v>151.85</v>
      </c>
      <c r="U268" s="36">
        <v>154</v>
      </c>
      <c r="V268" s="36">
        <v>183.5</v>
      </c>
      <c r="W268" s="36">
        <v>152.5</v>
      </c>
      <c r="X268" s="36">
        <v>144.4</v>
      </c>
      <c r="Y268" s="36">
        <v>151.4</v>
      </c>
      <c r="Z268">
        <v>154.69999999999999</v>
      </c>
      <c r="AA268" s="36">
        <v>141.9</v>
      </c>
      <c r="AB268" s="36">
        <v>146.4</v>
      </c>
      <c r="AC268" s="36">
        <v>154.4</v>
      </c>
      <c r="AD268">
        <v>135</v>
      </c>
      <c r="AE268">
        <v>148.30000000000001</v>
      </c>
      <c r="AF268">
        <v>156.4</v>
      </c>
      <c r="AG268">
        <v>151.6</v>
      </c>
      <c r="AH268">
        <v>147</v>
      </c>
      <c r="AI268">
        <v>151.80000000000001</v>
      </c>
    </row>
    <row r="269" spans="1:35">
      <c r="A269" t="s">
        <v>60</v>
      </c>
      <c r="B269">
        <v>2020</v>
      </c>
      <c r="C269" t="s">
        <v>194</v>
      </c>
      <c r="D269" t="s">
        <v>1289</v>
      </c>
      <c r="E269" s="36">
        <v>148.19999999999999</v>
      </c>
      <c r="F269" s="36">
        <v>190.3</v>
      </c>
      <c r="G269" s="36">
        <v>149.4</v>
      </c>
      <c r="H269" s="36">
        <v>153.30000000000001</v>
      </c>
      <c r="I269" s="36">
        <v>138.19999999999999</v>
      </c>
      <c r="J269" s="36">
        <v>143.19999999999999</v>
      </c>
      <c r="K269" s="36">
        <v>148.9</v>
      </c>
      <c r="L269" s="36">
        <v>150.30000000000001</v>
      </c>
      <c r="M269" s="36">
        <v>113.2</v>
      </c>
      <c r="N269" s="36">
        <v>159.80000000000001</v>
      </c>
      <c r="O269" s="36">
        <v>142.1</v>
      </c>
      <c r="P269" s="36">
        <v>161.80000000000001</v>
      </c>
      <c r="Q269" s="36">
        <v>169.85000000000002</v>
      </c>
      <c r="R269" s="36">
        <v>149.25</v>
      </c>
      <c r="S269" s="36">
        <v>137.73333333333332</v>
      </c>
      <c r="T269" s="36">
        <v>146.05000000000001</v>
      </c>
      <c r="U269" s="36">
        <v>152.30000000000001</v>
      </c>
      <c r="V269" s="36">
        <v>182.4</v>
      </c>
      <c r="W269" s="36">
        <v>154.69999999999999</v>
      </c>
      <c r="X269" s="36">
        <v>150</v>
      </c>
      <c r="Y269" s="36">
        <v>154.1</v>
      </c>
      <c r="Z269" t="s">
        <v>79</v>
      </c>
      <c r="AA269" s="36">
        <v>144.9</v>
      </c>
      <c r="AB269" s="36">
        <v>151.69999999999999</v>
      </c>
      <c r="AC269" s="36">
        <v>158.19999999999999</v>
      </c>
      <c r="AD269">
        <v>141.4</v>
      </c>
      <c r="AE269">
        <v>153.19999999999999</v>
      </c>
      <c r="AF269">
        <v>161.80000000000001</v>
      </c>
      <c r="AG269">
        <v>151.19999999999999</v>
      </c>
      <c r="AH269">
        <v>151.69999999999999</v>
      </c>
      <c r="AI269">
        <v>152.69999999999999</v>
      </c>
    </row>
    <row r="270" spans="1:35">
      <c r="A270" t="s">
        <v>85</v>
      </c>
      <c r="B270">
        <v>2020</v>
      </c>
      <c r="C270" t="s">
        <v>194</v>
      </c>
      <c r="D270" t="s">
        <v>1289</v>
      </c>
      <c r="E270" s="36">
        <v>152.69999999999999</v>
      </c>
      <c r="F270" s="36">
        <v>197</v>
      </c>
      <c r="G270" s="36">
        <v>154.6</v>
      </c>
      <c r="H270" s="36">
        <v>153.4</v>
      </c>
      <c r="I270" s="36">
        <v>132.9</v>
      </c>
      <c r="J270" s="36">
        <v>151.80000000000001</v>
      </c>
      <c r="K270" s="36">
        <v>171.2</v>
      </c>
      <c r="L270" s="36">
        <v>152</v>
      </c>
      <c r="M270" s="36">
        <v>116.3</v>
      </c>
      <c r="N270" s="36">
        <v>158.80000000000001</v>
      </c>
      <c r="O270" s="36">
        <v>135.6</v>
      </c>
      <c r="P270" s="36">
        <v>161.69999999999999</v>
      </c>
      <c r="Q270" s="36">
        <v>175.8</v>
      </c>
      <c r="R270" s="36">
        <v>152.35</v>
      </c>
      <c r="S270" s="36">
        <v>136.96666666666667</v>
      </c>
      <c r="T270" s="36">
        <v>161.5</v>
      </c>
      <c r="U270" s="36">
        <v>157</v>
      </c>
      <c r="V270" s="36">
        <v>186.7</v>
      </c>
      <c r="W270" s="36">
        <v>149.1</v>
      </c>
      <c r="X270" s="36">
        <v>136.6</v>
      </c>
      <c r="Y270" s="36">
        <v>147.19999999999999</v>
      </c>
      <c r="Z270">
        <v>154.69999999999999</v>
      </c>
      <c r="AA270" s="36">
        <v>137.1</v>
      </c>
      <c r="AB270" s="36">
        <v>140.4</v>
      </c>
      <c r="AC270" s="36">
        <v>148.1</v>
      </c>
      <c r="AD270">
        <v>129.30000000000001</v>
      </c>
      <c r="AE270">
        <v>144.5</v>
      </c>
      <c r="AF270">
        <v>152.5</v>
      </c>
      <c r="AG270">
        <v>152.19999999999999</v>
      </c>
      <c r="AH270">
        <v>142</v>
      </c>
      <c r="AI270">
        <v>150.80000000000001</v>
      </c>
    </row>
    <row r="271" spans="1:35">
      <c r="A271" t="s">
        <v>104</v>
      </c>
      <c r="B271">
        <v>2020</v>
      </c>
      <c r="C271" t="s">
        <v>194</v>
      </c>
      <c r="D271" t="s">
        <v>1289</v>
      </c>
      <c r="E271" s="36">
        <v>149.6</v>
      </c>
      <c r="F271" s="36">
        <v>192.7</v>
      </c>
      <c r="G271" s="36">
        <v>151.4</v>
      </c>
      <c r="H271" s="36">
        <v>153.30000000000001</v>
      </c>
      <c r="I271" s="36">
        <v>136.30000000000001</v>
      </c>
      <c r="J271" s="36">
        <v>147.19999999999999</v>
      </c>
      <c r="K271" s="36">
        <v>156.5</v>
      </c>
      <c r="L271" s="36">
        <v>150.9</v>
      </c>
      <c r="M271" s="36">
        <v>114.2</v>
      </c>
      <c r="N271" s="36">
        <v>159.5</v>
      </c>
      <c r="O271" s="36">
        <v>139.4</v>
      </c>
      <c r="P271" s="36">
        <v>161.80000000000001</v>
      </c>
      <c r="Q271" s="36">
        <v>172.05</v>
      </c>
      <c r="R271" s="36">
        <v>150.25</v>
      </c>
      <c r="S271" s="36">
        <v>137.43333333333334</v>
      </c>
      <c r="T271" s="36">
        <v>151.85</v>
      </c>
      <c r="U271" s="36">
        <v>154</v>
      </c>
      <c r="V271" s="36">
        <v>183.5</v>
      </c>
      <c r="W271" s="36">
        <v>152.5</v>
      </c>
      <c r="X271" s="36">
        <v>144.4</v>
      </c>
      <c r="Y271" s="36">
        <v>151.4</v>
      </c>
      <c r="Z271">
        <v>154.69999999999999</v>
      </c>
      <c r="AA271" s="36">
        <v>141.9</v>
      </c>
      <c r="AB271" s="36">
        <v>146.4</v>
      </c>
      <c r="AC271" s="36">
        <v>154.4</v>
      </c>
      <c r="AD271">
        <v>135</v>
      </c>
      <c r="AE271">
        <v>148.30000000000001</v>
      </c>
      <c r="AF271">
        <v>156.4</v>
      </c>
      <c r="AG271">
        <v>151.6</v>
      </c>
      <c r="AH271">
        <v>147</v>
      </c>
      <c r="AI271">
        <v>151.80000000000001</v>
      </c>
    </row>
    <row r="272" spans="1:35">
      <c r="A272" t="s">
        <v>60</v>
      </c>
      <c r="B272">
        <v>2020</v>
      </c>
      <c r="C272" t="s">
        <v>213</v>
      </c>
      <c r="D272" t="s">
        <v>1290</v>
      </c>
      <c r="E272" s="36">
        <v>147.6</v>
      </c>
      <c r="F272" s="36">
        <v>187.2</v>
      </c>
      <c r="G272" s="36">
        <v>148.4</v>
      </c>
      <c r="H272" s="36">
        <v>153.30000000000001</v>
      </c>
      <c r="I272" s="36">
        <v>139.80000000000001</v>
      </c>
      <c r="J272" s="36">
        <v>146.9</v>
      </c>
      <c r="K272" s="36">
        <v>171</v>
      </c>
      <c r="L272" s="36">
        <v>149.9</v>
      </c>
      <c r="M272" s="36">
        <v>114.2</v>
      </c>
      <c r="N272" s="36">
        <v>160</v>
      </c>
      <c r="O272" s="36">
        <v>143.5</v>
      </c>
      <c r="P272" s="36">
        <v>161.5</v>
      </c>
      <c r="Q272" s="36">
        <v>167.8</v>
      </c>
      <c r="R272" s="36">
        <v>148.75</v>
      </c>
      <c r="S272" s="36">
        <v>138.5</v>
      </c>
      <c r="T272" s="36">
        <v>158.94999999999999</v>
      </c>
      <c r="U272" s="36">
        <v>155.30000000000001</v>
      </c>
      <c r="V272" s="36">
        <v>180.9</v>
      </c>
      <c r="W272" s="36">
        <v>155.1</v>
      </c>
      <c r="X272" s="36">
        <v>149.30000000000001</v>
      </c>
      <c r="Y272" s="36">
        <v>154.30000000000001</v>
      </c>
      <c r="Z272" t="s">
        <v>79</v>
      </c>
      <c r="AA272" s="36">
        <v>145.80000000000001</v>
      </c>
      <c r="AB272" s="36">
        <v>151.9</v>
      </c>
      <c r="AC272" s="36">
        <v>158.80000000000001</v>
      </c>
      <c r="AD272">
        <v>143.6</v>
      </c>
      <c r="AE272">
        <v>152.19999999999999</v>
      </c>
      <c r="AF272">
        <v>162.69999999999999</v>
      </c>
      <c r="AG272">
        <v>153.6</v>
      </c>
      <c r="AH272">
        <v>153</v>
      </c>
      <c r="AI272">
        <v>154.69999999999999</v>
      </c>
    </row>
    <row r="273" spans="1:35">
      <c r="A273" t="s">
        <v>85</v>
      </c>
      <c r="B273">
        <v>2020</v>
      </c>
      <c r="C273" t="s">
        <v>213</v>
      </c>
      <c r="D273" t="s">
        <v>1290</v>
      </c>
      <c r="E273" s="36">
        <v>151.6</v>
      </c>
      <c r="F273" s="36">
        <v>197.8</v>
      </c>
      <c r="G273" s="36">
        <v>154.5</v>
      </c>
      <c r="H273" s="36">
        <v>153.4</v>
      </c>
      <c r="I273" s="36">
        <v>133.4</v>
      </c>
      <c r="J273" s="36">
        <v>154.5</v>
      </c>
      <c r="K273" s="36">
        <v>191.9</v>
      </c>
      <c r="L273" s="36">
        <v>151.30000000000001</v>
      </c>
      <c r="M273" s="36">
        <v>116.8</v>
      </c>
      <c r="N273" s="36">
        <v>160</v>
      </c>
      <c r="O273" s="36">
        <v>136.5</v>
      </c>
      <c r="P273" s="36">
        <v>163.30000000000001</v>
      </c>
      <c r="Q273" s="36">
        <v>176.15</v>
      </c>
      <c r="R273" s="36">
        <v>151.44999999999999</v>
      </c>
      <c r="S273" s="36">
        <v>137.83333333333334</v>
      </c>
      <c r="T273" s="36">
        <v>173.2</v>
      </c>
      <c r="U273" s="36">
        <v>159.9</v>
      </c>
      <c r="V273" s="36">
        <v>187.2</v>
      </c>
      <c r="W273" s="36">
        <v>150</v>
      </c>
      <c r="X273" s="36">
        <v>135.19999999999999</v>
      </c>
      <c r="Y273" s="36">
        <v>147.80000000000001</v>
      </c>
      <c r="Z273">
        <v>155.5</v>
      </c>
      <c r="AA273" s="36">
        <v>138.30000000000001</v>
      </c>
      <c r="AB273" s="36">
        <v>144.5</v>
      </c>
      <c r="AC273" s="36">
        <v>148.69999999999999</v>
      </c>
      <c r="AD273">
        <v>133.9</v>
      </c>
      <c r="AE273">
        <v>141.19999999999999</v>
      </c>
      <c r="AF273">
        <v>155.5</v>
      </c>
      <c r="AG273">
        <v>155.19999999999999</v>
      </c>
      <c r="AH273">
        <v>144.80000000000001</v>
      </c>
      <c r="AI273">
        <v>152.9</v>
      </c>
    </row>
    <row r="274" spans="1:35">
      <c r="A274" t="s">
        <v>104</v>
      </c>
      <c r="B274">
        <v>2020</v>
      </c>
      <c r="C274" t="s">
        <v>213</v>
      </c>
      <c r="D274" t="s">
        <v>1290</v>
      </c>
      <c r="E274" s="36">
        <v>148.9</v>
      </c>
      <c r="F274" s="36">
        <v>190.9</v>
      </c>
      <c r="G274" s="36">
        <v>150.80000000000001</v>
      </c>
      <c r="H274" s="36">
        <v>153.30000000000001</v>
      </c>
      <c r="I274" s="36">
        <v>137.4</v>
      </c>
      <c r="J274" s="36">
        <v>150.4</v>
      </c>
      <c r="K274" s="36">
        <v>178.1</v>
      </c>
      <c r="L274" s="36">
        <v>150.4</v>
      </c>
      <c r="M274" s="36">
        <v>115.1</v>
      </c>
      <c r="N274" s="36">
        <v>160</v>
      </c>
      <c r="O274" s="36">
        <v>140.6</v>
      </c>
      <c r="P274" s="36">
        <v>162.30000000000001</v>
      </c>
      <c r="Q274" s="36">
        <v>170.85000000000002</v>
      </c>
      <c r="R274" s="36">
        <v>149.65</v>
      </c>
      <c r="S274" s="36">
        <v>138.26666666666668</v>
      </c>
      <c r="T274" s="36">
        <v>164.25</v>
      </c>
      <c r="U274" s="36">
        <v>157</v>
      </c>
      <c r="V274" s="36">
        <v>182.6</v>
      </c>
      <c r="W274" s="36">
        <v>153.1</v>
      </c>
      <c r="X274" s="36">
        <v>143.4</v>
      </c>
      <c r="Y274" s="36">
        <v>151.69999999999999</v>
      </c>
      <c r="Z274">
        <v>155.5</v>
      </c>
      <c r="AA274" s="36">
        <v>143</v>
      </c>
      <c r="AB274" s="36">
        <v>148.4</v>
      </c>
      <c r="AC274" s="36">
        <v>155</v>
      </c>
      <c r="AD274">
        <v>138.5</v>
      </c>
      <c r="AE274">
        <v>146</v>
      </c>
      <c r="AF274">
        <v>158.5</v>
      </c>
      <c r="AG274">
        <v>154.30000000000001</v>
      </c>
      <c r="AH274">
        <v>149</v>
      </c>
      <c r="AI274">
        <v>153.9</v>
      </c>
    </row>
    <row r="275" spans="1:35">
      <c r="A275" t="s">
        <v>60</v>
      </c>
      <c r="B275">
        <v>2020</v>
      </c>
      <c r="C275" t="s">
        <v>228</v>
      </c>
      <c r="D275" t="s">
        <v>1291</v>
      </c>
      <c r="E275" s="36">
        <v>146.9</v>
      </c>
      <c r="F275" s="36">
        <v>183.9</v>
      </c>
      <c r="G275" s="36">
        <v>149.5</v>
      </c>
      <c r="H275" s="36">
        <v>153.4</v>
      </c>
      <c r="I275" s="36">
        <v>140.4</v>
      </c>
      <c r="J275" s="36">
        <v>147</v>
      </c>
      <c r="K275" s="36">
        <v>178.8</v>
      </c>
      <c r="L275" s="36">
        <v>149.30000000000001</v>
      </c>
      <c r="M275" s="36">
        <v>115.1</v>
      </c>
      <c r="N275" s="36">
        <v>160</v>
      </c>
      <c r="O275" s="36">
        <v>145.4</v>
      </c>
      <c r="P275" s="36">
        <v>161.6</v>
      </c>
      <c r="Q275" s="36">
        <v>166.7</v>
      </c>
      <c r="R275" s="36">
        <v>148.10000000000002</v>
      </c>
      <c r="S275" s="36">
        <v>139.03333333333333</v>
      </c>
      <c r="T275" s="36">
        <v>162.9</v>
      </c>
      <c r="U275" s="36">
        <v>156.1</v>
      </c>
      <c r="V275" s="36">
        <v>182.9</v>
      </c>
      <c r="W275" s="36">
        <v>155.4</v>
      </c>
      <c r="X275" s="36">
        <v>149.9</v>
      </c>
      <c r="Y275" s="36">
        <v>154.6</v>
      </c>
      <c r="Z275" t="s">
        <v>79</v>
      </c>
      <c r="AA275" s="36">
        <v>146.4</v>
      </c>
      <c r="AB275" s="36">
        <v>151.6</v>
      </c>
      <c r="AC275" s="36">
        <v>159.1</v>
      </c>
      <c r="AD275">
        <v>144.6</v>
      </c>
      <c r="AE275">
        <v>152.80000000000001</v>
      </c>
      <c r="AF275">
        <v>161.1</v>
      </c>
      <c r="AG275">
        <v>157.4</v>
      </c>
      <c r="AH275">
        <v>153.69999999999999</v>
      </c>
      <c r="AI275">
        <v>155.4</v>
      </c>
    </row>
    <row r="276" spans="1:35">
      <c r="A276" t="s">
        <v>85</v>
      </c>
      <c r="B276">
        <v>2020</v>
      </c>
      <c r="C276" t="s">
        <v>228</v>
      </c>
      <c r="D276" t="s">
        <v>1291</v>
      </c>
      <c r="E276" s="36">
        <v>151.5</v>
      </c>
      <c r="F276" s="36">
        <v>193.1</v>
      </c>
      <c r="G276" s="36">
        <v>157.30000000000001</v>
      </c>
      <c r="H276" s="36">
        <v>153.9</v>
      </c>
      <c r="I276" s="36">
        <v>134.4</v>
      </c>
      <c r="J276" s="36">
        <v>155.4</v>
      </c>
      <c r="K276" s="36">
        <v>202</v>
      </c>
      <c r="L276" s="36">
        <v>150.80000000000001</v>
      </c>
      <c r="M276" s="36">
        <v>118.9</v>
      </c>
      <c r="N276" s="36">
        <v>160.9</v>
      </c>
      <c r="O276" s="36">
        <v>137.69999999999999</v>
      </c>
      <c r="P276" s="36">
        <v>164.4</v>
      </c>
      <c r="Q276" s="36">
        <v>175.2</v>
      </c>
      <c r="R276" s="36">
        <v>151.15</v>
      </c>
      <c r="S276" s="36">
        <v>139.23333333333335</v>
      </c>
      <c r="T276" s="36">
        <v>178.7</v>
      </c>
      <c r="U276" s="36">
        <v>161.30000000000001</v>
      </c>
      <c r="V276" s="36">
        <v>188.7</v>
      </c>
      <c r="W276" s="36">
        <v>150.19999999999999</v>
      </c>
      <c r="X276" s="36">
        <v>136.30000000000001</v>
      </c>
      <c r="Y276" s="36">
        <v>148.1</v>
      </c>
      <c r="Z276">
        <v>156.30000000000001</v>
      </c>
      <c r="AA276" s="36">
        <v>137.19999999999999</v>
      </c>
      <c r="AB276" s="36">
        <v>145.4</v>
      </c>
      <c r="AC276" s="36">
        <v>150</v>
      </c>
      <c r="AD276">
        <v>135.1</v>
      </c>
      <c r="AE276">
        <v>141.80000000000001</v>
      </c>
      <c r="AF276">
        <v>154.9</v>
      </c>
      <c r="AG276">
        <v>159.80000000000001</v>
      </c>
      <c r="AH276">
        <v>146</v>
      </c>
      <c r="AI276">
        <v>154</v>
      </c>
    </row>
    <row r="277" spans="1:35">
      <c r="A277" t="s">
        <v>104</v>
      </c>
      <c r="B277">
        <v>2020</v>
      </c>
      <c r="C277" t="s">
        <v>228</v>
      </c>
      <c r="D277" t="s">
        <v>1291</v>
      </c>
      <c r="E277" s="36">
        <v>148.4</v>
      </c>
      <c r="F277" s="36">
        <v>187.1</v>
      </c>
      <c r="G277" s="36">
        <v>152.5</v>
      </c>
      <c r="H277" s="36">
        <v>153.6</v>
      </c>
      <c r="I277" s="36">
        <v>138.19999999999999</v>
      </c>
      <c r="J277" s="36">
        <v>150.9</v>
      </c>
      <c r="K277" s="36">
        <v>186.7</v>
      </c>
      <c r="L277" s="36">
        <v>149.80000000000001</v>
      </c>
      <c r="M277" s="36">
        <v>116.4</v>
      </c>
      <c r="N277" s="36">
        <v>160.30000000000001</v>
      </c>
      <c r="O277" s="36">
        <v>142.19999999999999</v>
      </c>
      <c r="P277" s="36">
        <v>162.9</v>
      </c>
      <c r="Q277" s="36">
        <v>169.8</v>
      </c>
      <c r="R277" s="36">
        <v>149.10000000000002</v>
      </c>
      <c r="S277" s="36">
        <v>139.16666666666666</v>
      </c>
      <c r="T277" s="36">
        <v>168.8</v>
      </c>
      <c r="U277" s="36">
        <v>158</v>
      </c>
      <c r="V277" s="36">
        <v>184.4</v>
      </c>
      <c r="W277" s="36">
        <v>153.4</v>
      </c>
      <c r="X277" s="36">
        <v>144.30000000000001</v>
      </c>
      <c r="Y277" s="36">
        <v>152</v>
      </c>
      <c r="Z277">
        <v>156.30000000000001</v>
      </c>
      <c r="AA277" s="36">
        <v>142.9</v>
      </c>
      <c r="AB277" s="36">
        <v>148.69999999999999</v>
      </c>
      <c r="AC277" s="36">
        <v>155.6</v>
      </c>
      <c r="AD277">
        <v>139.6</v>
      </c>
      <c r="AE277">
        <v>146.6</v>
      </c>
      <c r="AF277">
        <v>157.5</v>
      </c>
      <c r="AG277">
        <v>158.4</v>
      </c>
      <c r="AH277">
        <v>150</v>
      </c>
      <c r="AI277">
        <v>154.69999999999999</v>
      </c>
    </row>
    <row r="278" spans="1:35">
      <c r="A278" t="s">
        <v>60</v>
      </c>
      <c r="B278">
        <v>2020</v>
      </c>
      <c r="C278" t="s">
        <v>238</v>
      </c>
      <c r="D278" t="s">
        <v>1292</v>
      </c>
      <c r="E278" s="36">
        <v>146</v>
      </c>
      <c r="F278" s="36">
        <v>186.3</v>
      </c>
      <c r="G278" s="36">
        <v>159.19999999999999</v>
      </c>
      <c r="H278" s="36">
        <v>153.6</v>
      </c>
      <c r="I278" s="36">
        <v>142.6</v>
      </c>
      <c r="J278" s="36">
        <v>147.19999999999999</v>
      </c>
      <c r="K278" s="36">
        <v>200.6</v>
      </c>
      <c r="L278" s="36">
        <v>150.30000000000001</v>
      </c>
      <c r="M278" s="36">
        <v>115.3</v>
      </c>
      <c r="N278" s="36">
        <v>160.9</v>
      </c>
      <c r="O278" s="36">
        <v>147.4</v>
      </c>
      <c r="P278" s="36">
        <v>161.9</v>
      </c>
      <c r="Q278" s="36">
        <v>172.75</v>
      </c>
      <c r="R278" s="36">
        <v>148.15</v>
      </c>
      <c r="S278" s="36">
        <v>139.93333333333331</v>
      </c>
      <c r="T278" s="36">
        <v>173.89999999999998</v>
      </c>
      <c r="U278" s="36">
        <v>159.6</v>
      </c>
      <c r="V278" s="36">
        <v>182.7</v>
      </c>
      <c r="W278" s="36">
        <v>155.69999999999999</v>
      </c>
      <c r="X278" s="36">
        <v>150.6</v>
      </c>
      <c r="Y278" s="36">
        <v>155</v>
      </c>
      <c r="Z278" t="s">
        <v>79</v>
      </c>
      <c r="AA278" s="36">
        <v>146.80000000000001</v>
      </c>
      <c r="AB278" s="36">
        <v>152</v>
      </c>
      <c r="AC278" s="36">
        <v>159.5</v>
      </c>
      <c r="AD278">
        <v>146.4</v>
      </c>
      <c r="AE278">
        <v>152.4</v>
      </c>
      <c r="AF278">
        <v>162.5</v>
      </c>
      <c r="AG278">
        <v>156.19999999999999</v>
      </c>
      <c r="AH278">
        <v>154.30000000000001</v>
      </c>
      <c r="AI278">
        <v>157.5</v>
      </c>
    </row>
    <row r="279" spans="1:35">
      <c r="A279" t="s">
        <v>85</v>
      </c>
      <c r="B279">
        <v>2020</v>
      </c>
      <c r="C279" t="s">
        <v>238</v>
      </c>
      <c r="D279" t="s">
        <v>1292</v>
      </c>
      <c r="E279" s="36">
        <v>150.6</v>
      </c>
      <c r="F279" s="36">
        <v>193.7</v>
      </c>
      <c r="G279" s="36">
        <v>164.8</v>
      </c>
      <c r="H279" s="36">
        <v>153.69999999999999</v>
      </c>
      <c r="I279" s="36">
        <v>135.69999999999999</v>
      </c>
      <c r="J279" s="36">
        <v>155.69999999999999</v>
      </c>
      <c r="K279" s="36">
        <v>226</v>
      </c>
      <c r="L279" s="36">
        <v>152.19999999999999</v>
      </c>
      <c r="M279" s="36">
        <v>118.1</v>
      </c>
      <c r="N279" s="36">
        <v>161.30000000000001</v>
      </c>
      <c r="O279" s="36">
        <v>139.19999999999999</v>
      </c>
      <c r="P279" s="36">
        <v>164.8</v>
      </c>
      <c r="Q279" s="36">
        <v>179.25</v>
      </c>
      <c r="R279" s="36">
        <v>151.39999999999998</v>
      </c>
      <c r="S279" s="36">
        <v>139.53333333333333</v>
      </c>
      <c r="T279" s="36">
        <v>190.85</v>
      </c>
      <c r="U279" s="36">
        <v>164.4</v>
      </c>
      <c r="V279" s="36">
        <v>188.7</v>
      </c>
      <c r="W279" s="36">
        <v>150.5</v>
      </c>
      <c r="X279" s="36">
        <v>136.1</v>
      </c>
      <c r="Y279" s="36">
        <v>148.30000000000001</v>
      </c>
      <c r="Z279">
        <v>156.5</v>
      </c>
      <c r="AA279" s="36">
        <v>137.1</v>
      </c>
      <c r="AB279" s="36">
        <v>145.1</v>
      </c>
      <c r="AC279" s="36">
        <v>151</v>
      </c>
      <c r="AD279">
        <v>135.4</v>
      </c>
      <c r="AE279">
        <v>142</v>
      </c>
      <c r="AF279">
        <v>155.69999999999999</v>
      </c>
      <c r="AG279">
        <v>158.1</v>
      </c>
      <c r="AH279">
        <v>146.19999999999999</v>
      </c>
      <c r="AI279">
        <v>155.19999999999999</v>
      </c>
    </row>
    <row r="280" spans="1:35">
      <c r="A280" t="s">
        <v>104</v>
      </c>
      <c r="B280">
        <v>2020</v>
      </c>
      <c r="C280" t="s">
        <v>238</v>
      </c>
      <c r="D280" t="s">
        <v>1292</v>
      </c>
      <c r="E280" s="36">
        <v>147.5</v>
      </c>
      <c r="F280" s="36">
        <v>188.9</v>
      </c>
      <c r="G280" s="36">
        <v>161.4</v>
      </c>
      <c r="H280" s="36">
        <v>153.6</v>
      </c>
      <c r="I280" s="36">
        <v>140.1</v>
      </c>
      <c r="J280" s="36">
        <v>151.19999999999999</v>
      </c>
      <c r="K280" s="36">
        <v>209.2</v>
      </c>
      <c r="L280" s="36">
        <v>150.9</v>
      </c>
      <c r="M280" s="36">
        <v>116.2</v>
      </c>
      <c r="N280" s="36">
        <v>161</v>
      </c>
      <c r="O280" s="36">
        <v>144</v>
      </c>
      <c r="P280" s="36">
        <v>163.19999999999999</v>
      </c>
      <c r="Q280" s="36">
        <v>175.15</v>
      </c>
      <c r="R280" s="36">
        <v>149.19999999999999</v>
      </c>
      <c r="S280" s="36">
        <v>139.83333333333334</v>
      </c>
      <c r="T280" s="36">
        <v>180.2</v>
      </c>
      <c r="U280" s="36">
        <v>161.4</v>
      </c>
      <c r="V280" s="36">
        <v>184.3</v>
      </c>
      <c r="W280" s="36">
        <v>153.69999999999999</v>
      </c>
      <c r="X280" s="36">
        <v>144.6</v>
      </c>
      <c r="Y280" s="36">
        <v>152.30000000000001</v>
      </c>
      <c r="Z280">
        <v>156.5</v>
      </c>
      <c r="AA280" s="36">
        <v>143.1</v>
      </c>
      <c r="AB280" s="36">
        <v>148.69999999999999</v>
      </c>
      <c r="AC280" s="36">
        <v>156.30000000000001</v>
      </c>
      <c r="AD280">
        <v>140.6</v>
      </c>
      <c r="AE280">
        <v>146.5</v>
      </c>
      <c r="AF280">
        <v>158.5</v>
      </c>
      <c r="AG280">
        <v>157</v>
      </c>
      <c r="AH280">
        <v>150.4</v>
      </c>
      <c r="AI280">
        <v>156.4</v>
      </c>
    </row>
    <row r="281" spans="1:35">
      <c r="A281" t="s">
        <v>60</v>
      </c>
      <c r="B281">
        <v>2020</v>
      </c>
      <c r="C281" t="s">
        <v>264</v>
      </c>
      <c r="D281" t="s">
        <v>1293</v>
      </c>
      <c r="E281" s="36">
        <v>145.4</v>
      </c>
      <c r="F281" s="36">
        <v>188.6</v>
      </c>
      <c r="G281" s="36">
        <v>171.6</v>
      </c>
      <c r="H281" s="36">
        <v>153.80000000000001</v>
      </c>
      <c r="I281" s="36">
        <v>145.4</v>
      </c>
      <c r="J281" s="36">
        <v>146.5</v>
      </c>
      <c r="K281" s="36">
        <v>222.2</v>
      </c>
      <c r="L281" s="36">
        <v>155.9</v>
      </c>
      <c r="M281" s="36">
        <v>114.9</v>
      </c>
      <c r="N281" s="36">
        <v>162</v>
      </c>
      <c r="O281" s="36">
        <v>150</v>
      </c>
      <c r="P281" s="36">
        <v>162.69999999999999</v>
      </c>
      <c r="Q281" s="36">
        <v>180.1</v>
      </c>
      <c r="R281" s="36">
        <v>150.65</v>
      </c>
      <c r="S281" s="36">
        <v>141</v>
      </c>
      <c r="T281" s="36">
        <v>184.35</v>
      </c>
      <c r="U281" s="36">
        <v>163.4</v>
      </c>
      <c r="V281" s="36">
        <v>183.4</v>
      </c>
      <c r="W281" s="36">
        <v>156.30000000000001</v>
      </c>
      <c r="X281" s="36">
        <v>151</v>
      </c>
      <c r="Y281" s="36">
        <v>155.5</v>
      </c>
      <c r="Z281" t="s">
        <v>79</v>
      </c>
      <c r="AA281" s="36">
        <v>147.5</v>
      </c>
      <c r="AB281" s="36">
        <v>152.80000000000001</v>
      </c>
      <c r="AC281" s="36">
        <v>160.4</v>
      </c>
      <c r="AD281">
        <v>146.1</v>
      </c>
      <c r="AE281">
        <v>153.6</v>
      </c>
      <c r="AF281">
        <v>161.6</v>
      </c>
      <c r="AG281">
        <v>156.19999999999999</v>
      </c>
      <c r="AH281">
        <v>154.5</v>
      </c>
      <c r="AI281">
        <v>159.80000000000001</v>
      </c>
    </row>
    <row r="282" spans="1:35">
      <c r="A282" t="s">
        <v>85</v>
      </c>
      <c r="B282">
        <v>2020</v>
      </c>
      <c r="C282" t="s">
        <v>264</v>
      </c>
      <c r="D282" t="s">
        <v>1293</v>
      </c>
      <c r="E282" s="36">
        <v>149.69999999999999</v>
      </c>
      <c r="F282" s="36">
        <v>195.5</v>
      </c>
      <c r="G282" s="36">
        <v>176.9</v>
      </c>
      <c r="H282" s="36">
        <v>153.9</v>
      </c>
      <c r="I282" s="36">
        <v>138</v>
      </c>
      <c r="J282" s="36">
        <v>150.5</v>
      </c>
      <c r="K282" s="36">
        <v>245.3</v>
      </c>
      <c r="L282" s="36">
        <v>158.69999999999999</v>
      </c>
      <c r="M282" s="36">
        <v>117.2</v>
      </c>
      <c r="N282" s="36">
        <v>161.4</v>
      </c>
      <c r="O282" s="36">
        <v>141.5</v>
      </c>
      <c r="P282" s="36">
        <v>165.1</v>
      </c>
      <c r="Q282" s="36">
        <v>186.2</v>
      </c>
      <c r="R282" s="36">
        <v>154.19999999999999</v>
      </c>
      <c r="S282" s="36">
        <v>140.1</v>
      </c>
      <c r="T282" s="36">
        <v>197.9</v>
      </c>
      <c r="U282" s="36">
        <v>167</v>
      </c>
      <c r="V282" s="36">
        <v>188.8</v>
      </c>
      <c r="W282" s="36">
        <v>151.1</v>
      </c>
      <c r="X282" s="36">
        <v>136.4</v>
      </c>
      <c r="Y282" s="36">
        <v>148.80000000000001</v>
      </c>
      <c r="Z282">
        <v>158</v>
      </c>
      <c r="AA282" s="36">
        <v>137.30000000000001</v>
      </c>
      <c r="AB282" s="36">
        <v>145.1</v>
      </c>
      <c r="AC282" s="36">
        <v>152</v>
      </c>
      <c r="AD282">
        <v>135.19999999999999</v>
      </c>
      <c r="AE282">
        <v>144.4</v>
      </c>
      <c r="AF282">
        <v>156.4</v>
      </c>
      <c r="AG282">
        <v>157.9</v>
      </c>
      <c r="AH282">
        <v>146.6</v>
      </c>
      <c r="AI282">
        <v>156.69999999999999</v>
      </c>
    </row>
    <row r="283" spans="1:35">
      <c r="A283" t="s">
        <v>104</v>
      </c>
      <c r="B283">
        <v>2020</v>
      </c>
      <c r="C283" t="s">
        <v>264</v>
      </c>
      <c r="D283" t="s">
        <v>1293</v>
      </c>
      <c r="E283" s="36">
        <v>146.80000000000001</v>
      </c>
      <c r="F283" s="36">
        <v>191</v>
      </c>
      <c r="G283" s="36">
        <v>173.6</v>
      </c>
      <c r="H283" s="36">
        <v>153.80000000000001</v>
      </c>
      <c r="I283" s="36">
        <v>142.69999999999999</v>
      </c>
      <c r="J283" s="36">
        <v>148.4</v>
      </c>
      <c r="K283" s="36">
        <v>230</v>
      </c>
      <c r="L283" s="36">
        <v>156.80000000000001</v>
      </c>
      <c r="M283" s="36">
        <v>115.7</v>
      </c>
      <c r="N283" s="36">
        <v>161.80000000000001</v>
      </c>
      <c r="O283" s="36">
        <v>146.5</v>
      </c>
      <c r="P283" s="36">
        <v>163.80000000000001</v>
      </c>
      <c r="Q283" s="36">
        <v>182.3</v>
      </c>
      <c r="R283" s="36">
        <v>151.80000000000001</v>
      </c>
      <c r="S283" s="36">
        <v>140.73333333333332</v>
      </c>
      <c r="T283" s="36">
        <v>189.2</v>
      </c>
      <c r="U283" s="36">
        <v>164.7</v>
      </c>
      <c r="V283" s="36">
        <v>184.8</v>
      </c>
      <c r="W283" s="36">
        <v>154.30000000000001</v>
      </c>
      <c r="X283" s="36">
        <v>144.9</v>
      </c>
      <c r="Y283" s="36">
        <v>152.80000000000001</v>
      </c>
      <c r="Z283">
        <v>158</v>
      </c>
      <c r="AA283" s="36">
        <v>143.6</v>
      </c>
      <c r="AB283" s="36">
        <v>149.19999999999999</v>
      </c>
      <c r="AC283" s="36">
        <v>157.19999999999999</v>
      </c>
      <c r="AD283">
        <v>140.4</v>
      </c>
      <c r="AE283">
        <v>148.4</v>
      </c>
      <c r="AF283">
        <v>158.6</v>
      </c>
      <c r="AG283">
        <v>156.9</v>
      </c>
      <c r="AH283">
        <v>150.69999999999999</v>
      </c>
      <c r="AI283">
        <v>158.4</v>
      </c>
    </row>
    <row r="284" spans="1:35">
      <c r="A284" t="s">
        <v>60</v>
      </c>
      <c r="B284">
        <v>2020</v>
      </c>
      <c r="C284" t="s">
        <v>273</v>
      </c>
      <c r="D284" t="s">
        <v>1294</v>
      </c>
      <c r="E284" s="36">
        <v>144.6</v>
      </c>
      <c r="F284" s="36">
        <v>188.5</v>
      </c>
      <c r="G284" s="36">
        <v>173.4</v>
      </c>
      <c r="H284" s="36">
        <v>154</v>
      </c>
      <c r="I284" s="36">
        <v>150</v>
      </c>
      <c r="J284" s="36">
        <v>145.9</v>
      </c>
      <c r="K284" s="36">
        <v>225.2</v>
      </c>
      <c r="L284" s="36">
        <v>159.5</v>
      </c>
      <c r="M284" s="36">
        <v>114.4</v>
      </c>
      <c r="N284" s="36">
        <v>163.5</v>
      </c>
      <c r="O284" s="36">
        <v>153.4</v>
      </c>
      <c r="P284" s="36">
        <v>163.6</v>
      </c>
      <c r="Q284" s="36">
        <v>180.95</v>
      </c>
      <c r="R284" s="36">
        <v>152.05000000000001</v>
      </c>
      <c r="S284" s="36">
        <v>142.66666666666666</v>
      </c>
      <c r="T284" s="36">
        <v>185.55</v>
      </c>
      <c r="U284" s="36">
        <v>164.5</v>
      </c>
      <c r="V284" s="36">
        <v>183.6</v>
      </c>
      <c r="W284" s="36">
        <v>157</v>
      </c>
      <c r="X284" s="36">
        <v>151.6</v>
      </c>
      <c r="Y284" s="36">
        <v>156.30000000000001</v>
      </c>
      <c r="Z284" t="s">
        <v>79</v>
      </c>
      <c r="AA284" s="36">
        <v>148.69999999999999</v>
      </c>
      <c r="AB284" s="36">
        <v>153.4</v>
      </c>
      <c r="AC284" s="36">
        <v>161.6</v>
      </c>
      <c r="AD284">
        <v>146.4</v>
      </c>
      <c r="AE284">
        <v>153.9</v>
      </c>
      <c r="AF284">
        <v>162.9</v>
      </c>
      <c r="AG284">
        <v>156.6</v>
      </c>
      <c r="AH284">
        <v>155.19999999999999</v>
      </c>
      <c r="AI284">
        <v>160.69999999999999</v>
      </c>
    </row>
    <row r="285" spans="1:35">
      <c r="A285" t="s">
        <v>85</v>
      </c>
      <c r="B285">
        <v>2020</v>
      </c>
      <c r="C285" t="s">
        <v>273</v>
      </c>
      <c r="D285" t="s">
        <v>1294</v>
      </c>
      <c r="E285" s="36">
        <v>149</v>
      </c>
      <c r="F285" s="36">
        <v>195.7</v>
      </c>
      <c r="G285" s="36">
        <v>178.3</v>
      </c>
      <c r="H285" s="36">
        <v>154.19999999999999</v>
      </c>
      <c r="I285" s="36">
        <v>140.69999999999999</v>
      </c>
      <c r="J285" s="36">
        <v>149.69999999999999</v>
      </c>
      <c r="K285" s="36">
        <v>240.9</v>
      </c>
      <c r="L285" s="36">
        <v>161.5</v>
      </c>
      <c r="M285" s="36">
        <v>117.1</v>
      </c>
      <c r="N285" s="36">
        <v>161.9</v>
      </c>
      <c r="O285" s="36">
        <v>143.30000000000001</v>
      </c>
      <c r="P285" s="36">
        <v>166.1</v>
      </c>
      <c r="Q285" s="36">
        <v>187</v>
      </c>
      <c r="R285" s="36">
        <v>155.25</v>
      </c>
      <c r="S285" s="36">
        <v>141.29999999999998</v>
      </c>
      <c r="T285" s="36">
        <v>195.3</v>
      </c>
      <c r="U285" s="36">
        <v>167</v>
      </c>
      <c r="V285" s="36">
        <v>190.2</v>
      </c>
      <c r="W285" s="36">
        <v>151.9</v>
      </c>
      <c r="X285" s="36">
        <v>136.69999999999999</v>
      </c>
      <c r="Y285" s="36">
        <v>149.6</v>
      </c>
      <c r="Z285">
        <v>158.4</v>
      </c>
      <c r="AA285" s="36">
        <v>137.9</v>
      </c>
      <c r="AB285" s="36">
        <v>145.5</v>
      </c>
      <c r="AC285" s="36">
        <v>152.9</v>
      </c>
      <c r="AD285">
        <v>135.5</v>
      </c>
      <c r="AE285">
        <v>144.30000000000001</v>
      </c>
      <c r="AF285">
        <v>156.9</v>
      </c>
      <c r="AG285">
        <v>157.9</v>
      </c>
      <c r="AH285">
        <v>146.9</v>
      </c>
      <c r="AI285">
        <v>156.9</v>
      </c>
    </row>
    <row r="286" spans="1:35">
      <c r="A286" t="s">
        <v>104</v>
      </c>
      <c r="B286">
        <v>2020</v>
      </c>
      <c r="C286" t="s">
        <v>273</v>
      </c>
      <c r="D286" t="s">
        <v>1294</v>
      </c>
      <c r="E286" s="36">
        <v>146</v>
      </c>
      <c r="F286" s="36">
        <v>191</v>
      </c>
      <c r="G286" s="36">
        <v>175.3</v>
      </c>
      <c r="H286" s="36">
        <v>154.1</v>
      </c>
      <c r="I286" s="36">
        <v>146.6</v>
      </c>
      <c r="J286" s="36">
        <v>147.69999999999999</v>
      </c>
      <c r="K286" s="36">
        <v>230.5</v>
      </c>
      <c r="L286" s="36">
        <v>160.19999999999999</v>
      </c>
      <c r="M286" s="36">
        <v>115.3</v>
      </c>
      <c r="N286" s="36">
        <v>163</v>
      </c>
      <c r="O286" s="36">
        <v>149.19999999999999</v>
      </c>
      <c r="P286" s="36">
        <v>164.8</v>
      </c>
      <c r="Q286" s="36">
        <v>183.15</v>
      </c>
      <c r="R286" s="36">
        <v>153.1</v>
      </c>
      <c r="S286" s="36">
        <v>142.23333333333332</v>
      </c>
      <c r="T286" s="36">
        <v>189.1</v>
      </c>
      <c r="U286" s="36">
        <v>165.4</v>
      </c>
      <c r="V286" s="36">
        <v>185.4</v>
      </c>
      <c r="W286" s="36">
        <v>155</v>
      </c>
      <c r="X286" s="36">
        <v>145.4</v>
      </c>
      <c r="Y286" s="36">
        <v>153.6</v>
      </c>
      <c r="Z286">
        <v>158.4</v>
      </c>
      <c r="AA286" s="36">
        <v>144.6</v>
      </c>
      <c r="AB286" s="36">
        <v>149.69999999999999</v>
      </c>
      <c r="AC286" s="36">
        <v>158.30000000000001</v>
      </c>
      <c r="AD286">
        <v>140.69999999999999</v>
      </c>
      <c r="AE286">
        <v>148.5</v>
      </c>
      <c r="AF286">
        <v>159.4</v>
      </c>
      <c r="AG286">
        <v>157.1</v>
      </c>
      <c r="AH286">
        <v>151.19999999999999</v>
      </c>
      <c r="AI286">
        <v>158.9</v>
      </c>
    </row>
    <row r="287" spans="1:35">
      <c r="A287" t="s">
        <v>60</v>
      </c>
      <c r="B287">
        <v>2021</v>
      </c>
      <c r="C287" t="s">
        <v>62</v>
      </c>
      <c r="D287" t="s">
        <v>1251</v>
      </c>
      <c r="E287" s="36">
        <v>143.4</v>
      </c>
      <c r="F287" s="36">
        <v>187.5</v>
      </c>
      <c r="G287" s="36">
        <v>173.4</v>
      </c>
      <c r="H287" s="36">
        <v>154</v>
      </c>
      <c r="I287" s="36">
        <v>154.80000000000001</v>
      </c>
      <c r="J287" s="36">
        <v>147</v>
      </c>
      <c r="K287" s="36">
        <v>187.8</v>
      </c>
      <c r="L287" s="36">
        <v>159.5</v>
      </c>
      <c r="M287" s="36">
        <v>113.8</v>
      </c>
      <c r="N287" s="36">
        <v>164.5</v>
      </c>
      <c r="O287" s="36">
        <v>156.1</v>
      </c>
      <c r="P287" s="36">
        <v>164.3</v>
      </c>
      <c r="Q287" s="36">
        <v>180.45</v>
      </c>
      <c r="R287" s="36">
        <v>151.44999999999999</v>
      </c>
      <c r="S287" s="36">
        <v>144.30000000000001</v>
      </c>
      <c r="T287" s="36">
        <v>167.4</v>
      </c>
      <c r="U287" s="36">
        <v>159.6</v>
      </c>
      <c r="V287" s="36">
        <v>184.6</v>
      </c>
      <c r="W287" s="36">
        <v>157.5</v>
      </c>
      <c r="X287" s="36">
        <v>152.4</v>
      </c>
      <c r="Y287" s="36">
        <v>156.80000000000001</v>
      </c>
      <c r="Z287" t="s">
        <v>79</v>
      </c>
      <c r="AA287" s="36">
        <v>150.9</v>
      </c>
      <c r="AB287" s="36">
        <v>153.9</v>
      </c>
      <c r="AC287" s="36">
        <v>162.5</v>
      </c>
      <c r="AD287">
        <v>147.5</v>
      </c>
      <c r="AE287">
        <v>155.1</v>
      </c>
      <c r="AF287">
        <v>163.5</v>
      </c>
      <c r="AG287">
        <v>156.19999999999999</v>
      </c>
      <c r="AH287">
        <v>155.9</v>
      </c>
      <c r="AI287">
        <v>158.5</v>
      </c>
    </row>
    <row r="288" spans="1:35">
      <c r="A288" t="s">
        <v>85</v>
      </c>
      <c r="B288">
        <v>2021</v>
      </c>
      <c r="C288" t="s">
        <v>62</v>
      </c>
      <c r="D288" t="s">
        <v>1251</v>
      </c>
      <c r="E288" s="36">
        <v>148</v>
      </c>
      <c r="F288" s="36">
        <v>194.8</v>
      </c>
      <c r="G288" s="36">
        <v>178.4</v>
      </c>
      <c r="H288" s="36">
        <v>154.4</v>
      </c>
      <c r="I288" s="36">
        <v>144.1</v>
      </c>
      <c r="J288" s="36">
        <v>152.6</v>
      </c>
      <c r="K288" s="36">
        <v>206.8</v>
      </c>
      <c r="L288" s="36">
        <v>162.1</v>
      </c>
      <c r="M288" s="36">
        <v>116.3</v>
      </c>
      <c r="N288" s="36">
        <v>163</v>
      </c>
      <c r="O288" s="36">
        <v>145.9</v>
      </c>
      <c r="P288" s="36">
        <v>167.2</v>
      </c>
      <c r="Q288" s="36">
        <v>186.60000000000002</v>
      </c>
      <c r="R288" s="36">
        <v>155.05000000000001</v>
      </c>
      <c r="S288" s="36">
        <v>142.53333333333333</v>
      </c>
      <c r="T288" s="36">
        <v>179.7</v>
      </c>
      <c r="U288" s="36">
        <v>163.4</v>
      </c>
      <c r="V288" s="36">
        <v>191.8</v>
      </c>
      <c r="W288" s="36">
        <v>152.5</v>
      </c>
      <c r="X288" s="36">
        <v>137.30000000000001</v>
      </c>
      <c r="Y288" s="36">
        <v>150.19999999999999</v>
      </c>
      <c r="Z288">
        <v>157.69999999999999</v>
      </c>
      <c r="AA288" s="36">
        <v>142.9</v>
      </c>
      <c r="AB288" s="36">
        <v>145.69999999999999</v>
      </c>
      <c r="AC288" s="36">
        <v>154.1</v>
      </c>
      <c r="AD288">
        <v>136.9</v>
      </c>
      <c r="AE288">
        <v>145.4</v>
      </c>
      <c r="AF288">
        <v>156.1</v>
      </c>
      <c r="AG288">
        <v>157.69999999999999</v>
      </c>
      <c r="AH288">
        <v>147.6</v>
      </c>
      <c r="AI288">
        <v>156</v>
      </c>
    </row>
    <row r="289" spans="1:35">
      <c r="A289" t="s">
        <v>104</v>
      </c>
      <c r="B289">
        <v>2021</v>
      </c>
      <c r="C289" t="s">
        <v>62</v>
      </c>
      <c r="D289" t="s">
        <v>1251</v>
      </c>
      <c r="E289" s="36">
        <v>144.9</v>
      </c>
      <c r="F289" s="36">
        <v>190.1</v>
      </c>
      <c r="G289" s="36">
        <v>175.3</v>
      </c>
      <c r="H289" s="36">
        <v>154.1</v>
      </c>
      <c r="I289" s="36">
        <v>150.9</v>
      </c>
      <c r="J289" s="36">
        <v>149.6</v>
      </c>
      <c r="K289" s="36">
        <v>194.2</v>
      </c>
      <c r="L289" s="36">
        <v>160.4</v>
      </c>
      <c r="M289" s="36">
        <v>114.6</v>
      </c>
      <c r="N289" s="36">
        <v>164</v>
      </c>
      <c r="O289" s="36">
        <v>151.80000000000001</v>
      </c>
      <c r="P289" s="36">
        <v>165.6</v>
      </c>
      <c r="Q289" s="36">
        <v>182.7</v>
      </c>
      <c r="R289" s="36">
        <v>152.65</v>
      </c>
      <c r="S289" s="36">
        <v>143.70000000000002</v>
      </c>
      <c r="T289" s="36">
        <v>171.89999999999998</v>
      </c>
      <c r="U289" s="36">
        <v>161</v>
      </c>
      <c r="V289" s="36">
        <v>186.5</v>
      </c>
      <c r="W289" s="36">
        <v>155.5</v>
      </c>
      <c r="X289" s="36">
        <v>146.1</v>
      </c>
      <c r="Y289" s="36">
        <v>154.19999999999999</v>
      </c>
      <c r="Z289">
        <v>157.69999999999999</v>
      </c>
      <c r="AA289" s="36">
        <v>147.9</v>
      </c>
      <c r="AB289" s="36">
        <v>150</v>
      </c>
      <c r="AC289" s="36">
        <v>159.30000000000001</v>
      </c>
      <c r="AD289">
        <v>141.9</v>
      </c>
      <c r="AE289">
        <v>149.6</v>
      </c>
      <c r="AF289">
        <v>159.19999999999999</v>
      </c>
      <c r="AG289">
        <v>156.80000000000001</v>
      </c>
      <c r="AH289">
        <v>151.9</v>
      </c>
      <c r="AI289">
        <v>157.30000000000001</v>
      </c>
    </row>
    <row r="290" spans="1:35">
      <c r="A290" t="s">
        <v>60</v>
      </c>
      <c r="B290">
        <v>2021</v>
      </c>
      <c r="C290" t="s">
        <v>116</v>
      </c>
      <c r="D290" t="s">
        <v>1252</v>
      </c>
      <c r="E290" s="36">
        <v>142.80000000000001</v>
      </c>
      <c r="F290" s="36">
        <v>184</v>
      </c>
      <c r="G290" s="36">
        <v>168</v>
      </c>
      <c r="H290" s="36">
        <v>154.4</v>
      </c>
      <c r="I290" s="36">
        <v>163</v>
      </c>
      <c r="J290" s="36">
        <v>147.80000000000001</v>
      </c>
      <c r="K290" s="36">
        <v>149.69999999999999</v>
      </c>
      <c r="L290" s="36">
        <v>158.30000000000001</v>
      </c>
      <c r="M290" s="36">
        <v>111.8</v>
      </c>
      <c r="N290" s="36">
        <v>165</v>
      </c>
      <c r="O290" s="36">
        <v>160</v>
      </c>
      <c r="P290" s="36">
        <v>165.8</v>
      </c>
      <c r="Q290" s="36">
        <v>176</v>
      </c>
      <c r="R290" s="36">
        <v>150.55000000000001</v>
      </c>
      <c r="S290" s="36">
        <v>146.86666666666667</v>
      </c>
      <c r="T290" s="36">
        <v>148.75</v>
      </c>
      <c r="U290" s="36">
        <v>154.69999999999999</v>
      </c>
      <c r="V290" s="36">
        <v>186.5</v>
      </c>
      <c r="W290" s="36">
        <v>159.1</v>
      </c>
      <c r="X290" s="36">
        <v>153.9</v>
      </c>
      <c r="Y290" s="36">
        <v>158.4</v>
      </c>
      <c r="Z290" t="s">
        <v>79</v>
      </c>
      <c r="AA290" s="36">
        <v>154.4</v>
      </c>
      <c r="AB290" s="36">
        <v>154.80000000000001</v>
      </c>
      <c r="AC290" s="36">
        <v>164.3</v>
      </c>
      <c r="AD290">
        <v>150.19999999999999</v>
      </c>
      <c r="AE290">
        <v>157</v>
      </c>
      <c r="AF290">
        <v>163.6</v>
      </c>
      <c r="AG290">
        <v>155.19999999999999</v>
      </c>
      <c r="AH290">
        <v>157.19999999999999</v>
      </c>
      <c r="AI290">
        <v>156.69999999999999</v>
      </c>
    </row>
    <row r="291" spans="1:35">
      <c r="A291" t="s">
        <v>85</v>
      </c>
      <c r="B291">
        <v>2021</v>
      </c>
      <c r="C291" t="s">
        <v>116</v>
      </c>
      <c r="D291" t="s">
        <v>1252</v>
      </c>
      <c r="E291" s="36">
        <v>147.6</v>
      </c>
      <c r="F291" s="36">
        <v>191.2</v>
      </c>
      <c r="G291" s="36">
        <v>169.9</v>
      </c>
      <c r="H291" s="36">
        <v>155.1</v>
      </c>
      <c r="I291" s="36">
        <v>151.4</v>
      </c>
      <c r="J291" s="36">
        <v>154</v>
      </c>
      <c r="K291" s="36">
        <v>180.2</v>
      </c>
      <c r="L291" s="36">
        <v>159.80000000000001</v>
      </c>
      <c r="M291" s="36">
        <v>114.9</v>
      </c>
      <c r="N291" s="36">
        <v>162.5</v>
      </c>
      <c r="O291" s="36">
        <v>149.19999999999999</v>
      </c>
      <c r="P291" s="36">
        <v>169.4</v>
      </c>
      <c r="Q291" s="36">
        <v>180.55</v>
      </c>
      <c r="R291" s="36">
        <v>153.69999999999999</v>
      </c>
      <c r="S291" s="36">
        <v>145.23333333333335</v>
      </c>
      <c r="T291" s="36">
        <v>167.1</v>
      </c>
      <c r="U291" s="36">
        <v>160.80000000000001</v>
      </c>
      <c r="V291" s="36">
        <v>193.3</v>
      </c>
      <c r="W291" s="36">
        <v>154.19999999999999</v>
      </c>
      <c r="X291" s="36">
        <v>138.19999999999999</v>
      </c>
      <c r="Y291" s="36">
        <v>151.80000000000001</v>
      </c>
      <c r="Z291">
        <v>159.80000000000001</v>
      </c>
      <c r="AA291" s="36">
        <v>149.1</v>
      </c>
      <c r="AB291" s="36">
        <v>146.5</v>
      </c>
      <c r="AC291" s="36">
        <v>156.30000000000001</v>
      </c>
      <c r="AD291">
        <v>140.5</v>
      </c>
      <c r="AE291">
        <v>147.30000000000001</v>
      </c>
      <c r="AF291">
        <v>156.6</v>
      </c>
      <c r="AG291">
        <v>156.69999999999999</v>
      </c>
      <c r="AH291">
        <v>149.30000000000001</v>
      </c>
      <c r="AI291">
        <v>156.5</v>
      </c>
    </row>
    <row r="292" spans="1:35">
      <c r="A292" t="s">
        <v>104</v>
      </c>
      <c r="B292">
        <v>2021</v>
      </c>
      <c r="C292" t="s">
        <v>116</v>
      </c>
      <c r="D292" t="s">
        <v>1252</v>
      </c>
      <c r="E292" s="36">
        <v>144.30000000000001</v>
      </c>
      <c r="F292" s="36">
        <v>186.5</v>
      </c>
      <c r="G292" s="36">
        <v>168.7</v>
      </c>
      <c r="H292" s="36">
        <v>154.69999999999999</v>
      </c>
      <c r="I292" s="36">
        <v>158.69999999999999</v>
      </c>
      <c r="J292" s="36">
        <v>150.69999999999999</v>
      </c>
      <c r="K292" s="36">
        <v>160</v>
      </c>
      <c r="L292" s="36">
        <v>158.80000000000001</v>
      </c>
      <c r="M292" s="36">
        <v>112.8</v>
      </c>
      <c r="N292" s="36">
        <v>164.2</v>
      </c>
      <c r="O292" s="36">
        <v>155.5</v>
      </c>
      <c r="P292" s="36">
        <v>167.5</v>
      </c>
      <c r="Q292" s="36">
        <v>177.6</v>
      </c>
      <c r="R292" s="36">
        <v>151.55000000000001</v>
      </c>
      <c r="S292" s="36">
        <v>146.33333333333334</v>
      </c>
      <c r="T292" s="36">
        <v>155.35</v>
      </c>
      <c r="U292" s="36">
        <v>156.9</v>
      </c>
      <c r="V292" s="36">
        <v>188.3</v>
      </c>
      <c r="W292" s="36">
        <v>157.19999999999999</v>
      </c>
      <c r="X292" s="36">
        <v>147.4</v>
      </c>
      <c r="Y292" s="36">
        <v>155.80000000000001</v>
      </c>
      <c r="Z292">
        <v>159.80000000000001</v>
      </c>
      <c r="AA292" s="36">
        <v>152.4</v>
      </c>
      <c r="AB292" s="36">
        <v>150.9</v>
      </c>
      <c r="AC292" s="36">
        <v>161.30000000000001</v>
      </c>
      <c r="AD292">
        <v>145.1</v>
      </c>
      <c r="AE292">
        <v>151.5</v>
      </c>
      <c r="AF292">
        <v>159.5</v>
      </c>
      <c r="AG292">
        <v>155.80000000000001</v>
      </c>
      <c r="AH292">
        <v>153.4</v>
      </c>
      <c r="AI292">
        <v>156.6</v>
      </c>
    </row>
    <row r="293" spans="1:35">
      <c r="A293" t="s">
        <v>60</v>
      </c>
      <c r="B293">
        <v>2021</v>
      </c>
      <c r="C293" t="s">
        <v>138</v>
      </c>
      <c r="D293" t="s">
        <v>1253</v>
      </c>
      <c r="E293" s="36">
        <v>142.5</v>
      </c>
      <c r="F293" s="36">
        <v>189.4</v>
      </c>
      <c r="G293" s="36">
        <v>163.19999999999999</v>
      </c>
      <c r="H293" s="36">
        <v>154.5</v>
      </c>
      <c r="I293" s="36">
        <v>168.2</v>
      </c>
      <c r="J293" s="36">
        <v>150.5</v>
      </c>
      <c r="K293" s="36">
        <v>141</v>
      </c>
      <c r="L293" s="36">
        <v>159.19999999999999</v>
      </c>
      <c r="M293" s="36">
        <v>111.7</v>
      </c>
      <c r="N293" s="36">
        <v>164</v>
      </c>
      <c r="O293" s="36">
        <v>160.6</v>
      </c>
      <c r="P293" s="36">
        <v>166.4</v>
      </c>
      <c r="Q293" s="36">
        <v>176.3</v>
      </c>
      <c r="R293" s="36">
        <v>150.85</v>
      </c>
      <c r="S293" s="36">
        <v>148.76666666666665</v>
      </c>
      <c r="T293" s="36">
        <v>145.75</v>
      </c>
      <c r="U293" s="36">
        <v>154.5</v>
      </c>
      <c r="V293" s="36">
        <v>186.1</v>
      </c>
      <c r="W293" s="36">
        <v>159.6</v>
      </c>
      <c r="X293" s="36">
        <v>154.4</v>
      </c>
      <c r="Y293" s="36">
        <v>158.9</v>
      </c>
      <c r="Z293" t="s">
        <v>931</v>
      </c>
      <c r="AA293" s="36">
        <v>156</v>
      </c>
      <c r="AB293" s="36">
        <v>154.80000000000001</v>
      </c>
      <c r="AC293" s="36">
        <v>164.6</v>
      </c>
      <c r="AD293">
        <v>151.30000000000001</v>
      </c>
      <c r="AE293">
        <v>157.80000000000001</v>
      </c>
      <c r="AF293">
        <v>163.80000000000001</v>
      </c>
      <c r="AG293">
        <v>153.1</v>
      </c>
      <c r="AH293">
        <v>157.30000000000001</v>
      </c>
      <c r="AI293">
        <v>156.69999999999999</v>
      </c>
    </row>
    <row r="294" spans="1:35">
      <c r="A294" t="s">
        <v>85</v>
      </c>
      <c r="B294">
        <v>2021</v>
      </c>
      <c r="C294" t="s">
        <v>138</v>
      </c>
      <c r="D294" t="s">
        <v>1253</v>
      </c>
      <c r="E294" s="36">
        <v>147.5</v>
      </c>
      <c r="F294" s="36">
        <v>197.5</v>
      </c>
      <c r="G294" s="36">
        <v>164.7</v>
      </c>
      <c r="H294" s="36">
        <v>155.6</v>
      </c>
      <c r="I294" s="36">
        <v>156.4</v>
      </c>
      <c r="J294" s="36">
        <v>157.30000000000001</v>
      </c>
      <c r="K294" s="36">
        <v>166.1</v>
      </c>
      <c r="L294" s="36">
        <v>161.1</v>
      </c>
      <c r="M294" s="36">
        <v>114.3</v>
      </c>
      <c r="N294" s="36">
        <v>162.6</v>
      </c>
      <c r="O294" s="36">
        <v>150.69999999999999</v>
      </c>
      <c r="P294" s="36">
        <v>170.3</v>
      </c>
      <c r="Q294" s="36">
        <v>181.1</v>
      </c>
      <c r="R294" s="36">
        <v>154.30000000000001</v>
      </c>
      <c r="S294" s="36">
        <v>147</v>
      </c>
      <c r="T294" s="36">
        <v>161.69999999999999</v>
      </c>
      <c r="U294" s="36">
        <v>160.4</v>
      </c>
      <c r="V294" s="36">
        <v>193.5</v>
      </c>
      <c r="W294" s="36">
        <v>155.1</v>
      </c>
      <c r="X294" s="36">
        <v>138.69999999999999</v>
      </c>
      <c r="Y294" s="36">
        <v>152.6</v>
      </c>
      <c r="Z294">
        <v>159.9</v>
      </c>
      <c r="AA294" s="36">
        <v>154.80000000000001</v>
      </c>
      <c r="AB294" s="36">
        <v>147.19999999999999</v>
      </c>
      <c r="AC294" s="36">
        <v>156.9</v>
      </c>
      <c r="AD294">
        <v>141.69999999999999</v>
      </c>
      <c r="AE294">
        <v>148.6</v>
      </c>
      <c r="AF294">
        <v>157.6</v>
      </c>
      <c r="AG294">
        <v>154.9</v>
      </c>
      <c r="AH294">
        <v>150</v>
      </c>
      <c r="AI294">
        <v>156.9</v>
      </c>
    </row>
    <row r="295" spans="1:35">
      <c r="A295" t="s">
        <v>104</v>
      </c>
      <c r="B295">
        <v>2021</v>
      </c>
      <c r="C295" t="s">
        <v>138</v>
      </c>
      <c r="D295" t="s">
        <v>1253</v>
      </c>
      <c r="E295" s="36">
        <v>144.1</v>
      </c>
      <c r="F295" s="36">
        <v>192.2</v>
      </c>
      <c r="G295" s="36">
        <v>163.80000000000001</v>
      </c>
      <c r="H295" s="36">
        <v>154.9</v>
      </c>
      <c r="I295" s="36">
        <v>163.9</v>
      </c>
      <c r="J295" s="36">
        <v>153.69999999999999</v>
      </c>
      <c r="K295" s="36">
        <v>149.5</v>
      </c>
      <c r="L295" s="36">
        <v>159.80000000000001</v>
      </c>
      <c r="M295" s="36">
        <v>112.6</v>
      </c>
      <c r="N295" s="36">
        <v>163.5</v>
      </c>
      <c r="O295" s="36">
        <v>156.5</v>
      </c>
      <c r="P295" s="36">
        <v>168.2</v>
      </c>
      <c r="Q295" s="36">
        <v>178</v>
      </c>
      <c r="R295" s="36">
        <v>151.94999999999999</v>
      </c>
      <c r="S295" s="36">
        <v>148.23333333333332</v>
      </c>
      <c r="T295" s="36">
        <v>151.6</v>
      </c>
      <c r="U295" s="36">
        <v>156.69999999999999</v>
      </c>
      <c r="V295" s="36">
        <v>188.1</v>
      </c>
      <c r="W295" s="36">
        <v>157.80000000000001</v>
      </c>
      <c r="X295" s="36">
        <v>147.9</v>
      </c>
      <c r="Y295" s="36">
        <v>156.4</v>
      </c>
      <c r="Z295">
        <v>159.9</v>
      </c>
      <c r="AA295" s="36">
        <v>155.5</v>
      </c>
      <c r="AB295" s="36">
        <v>151.19999999999999</v>
      </c>
      <c r="AC295" s="36">
        <v>161.69999999999999</v>
      </c>
      <c r="AD295">
        <v>146.19999999999999</v>
      </c>
      <c r="AE295">
        <v>152.6</v>
      </c>
      <c r="AF295">
        <v>160.19999999999999</v>
      </c>
      <c r="AG295">
        <v>153.80000000000001</v>
      </c>
      <c r="AH295">
        <v>153.80000000000001</v>
      </c>
      <c r="AI295">
        <v>156.80000000000001</v>
      </c>
    </row>
    <row r="296" spans="1:35">
      <c r="A296" t="s">
        <v>60</v>
      </c>
      <c r="B296">
        <v>2021</v>
      </c>
      <c r="C296" t="s">
        <v>154</v>
      </c>
      <c r="D296" t="s">
        <v>1254</v>
      </c>
      <c r="E296" s="36">
        <v>142.69999999999999</v>
      </c>
      <c r="F296" s="36">
        <v>195.5</v>
      </c>
      <c r="G296" s="36">
        <v>163.4</v>
      </c>
      <c r="H296" s="36">
        <v>155</v>
      </c>
      <c r="I296" s="36">
        <v>175.2</v>
      </c>
      <c r="J296" s="36">
        <v>160.6</v>
      </c>
      <c r="K296" s="36">
        <v>135.1</v>
      </c>
      <c r="L296" s="36">
        <v>161.1</v>
      </c>
      <c r="M296" s="36">
        <v>112.2</v>
      </c>
      <c r="N296" s="36">
        <v>164.4</v>
      </c>
      <c r="O296" s="36">
        <v>161.9</v>
      </c>
      <c r="P296" s="36">
        <v>166.8</v>
      </c>
      <c r="Q296" s="36">
        <v>179.45</v>
      </c>
      <c r="R296" s="36">
        <v>151.89999999999998</v>
      </c>
      <c r="S296" s="36">
        <v>151.4</v>
      </c>
      <c r="T296" s="36">
        <v>147.85</v>
      </c>
      <c r="U296" s="36">
        <v>155.6</v>
      </c>
      <c r="V296" s="36">
        <v>186.8</v>
      </c>
      <c r="W296" s="36">
        <v>160.69999999999999</v>
      </c>
      <c r="X296" s="36">
        <v>155.1</v>
      </c>
      <c r="Y296" s="36">
        <v>159.9</v>
      </c>
      <c r="Z296" t="s">
        <v>931</v>
      </c>
      <c r="AA296" s="36">
        <v>156</v>
      </c>
      <c r="AB296" s="36">
        <v>155.5</v>
      </c>
      <c r="AC296" s="36">
        <v>165.3</v>
      </c>
      <c r="AD296">
        <v>151.69999999999999</v>
      </c>
      <c r="AE296">
        <v>158.6</v>
      </c>
      <c r="AF296">
        <v>164.1</v>
      </c>
      <c r="AG296">
        <v>154.6</v>
      </c>
      <c r="AH296">
        <v>158</v>
      </c>
      <c r="AI296">
        <v>157.6</v>
      </c>
    </row>
    <row r="297" spans="1:35">
      <c r="A297" t="s">
        <v>85</v>
      </c>
      <c r="B297">
        <v>2021</v>
      </c>
      <c r="C297" t="s">
        <v>154</v>
      </c>
      <c r="D297" t="s">
        <v>1254</v>
      </c>
      <c r="E297" s="36">
        <v>147.6</v>
      </c>
      <c r="F297" s="36">
        <v>202.5</v>
      </c>
      <c r="G297" s="36">
        <v>166.4</v>
      </c>
      <c r="H297" s="36">
        <v>156</v>
      </c>
      <c r="I297" s="36">
        <v>161.4</v>
      </c>
      <c r="J297" s="36">
        <v>168.8</v>
      </c>
      <c r="K297" s="36">
        <v>161.6</v>
      </c>
      <c r="L297" s="36">
        <v>162.80000000000001</v>
      </c>
      <c r="M297" s="36">
        <v>114.8</v>
      </c>
      <c r="N297" s="36">
        <v>162.80000000000001</v>
      </c>
      <c r="O297" s="36">
        <v>151.5</v>
      </c>
      <c r="P297" s="36">
        <v>171.4</v>
      </c>
      <c r="Q297" s="36">
        <v>184.45</v>
      </c>
      <c r="R297" s="36">
        <v>155.19999999999999</v>
      </c>
      <c r="S297" s="36">
        <v>149.20000000000002</v>
      </c>
      <c r="T297" s="36">
        <v>165.2</v>
      </c>
      <c r="U297" s="36">
        <v>162</v>
      </c>
      <c r="V297" s="36">
        <v>194.4</v>
      </c>
      <c r="W297" s="36">
        <v>155.9</v>
      </c>
      <c r="X297" s="36">
        <v>139.30000000000001</v>
      </c>
      <c r="Y297" s="36">
        <v>153.4</v>
      </c>
      <c r="Z297">
        <v>161.4</v>
      </c>
      <c r="AA297" s="36">
        <v>154.9</v>
      </c>
      <c r="AB297" s="36">
        <v>147.6</v>
      </c>
      <c r="AC297" s="36">
        <v>157.5</v>
      </c>
      <c r="AD297">
        <v>142.1</v>
      </c>
      <c r="AE297">
        <v>149.1</v>
      </c>
      <c r="AF297">
        <v>157.6</v>
      </c>
      <c r="AG297">
        <v>156.6</v>
      </c>
      <c r="AH297">
        <v>150.5</v>
      </c>
      <c r="AI297">
        <v>158</v>
      </c>
    </row>
    <row r="298" spans="1:35">
      <c r="A298" t="s">
        <v>104</v>
      </c>
      <c r="B298">
        <v>2021</v>
      </c>
      <c r="C298" t="s">
        <v>154</v>
      </c>
      <c r="D298" t="s">
        <v>1254</v>
      </c>
      <c r="E298" s="36">
        <v>144.30000000000001</v>
      </c>
      <c r="F298" s="36">
        <v>198</v>
      </c>
      <c r="G298" s="36">
        <v>164.6</v>
      </c>
      <c r="H298" s="36">
        <v>155.4</v>
      </c>
      <c r="I298" s="36">
        <v>170.1</v>
      </c>
      <c r="J298" s="36">
        <v>164.4</v>
      </c>
      <c r="K298" s="36">
        <v>144.1</v>
      </c>
      <c r="L298" s="36">
        <v>161.69999999999999</v>
      </c>
      <c r="M298" s="36">
        <v>113.1</v>
      </c>
      <c r="N298" s="36">
        <v>163.9</v>
      </c>
      <c r="O298" s="36">
        <v>157.6</v>
      </c>
      <c r="P298" s="36">
        <v>168.9</v>
      </c>
      <c r="Q298" s="36">
        <v>181.3</v>
      </c>
      <c r="R298" s="36">
        <v>153</v>
      </c>
      <c r="S298" s="36">
        <v>150.70000000000002</v>
      </c>
      <c r="T298" s="36">
        <v>154.25</v>
      </c>
      <c r="U298" s="36">
        <v>158</v>
      </c>
      <c r="V298" s="36">
        <v>188.8</v>
      </c>
      <c r="W298" s="36">
        <v>158.80000000000001</v>
      </c>
      <c r="X298" s="36">
        <v>148.5</v>
      </c>
      <c r="Y298" s="36">
        <v>157.30000000000001</v>
      </c>
      <c r="Z298">
        <v>161.4</v>
      </c>
      <c r="AA298" s="36">
        <v>155.6</v>
      </c>
      <c r="AB298" s="36">
        <v>151.80000000000001</v>
      </c>
      <c r="AC298" s="36">
        <v>162.30000000000001</v>
      </c>
      <c r="AD298">
        <v>146.6</v>
      </c>
      <c r="AE298">
        <v>153.19999999999999</v>
      </c>
      <c r="AF298">
        <v>160.30000000000001</v>
      </c>
      <c r="AG298">
        <v>155.4</v>
      </c>
      <c r="AH298">
        <v>154.4</v>
      </c>
      <c r="AI298">
        <v>157.80000000000001</v>
      </c>
    </row>
    <row r="299" spans="1:35">
      <c r="A299" t="s">
        <v>60</v>
      </c>
      <c r="B299">
        <v>2021</v>
      </c>
      <c r="C299" t="s">
        <v>167</v>
      </c>
      <c r="D299" t="s">
        <v>1255</v>
      </c>
      <c r="E299" s="36">
        <v>145.1</v>
      </c>
      <c r="F299" s="36">
        <v>198.5</v>
      </c>
      <c r="G299" s="36">
        <v>168.6</v>
      </c>
      <c r="H299" s="36">
        <v>155.80000000000001</v>
      </c>
      <c r="I299" s="36">
        <v>184.4</v>
      </c>
      <c r="J299" s="36">
        <v>162.30000000000001</v>
      </c>
      <c r="K299" s="36">
        <v>138.4</v>
      </c>
      <c r="L299" s="36">
        <v>165.1</v>
      </c>
      <c r="M299" s="36">
        <v>114.3</v>
      </c>
      <c r="N299" s="36">
        <v>169.7</v>
      </c>
      <c r="O299" s="36">
        <v>164.6</v>
      </c>
      <c r="P299" s="36">
        <v>169.8</v>
      </c>
      <c r="Q299" s="36">
        <v>183.55</v>
      </c>
      <c r="R299" s="36">
        <v>155.1</v>
      </c>
      <c r="S299" s="36">
        <v>156.16666666666666</v>
      </c>
      <c r="T299" s="36">
        <v>150.35000000000002</v>
      </c>
      <c r="U299" s="36">
        <v>158.69999999999999</v>
      </c>
      <c r="V299" s="36">
        <v>189.6</v>
      </c>
      <c r="W299" s="36">
        <v>165.3</v>
      </c>
      <c r="X299" s="36">
        <v>160.6</v>
      </c>
      <c r="Y299" s="36">
        <v>164.5</v>
      </c>
      <c r="Z299" t="s">
        <v>79</v>
      </c>
      <c r="AA299" s="36">
        <v>161.69999999999999</v>
      </c>
      <c r="AB299" s="36">
        <v>158.80000000000001</v>
      </c>
      <c r="AC299" s="36">
        <v>169.1</v>
      </c>
      <c r="AD299">
        <v>153.19999999999999</v>
      </c>
      <c r="AE299">
        <v>160</v>
      </c>
      <c r="AF299">
        <v>167.6</v>
      </c>
      <c r="AG299">
        <v>159.30000000000001</v>
      </c>
      <c r="AH299">
        <v>161.1</v>
      </c>
      <c r="AI299">
        <v>161.1</v>
      </c>
    </row>
    <row r="300" spans="1:35">
      <c r="A300" t="s">
        <v>85</v>
      </c>
      <c r="B300">
        <v>2021</v>
      </c>
      <c r="C300" t="s">
        <v>167</v>
      </c>
      <c r="D300" t="s">
        <v>1255</v>
      </c>
      <c r="E300" s="36">
        <v>148.80000000000001</v>
      </c>
      <c r="F300" s="36">
        <v>204.3</v>
      </c>
      <c r="G300" s="36">
        <v>173</v>
      </c>
      <c r="H300" s="36">
        <v>156.5</v>
      </c>
      <c r="I300" s="36">
        <v>168.8</v>
      </c>
      <c r="J300" s="36">
        <v>172.5</v>
      </c>
      <c r="K300" s="36">
        <v>166.5</v>
      </c>
      <c r="L300" s="36">
        <v>165.9</v>
      </c>
      <c r="M300" s="36">
        <v>115.9</v>
      </c>
      <c r="N300" s="36">
        <v>165.2</v>
      </c>
      <c r="O300" s="36">
        <v>152</v>
      </c>
      <c r="P300" s="36">
        <v>171.1</v>
      </c>
      <c r="Q300" s="36">
        <v>188.65</v>
      </c>
      <c r="R300" s="36">
        <v>157.35000000000002</v>
      </c>
      <c r="S300" s="36">
        <v>151.93333333333337</v>
      </c>
      <c r="T300" s="36">
        <v>169.5</v>
      </c>
      <c r="U300" s="36">
        <v>164.2</v>
      </c>
      <c r="V300" s="36">
        <v>198.2</v>
      </c>
      <c r="W300" s="36">
        <v>156.5</v>
      </c>
      <c r="X300" s="36">
        <v>140.19999999999999</v>
      </c>
      <c r="Y300" s="36">
        <v>154.1</v>
      </c>
      <c r="Z300">
        <v>161.6</v>
      </c>
      <c r="AA300" s="36">
        <v>155.5</v>
      </c>
      <c r="AB300" s="36">
        <v>150.1</v>
      </c>
      <c r="AC300" s="36">
        <v>160.4</v>
      </c>
      <c r="AD300">
        <v>145</v>
      </c>
      <c r="AE300">
        <v>152.6</v>
      </c>
      <c r="AF300">
        <v>156.6</v>
      </c>
      <c r="AG300">
        <v>157.5</v>
      </c>
      <c r="AH300">
        <v>152.30000000000001</v>
      </c>
      <c r="AI300">
        <v>159.5</v>
      </c>
    </row>
    <row r="301" spans="1:35">
      <c r="A301" t="s">
        <v>104</v>
      </c>
      <c r="B301">
        <v>2021</v>
      </c>
      <c r="C301" t="s">
        <v>167</v>
      </c>
      <c r="D301" t="s">
        <v>1255</v>
      </c>
      <c r="E301" s="36">
        <v>146.30000000000001</v>
      </c>
      <c r="F301" s="36">
        <v>200.5</v>
      </c>
      <c r="G301" s="36">
        <v>170.3</v>
      </c>
      <c r="H301" s="36">
        <v>156.1</v>
      </c>
      <c r="I301" s="36">
        <v>178.7</v>
      </c>
      <c r="J301" s="36">
        <v>167.1</v>
      </c>
      <c r="K301" s="36">
        <v>147.9</v>
      </c>
      <c r="L301" s="36">
        <v>165.4</v>
      </c>
      <c r="M301" s="36">
        <v>114.8</v>
      </c>
      <c r="N301" s="36">
        <v>168.2</v>
      </c>
      <c r="O301" s="36">
        <v>159.30000000000001</v>
      </c>
      <c r="P301" s="36">
        <v>170.4</v>
      </c>
      <c r="Q301" s="36">
        <v>185.4</v>
      </c>
      <c r="R301" s="36">
        <v>155.85000000000002</v>
      </c>
      <c r="S301" s="36">
        <v>154.63333333333333</v>
      </c>
      <c r="T301" s="36">
        <v>157.5</v>
      </c>
      <c r="U301" s="36">
        <v>160.69999999999999</v>
      </c>
      <c r="V301" s="36">
        <v>191.9</v>
      </c>
      <c r="W301" s="36">
        <v>161.80000000000001</v>
      </c>
      <c r="X301" s="36">
        <v>152.1</v>
      </c>
      <c r="Y301" s="36">
        <v>160.4</v>
      </c>
      <c r="Z301">
        <v>161.6</v>
      </c>
      <c r="AA301" s="36">
        <v>159.4</v>
      </c>
      <c r="AB301" s="36">
        <v>154.69999999999999</v>
      </c>
      <c r="AC301" s="36">
        <v>165.8</v>
      </c>
      <c r="AD301">
        <v>148.9</v>
      </c>
      <c r="AE301">
        <v>155.80000000000001</v>
      </c>
      <c r="AF301">
        <v>161.19999999999999</v>
      </c>
      <c r="AG301">
        <v>158.6</v>
      </c>
      <c r="AH301">
        <v>156.80000000000001</v>
      </c>
      <c r="AI301">
        <v>160.4</v>
      </c>
    </row>
    <row r="302" spans="1:35">
      <c r="A302" t="s">
        <v>60</v>
      </c>
      <c r="B302">
        <v>2021</v>
      </c>
      <c r="C302" t="s">
        <v>177</v>
      </c>
      <c r="D302" t="s">
        <v>1256</v>
      </c>
      <c r="E302" s="36">
        <v>145.6</v>
      </c>
      <c r="F302" s="36">
        <v>200.1</v>
      </c>
      <c r="G302" s="36">
        <v>179.3</v>
      </c>
      <c r="H302" s="36">
        <v>156.1</v>
      </c>
      <c r="I302" s="36">
        <v>190.4</v>
      </c>
      <c r="J302" s="36">
        <v>158.6</v>
      </c>
      <c r="K302" s="36">
        <v>144.69999999999999</v>
      </c>
      <c r="L302" s="36">
        <v>165.5</v>
      </c>
      <c r="M302" s="36">
        <v>114.6</v>
      </c>
      <c r="N302" s="36">
        <v>170</v>
      </c>
      <c r="O302" s="36">
        <v>165.5</v>
      </c>
      <c r="P302" s="36">
        <v>171.7</v>
      </c>
      <c r="Q302" s="36">
        <v>189.7</v>
      </c>
      <c r="R302" s="36">
        <v>155.55000000000001</v>
      </c>
      <c r="S302" s="36">
        <v>158.9</v>
      </c>
      <c r="T302" s="36">
        <v>151.64999999999998</v>
      </c>
      <c r="U302" s="36">
        <v>160.5</v>
      </c>
      <c r="V302" s="36">
        <v>189.1</v>
      </c>
      <c r="W302" s="36">
        <v>165.3</v>
      </c>
      <c r="X302" s="36">
        <v>159.9</v>
      </c>
      <c r="Y302" s="36">
        <v>164.6</v>
      </c>
      <c r="Z302" t="s">
        <v>79</v>
      </c>
      <c r="AA302" s="36">
        <v>162.1</v>
      </c>
      <c r="AB302" s="36">
        <v>159.19999999999999</v>
      </c>
      <c r="AC302" s="36">
        <v>169.7</v>
      </c>
      <c r="AD302">
        <v>154.19999999999999</v>
      </c>
      <c r="AE302">
        <v>160.4</v>
      </c>
      <c r="AF302">
        <v>166.8</v>
      </c>
      <c r="AG302">
        <v>159.4</v>
      </c>
      <c r="AH302">
        <v>161.5</v>
      </c>
      <c r="AI302">
        <v>162.1</v>
      </c>
    </row>
    <row r="303" spans="1:35">
      <c r="A303" t="s">
        <v>85</v>
      </c>
      <c r="B303">
        <v>2021</v>
      </c>
      <c r="C303" t="s">
        <v>177</v>
      </c>
      <c r="D303" t="s">
        <v>1256</v>
      </c>
      <c r="E303" s="36">
        <v>149.19999999999999</v>
      </c>
      <c r="F303" s="36">
        <v>205.5</v>
      </c>
      <c r="G303" s="36">
        <v>182.8</v>
      </c>
      <c r="H303" s="36">
        <v>156.5</v>
      </c>
      <c r="I303" s="36">
        <v>172.2</v>
      </c>
      <c r="J303" s="36">
        <v>171.5</v>
      </c>
      <c r="K303" s="36">
        <v>176.2</v>
      </c>
      <c r="L303" s="36">
        <v>166.9</v>
      </c>
      <c r="M303" s="36">
        <v>116.1</v>
      </c>
      <c r="N303" s="36">
        <v>165.5</v>
      </c>
      <c r="O303" s="36">
        <v>152.30000000000001</v>
      </c>
      <c r="P303" s="36">
        <v>173.3</v>
      </c>
      <c r="Q303" s="36">
        <v>194.15</v>
      </c>
      <c r="R303" s="36">
        <v>158.05000000000001</v>
      </c>
      <c r="S303" s="36">
        <v>153.86666666666665</v>
      </c>
      <c r="T303" s="36">
        <v>173.85</v>
      </c>
      <c r="U303" s="36">
        <v>166.2</v>
      </c>
      <c r="V303" s="36">
        <v>195.6</v>
      </c>
      <c r="W303" s="36">
        <v>157.30000000000001</v>
      </c>
      <c r="X303" s="36">
        <v>140.5</v>
      </c>
      <c r="Y303" s="36">
        <v>154.80000000000001</v>
      </c>
      <c r="Z303">
        <v>160.5</v>
      </c>
      <c r="AA303" s="36">
        <v>156.1</v>
      </c>
      <c r="AB303" s="36">
        <v>149.80000000000001</v>
      </c>
      <c r="AC303" s="36">
        <v>160.80000000000001</v>
      </c>
      <c r="AD303">
        <v>147.5</v>
      </c>
      <c r="AE303">
        <v>150.69999999999999</v>
      </c>
      <c r="AF303">
        <v>158.1</v>
      </c>
      <c r="AG303">
        <v>158</v>
      </c>
      <c r="AH303">
        <v>153.4</v>
      </c>
      <c r="AI303">
        <v>160.4</v>
      </c>
    </row>
    <row r="304" spans="1:35">
      <c r="A304" t="s">
        <v>104</v>
      </c>
      <c r="B304">
        <v>2021</v>
      </c>
      <c r="C304" t="s">
        <v>177</v>
      </c>
      <c r="D304" t="s">
        <v>1256</v>
      </c>
      <c r="E304" s="36">
        <v>146.69999999999999</v>
      </c>
      <c r="F304" s="36">
        <v>202</v>
      </c>
      <c r="G304" s="36">
        <v>180.7</v>
      </c>
      <c r="H304" s="36">
        <v>156.19999999999999</v>
      </c>
      <c r="I304" s="36">
        <v>183.7</v>
      </c>
      <c r="J304" s="36">
        <v>164.6</v>
      </c>
      <c r="K304" s="36">
        <v>155.4</v>
      </c>
      <c r="L304" s="36">
        <v>166</v>
      </c>
      <c r="M304" s="36">
        <v>115.1</v>
      </c>
      <c r="N304" s="36">
        <v>168.5</v>
      </c>
      <c r="O304" s="36">
        <v>160</v>
      </c>
      <c r="P304" s="36">
        <v>172.4</v>
      </c>
      <c r="Q304" s="36">
        <v>191.35</v>
      </c>
      <c r="R304" s="36">
        <v>156.35</v>
      </c>
      <c r="S304" s="36">
        <v>157.06666666666663</v>
      </c>
      <c r="T304" s="36">
        <v>160</v>
      </c>
      <c r="U304" s="36">
        <v>162.6</v>
      </c>
      <c r="V304" s="36">
        <v>190.8</v>
      </c>
      <c r="W304" s="36">
        <v>162.19999999999999</v>
      </c>
      <c r="X304" s="36">
        <v>151.80000000000001</v>
      </c>
      <c r="Y304" s="36">
        <v>160.69999999999999</v>
      </c>
      <c r="Z304">
        <v>160.5</v>
      </c>
      <c r="AA304" s="36">
        <v>159.80000000000001</v>
      </c>
      <c r="AB304" s="36">
        <v>154.80000000000001</v>
      </c>
      <c r="AC304" s="36">
        <v>166.3</v>
      </c>
      <c r="AD304">
        <v>150.69999999999999</v>
      </c>
      <c r="AE304">
        <v>154.9</v>
      </c>
      <c r="AF304">
        <v>161.69999999999999</v>
      </c>
      <c r="AG304">
        <v>158.80000000000001</v>
      </c>
      <c r="AH304">
        <v>157.6</v>
      </c>
      <c r="AI304">
        <v>161.30000000000001</v>
      </c>
    </row>
    <row r="305" spans="1:35">
      <c r="A305" t="s">
        <v>60</v>
      </c>
      <c r="B305">
        <v>2021</v>
      </c>
      <c r="C305" t="s">
        <v>194</v>
      </c>
      <c r="D305" t="s">
        <v>1257</v>
      </c>
      <c r="E305" s="36">
        <v>145.1</v>
      </c>
      <c r="F305" s="36">
        <v>204.5</v>
      </c>
      <c r="G305" s="36">
        <v>180.4</v>
      </c>
      <c r="H305" s="36">
        <v>157.1</v>
      </c>
      <c r="I305" s="36">
        <v>188.7</v>
      </c>
      <c r="J305" s="36">
        <v>157.69999999999999</v>
      </c>
      <c r="K305" s="36">
        <v>152.80000000000001</v>
      </c>
      <c r="L305" s="36">
        <v>163.6</v>
      </c>
      <c r="M305" s="36">
        <v>113.9</v>
      </c>
      <c r="N305" s="36">
        <v>169.7</v>
      </c>
      <c r="O305" s="36">
        <v>166.2</v>
      </c>
      <c r="P305" s="36">
        <v>171</v>
      </c>
      <c r="Q305" s="36">
        <v>192.45</v>
      </c>
      <c r="R305" s="36">
        <v>154.35</v>
      </c>
      <c r="S305" s="36">
        <v>157.86666666666667</v>
      </c>
      <c r="T305" s="36">
        <v>155.25</v>
      </c>
      <c r="U305" s="36">
        <v>161.69999999999999</v>
      </c>
      <c r="V305" s="36">
        <v>189.7</v>
      </c>
      <c r="W305" s="36">
        <v>166</v>
      </c>
      <c r="X305" s="36">
        <v>161.1</v>
      </c>
      <c r="Y305" s="36">
        <v>165.3</v>
      </c>
      <c r="Z305" t="s">
        <v>79</v>
      </c>
      <c r="AA305" s="36">
        <v>162.5</v>
      </c>
      <c r="AB305" s="36">
        <v>160.30000000000001</v>
      </c>
      <c r="AC305" s="36">
        <v>170.4</v>
      </c>
      <c r="AD305">
        <v>157.1</v>
      </c>
      <c r="AE305">
        <v>160.69999999999999</v>
      </c>
      <c r="AF305">
        <v>167.2</v>
      </c>
      <c r="AG305">
        <v>160.4</v>
      </c>
      <c r="AH305">
        <v>162.80000000000001</v>
      </c>
      <c r="AI305">
        <v>163.19999999999999</v>
      </c>
    </row>
    <row r="306" spans="1:35">
      <c r="A306" t="s">
        <v>85</v>
      </c>
      <c r="B306">
        <v>2021</v>
      </c>
      <c r="C306" t="s">
        <v>194</v>
      </c>
      <c r="D306" t="s">
        <v>1257</v>
      </c>
      <c r="E306" s="36">
        <v>149.1</v>
      </c>
      <c r="F306" s="36">
        <v>210.9</v>
      </c>
      <c r="G306" s="36">
        <v>185</v>
      </c>
      <c r="H306" s="36">
        <v>158.19999999999999</v>
      </c>
      <c r="I306" s="36">
        <v>170.6</v>
      </c>
      <c r="J306" s="36">
        <v>170.9</v>
      </c>
      <c r="K306" s="36">
        <v>186.4</v>
      </c>
      <c r="L306" s="36">
        <v>164.7</v>
      </c>
      <c r="M306" s="36">
        <v>115.7</v>
      </c>
      <c r="N306" s="36">
        <v>165.5</v>
      </c>
      <c r="O306" s="36">
        <v>153.4</v>
      </c>
      <c r="P306" s="36">
        <v>173.5</v>
      </c>
      <c r="Q306" s="36">
        <v>197.95</v>
      </c>
      <c r="R306" s="36">
        <v>156.89999999999998</v>
      </c>
      <c r="S306" s="36">
        <v>153.26666666666668</v>
      </c>
      <c r="T306" s="36">
        <v>178.65</v>
      </c>
      <c r="U306" s="36">
        <v>167.9</v>
      </c>
      <c r="V306" s="36">
        <v>195.5</v>
      </c>
      <c r="W306" s="36">
        <v>157.9</v>
      </c>
      <c r="X306" s="36">
        <v>141.9</v>
      </c>
      <c r="Y306" s="36">
        <v>155.5</v>
      </c>
      <c r="Z306">
        <v>161.5</v>
      </c>
      <c r="AA306" s="36">
        <v>157.69999999999999</v>
      </c>
      <c r="AB306" s="36">
        <v>150.69999999999999</v>
      </c>
      <c r="AC306" s="36">
        <v>161.5</v>
      </c>
      <c r="AD306">
        <v>149.5</v>
      </c>
      <c r="AE306">
        <v>151.19999999999999</v>
      </c>
      <c r="AF306">
        <v>160.30000000000001</v>
      </c>
      <c r="AG306">
        <v>159.6</v>
      </c>
      <c r="AH306">
        <v>155</v>
      </c>
      <c r="AI306">
        <v>161.80000000000001</v>
      </c>
    </row>
    <row r="307" spans="1:35">
      <c r="A307" t="s">
        <v>104</v>
      </c>
      <c r="B307">
        <v>2021</v>
      </c>
      <c r="C307" t="s">
        <v>194</v>
      </c>
      <c r="D307" t="s">
        <v>1257</v>
      </c>
      <c r="E307" s="36">
        <v>146.4</v>
      </c>
      <c r="F307" s="36">
        <v>206.8</v>
      </c>
      <c r="G307" s="36">
        <v>182.2</v>
      </c>
      <c r="H307" s="36">
        <v>157.5</v>
      </c>
      <c r="I307" s="36">
        <v>182.1</v>
      </c>
      <c r="J307" s="36">
        <v>163.9</v>
      </c>
      <c r="K307" s="36">
        <v>164.2</v>
      </c>
      <c r="L307" s="36">
        <v>164</v>
      </c>
      <c r="M307" s="36">
        <v>114.5</v>
      </c>
      <c r="N307" s="36">
        <v>168.3</v>
      </c>
      <c r="O307" s="36">
        <v>160.9</v>
      </c>
      <c r="P307" s="36">
        <v>172.2</v>
      </c>
      <c r="Q307" s="36">
        <v>194.5</v>
      </c>
      <c r="R307" s="36">
        <v>155.19999999999999</v>
      </c>
      <c r="S307" s="36">
        <v>156.26666666666668</v>
      </c>
      <c r="T307" s="36">
        <v>164.05</v>
      </c>
      <c r="U307" s="36">
        <v>164</v>
      </c>
      <c r="V307" s="36">
        <v>191.2</v>
      </c>
      <c r="W307" s="36">
        <v>162.80000000000001</v>
      </c>
      <c r="X307" s="36">
        <v>153.1</v>
      </c>
      <c r="Y307" s="36">
        <v>161.4</v>
      </c>
      <c r="Z307">
        <v>161.5</v>
      </c>
      <c r="AA307" s="36">
        <v>160.69999999999999</v>
      </c>
      <c r="AB307" s="36">
        <v>155.80000000000001</v>
      </c>
      <c r="AC307" s="36">
        <v>167</v>
      </c>
      <c r="AD307">
        <v>153.1</v>
      </c>
      <c r="AE307">
        <v>155.30000000000001</v>
      </c>
      <c r="AF307">
        <v>163.19999999999999</v>
      </c>
      <c r="AG307">
        <v>160.1</v>
      </c>
      <c r="AH307">
        <v>159</v>
      </c>
      <c r="AI307">
        <v>162.5</v>
      </c>
    </row>
    <row r="308" spans="1:35">
      <c r="A308" t="s">
        <v>60</v>
      </c>
      <c r="B308">
        <v>2021</v>
      </c>
      <c r="C308" t="s">
        <v>213</v>
      </c>
      <c r="D308" t="s">
        <v>1258</v>
      </c>
      <c r="E308" s="36">
        <v>144.9</v>
      </c>
      <c r="F308" s="36">
        <v>202.3</v>
      </c>
      <c r="G308" s="36">
        <v>176.5</v>
      </c>
      <c r="H308" s="36">
        <v>157.5</v>
      </c>
      <c r="I308" s="36">
        <v>190.9</v>
      </c>
      <c r="J308" s="36">
        <v>155.69999999999999</v>
      </c>
      <c r="K308" s="36">
        <v>153.9</v>
      </c>
      <c r="L308" s="36">
        <v>162.80000000000001</v>
      </c>
      <c r="M308" s="36">
        <v>115.2</v>
      </c>
      <c r="N308" s="36">
        <v>169.8</v>
      </c>
      <c r="O308" s="36">
        <v>167.6</v>
      </c>
      <c r="P308" s="36">
        <v>171.9</v>
      </c>
      <c r="Q308" s="36">
        <v>189.4</v>
      </c>
      <c r="R308" s="36">
        <v>153.85000000000002</v>
      </c>
      <c r="S308" s="36">
        <v>159.33333333333334</v>
      </c>
      <c r="T308" s="36">
        <v>154.80000000000001</v>
      </c>
      <c r="U308" s="36">
        <v>161.80000000000001</v>
      </c>
      <c r="V308" s="36">
        <v>190.2</v>
      </c>
      <c r="W308" s="36">
        <v>167</v>
      </c>
      <c r="X308" s="36">
        <v>162.6</v>
      </c>
      <c r="Y308" s="36">
        <v>166.3</v>
      </c>
      <c r="Z308" t="s">
        <v>79</v>
      </c>
      <c r="AA308" s="36">
        <v>163.1</v>
      </c>
      <c r="AB308" s="36">
        <v>160.9</v>
      </c>
      <c r="AC308" s="36">
        <v>171.1</v>
      </c>
      <c r="AD308">
        <v>157.69999999999999</v>
      </c>
      <c r="AE308">
        <v>161.1</v>
      </c>
      <c r="AF308">
        <v>167.5</v>
      </c>
      <c r="AG308">
        <v>160.30000000000001</v>
      </c>
      <c r="AH308">
        <v>163.30000000000001</v>
      </c>
      <c r="AI308">
        <v>163.6</v>
      </c>
    </row>
    <row r="309" spans="1:35">
      <c r="A309" t="s">
        <v>85</v>
      </c>
      <c r="B309">
        <v>2021</v>
      </c>
      <c r="C309" t="s">
        <v>213</v>
      </c>
      <c r="D309" t="s">
        <v>1258</v>
      </c>
      <c r="E309" s="36">
        <v>149.30000000000001</v>
      </c>
      <c r="F309" s="36">
        <v>207.4</v>
      </c>
      <c r="G309" s="36">
        <v>174.1</v>
      </c>
      <c r="H309" s="36">
        <v>159.19999999999999</v>
      </c>
      <c r="I309" s="36">
        <v>175</v>
      </c>
      <c r="J309" s="36">
        <v>161.30000000000001</v>
      </c>
      <c r="K309" s="36">
        <v>183.3</v>
      </c>
      <c r="L309" s="36">
        <v>164.5</v>
      </c>
      <c r="M309" s="36">
        <v>120.4</v>
      </c>
      <c r="N309" s="36">
        <v>166.2</v>
      </c>
      <c r="O309" s="36">
        <v>154.80000000000001</v>
      </c>
      <c r="P309" s="36">
        <v>175.1</v>
      </c>
      <c r="Q309" s="36">
        <v>190.75</v>
      </c>
      <c r="R309" s="36">
        <v>156.9</v>
      </c>
      <c r="S309" s="36">
        <v>156.83333333333334</v>
      </c>
      <c r="T309" s="36">
        <v>172.3</v>
      </c>
      <c r="U309" s="36">
        <v>167.3</v>
      </c>
      <c r="V309" s="36">
        <v>196.5</v>
      </c>
      <c r="W309" s="36">
        <v>159.80000000000001</v>
      </c>
      <c r="X309" s="36">
        <v>143.6</v>
      </c>
      <c r="Y309" s="36">
        <v>157.30000000000001</v>
      </c>
      <c r="Z309">
        <v>162.1</v>
      </c>
      <c r="AA309" s="36">
        <v>160.69999999999999</v>
      </c>
      <c r="AB309" s="36">
        <v>153.19999999999999</v>
      </c>
      <c r="AC309" s="36">
        <v>162.80000000000001</v>
      </c>
      <c r="AD309">
        <v>150.4</v>
      </c>
      <c r="AE309">
        <v>153.69999999999999</v>
      </c>
      <c r="AF309">
        <v>160.4</v>
      </c>
      <c r="AG309">
        <v>159.6</v>
      </c>
      <c r="AH309">
        <v>156</v>
      </c>
      <c r="AI309">
        <v>162.30000000000001</v>
      </c>
    </row>
    <row r="310" spans="1:35">
      <c r="A310" t="s">
        <v>104</v>
      </c>
      <c r="B310">
        <v>2021</v>
      </c>
      <c r="C310" t="s">
        <v>213</v>
      </c>
      <c r="D310" t="s">
        <v>1258</v>
      </c>
      <c r="E310" s="36">
        <v>146.6</v>
      </c>
      <c r="F310" s="36">
        <v>204</v>
      </c>
      <c r="G310" s="36">
        <v>172.8</v>
      </c>
      <c r="H310" s="36">
        <v>158.4</v>
      </c>
      <c r="I310" s="36">
        <v>188</v>
      </c>
      <c r="J310" s="36">
        <v>156.80000000000001</v>
      </c>
      <c r="K310" s="36">
        <v>162.19999999999999</v>
      </c>
      <c r="L310" s="36">
        <v>164.1</v>
      </c>
      <c r="M310" s="36">
        <v>119.7</v>
      </c>
      <c r="N310" s="36">
        <v>168.8</v>
      </c>
      <c r="O310" s="36">
        <v>162.69999999999999</v>
      </c>
      <c r="P310" s="36">
        <v>173.9</v>
      </c>
      <c r="Q310" s="36">
        <v>188.4</v>
      </c>
      <c r="R310" s="36">
        <v>155.35</v>
      </c>
      <c r="S310" s="36">
        <v>160.53333333333333</v>
      </c>
      <c r="T310" s="36">
        <v>159.5</v>
      </c>
      <c r="U310" s="36">
        <v>164</v>
      </c>
      <c r="V310" s="36">
        <v>192.1</v>
      </c>
      <c r="W310" s="36">
        <v>164.5</v>
      </c>
      <c r="X310" s="36">
        <v>155.30000000000001</v>
      </c>
      <c r="Y310" s="36">
        <v>163.19999999999999</v>
      </c>
      <c r="Z310">
        <v>162.1</v>
      </c>
      <c r="AA310" s="36">
        <v>162.6</v>
      </c>
      <c r="AB310" s="36">
        <v>157.5</v>
      </c>
      <c r="AC310" s="36">
        <v>168.4</v>
      </c>
      <c r="AD310">
        <v>154</v>
      </c>
      <c r="AE310">
        <v>157.6</v>
      </c>
      <c r="AF310">
        <v>163.80000000000001</v>
      </c>
      <c r="AG310">
        <v>160</v>
      </c>
      <c r="AH310">
        <v>160</v>
      </c>
      <c r="AI310">
        <v>163.19999999999999</v>
      </c>
    </row>
    <row r="311" spans="1:35">
      <c r="A311" t="s">
        <v>60</v>
      </c>
      <c r="B311">
        <v>2021</v>
      </c>
      <c r="C311" t="s">
        <v>228</v>
      </c>
      <c r="D311" t="s">
        <v>1259</v>
      </c>
      <c r="E311" s="36">
        <v>145.4</v>
      </c>
      <c r="F311" s="36">
        <v>202.1</v>
      </c>
      <c r="G311" s="36">
        <v>172</v>
      </c>
      <c r="H311" s="36">
        <v>158</v>
      </c>
      <c r="I311" s="36">
        <v>195.5</v>
      </c>
      <c r="J311" s="36">
        <v>152.69999999999999</v>
      </c>
      <c r="K311" s="36">
        <v>151.4</v>
      </c>
      <c r="L311" s="36">
        <v>163.9</v>
      </c>
      <c r="M311" s="36">
        <v>119.3</v>
      </c>
      <c r="N311" s="36">
        <v>170.1</v>
      </c>
      <c r="O311" s="36">
        <v>168.3</v>
      </c>
      <c r="P311" s="36">
        <v>172.8</v>
      </c>
      <c r="Q311" s="36">
        <v>187.05</v>
      </c>
      <c r="R311" s="36">
        <v>154.65</v>
      </c>
      <c r="S311" s="36">
        <v>162.53333333333333</v>
      </c>
      <c r="T311" s="36">
        <v>152.05000000000001</v>
      </c>
      <c r="U311" s="36">
        <v>162.1</v>
      </c>
      <c r="V311" s="36">
        <v>190.5</v>
      </c>
      <c r="W311" s="36">
        <v>167.7</v>
      </c>
      <c r="X311" s="36">
        <v>163.6</v>
      </c>
      <c r="Y311" s="36">
        <v>167.1</v>
      </c>
      <c r="Z311" t="s">
        <v>79</v>
      </c>
      <c r="AA311" s="36">
        <v>163.69999999999999</v>
      </c>
      <c r="AB311" s="36">
        <v>161.30000000000001</v>
      </c>
      <c r="AC311" s="36">
        <v>171.9</v>
      </c>
      <c r="AD311">
        <v>157.80000000000001</v>
      </c>
      <c r="AE311">
        <v>162.69999999999999</v>
      </c>
      <c r="AF311">
        <v>168.5</v>
      </c>
      <c r="AG311">
        <v>160.19999999999999</v>
      </c>
      <c r="AH311">
        <v>163.80000000000001</v>
      </c>
      <c r="AI311">
        <v>164</v>
      </c>
    </row>
    <row r="312" spans="1:35">
      <c r="A312" t="s">
        <v>85</v>
      </c>
      <c r="B312">
        <v>2021</v>
      </c>
      <c r="C312" t="s">
        <v>228</v>
      </c>
      <c r="D312" t="s">
        <v>1259</v>
      </c>
      <c r="E312" s="36">
        <v>149.30000000000001</v>
      </c>
      <c r="F312" s="36">
        <v>207.4</v>
      </c>
      <c r="G312" s="36">
        <v>174.1</v>
      </c>
      <c r="H312" s="36">
        <v>159.1</v>
      </c>
      <c r="I312" s="36">
        <v>175</v>
      </c>
      <c r="J312" s="36">
        <v>161.19999999999999</v>
      </c>
      <c r="K312" s="36">
        <v>183.5</v>
      </c>
      <c r="L312" s="36">
        <v>164.5</v>
      </c>
      <c r="M312" s="36">
        <v>120.4</v>
      </c>
      <c r="N312" s="36">
        <v>166.2</v>
      </c>
      <c r="O312" s="36">
        <v>154.80000000000001</v>
      </c>
      <c r="P312" s="36">
        <v>175.1</v>
      </c>
      <c r="Q312" s="36">
        <v>190.75</v>
      </c>
      <c r="R312" s="36">
        <v>156.9</v>
      </c>
      <c r="S312" s="36">
        <v>156.83333333333334</v>
      </c>
      <c r="T312" s="36">
        <v>172.35</v>
      </c>
      <c r="U312" s="36">
        <v>167.3</v>
      </c>
      <c r="V312" s="36">
        <v>196.5</v>
      </c>
      <c r="W312" s="36">
        <v>159.80000000000001</v>
      </c>
      <c r="X312" s="36">
        <v>143.6</v>
      </c>
      <c r="Y312" s="36">
        <v>157.4</v>
      </c>
      <c r="Z312">
        <v>162.1</v>
      </c>
      <c r="AA312" s="36">
        <v>160.80000000000001</v>
      </c>
      <c r="AB312" s="36">
        <v>153.30000000000001</v>
      </c>
      <c r="AC312" s="36">
        <v>162.80000000000001</v>
      </c>
      <c r="AD312">
        <v>150.5</v>
      </c>
      <c r="AE312">
        <v>153.9</v>
      </c>
      <c r="AF312">
        <v>160.30000000000001</v>
      </c>
      <c r="AG312">
        <v>159.6</v>
      </c>
      <c r="AH312">
        <v>156</v>
      </c>
      <c r="AI312">
        <v>162.30000000000001</v>
      </c>
    </row>
    <row r="313" spans="1:35">
      <c r="A313" t="s">
        <v>104</v>
      </c>
      <c r="B313">
        <v>2021</v>
      </c>
      <c r="C313" t="s">
        <v>228</v>
      </c>
      <c r="D313" t="s">
        <v>1259</v>
      </c>
      <c r="E313" s="36">
        <v>146.6</v>
      </c>
      <c r="F313" s="36">
        <v>204</v>
      </c>
      <c r="G313" s="36">
        <v>172.8</v>
      </c>
      <c r="H313" s="36">
        <v>158.4</v>
      </c>
      <c r="I313" s="36">
        <v>188</v>
      </c>
      <c r="J313" s="36">
        <v>156.69999999999999</v>
      </c>
      <c r="K313" s="36">
        <v>162.30000000000001</v>
      </c>
      <c r="L313" s="36">
        <v>164.1</v>
      </c>
      <c r="M313" s="36">
        <v>119.7</v>
      </c>
      <c r="N313" s="36">
        <v>168.8</v>
      </c>
      <c r="O313" s="36">
        <v>162.69999999999999</v>
      </c>
      <c r="P313" s="36">
        <v>173.9</v>
      </c>
      <c r="Q313" s="36">
        <v>188.4</v>
      </c>
      <c r="R313" s="36">
        <v>155.35</v>
      </c>
      <c r="S313" s="36">
        <v>160.53333333333333</v>
      </c>
      <c r="T313" s="36">
        <v>159.5</v>
      </c>
      <c r="U313" s="36">
        <v>164</v>
      </c>
      <c r="V313" s="36">
        <v>192.1</v>
      </c>
      <c r="W313" s="36">
        <v>164.6</v>
      </c>
      <c r="X313" s="36">
        <v>155.30000000000001</v>
      </c>
      <c r="Y313" s="36">
        <v>163.30000000000001</v>
      </c>
      <c r="Z313">
        <v>162.1</v>
      </c>
      <c r="AA313" s="36">
        <v>162.6</v>
      </c>
      <c r="AB313" s="36">
        <v>157.5</v>
      </c>
      <c r="AC313" s="36">
        <v>168.4</v>
      </c>
      <c r="AD313">
        <v>154</v>
      </c>
      <c r="AE313">
        <v>157.69999999999999</v>
      </c>
      <c r="AF313">
        <v>163.69999999999999</v>
      </c>
      <c r="AG313">
        <v>160</v>
      </c>
      <c r="AH313">
        <v>160</v>
      </c>
      <c r="AI313">
        <v>163.19999999999999</v>
      </c>
    </row>
    <row r="314" spans="1:35">
      <c r="A314" t="s">
        <v>60</v>
      </c>
      <c r="B314">
        <v>2021</v>
      </c>
      <c r="C314" t="s">
        <v>238</v>
      </c>
      <c r="D314" t="s">
        <v>1260</v>
      </c>
      <c r="E314" s="36">
        <v>146.1</v>
      </c>
      <c r="F314" s="36">
        <v>202.5</v>
      </c>
      <c r="G314" s="36">
        <v>170.1</v>
      </c>
      <c r="H314" s="36">
        <v>158.4</v>
      </c>
      <c r="I314" s="36">
        <v>198.8</v>
      </c>
      <c r="J314" s="36">
        <v>152.6</v>
      </c>
      <c r="K314" s="36">
        <v>170.4</v>
      </c>
      <c r="L314" s="36">
        <v>165.2</v>
      </c>
      <c r="M314" s="36">
        <v>121.6</v>
      </c>
      <c r="N314" s="36">
        <v>170.6</v>
      </c>
      <c r="O314" s="36">
        <v>168.8</v>
      </c>
      <c r="P314" s="36">
        <v>173.6</v>
      </c>
      <c r="Q314" s="36">
        <v>186.3</v>
      </c>
      <c r="R314" s="36">
        <v>155.64999999999998</v>
      </c>
      <c r="S314" s="36">
        <v>164.66666666666666</v>
      </c>
      <c r="T314" s="36">
        <v>161.5</v>
      </c>
      <c r="U314" s="36">
        <v>165.5</v>
      </c>
      <c r="V314" s="36">
        <v>191.2</v>
      </c>
      <c r="W314" s="36">
        <v>168.9</v>
      </c>
      <c r="X314" s="36">
        <v>164.8</v>
      </c>
      <c r="Y314" s="36">
        <v>168.3</v>
      </c>
      <c r="Z314" t="s">
        <v>79</v>
      </c>
      <c r="AA314" s="36">
        <v>165.5</v>
      </c>
      <c r="AB314" s="36">
        <v>162</v>
      </c>
      <c r="AC314" s="36">
        <v>172.5</v>
      </c>
      <c r="AD314">
        <v>159.5</v>
      </c>
      <c r="AE314">
        <v>163.19999999999999</v>
      </c>
      <c r="AF314">
        <v>169</v>
      </c>
      <c r="AG314">
        <v>161.1</v>
      </c>
      <c r="AH314">
        <v>164.7</v>
      </c>
      <c r="AI314">
        <v>166.3</v>
      </c>
    </row>
    <row r="315" spans="1:35">
      <c r="A315" t="s">
        <v>85</v>
      </c>
      <c r="B315">
        <v>2021</v>
      </c>
      <c r="C315" t="s">
        <v>238</v>
      </c>
      <c r="D315" t="s">
        <v>1260</v>
      </c>
      <c r="E315" s="36">
        <v>150.1</v>
      </c>
      <c r="F315" s="36">
        <v>208.4</v>
      </c>
      <c r="G315" s="36">
        <v>173</v>
      </c>
      <c r="H315" s="36">
        <v>159.19999999999999</v>
      </c>
      <c r="I315" s="36">
        <v>176.6</v>
      </c>
      <c r="J315" s="36">
        <v>159.30000000000001</v>
      </c>
      <c r="K315" s="36">
        <v>214.4</v>
      </c>
      <c r="L315" s="36">
        <v>165.3</v>
      </c>
      <c r="M315" s="36">
        <v>122.5</v>
      </c>
      <c r="N315" s="36">
        <v>166.8</v>
      </c>
      <c r="O315" s="36">
        <v>155.4</v>
      </c>
      <c r="P315" s="36">
        <v>175.9</v>
      </c>
      <c r="Q315" s="36">
        <v>190.7</v>
      </c>
      <c r="R315" s="36">
        <v>157.69999999999999</v>
      </c>
      <c r="S315" s="36">
        <v>158.33333333333334</v>
      </c>
      <c r="T315" s="36">
        <v>186.85000000000002</v>
      </c>
      <c r="U315" s="36">
        <v>171.5</v>
      </c>
      <c r="V315" s="36">
        <v>197</v>
      </c>
      <c r="W315" s="36">
        <v>160.80000000000001</v>
      </c>
      <c r="X315" s="36">
        <v>144.4</v>
      </c>
      <c r="Y315" s="36">
        <v>158.30000000000001</v>
      </c>
      <c r="Z315">
        <v>163.6</v>
      </c>
      <c r="AA315" s="36">
        <v>162.19999999999999</v>
      </c>
      <c r="AB315" s="36">
        <v>154.30000000000001</v>
      </c>
      <c r="AC315" s="36">
        <v>163.5</v>
      </c>
      <c r="AD315">
        <v>152.19999999999999</v>
      </c>
      <c r="AE315">
        <v>155.1</v>
      </c>
      <c r="AF315">
        <v>160.30000000000001</v>
      </c>
      <c r="AG315">
        <v>160.30000000000001</v>
      </c>
      <c r="AH315">
        <v>157</v>
      </c>
      <c r="AI315">
        <v>164.6</v>
      </c>
    </row>
    <row r="316" spans="1:35">
      <c r="A316" t="s">
        <v>104</v>
      </c>
      <c r="B316">
        <v>2021</v>
      </c>
      <c r="C316" t="s">
        <v>238</v>
      </c>
      <c r="D316" t="s">
        <v>1260</v>
      </c>
      <c r="E316" s="36">
        <v>147.4</v>
      </c>
      <c r="F316" s="36">
        <v>204.6</v>
      </c>
      <c r="G316" s="36">
        <v>171.2</v>
      </c>
      <c r="H316" s="36">
        <v>158.69999999999999</v>
      </c>
      <c r="I316" s="36">
        <v>190.6</v>
      </c>
      <c r="J316" s="36">
        <v>155.69999999999999</v>
      </c>
      <c r="K316" s="36">
        <v>185.3</v>
      </c>
      <c r="L316" s="36">
        <v>165.2</v>
      </c>
      <c r="M316" s="36">
        <v>121.9</v>
      </c>
      <c r="N316" s="36">
        <v>169.3</v>
      </c>
      <c r="O316" s="36">
        <v>163.19999999999999</v>
      </c>
      <c r="P316" s="36">
        <v>174.7</v>
      </c>
      <c r="Q316" s="36">
        <v>187.89999999999998</v>
      </c>
      <c r="R316" s="36">
        <v>156.30000000000001</v>
      </c>
      <c r="S316" s="36">
        <v>162.4</v>
      </c>
      <c r="T316" s="36">
        <v>170.5</v>
      </c>
      <c r="U316" s="36">
        <v>167.7</v>
      </c>
      <c r="V316" s="36">
        <v>192.7</v>
      </c>
      <c r="W316" s="36">
        <v>165.7</v>
      </c>
      <c r="X316" s="36">
        <v>156.30000000000001</v>
      </c>
      <c r="Y316" s="36">
        <v>164.3</v>
      </c>
      <c r="Z316">
        <v>163.6</v>
      </c>
      <c r="AA316" s="36">
        <v>164.2</v>
      </c>
      <c r="AB316" s="36">
        <v>158.4</v>
      </c>
      <c r="AC316" s="36">
        <v>169.1</v>
      </c>
      <c r="AD316">
        <v>155.69999999999999</v>
      </c>
      <c r="AE316">
        <v>158.6</v>
      </c>
      <c r="AF316">
        <v>163.9</v>
      </c>
      <c r="AG316">
        <v>160.80000000000001</v>
      </c>
      <c r="AH316">
        <v>161</v>
      </c>
      <c r="AI316">
        <v>165.5</v>
      </c>
    </row>
    <row r="317" spans="1:35">
      <c r="A317" t="s">
        <v>60</v>
      </c>
      <c r="B317">
        <v>2021</v>
      </c>
      <c r="C317" t="s">
        <v>264</v>
      </c>
      <c r="D317" t="s">
        <v>1261</v>
      </c>
      <c r="E317" s="36">
        <v>146.9</v>
      </c>
      <c r="F317" s="36">
        <v>199.8</v>
      </c>
      <c r="G317" s="36">
        <v>171.5</v>
      </c>
      <c r="H317" s="36">
        <v>159.1</v>
      </c>
      <c r="I317" s="36">
        <v>198.4</v>
      </c>
      <c r="J317" s="36">
        <v>153.19999999999999</v>
      </c>
      <c r="K317" s="36">
        <v>183.9</v>
      </c>
      <c r="L317" s="36">
        <v>165.4</v>
      </c>
      <c r="M317" s="36">
        <v>122.1</v>
      </c>
      <c r="N317" s="36">
        <v>170.8</v>
      </c>
      <c r="O317" s="36">
        <v>169.1</v>
      </c>
      <c r="P317" s="36">
        <v>174.3</v>
      </c>
      <c r="Q317" s="36">
        <v>185.65</v>
      </c>
      <c r="R317" s="36">
        <v>156.15</v>
      </c>
      <c r="S317" s="36">
        <v>164.93333333333334</v>
      </c>
      <c r="T317" s="36">
        <v>168.55</v>
      </c>
      <c r="U317" s="36">
        <v>167.5</v>
      </c>
      <c r="V317" s="36">
        <v>191.4</v>
      </c>
      <c r="W317" s="36">
        <v>170.4</v>
      </c>
      <c r="X317" s="36">
        <v>166</v>
      </c>
      <c r="Y317" s="36">
        <v>169.8</v>
      </c>
      <c r="Z317" t="s">
        <v>79</v>
      </c>
      <c r="AA317" s="36">
        <v>165.3</v>
      </c>
      <c r="AB317" s="36">
        <v>162.9</v>
      </c>
      <c r="AC317" s="36">
        <v>173.4</v>
      </c>
      <c r="AD317">
        <v>158.9</v>
      </c>
      <c r="AE317">
        <v>163.80000000000001</v>
      </c>
      <c r="AF317">
        <v>169.3</v>
      </c>
      <c r="AG317">
        <v>162.4</v>
      </c>
      <c r="AH317">
        <v>165.2</v>
      </c>
      <c r="AI317">
        <v>167.6</v>
      </c>
    </row>
    <row r="318" spans="1:35">
      <c r="A318" t="s">
        <v>85</v>
      </c>
      <c r="B318">
        <v>2021</v>
      </c>
      <c r="C318" t="s">
        <v>264</v>
      </c>
      <c r="D318" t="s">
        <v>1261</v>
      </c>
      <c r="E318" s="36">
        <v>151</v>
      </c>
      <c r="F318" s="36">
        <v>204.9</v>
      </c>
      <c r="G318" s="36">
        <v>175.4</v>
      </c>
      <c r="H318" s="36">
        <v>159.6</v>
      </c>
      <c r="I318" s="36">
        <v>175.8</v>
      </c>
      <c r="J318" s="36">
        <v>160.30000000000001</v>
      </c>
      <c r="K318" s="36">
        <v>229.1</v>
      </c>
      <c r="L318" s="36">
        <v>165.1</v>
      </c>
      <c r="M318" s="36">
        <v>123.1</v>
      </c>
      <c r="N318" s="36">
        <v>167.2</v>
      </c>
      <c r="O318" s="36">
        <v>156.1</v>
      </c>
      <c r="P318" s="36">
        <v>176.8</v>
      </c>
      <c r="Q318" s="36">
        <v>190.15</v>
      </c>
      <c r="R318" s="36">
        <v>158.05000000000001</v>
      </c>
      <c r="S318" s="36">
        <v>158.56666666666666</v>
      </c>
      <c r="T318" s="36">
        <v>194.7</v>
      </c>
      <c r="U318" s="36">
        <v>173.5</v>
      </c>
      <c r="V318" s="36">
        <v>197</v>
      </c>
      <c r="W318" s="36">
        <v>162.30000000000001</v>
      </c>
      <c r="X318" s="36">
        <v>145.30000000000001</v>
      </c>
      <c r="Y318" s="36">
        <v>159.69999999999999</v>
      </c>
      <c r="Z318">
        <v>164.2</v>
      </c>
      <c r="AA318" s="36">
        <v>161.6</v>
      </c>
      <c r="AB318" s="36">
        <v>155.19999999999999</v>
      </c>
      <c r="AC318" s="36">
        <v>164.2</v>
      </c>
      <c r="AD318">
        <v>151.19999999999999</v>
      </c>
      <c r="AE318">
        <v>156.69999999999999</v>
      </c>
      <c r="AF318">
        <v>160.80000000000001</v>
      </c>
      <c r="AG318">
        <v>161.80000000000001</v>
      </c>
      <c r="AH318">
        <v>157.30000000000001</v>
      </c>
      <c r="AI318">
        <v>165.6</v>
      </c>
    </row>
    <row r="319" spans="1:35">
      <c r="A319" t="s">
        <v>104</v>
      </c>
      <c r="B319">
        <v>2021</v>
      </c>
      <c r="C319" t="s">
        <v>264</v>
      </c>
      <c r="D319" t="s">
        <v>1261</v>
      </c>
      <c r="E319" s="36">
        <v>148.19999999999999</v>
      </c>
      <c r="F319" s="36">
        <v>201.6</v>
      </c>
      <c r="G319" s="36">
        <v>173</v>
      </c>
      <c r="H319" s="36">
        <v>159.30000000000001</v>
      </c>
      <c r="I319" s="36">
        <v>190.1</v>
      </c>
      <c r="J319" s="36">
        <v>156.5</v>
      </c>
      <c r="K319" s="36">
        <v>199.2</v>
      </c>
      <c r="L319" s="36">
        <v>165.3</v>
      </c>
      <c r="M319" s="36">
        <v>122.4</v>
      </c>
      <c r="N319" s="36">
        <v>169.6</v>
      </c>
      <c r="O319" s="36">
        <v>163.69999999999999</v>
      </c>
      <c r="P319" s="36">
        <v>175.5</v>
      </c>
      <c r="Q319" s="36">
        <v>187.3</v>
      </c>
      <c r="R319" s="36">
        <v>156.75</v>
      </c>
      <c r="S319" s="36">
        <v>162.66666666666666</v>
      </c>
      <c r="T319" s="36">
        <v>177.85</v>
      </c>
      <c r="U319" s="36">
        <v>169.7</v>
      </c>
      <c r="V319" s="36">
        <v>192.9</v>
      </c>
      <c r="W319" s="36">
        <v>167.2</v>
      </c>
      <c r="X319" s="36">
        <v>157.4</v>
      </c>
      <c r="Y319" s="36">
        <v>165.8</v>
      </c>
      <c r="Z319">
        <v>164.2</v>
      </c>
      <c r="AA319" s="36">
        <v>163.9</v>
      </c>
      <c r="AB319" s="36">
        <v>159.30000000000001</v>
      </c>
      <c r="AC319" s="36">
        <v>169.9</v>
      </c>
      <c r="AD319">
        <v>154.80000000000001</v>
      </c>
      <c r="AE319">
        <v>159.80000000000001</v>
      </c>
      <c r="AF319">
        <v>164.3</v>
      </c>
      <c r="AG319">
        <v>162.19999999999999</v>
      </c>
      <c r="AH319">
        <v>161.4</v>
      </c>
      <c r="AI319">
        <v>166.7</v>
      </c>
    </row>
    <row r="320" spans="1:35">
      <c r="A320" t="s">
        <v>60</v>
      </c>
      <c r="B320">
        <v>2021</v>
      </c>
      <c r="C320" t="s">
        <v>273</v>
      </c>
      <c r="D320" t="s">
        <v>1262</v>
      </c>
      <c r="E320" s="36">
        <v>147.4</v>
      </c>
      <c r="F320" s="36">
        <v>197</v>
      </c>
      <c r="G320" s="36">
        <v>176.5</v>
      </c>
      <c r="H320" s="36">
        <v>159.80000000000001</v>
      </c>
      <c r="I320" s="36">
        <v>195.8</v>
      </c>
      <c r="J320" s="36">
        <v>152</v>
      </c>
      <c r="K320" s="36">
        <v>172.3</v>
      </c>
      <c r="L320" s="36">
        <v>164.5</v>
      </c>
      <c r="M320" s="36">
        <v>120.6</v>
      </c>
      <c r="N320" s="36">
        <v>171.7</v>
      </c>
      <c r="O320" s="36">
        <v>169.7</v>
      </c>
      <c r="P320" s="36">
        <v>175.1</v>
      </c>
      <c r="Q320" s="36">
        <v>186.75</v>
      </c>
      <c r="R320" s="36">
        <v>155.94999999999999</v>
      </c>
      <c r="S320" s="36">
        <v>163.83333333333334</v>
      </c>
      <c r="T320" s="36">
        <v>162.15</v>
      </c>
      <c r="U320" s="36">
        <v>165.8</v>
      </c>
      <c r="V320" s="36">
        <v>190.8</v>
      </c>
      <c r="W320" s="36">
        <v>171.8</v>
      </c>
      <c r="X320" s="36">
        <v>167.3</v>
      </c>
      <c r="Y320" s="36">
        <v>171.2</v>
      </c>
      <c r="Z320" t="s">
        <v>79</v>
      </c>
      <c r="AA320" s="36">
        <v>165.6</v>
      </c>
      <c r="AB320" s="36">
        <v>163.9</v>
      </c>
      <c r="AC320" s="36">
        <v>174</v>
      </c>
      <c r="AD320">
        <v>160.1</v>
      </c>
      <c r="AE320">
        <v>164.5</v>
      </c>
      <c r="AF320">
        <v>169.7</v>
      </c>
      <c r="AG320">
        <v>162.80000000000001</v>
      </c>
      <c r="AH320">
        <v>166</v>
      </c>
      <c r="AI320">
        <v>167</v>
      </c>
    </row>
    <row r="321" spans="1:35">
      <c r="A321" t="s">
        <v>85</v>
      </c>
      <c r="B321">
        <v>2021</v>
      </c>
      <c r="C321" t="s">
        <v>273</v>
      </c>
      <c r="D321" t="s">
        <v>1262</v>
      </c>
      <c r="E321" s="36">
        <v>151.6</v>
      </c>
      <c r="F321" s="36">
        <v>202.2</v>
      </c>
      <c r="G321" s="36">
        <v>180</v>
      </c>
      <c r="H321" s="36">
        <v>160</v>
      </c>
      <c r="I321" s="36">
        <v>173.5</v>
      </c>
      <c r="J321" s="36">
        <v>158.30000000000001</v>
      </c>
      <c r="K321" s="36">
        <v>219.5</v>
      </c>
      <c r="L321" s="36">
        <v>164.2</v>
      </c>
      <c r="M321" s="36">
        <v>121.9</v>
      </c>
      <c r="N321" s="36">
        <v>168.2</v>
      </c>
      <c r="O321" s="36">
        <v>156.5</v>
      </c>
      <c r="P321" s="36">
        <v>178.2</v>
      </c>
      <c r="Q321" s="36">
        <v>191.1</v>
      </c>
      <c r="R321" s="36">
        <v>157.89999999999998</v>
      </c>
      <c r="S321" s="36">
        <v>157.86666666666665</v>
      </c>
      <c r="T321" s="36">
        <v>188.9</v>
      </c>
      <c r="U321" s="36">
        <v>172.2</v>
      </c>
      <c r="V321" s="36">
        <v>196.8</v>
      </c>
      <c r="W321" s="36">
        <v>163.30000000000001</v>
      </c>
      <c r="X321" s="36">
        <v>146.69999999999999</v>
      </c>
      <c r="Y321" s="36">
        <v>160.69999999999999</v>
      </c>
      <c r="Z321">
        <v>163.4</v>
      </c>
      <c r="AA321" s="36">
        <v>161.69999999999999</v>
      </c>
      <c r="AB321" s="36">
        <v>156</v>
      </c>
      <c r="AC321" s="36">
        <v>165.1</v>
      </c>
      <c r="AD321">
        <v>151.80000000000001</v>
      </c>
      <c r="AE321">
        <v>157.6</v>
      </c>
      <c r="AF321">
        <v>160.6</v>
      </c>
      <c r="AG321">
        <v>162.4</v>
      </c>
      <c r="AH321">
        <v>157.80000000000001</v>
      </c>
      <c r="AI321">
        <v>165.2</v>
      </c>
    </row>
    <row r="322" spans="1:35">
      <c r="A322" t="s">
        <v>104</v>
      </c>
      <c r="B322">
        <v>2021</v>
      </c>
      <c r="C322" t="s">
        <v>273</v>
      </c>
      <c r="D322" t="s">
        <v>1262</v>
      </c>
      <c r="E322" s="36">
        <v>148.69999999999999</v>
      </c>
      <c r="F322" s="36">
        <v>198.8</v>
      </c>
      <c r="G322" s="36">
        <v>177.9</v>
      </c>
      <c r="H322" s="36">
        <v>159.9</v>
      </c>
      <c r="I322" s="36">
        <v>187.6</v>
      </c>
      <c r="J322" s="36">
        <v>154.9</v>
      </c>
      <c r="K322" s="36">
        <v>188.3</v>
      </c>
      <c r="L322" s="36">
        <v>164.4</v>
      </c>
      <c r="M322" s="36">
        <v>121</v>
      </c>
      <c r="N322" s="36">
        <v>170.5</v>
      </c>
      <c r="O322" s="36">
        <v>164.2</v>
      </c>
      <c r="P322" s="36">
        <v>176.5</v>
      </c>
      <c r="Q322" s="36">
        <v>188.35000000000002</v>
      </c>
      <c r="R322" s="36">
        <v>156.55000000000001</v>
      </c>
      <c r="S322" s="36">
        <v>161.70000000000002</v>
      </c>
      <c r="T322" s="36">
        <v>171.60000000000002</v>
      </c>
      <c r="U322" s="36">
        <v>168.2</v>
      </c>
      <c r="V322" s="36">
        <v>192.4</v>
      </c>
      <c r="W322" s="36">
        <v>168.5</v>
      </c>
      <c r="X322" s="36">
        <v>158.69999999999999</v>
      </c>
      <c r="Y322" s="36">
        <v>167</v>
      </c>
      <c r="Z322">
        <v>163.4</v>
      </c>
      <c r="AA322" s="36">
        <v>164.1</v>
      </c>
      <c r="AB322" s="36">
        <v>160.19999999999999</v>
      </c>
      <c r="AC322" s="36">
        <v>170.6</v>
      </c>
      <c r="AD322">
        <v>155.69999999999999</v>
      </c>
      <c r="AE322">
        <v>160.6</v>
      </c>
      <c r="AF322">
        <v>164.4</v>
      </c>
      <c r="AG322">
        <v>162.6</v>
      </c>
      <c r="AH322">
        <v>162</v>
      </c>
      <c r="AI322">
        <v>166.2</v>
      </c>
    </row>
    <row r="323" spans="1:35">
      <c r="A323" t="s">
        <v>60</v>
      </c>
      <c r="B323">
        <v>2022</v>
      </c>
      <c r="C323" t="s">
        <v>62</v>
      </c>
      <c r="D323" t="s">
        <v>1263</v>
      </c>
      <c r="E323" s="36">
        <v>148.30000000000001</v>
      </c>
      <c r="F323" s="36">
        <v>196.9</v>
      </c>
      <c r="G323" s="36">
        <v>178</v>
      </c>
      <c r="H323" s="36">
        <v>160.5</v>
      </c>
      <c r="I323" s="36">
        <v>192.6</v>
      </c>
      <c r="J323" s="36">
        <v>151.19999999999999</v>
      </c>
      <c r="K323" s="36">
        <v>159.19999999999999</v>
      </c>
      <c r="L323" s="36">
        <v>164</v>
      </c>
      <c r="M323" s="36">
        <v>119.3</v>
      </c>
      <c r="N323" s="36">
        <v>173.3</v>
      </c>
      <c r="O323" s="36">
        <v>169.8</v>
      </c>
      <c r="P323" s="36">
        <v>175.8</v>
      </c>
      <c r="Q323" s="36">
        <v>187.45</v>
      </c>
      <c r="R323" s="36">
        <v>156.15</v>
      </c>
      <c r="S323" s="36">
        <v>162.56666666666666</v>
      </c>
      <c r="T323" s="36">
        <v>155.19999999999999</v>
      </c>
      <c r="U323" s="36">
        <v>164.1</v>
      </c>
      <c r="V323" s="36">
        <v>190.7</v>
      </c>
      <c r="W323" s="36">
        <v>173.2</v>
      </c>
      <c r="X323" s="36">
        <v>169.3</v>
      </c>
      <c r="Y323" s="36">
        <v>172.7</v>
      </c>
      <c r="Z323" t="s">
        <v>79</v>
      </c>
      <c r="AA323" s="36">
        <v>165.8</v>
      </c>
      <c r="AB323" s="36">
        <v>164.9</v>
      </c>
      <c r="AC323" s="36">
        <v>174.7</v>
      </c>
      <c r="AD323">
        <v>160.80000000000001</v>
      </c>
      <c r="AE323">
        <v>164.9</v>
      </c>
      <c r="AF323">
        <v>169.9</v>
      </c>
      <c r="AG323">
        <v>163.19999999999999</v>
      </c>
      <c r="AH323">
        <v>166.6</v>
      </c>
      <c r="AI323">
        <v>166.4</v>
      </c>
    </row>
    <row r="324" spans="1:35">
      <c r="A324" t="s">
        <v>85</v>
      </c>
      <c r="B324">
        <v>2022</v>
      </c>
      <c r="C324" t="s">
        <v>62</v>
      </c>
      <c r="D324" t="s">
        <v>1263</v>
      </c>
      <c r="E324" s="36">
        <v>152.19999999999999</v>
      </c>
      <c r="F324" s="36">
        <v>202.1</v>
      </c>
      <c r="G324" s="36">
        <v>180.1</v>
      </c>
      <c r="H324" s="36">
        <v>160.4</v>
      </c>
      <c r="I324" s="36">
        <v>171</v>
      </c>
      <c r="J324" s="36">
        <v>156.5</v>
      </c>
      <c r="K324" s="36">
        <v>203.6</v>
      </c>
      <c r="L324" s="36">
        <v>163.80000000000001</v>
      </c>
      <c r="M324" s="36">
        <v>121.3</v>
      </c>
      <c r="N324" s="36">
        <v>169.8</v>
      </c>
      <c r="O324" s="36">
        <v>156.6</v>
      </c>
      <c r="P324" s="36">
        <v>179</v>
      </c>
      <c r="Q324" s="36">
        <v>191.1</v>
      </c>
      <c r="R324" s="36">
        <v>158</v>
      </c>
      <c r="S324" s="36">
        <v>157.1</v>
      </c>
      <c r="T324" s="36">
        <v>180.05</v>
      </c>
      <c r="U324" s="36">
        <v>170.3</v>
      </c>
      <c r="V324" s="36">
        <v>196.4</v>
      </c>
      <c r="W324" s="36">
        <v>164.7</v>
      </c>
      <c r="X324" s="36">
        <v>148.5</v>
      </c>
      <c r="Y324" s="36">
        <v>162.19999999999999</v>
      </c>
      <c r="Z324">
        <v>164.5</v>
      </c>
      <c r="AA324" s="36">
        <v>161.6</v>
      </c>
      <c r="AB324" s="36">
        <v>156.80000000000001</v>
      </c>
      <c r="AC324" s="36">
        <v>166.1</v>
      </c>
      <c r="AD324">
        <v>152.69999999999999</v>
      </c>
      <c r="AE324">
        <v>158.4</v>
      </c>
      <c r="AF324">
        <v>161</v>
      </c>
      <c r="AG324">
        <v>162.80000000000001</v>
      </c>
      <c r="AH324">
        <v>158.6</v>
      </c>
      <c r="AI324">
        <v>165</v>
      </c>
    </row>
    <row r="325" spans="1:35">
      <c r="A325" t="s">
        <v>104</v>
      </c>
      <c r="B325">
        <v>2022</v>
      </c>
      <c r="C325" t="s">
        <v>62</v>
      </c>
      <c r="D325" t="s">
        <v>1263</v>
      </c>
      <c r="E325" s="36">
        <v>149.5</v>
      </c>
      <c r="F325" s="36">
        <v>198.7</v>
      </c>
      <c r="G325" s="36">
        <v>178.8</v>
      </c>
      <c r="H325" s="36">
        <v>160.5</v>
      </c>
      <c r="I325" s="36">
        <v>184.7</v>
      </c>
      <c r="J325" s="36">
        <v>153.69999999999999</v>
      </c>
      <c r="K325" s="36">
        <v>174.3</v>
      </c>
      <c r="L325" s="36">
        <v>163.9</v>
      </c>
      <c r="M325" s="36">
        <v>120</v>
      </c>
      <c r="N325" s="36">
        <v>172.1</v>
      </c>
      <c r="O325" s="36">
        <v>164.3</v>
      </c>
      <c r="P325" s="36">
        <v>177.3</v>
      </c>
      <c r="Q325" s="36">
        <v>188.75</v>
      </c>
      <c r="R325" s="36">
        <v>156.69999999999999</v>
      </c>
      <c r="S325" s="36">
        <v>160.66666666666666</v>
      </c>
      <c r="T325" s="36">
        <v>164</v>
      </c>
      <c r="U325" s="36">
        <v>166.4</v>
      </c>
      <c r="V325" s="36">
        <v>192.2</v>
      </c>
      <c r="W325" s="36">
        <v>169.9</v>
      </c>
      <c r="X325" s="36">
        <v>160.69999999999999</v>
      </c>
      <c r="Y325" s="36">
        <v>168.5</v>
      </c>
      <c r="Z325">
        <v>164.5</v>
      </c>
      <c r="AA325" s="36">
        <v>164.2</v>
      </c>
      <c r="AB325" s="36">
        <v>161.1</v>
      </c>
      <c r="AC325" s="36">
        <v>171.4</v>
      </c>
      <c r="AD325">
        <v>156.5</v>
      </c>
      <c r="AE325">
        <v>161.19999999999999</v>
      </c>
      <c r="AF325">
        <v>164.7</v>
      </c>
      <c r="AG325">
        <v>163</v>
      </c>
      <c r="AH325">
        <v>162.69999999999999</v>
      </c>
      <c r="AI325">
        <v>165.7</v>
      </c>
    </row>
    <row r="326" spans="1:35">
      <c r="A326" t="s">
        <v>60</v>
      </c>
      <c r="B326">
        <v>2022</v>
      </c>
      <c r="C326" t="s">
        <v>116</v>
      </c>
      <c r="D326" t="s">
        <v>1264</v>
      </c>
      <c r="E326" s="36">
        <v>148.80000000000001</v>
      </c>
      <c r="F326" s="36">
        <v>198.1</v>
      </c>
      <c r="G326" s="36">
        <v>175.5</v>
      </c>
      <c r="H326" s="36">
        <v>160.69999999999999</v>
      </c>
      <c r="I326" s="36">
        <v>192.6</v>
      </c>
      <c r="J326" s="36">
        <v>151.4</v>
      </c>
      <c r="K326" s="36">
        <v>155.19999999999999</v>
      </c>
      <c r="L326" s="36">
        <v>163.9</v>
      </c>
      <c r="M326" s="36">
        <v>118.1</v>
      </c>
      <c r="N326" s="36">
        <v>175.4</v>
      </c>
      <c r="O326" s="36">
        <v>170.5</v>
      </c>
      <c r="P326" s="36">
        <v>176.3</v>
      </c>
      <c r="Q326" s="36">
        <v>186.8</v>
      </c>
      <c r="R326" s="36">
        <v>156.35000000000002</v>
      </c>
      <c r="S326" s="36">
        <v>162.33333333333334</v>
      </c>
      <c r="T326" s="36">
        <v>153.30000000000001</v>
      </c>
      <c r="U326" s="36">
        <v>163.9</v>
      </c>
      <c r="V326" s="36">
        <v>191.5</v>
      </c>
      <c r="W326" s="36">
        <v>174.1</v>
      </c>
      <c r="X326" s="36">
        <v>171</v>
      </c>
      <c r="Y326" s="36">
        <v>173.7</v>
      </c>
      <c r="Z326" t="s">
        <v>79</v>
      </c>
      <c r="AA326" s="36">
        <v>167.4</v>
      </c>
      <c r="AB326" s="36">
        <v>165.7</v>
      </c>
      <c r="AC326" s="36">
        <v>175.3</v>
      </c>
      <c r="AD326">
        <v>161.19999999999999</v>
      </c>
      <c r="AE326">
        <v>165.5</v>
      </c>
      <c r="AF326">
        <v>170.3</v>
      </c>
      <c r="AG326">
        <v>164.5</v>
      </c>
      <c r="AH326">
        <v>167.3</v>
      </c>
      <c r="AI326">
        <v>166.7</v>
      </c>
    </row>
    <row r="327" spans="1:35">
      <c r="A327" t="s">
        <v>85</v>
      </c>
      <c r="B327">
        <v>2022</v>
      </c>
      <c r="C327" t="s">
        <v>116</v>
      </c>
      <c r="D327" t="s">
        <v>1264</v>
      </c>
      <c r="E327" s="36">
        <v>152.5</v>
      </c>
      <c r="F327" s="36">
        <v>205.2</v>
      </c>
      <c r="G327" s="36">
        <v>176.4</v>
      </c>
      <c r="H327" s="36">
        <v>160.6</v>
      </c>
      <c r="I327" s="36">
        <v>171.5</v>
      </c>
      <c r="J327" s="36">
        <v>156.4</v>
      </c>
      <c r="K327" s="36">
        <v>198</v>
      </c>
      <c r="L327" s="36">
        <v>163.19999999999999</v>
      </c>
      <c r="M327" s="36">
        <v>120.6</v>
      </c>
      <c r="N327" s="36">
        <v>172.2</v>
      </c>
      <c r="O327" s="36">
        <v>156.69999999999999</v>
      </c>
      <c r="P327" s="36">
        <v>180</v>
      </c>
      <c r="Q327" s="36">
        <v>190.8</v>
      </c>
      <c r="R327" s="36">
        <v>157.85</v>
      </c>
      <c r="S327" s="36">
        <v>157.36666666666667</v>
      </c>
      <c r="T327" s="36">
        <v>177.2</v>
      </c>
      <c r="U327" s="36">
        <v>170.2</v>
      </c>
      <c r="V327" s="36">
        <v>196.5</v>
      </c>
      <c r="W327" s="36">
        <v>165.7</v>
      </c>
      <c r="X327" s="36">
        <v>150.4</v>
      </c>
      <c r="Y327" s="36">
        <v>163.4</v>
      </c>
      <c r="Z327">
        <v>165.5</v>
      </c>
      <c r="AA327" s="36">
        <v>163</v>
      </c>
      <c r="AB327" s="36">
        <v>157.4</v>
      </c>
      <c r="AC327" s="36">
        <v>167.2</v>
      </c>
      <c r="AD327">
        <v>153.1</v>
      </c>
      <c r="AE327">
        <v>159.5</v>
      </c>
      <c r="AF327">
        <v>162</v>
      </c>
      <c r="AG327">
        <v>164.2</v>
      </c>
      <c r="AH327">
        <v>159.4</v>
      </c>
      <c r="AI327">
        <v>165.5</v>
      </c>
    </row>
    <row r="328" spans="1:35">
      <c r="A328" t="s">
        <v>104</v>
      </c>
      <c r="B328">
        <v>2022</v>
      </c>
      <c r="C328" t="s">
        <v>116</v>
      </c>
      <c r="D328" t="s">
        <v>1264</v>
      </c>
      <c r="E328" s="36">
        <v>150</v>
      </c>
      <c r="F328" s="36">
        <v>200.6</v>
      </c>
      <c r="G328" s="36">
        <v>175.8</v>
      </c>
      <c r="H328" s="36">
        <v>160.69999999999999</v>
      </c>
      <c r="I328" s="36">
        <v>184.9</v>
      </c>
      <c r="J328" s="36">
        <v>153.69999999999999</v>
      </c>
      <c r="K328" s="36">
        <v>169.7</v>
      </c>
      <c r="L328" s="36">
        <v>163.69999999999999</v>
      </c>
      <c r="M328" s="36">
        <v>118.9</v>
      </c>
      <c r="N328" s="36">
        <v>174.3</v>
      </c>
      <c r="O328" s="36">
        <v>164.7</v>
      </c>
      <c r="P328" s="36">
        <v>178</v>
      </c>
      <c r="Q328" s="36">
        <v>188.2</v>
      </c>
      <c r="R328" s="36">
        <v>156.85</v>
      </c>
      <c r="S328" s="36">
        <v>160.6</v>
      </c>
      <c r="T328" s="36">
        <v>161.69999999999999</v>
      </c>
      <c r="U328" s="36">
        <v>166.2</v>
      </c>
      <c r="V328" s="36">
        <v>192.8</v>
      </c>
      <c r="W328" s="36">
        <v>170.8</v>
      </c>
      <c r="X328" s="36">
        <v>162.4</v>
      </c>
      <c r="Y328" s="36">
        <v>169.6</v>
      </c>
      <c r="Z328">
        <v>165.5</v>
      </c>
      <c r="AA328" s="36">
        <v>165.7</v>
      </c>
      <c r="AB328" s="36">
        <v>161.80000000000001</v>
      </c>
      <c r="AC328" s="36">
        <v>172.2</v>
      </c>
      <c r="AD328">
        <v>156.9</v>
      </c>
      <c r="AE328">
        <v>162.1</v>
      </c>
      <c r="AF328">
        <v>165.4</v>
      </c>
      <c r="AG328">
        <v>164.4</v>
      </c>
      <c r="AH328">
        <v>163.5</v>
      </c>
      <c r="AI328">
        <v>166.1</v>
      </c>
    </row>
    <row r="329" spans="1:35">
      <c r="A329" t="s">
        <v>60</v>
      </c>
      <c r="B329">
        <v>2022</v>
      </c>
      <c r="C329" t="s">
        <v>138</v>
      </c>
      <c r="D329" t="s">
        <v>1265</v>
      </c>
      <c r="E329" s="36">
        <v>150.19999999999999</v>
      </c>
      <c r="F329" s="36">
        <v>208</v>
      </c>
      <c r="G329" s="36">
        <v>167.9</v>
      </c>
      <c r="H329" s="36">
        <v>162</v>
      </c>
      <c r="I329" s="36">
        <v>203.1</v>
      </c>
      <c r="J329" s="36">
        <v>155.9</v>
      </c>
      <c r="K329" s="36">
        <v>155.80000000000001</v>
      </c>
      <c r="L329" s="36">
        <v>164.2</v>
      </c>
      <c r="M329" s="36">
        <v>118.1</v>
      </c>
      <c r="N329" s="36">
        <v>178.7</v>
      </c>
      <c r="O329" s="36">
        <v>171.2</v>
      </c>
      <c r="P329" s="36">
        <v>177.4</v>
      </c>
      <c r="Q329" s="36">
        <v>187.95</v>
      </c>
      <c r="R329" s="36">
        <v>157.19999999999999</v>
      </c>
      <c r="S329" s="36">
        <v>166.20000000000002</v>
      </c>
      <c r="T329" s="36">
        <v>155.85000000000002</v>
      </c>
      <c r="U329" s="36">
        <v>166.6</v>
      </c>
      <c r="V329" s="36">
        <v>192.3</v>
      </c>
      <c r="W329" s="36">
        <v>175.4</v>
      </c>
      <c r="X329" s="36">
        <v>173.2</v>
      </c>
      <c r="Y329" s="36">
        <v>175.1</v>
      </c>
      <c r="Z329" t="s">
        <v>79</v>
      </c>
      <c r="AA329" s="36">
        <v>168.9</v>
      </c>
      <c r="AB329" s="36">
        <v>166.5</v>
      </c>
      <c r="AC329" s="36">
        <v>176</v>
      </c>
      <c r="AD329">
        <v>162</v>
      </c>
      <c r="AE329">
        <v>166.6</v>
      </c>
      <c r="AF329">
        <v>170.6</v>
      </c>
      <c r="AG329">
        <v>167.4</v>
      </c>
      <c r="AH329">
        <v>168.3</v>
      </c>
      <c r="AI329">
        <v>168.7</v>
      </c>
    </row>
    <row r="330" spans="1:35">
      <c r="A330" t="s">
        <v>85</v>
      </c>
      <c r="B330">
        <v>2022</v>
      </c>
      <c r="C330" t="s">
        <v>138</v>
      </c>
      <c r="D330" t="s">
        <v>1265</v>
      </c>
      <c r="E330" s="36">
        <v>153.69999999999999</v>
      </c>
      <c r="F330" s="36">
        <v>215.8</v>
      </c>
      <c r="G330" s="36">
        <v>167.7</v>
      </c>
      <c r="H330" s="36">
        <v>162.6</v>
      </c>
      <c r="I330" s="36">
        <v>180</v>
      </c>
      <c r="J330" s="36">
        <v>159.6</v>
      </c>
      <c r="K330" s="36">
        <v>188.4</v>
      </c>
      <c r="L330" s="36">
        <v>163.4</v>
      </c>
      <c r="M330" s="36">
        <v>120.3</v>
      </c>
      <c r="N330" s="36">
        <v>174.7</v>
      </c>
      <c r="O330" s="36">
        <v>157.1</v>
      </c>
      <c r="P330" s="36">
        <v>181.5</v>
      </c>
      <c r="Q330" s="36">
        <v>191.75</v>
      </c>
      <c r="R330" s="36">
        <v>158.55000000000001</v>
      </c>
      <c r="S330" s="36">
        <v>160.6</v>
      </c>
      <c r="T330" s="36">
        <v>174</v>
      </c>
      <c r="U330" s="36">
        <v>171.5</v>
      </c>
      <c r="V330" s="36">
        <v>197.5</v>
      </c>
      <c r="W330" s="36">
        <v>167.1</v>
      </c>
      <c r="X330" s="36">
        <v>152.6</v>
      </c>
      <c r="Y330" s="36">
        <v>164.9</v>
      </c>
      <c r="Z330">
        <v>165.3</v>
      </c>
      <c r="AA330" s="36">
        <v>164.5</v>
      </c>
      <c r="AB330" s="36">
        <v>158.6</v>
      </c>
      <c r="AC330" s="36">
        <v>168.2</v>
      </c>
      <c r="AD330">
        <v>154.19999999999999</v>
      </c>
      <c r="AE330">
        <v>160.80000000000001</v>
      </c>
      <c r="AF330">
        <v>162.69999999999999</v>
      </c>
      <c r="AG330">
        <v>166.8</v>
      </c>
      <c r="AH330">
        <v>160.6</v>
      </c>
      <c r="AI330">
        <v>166.5</v>
      </c>
    </row>
    <row r="331" spans="1:35">
      <c r="A331" t="s">
        <v>104</v>
      </c>
      <c r="B331">
        <v>2022</v>
      </c>
      <c r="C331" t="s">
        <v>138</v>
      </c>
      <c r="D331" t="s">
        <v>1265</v>
      </c>
      <c r="E331" s="36">
        <v>151.30000000000001</v>
      </c>
      <c r="F331" s="36">
        <v>210.7</v>
      </c>
      <c r="G331" s="36">
        <v>167.8</v>
      </c>
      <c r="H331" s="36">
        <v>162.19999999999999</v>
      </c>
      <c r="I331" s="36">
        <v>194.6</v>
      </c>
      <c r="J331" s="36">
        <v>157.6</v>
      </c>
      <c r="K331" s="36">
        <v>166.9</v>
      </c>
      <c r="L331" s="36">
        <v>163.9</v>
      </c>
      <c r="M331" s="36">
        <v>118.8</v>
      </c>
      <c r="N331" s="36">
        <v>177.4</v>
      </c>
      <c r="O331" s="36">
        <v>165.3</v>
      </c>
      <c r="P331" s="36">
        <v>179.3</v>
      </c>
      <c r="Q331" s="36">
        <v>189.25</v>
      </c>
      <c r="R331" s="36">
        <v>157.60000000000002</v>
      </c>
      <c r="S331" s="36">
        <v>164.23333333333332</v>
      </c>
      <c r="T331" s="36">
        <v>162.25</v>
      </c>
      <c r="U331" s="36">
        <v>168.4</v>
      </c>
      <c r="V331" s="36">
        <v>193.7</v>
      </c>
      <c r="W331" s="36">
        <v>172.1</v>
      </c>
      <c r="X331" s="36">
        <v>164.6</v>
      </c>
      <c r="Y331" s="36">
        <v>171.1</v>
      </c>
      <c r="Z331">
        <v>165.3</v>
      </c>
      <c r="AA331" s="36">
        <v>167.2</v>
      </c>
      <c r="AB331" s="36">
        <v>162.80000000000001</v>
      </c>
      <c r="AC331" s="36">
        <v>173</v>
      </c>
      <c r="AD331">
        <v>157.9</v>
      </c>
      <c r="AE331">
        <v>163.30000000000001</v>
      </c>
      <c r="AF331">
        <v>166</v>
      </c>
      <c r="AG331">
        <v>167.2</v>
      </c>
      <c r="AH331">
        <v>164.6</v>
      </c>
      <c r="AI331">
        <v>167.7</v>
      </c>
    </row>
    <row r="332" spans="1:35">
      <c r="A332" t="s">
        <v>60</v>
      </c>
      <c r="B332">
        <v>2022</v>
      </c>
      <c r="C332" t="s">
        <v>154</v>
      </c>
      <c r="D332" t="s">
        <v>1266</v>
      </c>
      <c r="E332" s="36">
        <v>151.80000000000001</v>
      </c>
      <c r="F332" s="36">
        <v>209.7</v>
      </c>
      <c r="G332" s="36">
        <v>164.5</v>
      </c>
      <c r="H332" s="36">
        <v>163.80000000000001</v>
      </c>
      <c r="I332" s="36">
        <v>207.4</v>
      </c>
      <c r="J332" s="36">
        <v>169.7</v>
      </c>
      <c r="K332" s="36">
        <v>153.6</v>
      </c>
      <c r="L332" s="36">
        <v>165.1</v>
      </c>
      <c r="M332" s="36">
        <v>118.2</v>
      </c>
      <c r="N332" s="36">
        <v>182.9</v>
      </c>
      <c r="O332" s="36">
        <v>172.4</v>
      </c>
      <c r="P332" s="36">
        <v>178.9</v>
      </c>
      <c r="Q332" s="36">
        <v>187.1</v>
      </c>
      <c r="R332" s="36">
        <v>158.44999999999999</v>
      </c>
      <c r="S332" s="36">
        <v>168.16666666666666</v>
      </c>
      <c r="T332" s="36">
        <v>161.64999999999998</v>
      </c>
      <c r="U332" s="36">
        <v>168.6</v>
      </c>
      <c r="V332" s="36">
        <v>192.8</v>
      </c>
      <c r="W332" s="36">
        <v>177.5</v>
      </c>
      <c r="X332" s="36">
        <v>175.1</v>
      </c>
      <c r="Y332" s="36">
        <v>177.1</v>
      </c>
      <c r="Z332" t="s">
        <v>79</v>
      </c>
      <c r="AA332" s="36">
        <v>173.3</v>
      </c>
      <c r="AB332" s="36">
        <v>167.7</v>
      </c>
      <c r="AC332" s="36">
        <v>177</v>
      </c>
      <c r="AD332">
        <v>166.2</v>
      </c>
      <c r="AE332">
        <v>167.2</v>
      </c>
      <c r="AF332">
        <v>170.9</v>
      </c>
      <c r="AG332">
        <v>169</v>
      </c>
      <c r="AH332">
        <v>170.2</v>
      </c>
      <c r="AI332">
        <v>170.8</v>
      </c>
    </row>
    <row r="333" spans="1:35">
      <c r="A333" t="s">
        <v>85</v>
      </c>
      <c r="B333">
        <v>2022</v>
      </c>
      <c r="C333" t="s">
        <v>154</v>
      </c>
      <c r="D333" t="s">
        <v>1266</v>
      </c>
      <c r="E333" s="36">
        <v>155.4</v>
      </c>
      <c r="F333" s="36">
        <v>215.8</v>
      </c>
      <c r="G333" s="36">
        <v>164.6</v>
      </c>
      <c r="H333" s="36">
        <v>164.2</v>
      </c>
      <c r="I333" s="36">
        <v>186</v>
      </c>
      <c r="J333" s="36">
        <v>175.9</v>
      </c>
      <c r="K333" s="36">
        <v>190.7</v>
      </c>
      <c r="L333" s="36">
        <v>164</v>
      </c>
      <c r="M333" s="36">
        <v>120.5</v>
      </c>
      <c r="N333" s="36">
        <v>178</v>
      </c>
      <c r="O333" s="36">
        <v>157.5</v>
      </c>
      <c r="P333" s="36">
        <v>183.3</v>
      </c>
      <c r="Q333" s="36">
        <v>190.2</v>
      </c>
      <c r="R333" s="36">
        <v>159.69999999999999</v>
      </c>
      <c r="S333" s="36">
        <v>163.26666666666668</v>
      </c>
      <c r="T333" s="36">
        <v>183.3</v>
      </c>
      <c r="U333" s="36">
        <v>174.5</v>
      </c>
      <c r="V333" s="36">
        <v>197.1</v>
      </c>
      <c r="W333" s="36">
        <v>168.4</v>
      </c>
      <c r="X333" s="36">
        <v>154.5</v>
      </c>
      <c r="Y333" s="36">
        <v>166.3</v>
      </c>
      <c r="Z333">
        <v>167</v>
      </c>
      <c r="AA333" s="36">
        <v>170.5</v>
      </c>
      <c r="AB333" s="36">
        <v>159.80000000000001</v>
      </c>
      <c r="AC333" s="36">
        <v>169</v>
      </c>
      <c r="AD333">
        <v>159.30000000000001</v>
      </c>
      <c r="AE333">
        <v>162.19999999999999</v>
      </c>
      <c r="AF333">
        <v>164</v>
      </c>
      <c r="AG333">
        <v>168.4</v>
      </c>
      <c r="AH333">
        <v>163.1</v>
      </c>
      <c r="AI333">
        <v>169.2</v>
      </c>
    </row>
    <row r="334" spans="1:35">
      <c r="A334" t="s">
        <v>104</v>
      </c>
      <c r="B334">
        <v>2022</v>
      </c>
      <c r="C334" t="s">
        <v>154</v>
      </c>
      <c r="D334" t="s">
        <v>1266</v>
      </c>
      <c r="E334" s="36">
        <v>152.9</v>
      </c>
      <c r="F334" s="36">
        <v>211.8</v>
      </c>
      <c r="G334" s="36">
        <v>164.5</v>
      </c>
      <c r="H334" s="36">
        <v>163.9</v>
      </c>
      <c r="I334" s="36">
        <v>199.5</v>
      </c>
      <c r="J334" s="36">
        <v>172.6</v>
      </c>
      <c r="K334" s="36">
        <v>166.2</v>
      </c>
      <c r="L334" s="36">
        <v>164.7</v>
      </c>
      <c r="M334" s="36">
        <v>119</v>
      </c>
      <c r="N334" s="36">
        <v>181.3</v>
      </c>
      <c r="O334" s="36">
        <v>166.2</v>
      </c>
      <c r="P334" s="36">
        <v>180.9</v>
      </c>
      <c r="Q334" s="36">
        <v>188.15</v>
      </c>
      <c r="R334" s="36">
        <v>158.80000000000001</v>
      </c>
      <c r="S334" s="36">
        <v>166.46666666666667</v>
      </c>
      <c r="T334" s="36">
        <v>169.39999999999998</v>
      </c>
      <c r="U334" s="36">
        <v>170.8</v>
      </c>
      <c r="V334" s="36">
        <v>193.9</v>
      </c>
      <c r="W334" s="36">
        <v>173.9</v>
      </c>
      <c r="X334" s="36">
        <v>166.5</v>
      </c>
      <c r="Y334" s="36">
        <v>172.8</v>
      </c>
      <c r="Z334">
        <v>167</v>
      </c>
      <c r="AA334" s="36">
        <v>172.2</v>
      </c>
      <c r="AB334" s="36">
        <v>164</v>
      </c>
      <c r="AC334" s="36">
        <v>174</v>
      </c>
      <c r="AD334">
        <v>162.6</v>
      </c>
      <c r="AE334">
        <v>164.4</v>
      </c>
      <c r="AF334">
        <v>166.9</v>
      </c>
      <c r="AG334">
        <v>168.8</v>
      </c>
      <c r="AH334">
        <v>166.8</v>
      </c>
      <c r="AI334">
        <v>170.1</v>
      </c>
    </row>
    <row r="335" spans="1:35">
      <c r="A335" t="s">
        <v>60</v>
      </c>
      <c r="B335">
        <v>2022</v>
      </c>
      <c r="C335" t="s">
        <v>167</v>
      </c>
      <c r="D335" t="s">
        <v>1234</v>
      </c>
      <c r="E335" s="36">
        <v>152.9</v>
      </c>
      <c r="F335" s="36">
        <v>214.7</v>
      </c>
      <c r="G335" s="36">
        <v>161.4</v>
      </c>
      <c r="H335" s="36">
        <v>164.6</v>
      </c>
      <c r="I335" s="36">
        <v>209.9</v>
      </c>
      <c r="J335" s="36">
        <v>168</v>
      </c>
      <c r="K335" s="36">
        <v>160.4</v>
      </c>
      <c r="L335" s="36">
        <v>165</v>
      </c>
      <c r="M335" s="36">
        <v>118.9</v>
      </c>
      <c r="N335" s="36">
        <v>186.6</v>
      </c>
      <c r="O335" s="36">
        <v>173.2</v>
      </c>
      <c r="P335" s="36">
        <v>180.4</v>
      </c>
      <c r="Q335" s="36">
        <v>188.05</v>
      </c>
      <c r="R335" s="36">
        <v>158.94999999999999</v>
      </c>
      <c r="S335" s="36">
        <v>169.73333333333335</v>
      </c>
      <c r="T335" s="36">
        <v>164.2</v>
      </c>
      <c r="U335" s="36">
        <v>170.8</v>
      </c>
      <c r="V335" s="36">
        <v>192.9</v>
      </c>
      <c r="W335" s="36">
        <v>179.3</v>
      </c>
      <c r="X335" s="36">
        <v>177.2</v>
      </c>
      <c r="Y335" s="36">
        <v>179</v>
      </c>
      <c r="Z335" t="s">
        <v>79</v>
      </c>
      <c r="AA335" s="36">
        <v>175.3</v>
      </c>
      <c r="AB335" s="36">
        <v>168.9</v>
      </c>
      <c r="AC335" s="36">
        <v>177.7</v>
      </c>
      <c r="AD335">
        <v>167.1</v>
      </c>
      <c r="AE335">
        <v>167.6</v>
      </c>
      <c r="AF335">
        <v>171.8</v>
      </c>
      <c r="AG335">
        <v>168.5</v>
      </c>
      <c r="AH335">
        <v>170.9</v>
      </c>
      <c r="AI335">
        <v>172.5</v>
      </c>
    </row>
    <row r="336" spans="1:35">
      <c r="A336" t="s">
        <v>85</v>
      </c>
      <c r="B336">
        <v>2022</v>
      </c>
      <c r="C336" t="s">
        <v>167</v>
      </c>
      <c r="D336" t="s">
        <v>1234</v>
      </c>
      <c r="E336" s="36">
        <v>156.69999999999999</v>
      </c>
      <c r="F336" s="36">
        <v>221.2</v>
      </c>
      <c r="G336" s="36">
        <v>164.1</v>
      </c>
      <c r="H336" s="36">
        <v>165.4</v>
      </c>
      <c r="I336" s="36">
        <v>189.5</v>
      </c>
      <c r="J336" s="36">
        <v>174.5</v>
      </c>
      <c r="K336" s="36">
        <v>203.2</v>
      </c>
      <c r="L336" s="36">
        <v>164.1</v>
      </c>
      <c r="M336" s="36">
        <v>121.2</v>
      </c>
      <c r="N336" s="36">
        <v>181.4</v>
      </c>
      <c r="O336" s="36">
        <v>158.5</v>
      </c>
      <c r="P336" s="36">
        <v>184.9</v>
      </c>
      <c r="Q336" s="36">
        <v>192.64999999999998</v>
      </c>
      <c r="R336" s="36">
        <v>160.39999999999998</v>
      </c>
      <c r="S336" s="36">
        <v>165.20000000000002</v>
      </c>
      <c r="T336" s="36">
        <v>188.85</v>
      </c>
      <c r="U336" s="36">
        <v>177.5</v>
      </c>
      <c r="V336" s="36">
        <v>197.5</v>
      </c>
      <c r="W336" s="36">
        <v>170</v>
      </c>
      <c r="X336" s="36">
        <v>155.9</v>
      </c>
      <c r="Y336" s="36">
        <v>167.8</v>
      </c>
      <c r="Z336">
        <v>167.5</v>
      </c>
      <c r="AA336" s="36">
        <v>173.5</v>
      </c>
      <c r="AB336" s="36">
        <v>161.1</v>
      </c>
      <c r="AC336" s="36">
        <v>170.1</v>
      </c>
      <c r="AD336">
        <v>159.4</v>
      </c>
      <c r="AE336">
        <v>163.19999999999999</v>
      </c>
      <c r="AF336">
        <v>165.2</v>
      </c>
      <c r="AG336">
        <v>168.2</v>
      </c>
      <c r="AH336">
        <v>163.80000000000001</v>
      </c>
      <c r="AI336">
        <v>170.8</v>
      </c>
    </row>
    <row r="337" spans="1:35">
      <c r="A337" t="s">
        <v>104</v>
      </c>
      <c r="B337">
        <v>2022</v>
      </c>
      <c r="C337" t="s">
        <v>167</v>
      </c>
      <c r="D337" t="s">
        <v>1234</v>
      </c>
      <c r="E337" s="36">
        <v>154.1</v>
      </c>
      <c r="F337" s="36">
        <v>217</v>
      </c>
      <c r="G337" s="36">
        <v>162.4</v>
      </c>
      <c r="H337" s="36">
        <v>164.9</v>
      </c>
      <c r="I337" s="36">
        <v>202.4</v>
      </c>
      <c r="J337" s="36">
        <v>171</v>
      </c>
      <c r="K337" s="36">
        <v>174.9</v>
      </c>
      <c r="L337" s="36">
        <v>164.7</v>
      </c>
      <c r="M337" s="36">
        <v>119.7</v>
      </c>
      <c r="N337" s="36">
        <v>184.9</v>
      </c>
      <c r="O337" s="36">
        <v>167.1</v>
      </c>
      <c r="P337" s="36">
        <v>182.5</v>
      </c>
      <c r="Q337" s="36">
        <v>189.7</v>
      </c>
      <c r="R337" s="36">
        <v>159.39999999999998</v>
      </c>
      <c r="S337" s="36">
        <v>168.20000000000002</v>
      </c>
      <c r="T337" s="36">
        <v>172.95</v>
      </c>
      <c r="U337" s="36">
        <v>173.3</v>
      </c>
      <c r="V337" s="36">
        <v>194.1</v>
      </c>
      <c r="W337" s="36">
        <v>175.6</v>
      </c>
      <c r="X337" s="36">
        <v>168.4</v>
      </c>
      <c r="Y337" s="36">
        <v>174.6</v>
      </c>
      <c r="Z337">
        <v>167.5</v>
      </c>
      <c r="AA337" s="36">
        <v>174.6</v>
      </c>
      <c r="AB337" s="36">
        <v>165.2</v>
      </c>
      <c r="AC337" s="36">
        <v>174.8</v>
      </c>
      <c r="AD337">
        <v>163</v>
      </c>
      <c r="AE337">
        <v>165.1</v>
      </c>
      <c r="AF337">
        <v>167.9</v>
      </c>
      <c r="AG337">
        <v>168.4</v>
      </c>
      <c r="AH337">
        <v>167.5</v>
      </c>
      <c r="AI337">
        <v>171.7</v>
      </c>
    </row>
    <row r="338" spans="1:35">
      <c r="A338" t="s">
        <v>60</v>
      </c>
      <c r="B338">
        <v>2022</v>
      </c>
      <c r="C338" t="s">
        <v>177</v>
      </c>
      <c r="D338" t="s">
        <v>1235</v>
      </c>
      <c r="E338" s="36">
        <v>153.80000000000001</v>
      </c>
      <c r="F338" s="36">
        <v>217.2</v>
      </c>
      <c r="G338" s="36">
        <v>169.6</v>
      </c>
      <c r="H338" s="36">
        <v>165.4</v>
      </c>
      <c r="I338" s="36">
        <v>208.1</v>
      </c>
      <c r="J338" s="36">
        <v>165.8</v>
      </c>
      <c r="K338" s="36">
        <v>167.3</v>
      </c>
      <c r="L338" s="36">
        <v>164.6</v>
      </c>
      <c r="M338" s="36">
        <v>119.1</v>
      </c>
      <c r="N338" s="36">
        <v>188.9</v>
      </c>
      <c r="O338" s="36">
        <v>174.2</v>
      </c>
      <c r="P338" s="36">
        <v>181.9</v>
      </c>
      <c r="Q338" s="36">
        <v>193.39999999999998</v>
      </c>
      <c r="R338" s="36">
        <v>159.19999999999999</v>
      </c>
      <c r="S338" s="36">
        <v>169.70000000000002</v>
      </c>
      <c r="T338" s="36">
        <v>166.55</v>
      </c>
      <c r="U338" s="36">
        <v>172.4</v>
      </c>
      <c r="V338" s="36">
        <v>192.9</v>
      </c>
      <c r="W338" s="36">
        <v>180.7</v>
      </c>
      <c r="X338" s="36">
        <v>178.7</v>
      </c>
      <c r="Y338" s="36">
        <v>180.4</v>
      </c>
      <c r="Z338" t="s">
        <v>79</v>
      </c>
      <c r="AA338" s="36">
        <v>176.7</v>
      </c>
      <c r="AB338" s="36">
        <v>170.3</v>
      </c>
      <c r="AC338" s="36">
        <v>178.2</v>
      </c>
      <c r="AD338">
        <v>165.5</v>
      </c>
      <c r="AE338">
        <v>168</v>
      </c>
      <c r="AF338">
        <v>172.6</v>
      </c>
      <c r="AG338">
        <v>169.5</v>
      </c>
      <c r="AH338">
        <v>171</v>
      </c>
      <c r="AI338">
        <v>173.6</v>
      </c>
    </row>
    <row r="339" spans="1:35">
      <c r="A339" t="s">
        <v>85</v>
      </c>
      <c r="B339">
        <v>2022</v>
      </c>
      <c r="C339" t="s">
        <v>177</v>
      </c>
      <c r="D339" t="s">
        <v>1235</v>
      </c>
      <c r="E339" s="36">
        <v>157.5</v>
      </c>
      <c r="F339" s="36">
        <v>223.4</v>
      </c>
      <c r="G339" s="36">
        <v>172.8</v>
      </c>
      <c r="H339" s="36">
        <v>166.4</v>
      </c>
      <c r="I339" s="36">
        <v>188.6</v>
      </c>
      <c r="J339" s="36">
        <v>174.1</v>
      </c>
      <c r="K339" s="36">
        <v>211.5</v>
      </c>
      <c r="L339" s="36">
        <v>163.6</v>
      </c>
      <c r="M339" s="36">
        <v>121.4</v>
      </c>
      <c r="N339" s="36">
        <v>183.5</v>
      </c>
      <c r="O339" s="36">
        <v>159.1</v>
      </c>
      <c r="P339" s="36">
        <v>186.3</v>
      </c>
      <c r="Q339" s="36">
        <v>198.10000000000002</v>
      </c>
      <c r="R339" s="36">
        <v>160.55000000000001</v>
      </c>
      <c r="S339" s="36">
        <v>165.43333333333334</v>
      </c>
      <c r="T339" s="36">
        <v>192.8</v>
      </c>
      <c r="U339" s="36">
        <v>179.3</v>
      </c>
      <c r="V339" s="36">
        <v>198.3</v>
      </c>
      <c r="W339" s="36">
        <v>171.6</v>
      </c>
      <c r="X339" s="36">
        <v>157.4</v>
      </c>
      <c r="Y339" s="36">
        <v>169.4</v>
      </c>
      <c r="Z339">
        <v>166.8</v>
      </c>
      <c r="AA339" s="36">
        <v>174.9</v>
      </c>
      <c r="AB339" s="36">
        <v>162.1</v>
      </c>
      <c r="AC339" s="36">
        <v>170.9</v>
      </c>
      <c r="AD339">
        <v>157.19999999999999</v>
      </c>
      <c r="AE339">
        <v>164.1</v>
      </c>
      <c r="AF339">
        <v>166.5</v>
      </c>
      <c r="AG339">
        <v>169.2</v>
      </c>
      <c r="AH339">
        <v>163.80000000000001</v>
      </c>
      <c r="AI339">
        <v>171.4</v>
      </c>
    </row>
    <row r="340" spans="1:35">
      <c r="A340" t="s">
        <v>104</v>
      </c>
      <c r="B340">
        <v>2022</v>
      </c>
      <c r="C340" t="s">
        <v>177</v>
      </c>
      <c r="D340" t="s">
        <v>1235</v>
      </c>
      <c r="E340" s="36">
        <v>155</v>
      </c>
      <c r="F340" s="36">
        <v>219.4</v>
      </c>
      <c r="G340" s="36">
        <v>170.8</v>
      </c>
      <c r="H340" s="36">
        <v>165.8</v>
      </c>
      <c r="I340" s="36">
        <v>200.9</v>
      </c>
      <c r="J340" s="36">
        <v>169.7</v>
      </c>
      <c r="K340" s="36">
        <v>182.3</v>
      </c>
      <c r="L340" s="36">
        <v>164.3</v>
      </c>
      <c r="M340" s="36">
        <v>119.9</v>
      </c>
      <c r="N340" s="36">
        <v>187.1</v>
      </c>
      <c r="O340" s="36">
        <v>167.9</v>
      </c>
      <c r="P340" s="36">
        <v>183.9</v>
      </c>
      <c r="Q340" s="36">
        <v>195.10000000000002</v>
      </c>
      <c r="R340" s="36">
        <v>159.65</v>
      </c>
      <c r="S340" s="36">
        <v>168.23333333333335</v>
      </c>
      <c r="T340" s="36">
        <v>176</v>
      </c>
      <c r="U340" s="36">
        <v>174.9</v>
      </c>
      <c r="V340" s="36">
        <v>194.3</v>
      </c>
      <c r="W340" s="36">
        <v>177.1</v>
      </c>
      <c r="X340" s="36">
        <v>169.9</v>
      </c>
      <c r="Y340" s="36">
        <v>176</v>
      </c>
      <c r="Z340">
        <v>166.8</v>
      </c>
      <c r="AA340" s="36">
        <v>176</v>
      </c>
      <c r="AB340" s="36">
        <v>166.4</v>
      </c>
      <c r="AC340" s="36">
        <v>175.4</v>
      </c>
      <c r="AD340">
        <v>161.1</v>
      </c>
      <c r="AE340">
        <v>165.8</v>
      </c>
      <c r="AF340">
        <v>169</v>
      </c>
      <c r="AG340">
        <v>169.4</v>
      </c>
      <c r="AH340">
        <v>167.5</v>
      </c>
      <c r="AI340">
        <v>172.6</v>
      </c>
    </row>
    <row r="341" spans="1:35">
      <c r="A341" t="s">
        <v>60</v>
      </c>
      <c r="B341">
        <v>2022</v>
      </c>
      <c r="C341" t="s">
        <v>194</v>
      </c>
      <c r="D341" t="s">
        <v>1236</v>
      </c>
      <c r="E341" s="36">
        <v>155.19999999999999</v>
      </c>
      <c r="F341" s="36">
        <v>210.8</v>
      </c>
      <c r="G341" s="36">
        <v>174.3</v>
      </c>
      <c r="H341" s="36">
        <v>166.3</v>
      </c>
      <c r="I341" s="36">
        <v>202.2</v>
      </c>
      <c r="J341" s="36">
        <v>169.6</v>
      </c>
      <c r="K341" s="36">
        <v>168.6</v>
      </c>
      <c r="L341" s="36">
        <v>164.4</v>
      </c>
      <c r="M341" s="36">
        <v>119.2</v>
      </c>
      <c r="N341" s="36">
        <v>191.8</v>
      </c>
      <c r="O341" s="36">
        <v>174.5</v>
      </c>
      <c r="P341" s="36">
        <v>183.1</v>
      </c>
      <c r="Q341" s="36">
        <v>192.55</v>
      </c>
      <c r="R341" s="36">
        <v>159.80000000000001</v>
      </c>
      <c r="S341" s="36">
        <v>168.16666666666666</v>
      </c>
      <c r="T341" s="36">
        <v>169.1</v>
      </c>
      <c r="U341" s="36">
        <v>172.5</v>
      </c>
      <c r="V341" s="36">
        <v>193.2</v>
      </c>
      <c r="W341" s="36">
        <v>182</v>
      </c>
      <c r="X341" s="36">
        <v>180.3</v>
      </c>
      <c r="Y341" s="36">
        <v>181.7</v>
      </c>
      <c r="Z341" t="s">
        <v>79</v>
      </c>
      <c r="AA341" s="36">
        <v>179.6</v>
      </c>
      <c r="AB341" s="36">
        <v>171.3</v>
      </c>
      <c r="AC341" s="36">
        <v>178.8</v>
      </c>
      <c r="AD341">
        <v>166.3</v>
      </c>
      <c r="AE341">
        <v>168.6</v>
      </c>
      <c r="AF341">
        <v>174.7</v>
      </c>
      <c r="AG341">
        <v>169.7</v>
      </c>
      <c r="AH341">
        <v>171.8</v>
      </c>
      <c r="AI341">
        <v>174.3</v>
      </c>
    </row>
    <row r="342" spans="1:35">
      <c r="A342" t="s">
        <v>85</v>
      </c>
      <c r="B342">
        <v>2022</v>
      </c>
      <c r="C342" t="s">
        <v>194</v>
      </c>
      <c r="D342" t="s">
        <v>1236</v>
      </c>
      <c r="E342" s="36">
        <v>159.30000000000001</v>
      </c>
      <c r="F342" s="36">
        <v>217.1</v>
      </c>
      <c r="G342" s="36">
        <v>176.6</v>
      </c>
      <c r="H342" s="36">
        <v>167.1</v>
      </c>
      <c r="I342" s="36">
        <v>184.8</v>
      </c>
      <c r="J342" s="36">
        <v>179.5</v>
      </c>
      <c r="K342" s="36">
        <v>208.5</v>
      </c>
      <c r="L342" s="36">
        <v>164</v>
      </c>
      <c r="M342" s="36">
        <v>121.5</v>
      </c>
      <c r="N342" s="36">
        <v>186.3</v>
      </c>
      <c r="O342" s="36">
        <v>159.80000000000001</v>
      </c>
      <c r="P342" s="36">
        <v>187.7</v>
      </c>
      <c r="Q342" s="36">
        <v>196.85</v>
      </c>
      <c r="R342" s="36">
        <v>161.65</v>
      </c>
      <c r="S342" s="36">
        <v>164.66666666666666</v>
      </c>
      <c r="T342" s="36">
        <v>194</v>
      </c>
      <c r="U342" s="36">
        <v>179.4</v>
      </c>
      <c r="V342" s="36">
        <v>198.6</v>
      </c>
      <c r="W342" s="36">
        <v>172.7</v>
      </c>
      <c r="X342" s="36">
        <v>158.69999999999999</v>
      </c>
      <c r="Y342" s="36">
        <v>170.6</v>
      </c>
      <c r="Z342">
        <v>167.8</v>
      </c>
      <c r="AA342" s="36">
        <v>179.5</v>
      </c>
      <c r="AB342" s="36">
        <v>163.1</v>
      </c>
      <c r="AC342" s="36">
        <v>171.7</v>
      </c>
      <c r="AD342">
        <v>157.4</v>
      </c>
      <c r="AE342">
        <v>164.6</v>
      </c>
      <c r="AF342">
        <v>169.1</v>
      </c>
      <c r="AG342">
        <v>169.8</v>
      </c>
      <c r="AH342">
        <v>164.7</v>
      </c>
      <c r="AI342">
        <v>172.3</v>
      </c>
    </row>
    <row r="343" spans="1:35">
      <c r="A343" t="s">
        <v>104</v>
      </c>
      <c r="B343">
        <v>2022</v>
      </c>
      <c r="C343" t="s">
        <v>194</v>
      </c>
      <c r="D343" t="s">
        <v>1236</v>
      </c>
      <c r="E343" s="36">
        <v>156.5</v>
      </c>
      <c r="F343" s="36">
        <v>213</v>
      </c>
      <c r="G343" s="36">
        <v>175.2</v>
      </c>
      <c r="H343" s="36">
        <v>166.6</v>
      </c>
      <c r="I343" s="36">
        <v>195.8</v>
      </c>
      <c r="J343" s="36">
        <v>174.2</v>
      </c>
      <c r="K343" s="36">
        <v>182.1</v>
      </c>
      <c r="L343" s="36">
        <v>164.3</v>
      </c>
      <c r="M343" s="36">
        <v>120</v>
      </c>
      <c r="N343" s="36">
        <v>190</v>
      </c>
      <c r="O343" s="36">
        <v>168.4</v>
      </c>
      <c r="P343" s="36">
        <v>185.2</v>
      </c>
      <c r="Q343" s="36">
        <v>194.1</v>
      </c>
      <c r="R343" s="36">
        <v>160.4</v>
      </c>
      <c r="S343" s="36">
        <v>167</v>
      </c>
      <c r="T343" s="36">
        <v>178.14999999999998</v>
      </c>
      <c r="U343" s="36">
        <v>175</v>
      </c>
      <c r="V343" s="36">
        <v>194.6</v>
      </c>
      <c r="W343" s="36">
        <v>178.3</v>
      </c>
      <c r="X343" s="36">
        <v>171.3</v>
      </c>
      <c r="Y343" s="36">
        <v>177.3</v>
      </c>
      <c r="Z343">
        <v>167.8</v>
      </c>
      <c r="AA343" s="36">
        <v>179.6</v>
      </c>
      <c r="AB343" s="36">
        <v>167.4</v>
      </c>
      <c r="AC343" s="36">
        <v>176.1</v>
      </c>
      <c r="AD343">
        <v>161.6</v>
      </c>
      <c r="AE343">
        <v>166.3</v>
      </c>
      <c r="AF343">
        <v>171.4</v>
      </c>
      <c r="AG343">
        <v>169.7</v>
      </c>
      <c r="AH343">
        <v>168.4</v>
      </c>
      <c r="AI343">
        <v>173.4</v>
      </c>
    </row>
    <row r="344" spans="1:35">
      <c r="A344" t="s">
        <v>60</v>
      </c>
      <c r="B344">
        <v>2022</v>
      </c>
      <c r="C344" t="s">
        <v>213</v>
      </c>
      <c r="D344" t="s">
        <v>1237</v>
      </c>
      <c r="E344" s="36">
        <v>159.5</v>
      </c>
      <c r="F344" s="36">
        <v>204.1</v>
      </c>
      <c r="G344" s="36">
        <v>168.3</v>
      </c>
      <c r="H344" s="36">
        <v>167.9</v>
      </c>
      <c r="I344" s="36">
        <v>198.1</v>
      </c>
      <c r="J344" s="36">
        <v>169.2</v>
      </c>
      <c r="K344" s="36">
        <v>173.1</v>
      </c>
      <c r="L344" s="36">
        <v>167.1</v>
      </c>
      <c r="M344" s="36">
        <v>120.2</v>
      </c>
      <c r="N344" s="36">
        <v>195.6</v>
      </c>
      <c r="O344" s="36">
        <v>174.8</v>
      </c>
      <c r="P344" s="36">
        <v>184</v>
      </c>
      <c r="Q344" s="36">
        <v>186.2</v>
      </c>
      <c r="R344" s="36">
        <v>163.30000000000001</v>
      </c>
      <c r="S344" s="36">
        <v>167.43333333333334</v>
      </c>
      <c r="T344" s="36">
        <v>171.14999999999998</v>
      </c>
      <c r="U344" s="36">
        <v>173.9</v>
      </c>
      <c r="V344" s="36">
        <v>193.7</v>
      </c>
      <c r="W344" s="36">
        <v>183.2</v>
      </c>
      <c r="X344" s="36">
        <v>181.7</v>
      </c>
      <c r="Y344" s="36">
        <v>183</v>
      </c>
      <c r="Z344" t="s">
        <v>79</v>
      </c>
      <c r="AA344" s="36">
        <v>179.1</v>
      </c>
      <c r="AB344" s="36">
        <v>172.3</v>
      </c>
      <c r="AC344" s="36">
        <v>179.4</v>
      </c>
      <c r="AD344">
        <v>166.6</v>
      </c>
      <c r="AE344">
        <v>169.3</v>
      </c>
      <c r="AF344">
        <v>175.7</v>
      </c>
      <c r="AG344">
        <v>171.1</v>
      </c>
      <c r="AH344">
        <v>172.6</v>
      </c>
      <c r="AI344">
        <v>175.3</v>
      </c>
    </row>
    <row r="345" spans="1:35">
      <c r="A345" t="s">
        <v>85</v>
      </c>
      <c r="B345">
        <v>2022</v>
      </c>
      <c r="C345" t="s">
        <v>213</v>
      </c>
      <c r="D345" t="s">
        <v>1237</v>
      </c>
      <c r="E345" s="36">
        <v>162.1</v>
      </c>
      <c r="F345" s="36">
        <v>210.9</v>
      </c>
      <c r="G345" s="36">
        <v>170.6</v>
      </c>
      <c r="H345" s="36">
        <v>168.4</v>
      </c>
      <c r="I345" s="36">
        <v>182.5</v>
      </c>
      <c r="J345" s="36">
        <v>177.1</v>
      </c>
      <c r="K345" s="36">
        <v>213.1</v>
      </c>
      <c r="L345" s="36">
        <v>167.3</v>
      </c>
      <c r="M345" s="36">
        <v>122.2</v>
      </c>
      <c r="N345" s="36">
        <v>189.7</v>
      </c>
      <c r="O345" s="36">
        <v>160.5</v>
      </c>
      <c r="P345" s="36">
        <v>188.9</v>
      </c>
      <c r="Q345" s="36">
        <v>190.75</v>
      </c>
      <c r="R345" s="36">
        <v>164.7</v>
      </c>
      <c r="S345" s="36">
        <v>164.53333333333333</v>
      </c>
      <c r="T345" s="36">
        <v>195.1</v>
      </c>
      <c r="U345" s="36">
        <v>180.4</v>
      </c>
      <c r="V345" s="36">
        <v>198.7</v>
      </c>
      <c r="W345" s="36">
        <v>173.7</v>
      </c>
      <c r="X345" s="36">
        <v>160</v>
      </c>
      <c r="Y345" s="36">
        <v>171.6</v>
      </c>
      <c r="Z345">
        <v>169</v>
      </c>
      <c r="AA345" s="36">
        <v>178.4</v>
      </c>
      <c r="AB345" s="36">
        <v>164.2</v>
      </c>
      <c r="AC345" s="36">
        <v>172.6</v>
      </c>
      <c r="AD345">
        <v>157.69999999999999</v>
      </c>
      <c r="AE345">
        <v>165.1</v>
      </c>
      <c r="AF345">
        <v>169.9</v>
      </c>
      <c r="AG345">
        <v>171.4</v>
      </c>
      <c r="AH345">
        <v>165.4</v>
      </c>
      <c r="AI345">
        <v>173.1</v>
      </c>
    </row>
    <row r="346" spans="1:35">
      <c r="A346" t="s">
        <v>104</v>
      </c>
      <c r="B346">
        <v>2022</v>
      </c>
      <c r="C346" t="s">
        <v>213</v>
      </c>
      <c r="D346" t="s">
        <v>1237</v>
      </c>
      <c r="E346" s="36">
        <v>160.30000000000001</v>
      </c>
      <c r="F346" s="36">
        <v>206.5</v>
      </c>
      <c r="G346" s="36">
        <v>169.2</v>
      </c>
      <c r="H346" s="36">
        <v>168.1</v>
      </c>
      <c r="I346" s="36">
        <v>192.4</v>
      </c>
      <c r="J346" s="36">
        <v>172.9</v>
      </c>
      <c r="K346" s="36">
        <v>186.7</v>
      </c>
      <c r="L346" s="36">
        <v>167.2</v>
      </c>
      <c r="M346" s="36">
        <v>120.9</v>
      </c>
      <c r="N346" s="36">
        <v>193.6</v>
      </c>
      <c r="O346" s="36">
        <v>168.8</v>
      </c>
      <c r="P346" s="36">
        <v>186.3</v>
      </c>
      <c r="Q346" s="36">
        <v>187.85</v>
      </c>
      <c r="R346" s="36">
        <v>163.75</v>
      </c>
      <c r="S346" s="36">
        <v>166.53333333333333</v>
      </c>
      <c r="T346" s="36">
        <v>179.8</v>
      </c>
      <c r="U346" s="36">
        <v>176.3</v>
      </c>
      <c r="V346" s="36">
        <v>195</v>
      </c>
      <c r="W346" s="36">
        <v>179.5</v>
      </c>
      <c r="X346" s="36">
        <v>172.7</v>
      </c>
      <c r="Y346" s="36">
        <v>178.5</v>
      </c>
      <c r="Z346">
        <v>169</v>
      </c>
      <c r="AA346" s="36">
        <v>178.8</v>
      </c>
      <c r="AB346" s="36">
        <v>168.5</v>
      </c>
      <c r="AC346" s="36">
        <v>176.8</v>
      </c>
      <c r="AD346">
        <v>161.9</v>
      </c>
      <c r="AE346">
        <v>166.9</v>
      </c>
      <c r="AF346">
        <v>172.3</v>
      </c>
      <c r="AG346">
        <v>171.2</v>
      </c>
      <c r="AH346">
        <v>169.1</v>
      </c>
      <c r="AI346">
        <v>174.3</v>
      </c>
    </row>
    <row r="347" spans="1:35">
      <c r="A347" t="s">
        <v>60</v>
      </c>
      <c r="B347">
        <v>2022</v>
      </c>
      <c r="C347" t="s">
        <v>228</v>
      </c>
      <c r="D347" t="s">
        <v>1238</v>
      </c>
      <c r="E347" s="36">
        <v>162.9</v>
      </c>
      <c r="F347" s="36">
        <v>206.7</v>
      </c>
      <c r="G347" s="36">
        <v>169</v>
      </c>
      <c r="H347" s="36">
        <v>169.5</v>
      </c>
      <c r="I347" s="36">
        <v>194.1</v>
      </c>
      <c r="J347" s="36">
        <v>164.1</v>
      </c>
      <c r="K347" s="36">
        <v>176.9</v>
      </c>
      <c r="L347" s="36">
        <v>169</v>
      </c>
      <c r="M347" s="36">
        <v>120.8</v>
      </c>
      <c r="N347" s="36">
        <v>199.1</v>
      </c>
      <c r="O347" s="36">
        <v>175.4</v>
      </c>
      <c r="P347" s="36">
        <v>184.8</v>
      </c>
      <c r="Q347" s="36">
        <v>187.85</v>
      </c>
      <c r="R347" s="36">
        <v>165.95</v>
      </c>
      <c r="S347" s="36">
        <v>166.56666666666666</v>
      </c>
      <c r="T347" s="36">
        <v>170.5</v>
      </c>
      <c r="U347" s="36">
        <v>175.5</v>
      </c>
      <c r="V347" s="36">
        <v>194.5</v>
      </c>
      <c r="W347" s="36">
        <v>184.7</v>
      </c>
      <c r="X347" s="36">
        <v>183.3</v>
      </c>
      <c r="Y347" s="36">
        <v>184.5</v>
      </c>
      <c r="Z347" t="s">
        <v>79</v>
      </c>
      <c r="AA347" s="36">
        <v>179.7</v>
      </c>
      <c r="AB347" s="36">
        <v>173.6</v>
      </c>
      <c r="AC347" s="36">
        <v>180.2</v>
      </c>
      <c r="AD347">
        <v>166.9</v>
      </c>
      <c r="AE347">
        <v>170</v>
      </c>
      <c r="AF347">
        <v>176.2</v>
      </c>
      <c r="AG347">
        <v>170.8</v>
      </c>
      <c r="AH347">
        <v>173.1</v>
      </c>
      <c r="AI347">
        <v>176.4</v>
      </c>
    </row>
    <row r="348" spans="1:35">
      <c r="A348" t="s">
        <v>85</v>
      </c>
      <c r="B348">
        <v>2022</v>
      </c>
      <c r="C348" t="s">
        <v>228</v>
      </c>
      <c r="D348" t="s">
        <v>1238</v>
      </c>
      <c r="E348" s="36">
        <v>164.9</v>
      </c>
      <c r="F348" s="36">
        <v>213.7</v>
      </c>
      <c r="G348" s="36">
        <v>170.9</v>
      </c>
      <c r="H348" s="36">
        <v>170.1</v>
      </c>
      <c r="I348" s="36">
        <v>179.3</v>
      </c>
      <c r="J348" s="36">
        <v>167.5</v>
      </c>
      <c r="K348" s="36">
        <v>220.8</v>
      </c>
      <c r="L348" s="36">
        <v>169.2</v>
      </c>
      <c r="M348" s="36">
        <v>123.1</v>
      </c>
      <c r="N348" s="36">
        <v>193.6</v>
      </c>
      <c r="O348" s="36">
        <v>161.1</v>
      </c>
      <c r="P348" s="36">
        <v>190.4</v>
      </c>
      <c r="Q348" s="36">
        <v>192.3</v>
      </c>
      <c r="R348" s="36">
        <v>167.05</v>
      </c>
      <c r="S348" s="36">
        <v>164.26666666666665</v>
      </c>
      <c r="T348" s="36">
        <v>194.15</v>
      </c>
      <c r="U348" s="36">
        <v>181.8</v>
      </c>
      <c r="V348" s="36">
        <v>199.7</v>
      </c>
      <c r="W348" s="36">
        <v>175</v>
      </c>
      <c r="X348" s="36">
        <v>161.69999999999999</v>
      </c>
      <c r="Y348" s="36">
        <v>173</v>
      </c>
      <c r="Z348">
        <v>169.5</v>
      </c>
      <c r="AA348" s="36">
        <v>179.2</v>
      </c>
      <c r="AB348" s="36">
        <v>165</v>
      </c>
      <c r="AC348" s="36">
        <v>173.8</v>
      </c>
      <c r="AD348">
        <v>158.19999999999999</v>
      </c>
      <c r="AE348">
        <v>165.8</v>
      </c>
      <c r="AF348">
        <v>170.9</v>
      </c>
      <c r="AG348">
        <v>171.1</v>
      </c>
      <c r="AH348">
        <v>166.1</v>
      </c>
      <c r="AI348">
        <v>174.1</v>
      </c>
    </row>
    <row r="349" spans="1:35">
      <c r="A349" t="s">
        <v>104</v>
      </c>
      <c r="B349">
        <v>2022</v>
      </c>
      <c r="C349" t="s">
        <v>228</v>
      </c>
      <c r="D349" t="s">
        <v>1238</v>
      </c>
      <c r="E349" s="36">
        <v>163.5</v>
      </c>
      <c r="F349" s="36">
        <v>209.2</v>
      </c>
      <c r="G349" s="36">
        <v>169.7</v>
      </c>
      <c r="H349" s="36">
        <v>169.7</v>
      </c>
      <c r="I349" s="36">
        <v>188.7</v>
      </c>
      <c r="J349" s="36">
        <v>165.7</v>
      </c>
      <c r="K349" s="36">
        <v>191.8</v>
      </c>
      <c r="L349" s="36">
        <v>169.1</v>
      </c>
      <c r="M349" s="36">
        <v>121.6</v>
      </c>
      <c r="N349" s="36">
        <v>197.3</v>
      </c>
      <c r="O349" s="36">
        <v>169.4</v>
      </c>
      <c r="P349" s="36">
        <v>187.4</v>
      </c>
      <c r="Q349" s="36">
        <v>189.45</v>
      </c>
      <c r="R349" s="36">
        <v>166.3</v>
      </c>
      <c r="S349" s="36">
        <v>165.89999999999998</v>
      </c>
      <c r="T349" s="36">
        <v>178.75</v>
      </c>
      <c r="U349" s="36">
        <v>177.8</v>
      </c>
      <c r="V349" s="36">
        <v>195.9</v>
      </c>
      <c r="W349" s="36">
        <v>180.9</v>
      </c>
      <c r="X349" s="36">
        <v>174.3</v>
      </c>
      <c r="Y349" s="36">
        <v>179.9</v>
      </c>
      <c r="Z349">
        <v>169.5</v>
      </c>
      <c r="AA349" s="36">
        <v>179.5</v>
      </c>
      <c r="AB349" s="36">
        <v>169.5</v>
      </c>
      <c r="AC349" s="36">
        <v>177.8</v>
      </c>
      <c r="AD349">
        <v>162.30000000000001</v>
      </c>
      <c r="AE349">
        <v>167.6</v>
      </c>
      <c r="AF349">
        <v>173.1</v>
      </c>
      <c r="AG349">
        <v>170.9</v>
      </c>
      <c r="AH349">
        <v>169.7</v>
      </c>
      <c r="AI349">
        <v>175.3</v>
      </c>
    </row>
    <row r="350" spans="1:35">
      <c r="A350" t="s">
        <v>60</v>
      </c>
      <c r="B350">
        <v>2022</v>
      </c>
      <c r="C350" t="s">
        <v>238</v>
      </c>
      <c r="D350" t="s">
        <v>1239</v>
      </c>
      <c r="E350" s="36">
        <v>164.7</v>
      </c>
      <c r="F350" s="36">
        <v>208.8</v>
      </c>
      <c r="G350" s="36">
        <v>170.3</v>
      </c>
      <c r="H350" s="36">
        <v>170.9</v>
      </c>
      <c r="I350" s="36">
        <v>191.6</v>
      </c>
      <c r="J350" s="36">
        <v>162.19999999999999</v>
      </c>
      <c r="K350" s="36">
        <v>184.8</v>
      </c>
      <c r="L350" s="36">
        <v>169.7</v>
      </c>
      <c r="M350" s="36">
        <v>121.1</v>
      </c>
      <c r="N350" s="36">
        <v>201.6</v>
      </c>
      <c r="O350" s="36">
        <v>175.8</v>
      </c>
      <c r="P350" s="36">
        <v>185.6</v>
      </c>
      <c r="Q350" s="36">
        <v>189.55</v>
      </c>
      <c r="R350" s="36">
        <v>167.2</v>
      </c>
      <c r="S350" s="36">
        <v>166.1</v>
      </c>
      <c r="T350" s="36">
        <v>173.5</v>
      </c>
      <c r="U350" s="36">
        <v>177.4</v>
      </c>
      <c r="V350" s="36">
        <v>194.9</v>
      </c>
      <c r="W350" s="36">
        <v>186.1</v>
      </c>
      <c r="X350" s="36">
        <v>184.4</v>
      </c>
      <c r="Y350" s="36">
        <v>185.9</v>
      </c>
      <c r="Z350" t="s">
        <v>79</v>
      </c>
      <c r="AA350" s="36">
        <v>180.8</v>
      </c>
      <c r="AB350" s="36">
        <v>174.4</v>
      </c>
      <c r="AC350" s="36">
        <v>181.2</v>
      </c>
      <c r="AD350">
        <v>167.4</v>
      </c>
      <c r="AE350">
        <v>170.6</v>
      </c>
      <c r="AF350">
        <v>176.5</v>
      </c>
      <c r="AG350">
        <v>172</v>
      </c>
      <c r="AH350">
        <v>173.9</v>
      </c>
      <c r="AI350">
        <v>177.9</v>
      </c>
    </row>
    <row r="351" spans="1:35">
      <c r="A351" t="s">
        <v>85</v>
      </c>
      <c r="B351">
        <v>2022</v>
      </c>
      <c r="C351" t="s">
        <v>238</v>
      </c>
      <c r="D351" t="s">
        <v>1239</v>
      </c>
      <c r="E351" s="36">
        <v>166.4</v>
      </c>
      <c r="F351" s="36">
        <v>214.9</v>
      </c>
      <c r="G351" s="36">
        <v>171.9</v>
      </c>
      <c r="H351" s="36">
        <v>171</v>
      </c>
      <c r="I351" s="36">
        <v>177.7</v>
      </c>
      <c r="J351" s="36">
        <v>165.7</v>
      </c>
      <c r="K351" s="36">
        <v>228.6</v>
      </c>
      <c r="L351" s="36">
        <v>169.9</v>
      </c>
      <c r="M351" s="36">
        <v>123.4</v>
      </c>
      <c r="N351" s="36">
        <v>196.4</v>
      </c>
      <c r="O351" s="36">
        <v>161.6</v>
      </c>
      <c r="P351" s="36">
        <v>191.5</v>
      </c>
      <c r="Q351" s="36">
        <v>193.4</v>
      </c>
      <c r="R351" s="36">
        <v>168.15</v>
      </c>
      <c r="S351" s="36">
        <v>164.20000000000002</v>
      </c>
      <c r="T351" s="36">
        <v>197.14999999999998</v>
      </c>
      <c r="U351" s="36">
        <v>183.3</v>
      </c>
      <c r="V351" s="36">
        <v>200.1</v>
      </c>
      <c r="W351" s="36">
        <v>175.5</v>
      </c>
      <c r="X351" s="36">
        <v>162.6</v>
      </c>
      <c r="Y351" s="36">
        <v>173.6</v>
      </c>
      <c r="Z351">
        <v>171.2</v>
      </c>
      <c r="AA351" s="36">
        <v>180</v>
      </c>
      <c r="AB351" s="36">
        <v>166</v>
      </c>
      <c r="AC351" s="36">
        <v>174.7</v>
      </c>
      <c r="AD351">
        <v>158.80000000000001</v>
      </c>
      <c r="AE351">
        <v>166.3</v>
      </c>
      <c r="AF351">
        <v>171.2</v>
      </c>
      <c r="AG351">
        <v>172.3</v>
      </c>
      <c r="AH351">
        <v>166.8</v>
      </c>
      <c r="AI351">
        <v>175.3</v>
      </c>
    </row>
    <row r="352" spans="1:35">
      <c r="A352" t="s">
        <v>104</v>
      </c>
      <c r="B352">
        <v>2022</v>
      </c>
      <c r="C352" t="s">
        <v>238</v>
      </c>
      <c r="D352" t="s">
        <v>1239</v>
      </c>
      <c r="E352" s="36">
        <v>165.2</v>
      </c>
      <c r="F352" s="36">
        <v>210.9</v>
      </c>
      <c r="G352" s="36">
        <v>170.9</v>
      </c>
      <c r="H352" s="36">
        <v>170.9</v>
      </c>
      <c r="I352" s="36">
        <v>186.5</v>
      </c>
      <c r="J352" s="36">
        <v>163.80000000000001</v>
      </c>
      <c r="K352" s="36">
        <v>199.7</v>
      </c>
      <c r="L352" s="36">
        <v>169.8</v>
      </c>
      <c r="M352" s="36">
        <v>121.9</v>
      </c>
      <c r="N352" s="36">
        <v>199.9</v>
      </c>
      <c r="O352" s="36">
        <v>169.9</v>
      </c>
      <c r="P352" s="36">
        <v>188.3</v>
      </c>
      <c r="Q352" s="36">
        <v>190.9</v>
      </c>
      <c r="R352" s="36">
        <v>167.5</v>
      </c>
      <c r="S352" s="36">
        <v>165.56666666666666</v>
      </c>
      <c r="T352" s="36">
        <v>181.75</v>
      </c>
      <c r="U352" s="36">
        <v>179.6</v>
      </c>
      <c r="V352" s="36">
        <v>196.3</v>
      </c>
      <c r="W352" s="36">
        <v>181.9</v>
      </c>
      <c r="X352" s="36">
        <v>175.3</v>
      </c>
      <c r="Y352" s="36">
        <v>181</v>
      </c>
      <c r="Z352">
        <v>171.2</v>
      </c>
      <c r="AA352" s="36">
        <v>180.5</v>
      </c>
      <c r="AB352" s="36">
        <v>170.4</v>
      </c>
      <c r="AC352" s="36">
        <v>178.7</v>
      </c>
      <c r="AD352">
        <v>162.9</v>
      </c>
      <c r="AE352">
        <v>168.2</v>
      </c>
      <c r="AF352">
        <v>173.4</v>
      </c>
      <c r="AG352">
        <v>172.1</v>
      </c>
      <c r="AH352">
        <v>170.5</v>
      </c>
      <c r="AI352">
        <v>176.7</v>
      </c>
    </row>
    <row r="353" spans="1:35">
      <c r="A353" t="s">
        <v>60</v>
      </c>
      <c r="B353">
        <v>2022</v>
      </c>
      <c r="C353" t="s">
        <v>264</v>
      </c>
      <c r="D353" t="s">
        <v>1240</v>
      </c>
      <c r="E353" s="36">
        <v>166.9</v>
      </c>
      <c r="F353" s="36">
        <v>207.2</v>
      </c>
      <c r="G353" s="36">
        <v>180.2</v>
      </c>
      <c r="H353" s="36">
        <v>172.3</v>
      </c>
      <c r="I353" s="36">
        <v>194</v>
      </c>
      <c r="J353" s="36">
        <v>159.1</v>
      </c>
      <c r="K353" s="36">
        <v>171.6</v>
      </c>
      <c r="L353" s="36">
        <v>170.2</v>
      </c>
      <c r="M353" s="36">
        <v>121.5</v>
      </c>
      <c r="N353" s="36">
        <v>204.8</v>
      </c>
      <c r="O353" s="36">
        <v>176.4</v>
      </c>
      <c r="P353" s="36">
        <v>186.9</v>
      </c>
      <c r="Q353" s="36">
        <v>193.7</v>
      </c>
      <c r="R353" s="36">
        <v>168.55</v>
      </c>
      <c r="S353" s="36">
        <v>167.46666666666667</v>
      </c>
      <c r="T353" s="36">
        <v>165.35</v>
      </c>
      <c r="U353" s="36">
        <v>176.6</v>
      </c>
      <c r="V353" s="36">
        <v>195.5</v>
      </c>
      <c r="W353" s="36">
        <v>187.2</v>
      </c>
      <c r="X353" s="36">
        <v>185.2</v>
      </c>
      <c r="Y353" s="36">
        <v>186.9</v>
      </c>
      <c r="Z353" t="s">
        <v>79</v>
      </c>
      <c r="AA353" s="36">
        <v>181.9</v>
      </c>
      <c r="AB353" s="36">
        <v>175.5</v>
      </c>
      <c r="AC353" s="36">
        <v>182.3</v>
      </c>
      <c r="AD353">
        <v>167.5</v>
      </c>
      <c r="AE353">
        <v>170.8</v>
      </c>
      <c r="AF353">
        <v>176.9</v>
      </c>
      <c r="AG353">
        <v>173.4</v>
      </c>
      <c r="AH353">
        <v>174.6</v>
      </c>
      <c r="AI353">
        <v>177.8</v>
      </c>
    </row>
    <row r="354" spans="1:35">
      <c r="A354" t="s">
        <v>85</v>
      </c>
      <c r="B354">
        <v>2022</v>
      </c>
      <c r="C354" t="s">
        <v>264</v>
      </c>
      <c r="D354" t="s">
        <v>1240</v>
      </c>
      <c r="E354" s="36">
        <v>168.4</v>
      </c>
      <c r="F354" s="36">
        <v>213.4</v>
      </c>
      <c r="G354" s="36">
        <v>183.2</v>
      </c>
      <c r="H354" s="36">
        <v>172.3</v>
      </c>
      <c r="I354" s="36">
        <v>180</v>
      </c>
      <c r="J354" s="36">
        <v>162.6</v>
      </c>
      <c r="K354" s="36">
        <v>205.5</v>
      </c>
      <c r="L354" s="36">
        <v>171</v>
      </c>
      <c r="M354" s="36">
        <v>123.4</v>
      </c>
      <c r="N354" s="36">
        <v>198.8</v>
      </c>
      <c r="O354" s="36">
        <v>162.1</v>
      </c>
      <c r="P354" s="36">
        <v>192.4</v>
      </c>
      <c r="Q354" s="36">
        <v>198.3</v>
      </c>
      <c r="R354" s="36">
        <v>169.7</v>
      </c>
      <c r="S354" s="36">
        <v>165.26666666666665</v>
      </c>
      <c r="T354" s="36">
        <v>184.05</v>
      </c>
      <c r="U354" s="36">
        <v>181.3</v>
      </c>
      <c r="V354" s="36">
        <v>200.6</v>
      </c>
      <c r="W354" s="36">
        <v>176.7</v>
      </c>
      <c r="X354" s="36">
        <v>163.5</v>
      </c>
      <c r="Y354" s="36">
        <v>174.7</v>
      </c>
      <c r="Z354">
        <v>171.8</v>
      </c>
      <c r="AA354" s="36">
        <v>180.3</v>
      </c>
      <c r="AB354" s="36">
        <v>166.9</v>
      </c>
      <c r="AC354" s="36">
        <v>175.8</v>
      </c>
      <c r="AD354">
        <v>158.9</v>
      </c>
      <c r="AE354">
        <v>166.7</v>
      </c>
      <c r="AF354">
        <v>171.5</v>
      </c>
      <c r="AG354">
        <v>173.8</v>
      </c>
      <c r="AH354">
        <v>167.4</v>
      </c>
      <c r="AI354">
        <v>174.1</v>
      </c>
    </row>
    <row r="355" spans="1:35">
      <c r="A355" t="s">
        <v>104</v>
      </c>
      <c r="B355">
        <v>2022</v>
      </c>
      <c r="C355" t="s">
        <v>264</v>
      </c>
      <c r="D355" t="s">
        <v>1240</v>
      </c>
      <c r="E355" s="36">
        <v>167.4</v>
      </c>
      <c r="F355" s="36">
        <v>209.4</v>
      </c>
      <c r="G355" s="36">
        <v>181.4</v>
      </c>
      <c r="H355" s="36">
        <v>172.3</v>
      </c>
      <c r="I355" s="36">
        <v>188.9</v>
      </c>
      <c r="J355" s="36">
        <v>160.69999999999999</v>
      </c>
      <c r="K355" s="36">
        <v>183.1</v>
      </c>
      <c r="L355" s="36">
        <v>170.5</v>
      </c>
      <c r="M355" s="36">
        <v>122.1</v>
      </c>
      <c r="N355" s="36">
        <v>202.8</v>
      </c>
      <c r="O355" s="36">
        <v>170.4</v>
      </c>
      <c r="P355" s="36">
        <v>189.5</v>
      </c>
      <c r="Q355" s="36">
        <v>195.4</v>
      </c>
      <c r="R355" s="36">
        <v>168.95</v>
      </c>
      <c r="S355" s="36">
        <v>166.83333333333334</v>
      </c>
      <c r="T355" s="36">
        <v>171.89999999999998</v>
      </c>
      <c r="U355" s="36">
        <v>178.3</v>
      </c>
      <c r="V355" s="36">
        <v>196.9</v>
      </c>
      <c r="W355" s="36">
        <v>183.1</v>
      </c>
      <c r="X355" s="36">
        <v>176.2</v>
      </c>
      <c r="Y355" s="36">
        <v>182.1</v>
      </c>
      <c r="Z355">
        <v>171.8</v>
      </c>
      <c r="AA355" s="36">
        <v>181.3</v>
      </c>
      <c r="AB355" s="36">
        <v>171.4</v>
      </c>
      <c r="AC355" s="36">
        <v>179.8</v>
      </c>
      <c r="AD355">
        <v>163</v>
      </c>
      <c r="AE355">
        <v>168.5</v>
      </c>
      <c r="AF355">
        <v>173.7</v>
      </c>
      <c r="AG355">
        <v>173.6</v>
      </c>
      <c r="AH355">
        <v>171.1</v>
      </c>
      <c r="AI355">
        <v>176.5</v>
      </c>
    </row>
    <row r="356" spans="1:35">
      <c r="A356" t="s">
        <v>60</v>
      </c>
      <c r="B356">
        <v>2022</v>
      </c>
      <c r="C356" t="s">
        <v>273</v>
      </c>
      <c r="D356" t="s">
        <v>1241</v>
      </c>
      <c r="E356" s="36">
        <v>168.8</v>
      </c>
      <c r="F356" s="36">
        <v>206.9</v>
      </c>
      <c r="G356" s="36">
        <v>189.1</v>
      </c>
      <c r="H356" s="36">
        <v>173.4</v>
      </c>
      <c r="I356" s="36">
        <v>193.9</v>
      </c>
      <c r="J356" s="36">
        <v>156.69999999999999</v>
      </c>
      <c r="K356" s="36">
        <v>150.19999999999999</v>
      </c>
      <c r="L356" s="36">
        <v>170.5</v>
      </c>
      <c r="M356" s="36">
        <v>121.2</v>
      </c>
      <c r="N356" s="36">
        <v>207.5</v>
      </c>
      <c r="O356" s="36">
        <v>176.8</v>
      </c>
      <c r="P356" s="36">
        <v>187.7</v>
      </c>
      <c r="Q356" s="36">
        <v>198</v>
      </c>
      <c r="R356" s="36">
        <v>169.65</v>
      </c>
      <c r="S356" s="36">
        <v>167.6</v>
      </c>
      <c r="T356" s="36">
        <v>153.44999999999999</v>
      </c>
      <c r="U356" s="36">
        <v>174.4</v>
      </c>
      <c r="V356" s="36">
        <v>195.9</v>
      </c>
      <c r="W356" s="36">
        <v>188.1</v>
      </c>
      <c r="X356" s="36">
        <v>185.9</v>
      </c>
      <c r="Y356" s="36">
        <v>187.8</v>
      </c>
      <c r="Z356" t="s">
        <v>79</v>
      </c>
      <c r="AA356" s="36">
        <v>182.8</v>
      </c>
      <c r="AB356" s="36">
        <v>176.4</v>
      </c>
      <c r="AC356" s="36">
        <v>183.5</v>
      </c>
      <c r="AD356">
        <v>167.8</v>
      </c>
      <c r="AE356">
        <v>171.2</v>
      </c>
      <c r="AF356">
        <v>177.3</v>
      </c>
      <c r="AG356">
        <v>175.7</v>
      </c>
      <c r="AH356">
        <v>175.5</v>
      </c>
      <c r="AI356">
        <v>177.1</v>
      </c>
    </row>
    <row r="357" spans="1:35">
      <c r="A357" t="s">
        <v>85</v>
      </c>
      <c r="B357">
        <v>2022</v>
      </c>
      <c r="C357" t="s">
        <v>273</v>
      </c>
      <c r="D357" t="s">
        <v>1241</v>
      </c>
      <c r="E357" s="36">
        <v>170.2</v>
      </c>
      <c r="F357" s="36">
        <v>212.9</v>
      </c>
      <c r="G357" s="36">
        <v>191.9</v>
      </c>
      <c r="H357" s="36">
        <v>173.9</v>
      </c>
      <c r="I357" s="36">
        <v>179.1</v>
      </c>
      <c r="J357" s="36">
        <v>159.5</v>
      </c>
      <c r="K357" s="36">
        <v>178.7</v>
      </c>
      <c r="L357" s="36">
        <v>171.3</v>
      </c>
      <c r="M357" s="36">
        <v>123.1</v>
      </c>
      <c r="N357" s="36">
        <v>200.5</v>
      </c>
      <c r="O357" s="36">
        <v>162.80000000000001</v>
      </c>
      <c r="P357" s="36">
        <v>193.3</v>
      </c>
      <c r="Q357" s="36">
        <v>202.4</v>
      </c>
      <c r="R357" s="36">
        <v>170.75</v>
      </c>
      <c r="S357" s="36">
        <v>165.16666666666666</v>
      </c>
      <c r="T357" s="36">
        <v>169.1</v>
      </c>
      <c r="U357" s="36">
        <v>178.6</v>
      </c>
      <c r="V357" s="36">
        <v>201.1</v>
      </c>
      <c r="W357" s="36">
        <v>177.7</v>
      </c>
      <c r="X357" s="36">
        <v>164.5</v>
      </c>
      <c r="Y357" s="36">
        <v>175.7</v>
      </c>
      <c r="Z357">
        <v>170.7</v>
      </c>
      <c r="AA357" s="36">
        <v>180.6</v>
      </c>
      <c r="AB357" s="36">
        <v>167.3</v>
      </c>
      <c r="AC357" s="36">
        <v>177.2</v>
      </c>
      <c r="AD357">
        <v>159.4</v>
      </c>
      <c r="AE357">
        <v>167.1</v>
      </c>
      <c r="AF357">
        <v>171.8</v>
      </c>
      <c r="AG357">
        <v>176</v>
      </c>
      <c r="AH357">
        <v>168.2</v>
      </c>
      <c r="AI357">
        <v>174.1</v>
      </c>
    </row>
    <row r="358" spans="1:35">
      <c r="A358" t="s">
        <v>104</v>
      </c>
      <c r="B358">
        <v>2022</v>
      </c>
      <c r="C358" t="s">
        <v>273</v>
      </c>
      <c r="D358" t="s">
        <v>1241</v>
      </c>
      <c r="E358" s="36">
        <v>169.2</v>
      </c>
      <c r="F358" s="36">
        <v>209</v>
      </c>
      <c r="G358" s="36">
        <v>190.2</v>
      </c>
      <c r="H358" s="36">
        <v>173.6</v>
      </c>
      <c r="I358" s="36">
        <v>188.5</v>
      </c>
      <c r="J358" s="36">
        <v>158</v>
      </c>
      <c r="K358" s="36">
        <v>159.9</v>
      </c>
      <c r="L358" s="36">
        <v>170.8</v>
      </c>
      <c r="M358" s="36">
        <v>121.8</v>
      </c>
      <c r="N358" s="36">
        <v>205.2</v>
      </c>
      <c r="O358" s="36">
        <v>171</v>
      </c>
      <c r="P358" s="36">
        <v>190.3</v>
      </c>
      <c r="Q358" s="36">
        <v>199.6</v>
      </c>
      <c r="R358" s="36">
        <v>170</v>
      </c>
      <c r="S358" s="36">
        <v>166.86666666666667</v>
      </c>
      <c r="T358" s="36">
        <v>158.94999999999999</v>
      </c>
      <c r="U358" s="36">
        <v>175.9</v>
      </c>
      <c r="V358" s="36">
        <v>197.3</v>
      </c>
      <c r="W358" s="36">
        <v>184</v>
      </c>
      <c r="X358" s="36">
        <v>177</v>
      </c>
      <c r="Y358" s="36">
        <v>183</v>
      </c>
      <c r="Z358">
        <v>170.7</v>
      </c>
      <c r="AA358" s="36">
        <v>182</v>
      </c>
      <c r="AB358" s="36">
        <v>172.1</v>
      </c>
      <c r="AC358" s="36">
        <v>181.1</v>
      </c>
      <c r="AD358">
        <v>163.4</v>
      </c>
      <c r="AE358">
        <v>168.9</v>
      </c>
      <c r="AF358">
        <v>174.1</v>
      </c>
      <c r="AG358">
        <v>175.8</v>
      </c>
      <c r="AH358">
        <v>172</v>
      </c>
      <c r="AI358">
        <v>175.7</v>
      </c>
    </row>
    <row r="359" spans="1:35">
      <c r="A359" t="s">
        <v>60</v>
      </c>
      <c r="B359">
        <v>2023</v>
      </c>
      <c r="C359" t="s">
        <v>62</v>
      </c>
      <c r="D359" t="s">
        <v>1242</v>
      </c>
      <c r="E359" s="36">
        <v>174</v>
      </c>
      <c r="F359" s="36">
        <v>208.3</v>
      </c>
      <c r="G359" s="36">
        <v>192.9</v>
      </c>
      <c r="H359" s="36">
        <v>174.3</v>
      </c>
      <c r="I359" s="36">
        <v>192.6</v>
      </c>
      <c r="J359" s="36">
        <v>156.30000000000001</v>
      </c>
      <c r="K359" s="36">
        <v>142.9</v>
      </c>
      <c r="L359" s="36">
        <v>170.7</v>
      </c>
      <c r="M359" s="36">
        <v>120.3</v>
      </c>
      <c r="N359" s="36">
        <v>210.5</v>
      </c>
      <c r="O359" s="36">
        <v>176.9</v>
      </c>
      <c r="P359" s="36">
        <v>188.5</v>
      </c>
      <c r="Q359" s="36">
        <v>200.60000000000002</v>
      </c>
      <c r="R359" s="36">
        <v>172.35</v>
      </c>
      <c r="S359" s="36">
        <v>167.13333333333333</v>
      </c>
      <c r="T359" s="36">
        <v>149.60000000000002</v>
      </c>
      <c r="U359" s="36">
        <v>175</v>
      </c>
      <c r="V359" s="36">
        <v>196.9</v>
      </c>
      <c r="W359" s="36">
        <v>189</v>
      </c>
      <c r="X359" s="36">
        <v>186.3</v>
      </c>
      <c r="Y359" s="36">
        <v>188.6</v>
      </c>
      <c r="Z359" t="s">
        <v>79</v>
      </c>
      <c r="AA359" s="36">
        <v>183.2</v>
      </c>
      <c r="AB359" s="36">
        <v>177.2</v>
      </c>
      <c r="AC359" s="36">
        <v>184.7</v>
      </c>
      <c r="AD359">
        <v>168.2</v>
      </c>
      <c r="AE359">
        <v>171.8</v>
      </c>
      <c r="AF359">
        <v>177.8</v>
      </c>
      <c r="AG359">
        <v>178.4</v>
      </c>
      <c r="AH359">
        <v>176.5</v>
      </c>
      <c r="AI359">
        <v>177.8</v>
      </c>
    </row>
    <row r="360" spans="1:35">
      <c r="A360" t="s">
        <v>85</v>
      </c>
      <c r="B360">
        <v>2023</v>
      </c>
      <c r="C360" t="s">
        <v>62</v>
      </c>
      <c r="D360" t="s">
        <v>1242</v>
      </c>
      <c r="E360" s="36">
        <v>173.3</v>
      </c>
      <c r="F360" s="36">
        <v>215.2</v>
      </c>
      <c r="G360" s="36">
        <v>197</v>
      </c>
      <c r="H360" s="36">
        <v>175.2</v>
      </c>
      <c r="I360" s="36">
        <v>178</v>
      </c>
      <c r="J360" s="36">
        <v>160.5</v>
      </c>
      <c r="K360" s="36">
        <v>175.3</v>
      </c>
      <c r="L360" s="36">
        <v>171.2</v>
      </c>
      <c r="M360" s="36">
        <v>122.7</v>
      </c>
      <c r="N360" s="36">
        <v>204.3</v>
      </c>
      <c r="O360" s="36">
        <v>163.69999999999999</v>
      </c>
      <c r="P360" s="36">
        <v>194.3</v>
      </c>
      <c r="Q360" s="36">
        <v>206.1</v>
      </c>
      <c r="R360" s="36">
        <v>172.25</v>
      </c>
      <c r="S360" s="36">
        <v>165</v>
      </c>
      <c r="T360" s="36">
        <v>167.9</v>
      </c>
      <c r="U360" s="36">
        <v>179.5</v>
      </c>
      <c r="V360" s="36">
        <v>201.6</v>
      </c>
      <c r="W360" s="36">
        <v>178.7</v>
      </c>
      <c r="X360" s="36">
        <v>165.3</v>
      </c>
      <c r="Y360" s="36">
        <v>176.6</v>
      </c>
      <c r="Z360">
        <v>172.1</v>
      </c>
      <c r="AA360" s="36">
        <v>180.1</v>
      </c>
      <c r="AB360" s="36">
        <v>168</v>
      </c>
      <c r="AC360" s="36">
        <v>178.5</v>
      </c>
      <c r="AD360">
        <v>159.5</v>
      </c>
      <c r="AE360">
        <v>167.8</v>
      </c>
      <c r="AF360">
        <v>171.8</v>
      </c>
      <c r="AG360">
        <v>178.8</v>
      </c>
      <c r="AH360">
        <v>168.9</v>
      </c>
      <c r="AI360">
        <v>174.9</v>
      </c>
    </row>
    <row r="361" spans="1:35">
      <c r="A361" t="s">
        <v>104</v>
      </c>
      <c r="B361">
        <v>2023</v>
      </c>
      <c r="C361" t="s">
        <v>62</v>
      </c>
      <c r="D361" t="s">
        <v>1242</v>
      </c>
      <c r="E361" s="36">
        <v>173.8</v>
      </c>
      <c r="F361" s="36">
        <v>210.7</v>
      </c>
      <c r="G361" s="36">
        <v>194.5</v>
      </c>
      <c r="H361" s="36">
        <v>174.6</v>
      </c>
      <c r="I361" s="36">
        <v>187.2</v>
      </c>
      <c r="J361" s="36">
        <v>158.30000000000001</v>
      </c>
      <c r="K361" s="36">
        <v>153.9</v>
      </c>
      <c r="L361" s="36">
        <v>170.9</v>
      </c>
      <c r="M361" s="36">
        <v>121.1</v>
      </c>
      <c r="N361" s="36">
        <v>208.4</v>
      </c>
      <c r="O361" s="36">
        <v>171.4</v>
      </c>
      <c r="P361" s="36">
        <v>191.2</v>
      </c>
      <c r="Q361" s="36">
        <v>202.6</v>
      </c>
      <c r="R361" s="36">
        <v>172.35000000000002</v>
      </c>
      <c r="S361" s="36">
        <v>166.49999999999997</v>
      </c>
      <c r="T361" s="36">
        <v>156.10000000000002</v>
      </c>
      <c r="U361" s="36">
        <v>176.7</v>
      </c>
      <c r="V361" s="36">
        <v>198.2</v>
      </c>
      <c r="W361" s="36">
        <v>184.9</v>
      </c>
      <c r="X361" s="36">
        <v>177.6</v>
      </c>
      <c r="Y361" s="36">
        <v>183.8</v>
      </c>
      <c r="Z361">
        <v>172.1</v>
      </c>
      <c r="AA361" s="36">
        <v>182</v>
      </c>
      <c r="AB361" s="36">
        <v>172.9</v>
      </c>
      <c r="AC361" s="36">
        <v>182.3</v>
      </c>
      <c r="AD361">
        <v>163.6</v>
      </c>
      <c r="AE361">
        <v>169.5</v>
      </c>
      <c r="AF361">
        <v>174.3</v>
      </c>
      <c r="AG361">
        <v>178.6</v>
      </c>
      <c r="AH361">
        <v>172.8</v>
      </c>
      <c r="AI361">
        <v>176.5</v>
      </c>
    </row>
    <row r="362" spans="1:35">
      <c r="A362" t="s">
        <v>60</v>
      </c>
      <c r="B362">
        <v>2023</v>
      </c>
      <c r="C362" t="s">
        <v>116</v>
      </c>
      <c r="D362" t="s">
        <v>1243</v>
      </c>
      <c r="E362" s="36">
        <v>174.2</v>
      </c>
      <c r="F362" s="36">
        <v>205.2</v>
      </c>
      <c r="G362" s="36">
        <v>173.9</v>
      </c>
      <c r="H362" s="36">
        <v>177</v>
      </c>
      <c r="I362" s="36">
        <v>183.4</v>
      </c>
      <c r="J362" s="36">
        <v>167.2</v>
      </c>
      <c r="K362" s="36">
        <v>140.9</v>
      </c>
      <c r="L362" s="36">
        <v>170.4</v>
      </c>
      <c r="M362" s="36">
        <v>119.1</v>
      </c>
      <c r="N362" s="36">
        <v>212.1</v>
      </c>
      <c r="O362" s="36">
        <v>177.6</v>
      </c>
      <c r="P362" s="36">
        <v>189.9</v>
      </c>
      <c r="Q362" s="36">
        <v>189.55</v>
      </c>
      <c r="R362" s="36">
        <v>172.3</v>
      </c>
      <c r="S362" s="36">
        <v>164.13333333333333</v>
      </c>
      <c r="T362" s="36">
        <v>154.05000000000001</v>
      </c>
      <c r="U362" s="36">
        <v>174.8</v>
      </c>
      <c r="V362" s="36">
        <v>198.3</v>
      </c>
      <c r="W362" s="36">
        <v>190</v>
      </c>
      <c r="X362" s="36">
        <v>187</v>
      </c>
      <c r="Y362" s="36">
        <v>189.6</v>
      </c>
      <c r="Z362" t="s">
        <v>79</v>
      </c>
      <c r="AA362" s="36">
        <v>181.6</v>
      </c>
      <c r="AB362" s="36">
        <v>178.6</v>
      </c>
      <c r="AC362" s="36">
        <v>186.6</v>
      </c>
      <c r="AD362">
        <v>169</v>
      </c>
      <c r="AE362">
        <v>172.8</v>
      </c>
      <c r="AF362">
        <v>178.5</v>
      </c>
      <c r="AG362">
        <v>180.7</v>
      </c>
      <c r="AH362">
        <v>177.9</v>
      </c>
      <c r="AI362">
        <v>178</v>
      </c>
    </row>
    <row r="363" spans="1:35">
      <c r="A363" t="s">
        <v>85</v>
      </c>
      <c r="B363">
        <v>2023</v>
      </c>
      <c r="C363" t="s">
        <v>116</v>
      </c>
      <c r="D363" t="s">
        <v>1243</v>
      </c>
      <c r="E363" s="36">
        <v>174.7</v>
      </c>
      <c r="F363" s="36">
        <v>212.2</v>
      </c>
      <c r="G363" s="36">
        <v>177.2</v>
      </c>
      <c r="H363" s="36">
        <v>177.9</v>
      </c>
      <c r="I363" s="36">
        <v>172.2</v>
      </c>
      <c r="J363" s="36">
        <v>172.1</v>
      </c>
      <c r="K363" s="36">
        <v>175.8</v>
      </c>
      <c r="L363" s="36">
        <v>172.2</v>
      </c>
      <c r="M363" s="36">
        <v>121.9</v>
      </c>
      <c r="N363" s="36">
        <v>204.8</v>
      </c>
      <c r="O363" s="36">
        <v>164.9</v>
      </c>
      <c r="P363" s="36">
        <v>196.6</v>
      </c>
      <c r="Q363" s="36">
        <v>194.7</v>
      </c>
      <c r="R363" s="36">
        <v>173.45</v>
      </c>
      <c r="S363" s="36">
        <v>163.56666666666669</v>
      </c>
      <c r="T363" s="36">
        <v>173.95</v>
      </c>
      <c r="U363" s="36">
        <v>180.7</v>
      </c>
      <c r="V363" s="36">
        <v>202.7</v>
      </c>
      <c r="W363" s="36">
        <v>180.3</v>
      </c>
      <c r="X363" s="36">
        <v>167</v>
      </c>
      <c r="Y363" s="36">
        <v>178.2</v>
      </c>
      <c r="Z363">
        <v>173.5</v>
      </c>
      <c r="AA363" s="36">
        <v>182.8</v>
      </c>
      <c r="AB363" s="36">
        <v>169.2</v>
      </c>
      <c r="AC363" s="36">
        <v>180.8</v>
      </c>
      <c r="AD363">
        <v>159.80000000000001</v>
      </c>
      <c r="AE363">
        <v>168.4</v>
      </c>
      <c r="AF363">
        <v>172.5</v>
      </c>
      <c r="AG363">
        <v>181.4</v>
      </c>
      <c r="AH363">
        <v>170</v>
      </c>
      <c r="AI363">
        <v>176.3</v>
      </c>
    </row>
    <row r="364" spans="1:35">
      <c r="A364" t="s">
        <v>104</v>
      </c>
      <c r="B364">
        <v>2023</v>
      </c>
      <c r="C364" t="s">
        <v>116</v>
      </c>
      <c r="D364" t="s">
        <v>1243</v>
      </c>
      <c r="E364" s="36">
        <v>174.4</v>
      </c>
      <c r="F364" s="36">
        <v>207.7</v>
      </c>
      <c r="G364" s="36">
        <v>175.2</v>
      </c>
      <c r="H364" s="36">
        <v>177.3</v>
      </c>
      <c r="I364" s="36">
        <v>179.3</v>
      </c>
      <c r="J364" s="36">
        <v>169.5</v>
      </c>
      <c r="K364" s="36">
        <v>152.69999999999999</v>
      </c>
      <c r="L364" s="36">
        <v>171</v>
      </c>
      <c r="M364" s="36">
        <v>120</v>
      </c>
      <c r="N364" s="36">
        <v>209.7</v>
      </c>
      <c r="O364" s="36">
        <v>172.3</v>
      </c>
      <c r="P364" s="36">
        <v>193</v>
      </c>
      <c r="Q364" s="36">
        <v>191.45</v>
      </c>
      <c r="R364" s="36">
        <v>172.7</v>
      </c>
      <c r="S364" s="36">
        <v>164.1</v>
      </c>
      <c r="T364" s="36">
        <v>161.1</v>
      </c>
      <c r="U364" s="36">
        <v>177</v>
      </c>
      <c r="V364" s="36">
        <v>199.5</v>
      </c>
      <c r="W364" s="36">
        <v>186.2</v>
      </c>
      <c r="X364" s="36">
        <v>178.7</v>
      </c>
      <c r="Y364" s="36">
        <v>185.1</v>
      </c>
      <c r="Z364">
        <v>173.5</v>
      </c>
      <c r="AA364" s="36">
        <v>182.1</v>
      </c>
      <c r="AB364" s="36">
        <v>174.2</v>
      </c>
      <c r="AC364" s="36">
        <v>184.4</v>
      </c>
      <c r="AD364">
        <v>164.2</v>
      </c>
      <c r="AE364">
        <v>170.3</v>
      </c>
      <c r="AF364">
        <v>175</v>
      </c>
      <c r="AG364">
        <v>181</v>
      </c>
      <c r="AH364">
        <v>174.1</v>
      </c>
      <c r="AI364">
        <v>177.2</v>
      </c>
    </row>
    <row r="365" spans="1:35">
      <c r="A365" t="s">
        <v>60</v>
      </c>
      <c r="B365">
        <v>2023</v>
      </c>
      <c r="C365" t="s">
        <v>138</v>
      </c>
      <c r="D365" t="s">
        <v>1244</v>
      </c>
      <c r="E365" s="36">
        <v>174.3</v>
      </c>
      <c r="F365" s="36">
        <v>205.2</v>
      </c>
      <c r="G365" s="36">
        <v>173.9</v>
      </c>
      <c r="H365" s="36">
        <v>177</v>
      </c>
      <c r="I365" s="36">
        <v>183.3</v>
      </c>
      <c r="J365" s="36">
        <v>167.2</v>
      </c>
      <c r="K365" s="36">
        <v>140.9</v>
      </c>
      <c r="L365" s="36">
        <v>170.5</v>
      </c>
      <c r="M365" s="36">
        <v>119.1</v>
      </c>
      <c r="N365" s="36">
        <v>212.1</v>
      </c>
      <c r="O365" s="36">
        <v>177.6</v>
      </c>
      <c r="P365" s="36">
        <v>189.9</v>
      </c>
      <c r="Q365" s="36">
        <v>189.55</v>
      </c>
      <c r="R365" s="36">
        <v>172.4</v>
      </c>
      <c r="S365" s="36">
        <v>164.1</v>
      </c>
      <c r="T365" s="36">
        <v>154.05000000000001</v>
      </c>
      <c r="U365" s="36">
        <v>174.8</v>
      </c>
      <c r="V365" s="36">
        <v>198.4</v>
      </c>
      <c r="W365" s="36">
        <v>190</v>
      </c>
      <c r="X365" s="36">
        <v>187</v>
      </c>
      <c r="Y365" s="36">
        <v>189.6</v>
      </c>
      <c r="Z365" t="s">
        <v>79</v>
      </c>
      <c r="AA365" s="36">
        <v>181.4</v>
      </c>
      <c r="AB365" s="36">
        <v>178.6</v>
      </c>
      <c r="AC365" s="36">
        <v>186.6</v>
      </c>
      <c r="AD365">
        <v>169</v>
      </c>
      <c r="AE365">
        <v>172.8</v>
      </c>
      <c r="AF365">
        <v>178.5</v>
      </c>
      <c r="AG365">
        <v>180.7</v>
      </c>
      <c r="AH365">
        <v>177.9</v>
      </c>
      <c r="AI365">
        <v>178</v>
      </c>
    </row>
    <row r="366" spans="1:35">
      <c r="A366" t="s">
        <v>85</v>
      </c>
      <c r="B366">
        <v>2023</v>
      </c>
      <c r="C366" t="s">
        <v>138</v>
      </c>
      <c r="D366" t="s">
        <v>1244</v>
      </c>
      <c r="E366" s="36">
        <v>174.7</v>
      </c>
      <c r="F366" s="36">
        <v>212.2</v>
      </c>
      <c r="G366" s="36">
        <v>177.2</v>
      </c>
      <c r="H366" s="36">
        <v>177.9</v>
      </c>
      <c r="I366" s="36">
        <v>172.2</v>
      </c>
      <c r="J366" s="36">
        <v>172.1</v>
      </c>
      <c r="K366" s="36">
        <v>175.9</v>
      </c>
      <c r="L366" s="36">
        <v>172.2</v>
      </c>
      <c r="M366" s="36">
        <v>121.9</v>
      </c>
      <c r="N366" s="36">
        <v>204.8</v>
      </c>
      <c r="O366" s="36">
        <v>164.9</v>
      </c>
      <c r="P366" s="36">
        <v>196.6</v>
      </c>
      <c r="Q366" s="36">
        <v>194.7</v>
      </c>
      <c r="R366" s="36">
        <v>173.45</v>
      </c>
      <c r="S366" s="36">
        <v>163.56666666666669</v>
      </c>
      <c r="T366" s="36">
        <v>174</v>
      </c>
      <c r="U366" s="36">
        <v>180.8</v>
      </c>
      <c r="V366" s="36">
        <v>202.7</v>
      </c>
      <c r="W366" s="36">
        <v>180.2</v>
      </c>
      <c r="X366" s="36">
        <v>167</v>
      </c>
      <c r="Y366" s="36">
        <v>178.2</v>
      </c>
      <c r="Z366">
        <v>173.5</v>
      </c>
      <c r="AA366" s="36">
        <v>182.6</v>
      </c>
      <c r="AB366" s="36">
        <v>169.2</v>
      </c>
      <c r="AC366" s="36">
        <v>180.8</v>
      </c>
      <c r="AD366">
        <v>159.80000000000001</v>
      </c>
      <c r="AE366">
        <v>168.4</v>
      </c>
      <c r="AF366">
        <v>172.5</v>
      </c>
      <c r="AG366">
        <v>181.5</v>
      </c>
      <c r="AH366">
        <v>170</v>
      </c>
      <c r="AI366">
        <v>176.3</v>
      </c>
    </row>
    <row r="367" spans="1:35">
      <c r="A367" t="s">
        <v>104</v>
      </c>
      <c r="B367">
        <v>2023</v>
      </c>
      <c r="C367" t="s">
        <v>138</v>
      </c>
      <c r="D367" t="s">
        <v>1244</v>
      </c>
      <c r="E367" s="36">
        <v>174.4</v>
      </c>
      <c r="F367" s="36">
        <v>207.7</v>
      </c>
      <c r="G367" s="36">
        <v>175.2</v>
      </c>
      <c r="H367" s="36">
        <v>177.3</v>
      </c>
      <c r="I367" s="36">
        <v>179.2</v>
      </c>
      <c r="J367" s="36">
        <v>169.5</v>
      </c>
      <c r="K367" s="36">
        <v>152.80000000000001</v>
      </c>
      <c r="L367" s="36">
        <v>171.1</v>
      </c>
      <c r="M367" s="36">
        <v>120</v>
      </c>
      <c r="N367" s="36">
        <v>209.7</v>
      </c>
      <c r="O367" s="36">
        <v>172.3</v>
      </c>
      <c r="P367" s="36">
        <v>193</v>
      </c>
      <c r="Q367" s="36">
        <v>191.45</v>
      </c>
      <c r="R367" s="36">
        <v>172.75</v>
      </c>
      <c r="S367" s="36">
        <v>164.06666666666666</v>
      </c>
      <c r="T367" s="36">
        <v>161.15</v>
      </c>
      <c r="U367" s="36">
        <v>177</v>
      </c>
      <c r="V367" s="36">
        <v>199.5</v>
      </c>
      <c r="W367" s="36">
        <v>186.1</v>
      </c>
      <c r="X367" s="36">
        <v>178.7</v>
      </c>
      <c r="Y367" s="36">
        <v>185.1</v>
      </c>
      <c r="Z367">
        <v>173.5</v>
      </c>
      <c r="AA367" s="36">
        <v>181.9</v>
      </c>
      <c r="AB367" s="36">
        <v>174.2</v>
      </c>
      <c r="AC367" s="36">
        <v>184.4</v>
      </c>
      <c r="AD367">
        <v>164.2</v>
      </c>
      <c r="AE367">
        <v>170.3</v>
      </c>
      <c r="AF367">
        <v>175</v>
      </c>
      <c r="AG367">
        <v>181</v>
      </c>
      <c r="AH367">
        <v>174.1</v>
      </c>
      <c r="AI367">
        <v>177.2</v>
      </c>
    </row>
    <row r="368" spans="1:35">
      <c r="A368" t="s">
        <v>60</v>
      </c>
      <c r="B368">
        <v>2023</v>
      </c>
      <c r="C368" t="s">
        <v>154</v>
      </c>
      <c r="D368" t="s">
        <v>1245</v>
      </c>
      <c r="E368" s="36">
        <v>173.3</v>
      </c>
      <c r="F368" s="36">
        <v>206.9</v>
      </c>
      <c r="G368" s="36">
        <v>167.9</v>
      </c>
      <c r="H368" s="36">
        <v>178.2</v>
      </c>
      <c r="I368" s="36">
        <v>178.5</v>
      </c>
      <c r="J368" s="36">
        <v>173.7</v>
      </c>
      <c r="K368" s="36">
        <v>142.80000000000001</v>
      </c>
      <c r="L368" s="36">
        <v>172.8</v>
      </c>
      <c r="M368" s="36">
        <v>120.4</v>
      </c>
      <c r="N368" s="36">
        <v>215.5</v>
      </c>
      <c r="O368" s="36">
        <v>178.2</v>
      </c>
      <c r="P368" s="36">
        <v>190.5</v>
      </c>
      <c r="Q368" s="36">
        <v>187.4</v>
      </c>
      <c r="R368" s="36">
        <v>173.05</v>
      </c>
      <c r="S368" s="36">
        <v>163.13333333333333</v>
      </c>
      <c r="T368" s="36">
        <v>158.25</v>
      </c>
      <c r="U368" s="36">
        <v>175.5</v>
      </c>
      <c r="V368" s="36">
        <v>199.5</v>
      </c>
      <c r="W368" s="36">
        <v>190.7</v>
      </c>
      <c r="X368" s="36">
        <v>187.3</v>
      </c>
      <c r="Y368" s="36">
        <v>190.2</v>
      </c>
      <c r="Z368" t="s">
        <v>931</v>
      </c>
      <c r="AA368" s="36">
        <v>181.5</v>
      </c>
      <c r="AB368" s="36">
        <v>179.1</v>
      </c>
      <c r="AC368" s="36">
        <v>187.2</v>
      </c>
      <c r="AD368">
        <v>169.4</v>
      </c>
      <c r="AE368">
        <v>173.2</v>
      </c>
      <c r="AF368">
        <v>179.4</v>
      </c>
      <c r="AG368">
        <v>183.8</v>
      </c>
      <c r="AH368">
        <v>178.9</v>
      </c>
      <c r="AI368">
        <v>178.8</v>
      </c>
    </row>
    <row r="369" spans="1:35">
      <c r="A369" t="s">
        <v>85</v>
      </c>
      <c r="B369">
        <v>2023</v>
      </c>
      <c r="C369" t="s">
        <v>154</v>
      </c>
      <c r="D369" t="s">
        <v>1245</v>
      </c>
      <c r="E369" s="36">
        <v>174.8</v>
      </c>
      <c r="F369" s="36">
        <v>213.7</v>
      </c>
      <c r="G369" s="36">
        <v>172.4</v>
      </c>
      <c r="H369" s="36">
        <v>178.8</v>
      </c>
      <c r="I369" s="36">
        <v>168.7</v>
      </c>
      <c r="J369" s="36">
        <v>179.2</v>
      </c>
      <c r="K369" s="36">
        <v>179.9</v>
      </c>
      <c r="L369" s="36">
        <v>174.7</v>
      </c>
      <c r="M369" s="36">
        <v>123.1</v>
      </c>
      <c r="N369" s="36">
        <v>207.8</v>
      </c>
      <c r="O369" s="36">
        <v>165.5</v>
      </c>
      <c r="P369" s="36">
        <v>197</v>
      </c>
      <c r="Q369" s="36">
        <v>193.05</v>
      </c>
      <c r="R369" s="36">
        <v>174.75</v>
      </c>
      <c r="S369" s="36">
        <v>162.93333333333331</v>
      </c>
      <c r="T369" s="36">
        <v>179.55</v>
      </c>
      <c r="U369" s="36">
        <v>182.1</v>
      </c>
      <c r="V369" s="36">
        <v>203.5</v>
      </c>
      <c r="W369" s="36">
        <v>181</v>
      </c>
      <c r="X369" s="36">
        <v>167.7</v>
      </c>
      <c r="Y369" s="36">
        <v>178.9</v>
      </c>
      <c r="Z369">
        <v>175.2</v>
      </c>
      <c r="AA369" s="36">
        <v>182.1</v>
      </c>
      <c r="AB369" s="36">
        <v>169.6</v>
      </c>
      <c r="AC369" s="36">
        <v>181.5</v>
      </c>
      <c r="AD369">
        <v>160.1</v>
      </c>
      <c r="AE369">
        <v>168.8</v>
      </c>
      <c r="AF369">
        <v>174.2</v>
      </c>
      <c r="AG369">
        <v>184.4</v>
      </c>
      <c r="AH369">
        <v>170.9</v>
      </c>
      <c r="AI369">
        <v>177.4</v>
      </c>
    </row>
    <row r="370" spans="1:35">
      <c r="A370" t="s">
        <v>104</v>
      </c>
      <c r="B370">
        <v>2023</v>
      </c>
      <c r="C370" t="s">
        <v>154</v>
      </c>
      <c r="D370" t="s">
        <v>1245</v>
      </c>
      <c r="E370" s="36">
        <v>173.8</v>
      </c>
      <c r="F370" s="36">
        <v>209.3</v>
      </c>
      <c r="G370" s="36">
        <v>169.6</v>
      </c>
      <c r="H370" s="36">
        <v>178.4</v>
      </c>
      <c r="I370" s="36">
        <v>174.9</v>
      </c>
      <c r="J370" s="36">
        <v>176.3</v>
      </c>
      <c r="K370" s="36">
        <v>155.4</v>
      </c>
      <c r="L370" s="36">
        <v>173.4</v>
      </c>
      <c r="M370" s="36">
        <v>121.3</v>
      </c>
      <c r="N370" s="36">
        <v>212.9</v>
      </c>
      <c r="O370" s="36">
        <v>172.9</v>
      </c>
      <c r="P370" s="36">
        <v>193.5</v>
      </c>
      <c r="Q370" s="36">
        <v>189.45</v>
      </c>
      <c r="R370" s="36">
        <v>173.60000000000002</v>
      </c>
      <c r="S370" s="36">
        <v>163.23333333333332</v>
      </c>
      <c r="T370" s="36">
        <v>165.85000000000002</v>
      </c>
      <c r="U370" s="36">
        <v>177.9</v>
      </c>
      <c r="V370" s="36">
        <v>200.6</v>
      </c>
      <c r="W370" s="36">
        <v>186.9</v>
      </c>
      <c r="X370" s="36">
        <v>179.2</v>
      </c>
      <c r="Y370" s="36">
        <v>185.7</v>
      </c>
      <c r="Z370">
        <v>175.2</v>
      </c>
      <c r="AA370" s="36">
        <v>181.7</v>
      </c>
      <c r="AB370" s="36">
        <v>174.6</v>
      </c>
      <c r="AC370" s="36">
        <v>185</v>
      </c>
      <c r="AD370">
        <v>164.5</v>
      </c>
      <c r="AE370">
        <v>170.7</v>
      </c>
      <c r="AF370">
        <v>176.4</v>
      </c>
      <c r="AG370">
        <v>184</v>
      </c>
      <c r="AH370">
        <v>175</v>
      </c>
      <c r="AI370">
        <v>178.1</v>
      </c>
    </row>
    <row r="371" spans="1:35">
      <c r="A371" t="s">
        <v>60</v>
      </c>
      <c r="B371">
        <v>2023</v>
      </c>
      <c r="C371" t="s">
        <v>167</v>
      </c>
      <c r="D371" t="s">
        <v>1246</v>
      </c>
      <c r="E371" s="36">
        <v>173.2</v>
      </c>
      <c r="F371" s="36">
        <v>211.5</v>
      </c>
      <c r="G371" s="36">
        <v>171</v>
      </c>
      <c r="H371" s="36">
        <v>179.6</v>
      </c>
      <c r="I371" s="36">
        <v>173.3</v>
      </c>
      <c r="J371" s="36">
        <v>169</v>
      </c>
      <c r="K371" s="36">
        <v>148.69999999999999</v>
      </c>
      <c r="L371" s="36">
        <v>174.9</v>
      </c>
      <c r="M371" s="36">
        <v>121.9</v>
      </c>
      <c r="N371" s="36">
        <v>221</v>
      </c>
      <c r="O371" s="36">
        <v>178.7</v>
      </c>
      <c r="P371" s="36">
        <v>191.1</v>
      </c>
      <c r="Q371" s="36">
        <v>191.25</v>
      </c>
      <c r="R371" s="36">
        <v>174.05</v>
      </c>
      <c r="S371" s="36">
        <v>162.10000000000002</v>
      </c>
      <c r="T371" s="36">
        <v>158.85</v>
      </c>
      <c r="U371" s="36">
        <v>176.8</v>
      </c>
      <c r="V371" s="36">
        <v>199.9</v>
      </c>
      <c r="W371" s="36">
        <v>191.2</v>
      </c>
      <c r="X371" s="36">
        <v>187.9</v>
      </c>
      <c r="Y371" s="36">
        <v>190.8</v>
      </c>
      <c r="Z371" t="s">
        <v>931</v>
      </c>
      <c r="AA371" s="36">
        <v>182.5</v>
      </c>
      <c r="AB371" s="36">
        <v>179.8</v>
      </c>
      <c r="AC371" s="36">
        <v>187.8</v>
      </c>
      <c r="AD371">
        <v>169.7</v>
      </c>
      <c r="AE371">
        <v>173.8</v>
      </c>
      <c r="AF371">
        <v>180.3</v>
      </c>
      <c r="AG371">
        <v>184.9</v>
      </c>
      <c r="AH371">
        <v>179.5</v>
      </c>
      <c r="AI371">
        <v>179.8</v>
      </c>
    </row>
    <row r="372" spans="1:35">
      <c r="A372" t="s">
        <v>85</v>
      </c>
      <c r="B372">
        <v>2023</v>
      </c>
      <c r="C372" t="s">
        <v>167</v>
      </c>
      <c r="D372" t="s">
        <v>1246</v>
      </c>
      <c r="E372" s="36">
        <v>174.7</v>
      </c>
      <c r="F372" s="36">
        <v>219.4</v>
      </c>
      <c r="G372" s="36">
        <v>176.7</v>
      </c>
      <c r="H372" s="36">
        <v>179.4</v>
      </c>
      <c r="I372" s="36">
        <v>164.4</v>
      </c>
      <c r="J372" s="36">
        <v>175.8</v>
      </c>
      <c r="K372" s="36">
        <v>185</v>
      </c>
      <c r="L372" s="36">
        <v>176.9</v>
      </c>
      <c r="M372" s="36">
        <v>124.2</v>
      </c>
      <c r="N372" s="36">
        <v>211.9</v>
      </c>
      <c r="O372" s="36">
        <v>165.9</v>
      </c>
      <c r="P372" s="36">
        <v>197.7</v>
      </c>
      <c r="Q372" s="36">
        <v>198.05</v>
      </c>
      <c r="R372" s="36">
        <v>175.8</v>
      </c>
      <c r="S372" s="36">
        <v>162.1</v>
      </c>
      <c r="T372" s="36">
        <v>180.4</v>
      </c>
      <c r="U372" s="36">
        <v>183.1</v>
      </c>
      <c r="V372" s="36">
        <v>204.2</v>
      </c>
      <c r="W372" s="36">
        <v>181.3</v>
      </c>
      <c r="X372" s="36">
        <v>168.1</v>
      </c>
      <c r="Y372" s="36">
        <v>179.3</v>
      </c>
      <c r="Z372">
        <v>175.6</v>
      </c>
      <c r="AA372" s="36">
        <v>183.4</v>
      </c>
      <c r="AB372" s="36">
        <v>170.1</v>
      </c>
      <c r="AC372" s="36">
        <v>182.2</v>
      </c>
      <c r="AD372">
        <v>160.4</v>
      </c>
      <c r="AE372">
        <v>169.2</v>
      </c>
      <c r="AF372">
        <v>174.8</v>
      </c>
      <c r="AG372">
        <v>185.6</v>
      </c>
      <c r="AH372">
        <v>171.6</v>
      </c>
      <c r="AI372">
        <v>178.2</v>
      </c>
    </row>
    <row r="373" spans="1:35">
      <c r="A373" t="s">
        <v>104</v>
      </c>
      <c r="B373">
        <v>2023</v>
      </c>
      <c r="C373" t="s">
        <v>167</v>
      </c>
      <c r="D373" t="s">
        <v>1246</v>
      </c>
      <c r="E373" s="36">
        <v>173.7</v>
      </c>
      <c r="F373" s="36">
        <v>214.3</v>
      </c>
      <c r="G373" s="36">
        <v>173.2</v>
      </c>
      <c r="H373" s="36">
        <v>179.5</v>
      </c>
      <c r="I373" s="36">
        <v>170</v>
      </c>
      <c r="J373" s="36">
        <v>172.2</v>
      </c>
      <c r="K373" s="36">
        <v>161</v>
      </c>
      <c r="L373" s="36">
        <v>175.6</v>
      </c>
      <c r="M373" s="36">
        <v>122.7</v>
      </c>
      <c r="N373" s="36">
        <v>218</v>
      </c>
      <c r="O373" s="36">
        <v>173.4</v>
      </c>
      <c r="P373" s="36">
        <v>194.2</v>
      </c>
      <c r="Q373" s="36">
        <v>193.75</v>
      </c>
      <c r="R373" s="36">
        <v>174.64999999999998</v>
      </c>
      <c r="S373" s="36">
        <v>162.29999999999998</v>
      </c>
      <c r="T373" s="36">
        <v>166.6</v>
      </c>
      <c r="U373" s="36">
        <v>179.1</v>
      </c>
      <c r="V373" s="36">
        <v>201</v>
      </c>
      <c r="W373" s="36">
        <v>187.3</v>
      </c>
      <c r="X373" s="36">
        <v>179.7</v>
      </c>
      <c r="Y373" s="36">
        <v>186.2</v>
      </c>
      <c r="Z373">
        <v>175.6</v>
      </c>
      <c r="AA373" s="36">
        <v>182.8</v>
      </c>
      <c r="AB373" s="36">
        <v>175.2</v>
      </c>
      <c r="AC373" s="36">
        <v>185.7</v>
      </c>
      <c r="AD373">
        <v>164.8</v>
      </c>
      <c r="AE373">
        <v>171.2</v>
      </c>
      <c r="AF373">
        <v>177.1</v>
      </c>
      <c r="AG373">
        <v>185.2</v>
      </c>
      <c r="AH373">
        <v>175.7</v>
      </c>
      <c r="AI373">
        <v>179.1</v>
      </c>
    </row>
  </sheetData>
  <pageMargins left="0.7" right="0.7" top="0.75" bottom="0.75" header="0.3" footer="0.3"/>
  <ignoredErrors>
    <ignoredError sqref="Q3:Q373 R3:R373 S3:S373 T3:T373 D3"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1F24D-9DCA-41EB-AB0F-140117E8DB51}">
  <dimension ref="A1:AH373"/>
  <sheetViews>
    <sheetView workbookViewId="0">
      <selection activeCell="D26" sqref="D26"/>
    </sheetView>
  </sheetViews>
  <sheetFormatPr defaultRowHeight="14.4"/>
  <cols>
    <col min="1" max="1" width="11.21875" bestFit="1" customWidth="1"/>
    <col min="2" max="2" width="6.88671875" bestFit="1" customWidth="1"/>
    <col min="3" max="3" width="9.77734375"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18.88671875" bestFit="1" customWidth="1"/>
    <col min="17" max="17" width="19.6640625" bestFit="1" customWidth="1"/>
    <col min="18" max="18" width="22.77734375" bestFit="1" customWidth="1"/>
    <col min="19" max="19" width="21.109375" bestFit="1" customWidth="1"/>
    <col min="20" max="20" width="20.33203125" bestFit="1" customWidth="1"/>
    <col min="21" max="21" width="27.88671875" bestFit="1" customWidth="1"/>
    <col min="22" max="22" width="10.21875" bestFit="1" customWidth="1"/>
    <col min="23" max="23" width="11.109375" bestFit="1" customWidth="1"/>
    <col min="24" max="24" width="22.21875" bestFit="1" customWidth="1"/>
    <col min="25" max="25" width="10" bestFit="1" customWidth="1"/>
    <col min="26" max="26" width="14.44140625" bestFit="1" customWidth="1"/>
    <col min="27" max="27" width="28.88671875" bestFit="1" customWidth="1"/>
    <col min="28" max="28" width="8.6640625" bestFit="1" customWidth="1"/>
    <col min="29" max="29" width="29.109375" bestFit="1" customWidth="1"/>
    <col min="30" max="30" width="26.6640625" bestFit="1" customWidth="1"/>
    <col min="31" max="31" width="11.6640625" bestFit="1" customWidth="1"/>
    <col min="32" max="32" width="24.5546875" bestFit="1" customWidth="1"/>
    <col min="33" max="33" width="15.109375" bestFit="1" customWidth="1"/>
    <col min="34" max="34" width="14.6640625" bestFit="1" customWidth="1"/>
  </cols>
  <sheetData>
    <row r="1" spans="1:34">
      <c r="A1" s="1" t="s">
        <v>30</v>
      </c>
      <c r="B1" s="1" t="s">
        <v>31</v>
      </c>
      <c r="C1" s="1" t="s">
        <v>32</v>
      </c>
      <c r="D1" s="1" t="s">
        <v>33</v>
      </c>
      <c r="E1" s="1" t="s">
        <v>34</v>
      </c>
      <c r="F1" s="1" t="s">
        <v>35</v>
      </c>
      <c r="G1" s="1" t="s">
        <v>36</v>
      </c>
      <c r="H1" s="1" t="s">
        <v>37</v>
      </c>
      <c r="I1" s="1" t="s">
        <v>38</v>
      </c>
      <c r="J1" s="1" t="s">
        <v>39</v>
      </c>
      <c r="K1" s="1" t="s">
        <v>40</v>
      </c>
      <c r="L1" s="1" t="s">
        <v>41</v>
      </c>
      <c r="M1" s="1" t="s">
        <v>42</v>
      </c>
      <c r="N1" s="1" t="s">
        <v>43</v>
      </c>
      <c r="O1" s="1" t="s">
        <v>44</v>
      </c>
      <c r="P1" s="48" t="s">
        <v>1231</v>
      </c>
      <c r="Q1" s="48" t="s">
        <v>1229</v>
      </c>
      <c r="R1" s="48" t="s">
        <v>1233</v>
      </c>
      <c r="S1" s="48" t="s">
        <v>1226</v>
      </c>
      <c r="T1" s="1" t="s">
        <v>45</v>
      </c>
      <c r="U1" s="1" t="s">
        <v>46</v>
      </c>
      <c r="V1" s="1" t="s">
        <v>47</v>
      </c>
      <c r="W1" s="1" t="s">
        <v>48</v>
      </c>
      <c r="X1" s="1" t="s">
        <v>49</v>
      </c>
      <c r="Y1" s="1" t="s">
        <v>50</v>
      </c>
      <c r="Z1" s="1" t="s">
        <v>51</v>
      </c>
      <c r="AA1" s="1" t="s">
        <v>52</v>
      </c>
      <c r="AB1" s="1" t="s">
        <v>53</v>
      </c>
      <c r="AC1" s="1" t="s">
        <v>54</v>
      </c>
      <c r="AD1" s="1" t="s">
        <v>55</v>
      </c>
      <c r="AE1" s="1" t="s">
        <v>56</v>
      </c>
      <c r="AF1" s="1" t="s">
        <v>57</v>
      </c>
      <c r="AG1" s="1" t="s">
        <v>58</v>
      </c>
      <c r="AH1" s="1" t="s">
        <v>59</v>
      </c>
    </row>
    <row r="2" spans="1:34">
      <c r="A2" t="s">
        <v>60</v>
      </c>
      <c r="B2">
        <v>2013</v>
      </c>
      <c r="C2" t="s">
        <v>62</v>
      </c>
      <c r="D2">
        <v>107.5</v>
      </c>
      <c r="E2">
        <v>106.3</v>
      </c>
      <c r="F2">
        <v>108.1</v>
      </c>
      <c r="G2">
        <v>104.9</v>
      </c>
      <c r="H2">
        <v>106.1</v>
      </c>
      <c r="I2">
        <v>103.9</v>
      </c>
      <c r="J2">
        <v>101.9</v>
      </c>
      <c r="K2">
        <v>106.1</v>
      </c>
      <c r="L2">
        <v>106.8</v>
      </c>
      <c r="M2">
        <v>103.1</v>
      </c>
      <c r="N2">
        <v>104.8</v>
      </c>
      <c r="O2">
        <v>106.7</v>
      </c>
      <c r="P2" s="49">
        <f>AVERAGE(E2,F2)</f>
        <v>107.19999999999999</v>
      </c>
      <c r="Q2" s="49">
        <f>AVERAGE(D2,K2)</f>
        <v>106.8</v>
      </c>
      <c r="R2" s="49">
        <f>AVERAGE(H2,L2,O2)</f>
        <v>106.53333333333332</v>
      </c>
      <c r="S2" s="49">
        <f>AVERAGE(I2,J2)</f>
        <v>102.9</v>
      </c>
      <c r="T2" s="36">
        <v>105.5</v>
      </c>
      <c r="U2">
        <v>105.1</v>
      </c>
      <c r="V2">
        <v>106.5</v>
      </c>
      <c r="W2">
        <v>105.8</v>
      </c>
      <c r="X2">
        <v>106.4</v>
      </c>
      <c r="Y2" t="s">
        <v>79</v>
      </c>
      <c r="Z2">
        <v>105.5</v>
      </c>
      <c r="AA2">
        <v>104.8</v>
      </c>
      <c r="AB2">
        <v>104</v>
      </c>
      <c r="AC2">
        <v>103.3</v>
      </c>
      <c r="AD2">
        <v>103.4</v>
      </c>
      <c r="AE2">
        <v>103.8</v>
      </c>
      <c r="AF2">
        <v>104.7</v>
      </c>
      <c r="AG2">
        <v>104</v>
      </c>
      <c r="AH2">
        <v>105.1</v>
      </c>
    </row>
    <row r="3" spans="1:34">
      <c r="A3" t="s">
        <v>85</v>
      </c>
      <c r="B3">
        <v>2013</v>
      </c>
      <c r="C3" t="s">
        <v>62</v>
      </c>
      <c r="D3">
        <v>110.5</v>
      </c>
      <c r="E3">
        <v>109.1</v>
      </c>
      <c r="F3">
        <v>113</v>
      </c>
      <c r="G3">
        <v>103.6</v>
      </c>
      <c r="H3">
        <v>103.4</v>
      </c>
      <c r="I3">
        <v>102.3</v>
      </c>
      <c r="J3">
        <v>102.9</v>
      </c>
      <c r="K3">
        <v>105.8</v>
      </c>
      <c r="L3">
        <v>105.1</v>
      </c>
      <c r="M3">
        <v>101.8</v>
      </c>
      <c r="N3">
        <v>105.1</v>
      </c>
      <c r="O3">
        <v>107.9</v>
      </c>
      <c r="P3" s="36">
        <v>111.05</v>
      </c>
      <c r="Q3" s="36">
        <v>108.15</v>
      </c>
      <c r="R3" s="36">
        <v>105.46666666666665</v>
      </c>
      <c r="S3" s="36">
        <v>102.6</v>
      </c>
      <c r="T3" s="36">
        <v>105.9</v>
      </c>
      <c r="U3">
        <v>105.2</v>
      </c>
      <c r="V3">
        <v>105.9</v>
      </c>
      <c r="W3">
        <v>105</v>
      </c>
      <c r="X3">
        <v>105.8</v>
      </c>
      <c r="Y3">
        <v>100.3</v>
      </c>
      <c r="Z3">
        <v>105.4</v>
      </c>
      <c r="AA3">
        <v>104.8</v>
      </c>
      <c r="AB3">
        <v>104.1</v>
      </c>
      <c r="AC3">
        <v>103.2</v>
      </c>
      <c r="AD3">
        <v>102.9</v>
      </c>
      <c r="AE3">
        <v>103.5</v>
      </c>
      <c r="AF3">
        <v>104.3</v>
      </c>
      <c r="AG3">
        <v>103.7</v>
      </c>
      <c r="AH3">
        <v>104</v>
      </c>
    </row>
    <row r="4" spans="1:34">
      <c r="A4" t="s">
        <v>104</v>
      </c>
      <c r="B4">
        <v>2013</v>
      </c>
      <c r="C4" t="s">
        <v>62</v>
      </c>
      <c r="D4">
        <v>108.4</v>
      </c>
      <c r="E4">
        <v>107.3</v>
      </c>
      <c r="F4">
        <v>110</v>
      </c>
      <c r="G4">
        <v>104.4</v>
      </c>
      <c r="H4">
        <v>105.1</v>
      </c>
      <c r="I4">
        <v>103.2</v>
      </c>
      <c r="J4">
        <v>102.2</v>
      </c>
      <c r="K4">
        <v>106</v>
      </c>
      <c r="L4">
        <v>106.2</v>
      </c>
      <c r="M4">
        <v>102.7</v>
      </c>
      <c r="N4">
        <v>104.9</v>
      </c>
      <c r="O4">
        <v>107.3</v>
      </c>
      <c r="P4" s="36">
        <v>108.65</v>
      </c>
      <c r="Q4" s="36">
        <v>107.2</v>
      </c>
      <c r="R4" s="36">
        <v>106.2</v>
      </c>
      <c r="S4" s="36">
        <v>102.7</v>
      </c>
      <c r="T4" s="36">
        <v>105.6</v>
      </c>
      <c r="U4">
        <v>105.1</v>
      </c>
      <c r="V4">
        <v>106.3</v>
      </c>
      <c r="W4">
        <v>105.5</v>
      </c>
      <c r="X4">
        <v>106.2</v>
      </c>
      <c r="Y4">
        <v>100.3</v>
      </c>
      <c r="Z4">
        <v>105.5</v>
      </c>
      <c r="AA4">
        <v>104.8</v>
      </c>
      <c r="AB4">
        <v>104</v>
      </c>
      <c r="AC4">
        <v>103.2</v>
      </c>
      <c r="AD4">
        <v>103.1</v>
      </c>
      <c r="AE4">
        <v>103.6</v>
      </c>
      <c r="AF4">
        <v>104.5</v>
      </c>
      <c r="AG4">
        <v>103.9</v>
      </c>
      <c r="AH4">
        <v>104.6</v>
      </c>
    </row>
    <row r="5" spans="1:34">
      <c r="A5" t="s">
        <v>60</v>
      </c>
      <c r="B5">
        <v>2013</v>
      </c>
      <c r="C5" t="s">
        <v>116</v>
      </c>
      <c r="D5">
        <v>109.2</v>
      </c>
      <c r="E5">
        <v>108.7</v>
      </c>
      <c r="F5">
        <v>110.2</v>
      </c>
      <c r="G5">
        <v>105.4</v>
      </c>
      <c r="H5">
        <v>106.7</v>
      </c>
      <c r="I5">
        <v>104</v>
      </c>
      <c r="J5">
        <v>102.4</v>
      </c>
      <c r="K5">
        <v>105.9</v>
      </c>
      <c r="L5">
        <v>105.7</v>
      </c>
      <c r="M5">
        <v>103.1</v>
      </c>
      <c r="N5">
        <v>105.1</v>
      </c>
      <c r="O5">
        <v>107.7</v>
      </c>
      <c r="P5" s="36">
        <v>109.45</v>
      </c>
      <c r="Q5" s="36">
        <v>107.55000000000001</v>
      </c>
      <c r="R5" s="36">
        <v>106.7</v>
      </c>
      <c r="S5" s="36">
        <v>103.2</v>
      </c>
      <c r="T5" s="36">
        <v>106.3</v>
      </c>
      <c r="U5">
        <v>105.6</v>
      </c>
      <c r="V5">
        <v>107.1</v>
      </c>
      <c r="W5">
        <v>106.3</v>
      </c>
      <c r="X5">
        <v>107</v>
      </c>
      <c r="Y5" t="s">
        <v>79</v>
      </c>
      <c r="Z5">
        <v>106.2</v>
      </c>
      <c r="AA5">
        <v>105.2</v>
      </c>
      <c r="AB5">
        <v>104.4</v>
      </c>
      <c r="AC5">
        <v>103.9</v>
      </c>
      <c r="AD5">
        <v>104</v>
      </c>
      <c r="AE5">
        <v>104.1</v>
      </c>
      <c r="AF5">
        <v>104.6</v>
      </c>
      <c r="AG5">
        <v>104.4</v>
      </c>
      <c r="AH5">
        <v>105.8</v>
      </c>
    </row>
    <row r="6" spans="1:34">
      <c r="A6" t="s">
        <v>85</v>
      </c>
      <c r="B6">
        <v>2013</v>
      </c>
      <c r="C6" t="s">
        <v>116</v>
      </c>
      <c r="D6">
        <v>112.9</v>
      </c>
      <c r="E6">
        <v>112.9</v>
      </c>
      <c r="F6">
        <v>116.9</v>
      </c>
      <c r="G6">
        <v>104</v>
      </c>
      <c r="H6">
        <v>103.5</v>
      </c>
      <c r="I6">
        <v>103.1</v>
      </c>
      <c r="J6">
        <v>104.9</v>
      </c>
      <c r="K6">
        <v>104.1</v>
      </c>
      <c r="L6">
        <v>103.8</v>
      </c>
      <c r="M6">
        <v>102.3</v>
      </c>
      <c r="N6">
        <v>106</v>
      </c>
      <c r="O6">
        <v>109</v>
      </c>
      <c r="P6" s="36">
        <v>114.9</v>
      </c>
      <c r="Q6" s="36">
        <v>108.5</v>
      </c>
      <c r="R6" s="36">
        <v>105.43333333333334</v>
      </c>
      <c r="S6" s="36">
        <v>104</v>
      </c>
      <c r="T6" s="36">
        <v>107.2</v>
      </c>
      <c r="U6">
        <v>106</v>
      </c>
      <c r="V6">
        <v>106.6</v>
      </c>
      <c r="W6">
        <v>105.5</v>
      </c>
      <c r="X6">
        <v>106.4</v>
      </c>
      <c r="Y6">
        <v>100.4</v>
      </c>
      <c r="Z6">
        <v>105.7</v>
      </c>
      <c r="AA6">
        <v>105.2</v>
      </c>
      <c r="AB6">
        <v>104.7</v>
      </c>
      <c r="AC6">
        <v>104.4</v>
      </c>
      <c r="AD6">
        <v>103.3</v>
      </c>
      <c r="AE6">
        <v>103.7</v>
      </c>
      <c r="AF6">
        <v>104.3</v>
      </c>
      <c r="AG6">
        <v>104.3</v>
      </c>
      <c r="AH6">
        <v>104.7</v>
      </c>
    </row>
    <row r="7" spans="1:34">
      <c r="A7" t="s">
        <v>104</v>
      </c>
      <c r="B7">
        <v>2013</v>
      </c>
      <c r="C7" t="s">
        <v>116</v>
      </c>
      <c r="D7">
        <v>110.4</v>
      </c>
      <c r="E7">
        <v>110.2</v>
      </c>
      <c r="F7">
        <v>112.8</v>
      </c>
      <c r="G7">
        <v>104.9</v>
      </c>
      <c r="H7">
        <v>105.5</v>
      </c>
      <c r="I7">
        <v>103.6</v>
      </c>
      <c r="J7">
        <v>103.2</v>
      </c>
      <c r="K7">
        <v>105.3</v>
      </c>
      <c r="L7">
        <v>105.1</v>
      </c>
      <c r="M7">
        <v>102.8</v>
      </c>
      <c r="N7">
        <v>105.5</v>
      </c>
      <c r="O7">
        <v>108.3</v>
      </c>
      <c r="P7" s="36">
        <v>111.5</v>
      </c>
      <c r="Q7" s="36">
        <v>107.85</v>
      </c>
      <c r="R7" s="36">
        <v>106.3</v>
      </c>
      <c r="S7" s="36">
        <v>103.4</v>
      </c>
      <c r="T7" s="36">
        <v>106.6</v>
      </c>
      <c r="U7">
        <v>105.7</v>
      </c>
      <c r="V7">
        <v>106.9</v>
      </c>
      <c r="W7">
        <v>106</v>
      </c>
      <c r="X7">
        <v>106.8</v>
      </c>
      <c r="Y7">
        <v>100.4</v>
      </c>
      <c r="Z7">
        <v>106</v>
      </c>
      <c r="AA7">
        <v>105.2</v>
      </c>
      <c r="AB7">
        <v>104.5</v>
      </c>
      <c r="AC7">
        <v>104.2</v>
      </c>
      <c r="AD7">
        <v>103.6</v>
      </c>
      <c r="AE7">
        <v>103.9</v>
      </c>
      <c r="AF7">
        <v>104.5</v>
      </c>
      <c r="AG7">
        <v>104.4</v>
      </c>
      <c r="AH7">
        <v>105.3</v>
      </c>
    </row>
    <row r="8" spans="1:34">
      <c r="A8" t="s">
        <v>60</v>
      </c>
      <c r="B8">
        <v>2013</v>
      </c>
      <c r="C8" t="s">
        <v>138</v>
      </c>
      <c r="D8">
        <v>110.2</v>
      </c>
      <c r="E8">
        <v>108.8</v>
      </c>
      <c r="F8">
        <v>109.9</v>
      </c>
      <c r="G8">
        <v>105.6</v>
      </c>
      <c r="H8">
        <v>106.2</v>
      </c>
      <c r="I8">
        <v>105.7</v>
      </c>
      <c r="J8">
        <v>101.4</v>
      </c>
      <c r="K8">
        <v>105.7</v>
      </c>
      <c r="L8">
        <v>105</v>
      </c>
      <c r="M8">
        <v>103.3</v>
      </c>
      <c r="N8">
        <v>105.6</v>
      </c>
      <c r="O8">
        <v>108.2</v>
      </c>
      <c r="P8" s="36">
        <v>109.35</v>
      </c>
      <c r="Q8" s="36">
        <v>107.95</v>
      </c>
      <c r="R8" s="36">
        <v>106.46666666666665</v>
      </c>
      <c r="S8" s="36">
        <v>103.55000000000001</v>
      </c>
      <c r="T8" s="36">
        <v>106.6</v>
      </c>
      <c r="U8">
        <v>106.5</v>
      </c>
      <c r="V8">
        <v>107.6</v>
      </c>
      <c r="W8">
        <v>106.8</v>
      </c>
      <c r="X8">
        <v>107.5</v>
      </c>
      <c r="Y8" t="s">
        <v>79</v>
      </c>
      <c r="Z8">
        <v>106.1</v>
      </c>
      <c r="AA8">
        <v>105.6</v>
      </c>
      <c r="AB8">
        <v>104.7</v>
      </c>
      <c r="AC8">
        <v>104.6</v>
      </c>
      <c r="AD8">
        <v>104</v>
      </c>
      <c r="AE8">
        <v>104.3</v>
      </c>
      <c r="AF8">
        <v>104.3</v>
      </c>
      <c r="AG8">
        <v>104.6</v>
      </c>
      <c r="AH8">
        <v>106</v>
      </c>
    </row>
    <row r="9" spans="1:34">
      <c r="A9" t="s">
        <v>85</v>
      </c>
      <c r="B9">
        <v>2013</v>
      </c>
      <c r="C9" t="s">
        <v>138</v>
      </c>
      <c r="D9">
        <v>113.9</v>
      </c>
      <c r="E9">
        <v>111.4</v>
      </c>
      <c r="F9">
        <v>113.2</v>
      </c>
      <c r="G9">
        <v>104.3</v>
      </c>
      <c r="H9">
        <v>102.7</v>
      </c>
      <c r="I9">
        <v>104.9</v>
      </c>
      <c r="J9">
        <v>103.8</v>
      </c>
      <c r="K9">
        <v>103.5</v>
      </c>
      <c r="L9">
        <v>102.6</v>
      </c>
      <c r="M9">
        <v>102.4</v>
      </c>
      <c r="N9">
        <v>107</v>
      </c>
      <c r="O9">
        <v>109.8</v>
      </c>
      <c r="P9" s="36">
        <v>112.30000000000001</v>
      </c>
      <c r="Q9" s="36">
        <v>108.7</v>
      </c>
      <c r="R9" s="36">
        <v>105.03333333333335</v>
      </c>
      <c r="S9" s="36">
        <v>104.35</v>
      </c>
      <c r="T9" s="36">
        <v>107.3</v>
      </c>
      <c r="U9">
        <v>106.8</v>
      </c>
      <c r="V9">
        <v>107.2</v>
      </c>
      <c r="W9">
        <v>106</v>
      </c>
      <c r="X9">
        <v>107</v>
      </c>
      <c r="Y9">
        <v>100.4</v>
      </c>
      <c r="Z9">
        <v>106</v>
      </c>
      <c r="AA9">
        <v>105.7</v>
      </c>
      <c r="AB9">
        <v>105.2</v>
      </c>
      <c r="AC9">
        <v>105.5</v>
      </c>
      <c r="AD9">
        <v>103.5</v>
      </c>
      <c r="AE9">
        <v>103.8</v>
      </c>
      <c r="AF9">
        <v>104.2</v>
      </c>
      <c r="AG9">
        <v>104.9</v>
      </c>
      <c r="AH9">
        <v>105</v>
      </c>
    </row>
    <row r="10" spans="1:34">
      <c r="A10" t="s">
        <v>104</v>
      </c>
      <c r="B10">
        <v>2013</v>
      </c>
      <c r="C10" t="s">
        <v>138</v>
      </c>
      <c r="D10">
        <v>111.4</v>
      </c>
      <c r="E10">
        <v>109.7</v>
      </c>
      <c r="F10">
        <v>111.2</v>
      </c>
      <c r="G10">
        <v>105.1</v>
      </c>
      <c r="H10">
        <v>104.9</v>
      </c>
      <c r="I10">
        <v>105.3</v>
      </c>
      <c r="J10">
        <v>102.2</v>
      </c>
      <c r="K10">
        <v>105</v>
      </c>
      <c r="L10">
        <v>104.2</v>
      </c>
      <c r="M10">
        <v>103</v>
      </c>
      <c r="N10">
        <v>106.2</v>
      </c>
      <c r="O10">
        <v>108.9</v>
      </c>
      <c r="P10" s="36">
        <v>110.45</v>
      </c>
      <c r="Q10" s="36">
        <v>108.2</v>
      </c>
      <c r="R10" s="36">
        <v>106</v>
      </c>
      <c r="S10" s="36">
        <v>103.75</v>
      </c>
      <c r="T10" s="36">
        <v>106.9</v>
      </c>
      <c r="U10">
        <v>106.6</v>
      </c>
      <c r="V10">
        <v>107.4</v>
      </c>
      <c r="W10">
        <v>106.5</v>
      </c>
      <c r="X10">
        <v>107.3</v>
      </c>
      <c r="Y10">
        <v>100.4</v>
      </c>
      <c r="Z10">
        <v>106.1</v>
      </c>
      <c r="AA10">
        <v>105.6</v>
      </c>
      <c r="AB10">
        <v>104.9</v>
      </c>
      <c r="AC10">
        <v>105.1</v>
      </c>
      <c r="AD10">
        <v>103.7</v>
      </c>
      <c r="AE10">
        <v>104</v>
      </c>
      <c r="AF10">
        <v>104.3</v>
      </c>
      <c r="AG10">
        <v>104.7</v>
      </c>
      <c r="AH10">
        <v>105.5</v>
      </c>
    </row>
    <row r="11" spans="1:34">
      <c r="A11" t="s">
        <v>60</v>
      </c>
      <c r="B11">
        <v>2013</v>
      </c>
      <c r="C11" t="s">
        <v>154</v>
      </c>
      <c r="D11">
        <v>110.2</v>
      </c>
      <c r="E11">
        <v>109.5</v>
      </c>
      <c r="F11">
        <v>106.9</v>
      </c>
      <c r="G11">
        <v>106.3</v>
      </c>
      <c r="H11">
        <v>105.7</v>
      </c>
      <c r="I11">
        <v>108.3</v>
      </c>
      <c r="J11">
        <v>103.4</v>
      </c>
      <c r="K11">
        <v>105.7</v>
      </c>
      <c r="L11">
        <v>104.2</v>
      </c>
      <c r="M11">
        <v>103.2</v>
      </c>
      <c r="N11">
        <v>106.5</v>
      </c>
      <c r="O11">
        <v>108.8</v>
      </c>
      <c r="P11" s="36">
        <v>108.2</v>
      </c>
      <c r="Q11" s="36">
        <v>107.95</v>
      </c>
      <c r="R11" s="36">
        <v>106.23333333333333</v>
      </c>
      <c r="S11" s="36">
        <v>105.85</v>
      </c>
      <c r="T11" s="36">
        <v>107.1</v>
      </c>
      <c r="U11">
        <v>107.1</v>
      </c>
      <c r="V11">
        <v>108.1</v>
      </c>
      <c r="W11">
        <v>107.4</v>
      </c>
      <c r="X11">
        <v>108</v>
      </c>
      <c r="Y11" t="s">
        <v>79</v>
      </c>
      <c r="Z11">
        <v>106.5</v>
      </c>
      <c r="AA11">
        <v>106.1</v>
      </c>
      <c r="AB11">
        <v>105.1</v>
      </c>
      <c r="AC11">
        <v>104.4</v>
      </c>
      <c r="AD11">
        <v>104.5</v>
      </c>
      <c r="AE11">
        <v>104.8</v>
      </c>
      <c r="AF11">
        <v>102.7</v>
      </c>
      <c r="AG11">
        <v>104.6</v>
      </c>
      <c r="AH11">
        <v>106.4</v>
      </c>
    </row>
    <row r="12" spans="1:34">
      <c r="A12" t="s">
        <v>85</v>
      </c>
      <c r="B12">
        <v>2013</v>
      </c>
      <c r="C12" t="s">
        <v>154</v>
      </c>
      <c r="D12">
        <v>114.6</v>
      </c>
      <c r="E12">
        <v>113.4</v>
      </c>
      <c r="F12">
        <v>106</v>
      </c>
      <c r="G12">
        <v>104.7</v>
      </c>
      <c r="H12">
        <v>102.1</v>
      </c>
      <c r="I12">
        <v>109.5</v>
      </c>
      <c r="J12">
        <v>109.7</v>
      </c>
      <c r="K12">
        <v>104.6</v>
      </c>
      <c r="L12">
        <v>102</v>
      </c>
      <c r="M12">
        <v>103.5</v>
      </c>
      <c r="N12">
        <v>108.2</v>
      </c>
      <c r="O12">
        <v>110.6</v>
      </c>
      <c r="P12" s="36">
        <v>109.7</v>
      </c>
      <c r="Q12" s="36">
        <v>109.6</v>
      </c>
      <c r="R12" s="36">
        <v>104.89999999999999</v>
      </c>
      <c r="S12" s="36">
        <v>109.6</v>
      </c>
      <c r="T12" s="36">
        <v>108.8</v>
      </c>
      <c r="U12">
        <v>108.5</v>
      </c>
      <c r="V12">
        <v>107.9</v>
      </c>
      <c r="W12">
        <v>106.4</v>
      </c>
      <c r="X12">
        <v>107.7</v>
      </c>
      <c r="Y12">
        <v>100.5</v>
      </c>
      <c r="Z12">
        <v>106.4</v>
      </c>
      <c r="AA12">
        <v>106.5</v>
      </c>
      <c r="AB12">
        <v>105.7</v>
      </c>
      <c r="AC12">
        <v>105</v>
      </c>
      <c r="AD12">
        <v>104</v>
      </c>
      <c r="AE12">
        <v>105.2</v>
      </c>
      <c r="AF12">
        <v>103.2</v>
      </c>
      <c r="AG12">
        <v>105.1</v>
      </c>
      <c r="AH12">
        <v>105.7</v>
      </c>
    </row>
    <row r="13" spans="1:34">
      <c r="A13" t="s">
        <v>104</v>
      </c>
      <c r="B13">
        <v>2013</v>
      </c>
      <c r="C13" t="s">
        <v>154</v>
      </c>
      <c r="D13">
        <v>111.6</v>
      </c>
      <c r="E13">
        <v>110.9</v>
      </c>
      <c r="F13">
        <v>106.6</v>
      </c>
      <c r="G13">
        <v>105.7</v>
      </c>
      <c r="H13">
        <v>104.4</v>
      </c>
      <c r="I13">
        <v>108.9</v>
      </c>
      <c r="J13">
        <v>105.5</v>
      </c>
      <c r="K13">
        <v>105.3</v>
      </c>
      <c r="L13">
        <v>103.5</v>
      </c>
      <c r="M13">
        <v>103.3</v>
      </c>
      <c r="N13">
        <v>107.2</v>
      </c>
      <c r="O13">
        <v>109.6</v>
      </c>
      <c r="P13" s="36">
        <v>108.75</v>
      </c>
      <c r="Q13" s="36">
        <v>108.44999999999999</v>
      </c>
      <c r="R13" s="36">
        <v>105.83333333333333</v>
      </c>
      <c r="S13" s="36">
        <v>107.2</v>
      </c>
      <c r="T13" s="36">
        <v>107.7</v>
      </c>
      <c r="U13">
        <v>107.5</v>
      </c>
      <c r="V13">
        <v>108</v>
      </c>
      <c r="W13">
        <v>107</v>
      </c>
      <c r="X13">
        <v>107.9</v>
      </c>
      <c r="Y13">
        <v>100.5</v>
      </c>
      <c r="Z13">
        <v>106.5</v>
      </c>
      <c r="AA13">
        <v>106.3</v>
      </c>
      <c r="AB13">
        <v>105.3</v>
      </c>
      <c r="AC13">
        <v>104.7</v>
      </c>
      <c r="AD13">
        <v>104.2</v>
      </c>
      <c r="AE13">
        <v>105</v>
      </c>
      <c r="AF13">
        <v>102.9</v>
      </c>
      <c r="AG13">
        <v>104.8</v>
      </c>
      <c r="AH13">
        <v>106.1</v>
      </c>
    </row>
    <row r="14" spans="1:34">
      <c r="A14" t="s">
        <v>60</v>
      </c>
      <c r="B14">
        <v>2013</v>
      </c>
      <c r="C14" t="s">
        <v>167</v>
      </c>
      <c r="D14">
        <v>110.9</v>
      </c>
      <c r="E14">
        <v>109.8</v>
      </c>
      <c r="F14">
        <v>105.9</v>
      </c>
      <c r="G14">
        <v>107.5</v>
      </c>
      <c r="H14">
        <v>105.3</v>
      </c>
      <c r="I14">
        <v>108.1</v>
      </c>
      <c r="J14">
        <v>107.3</v>
      </c>
      <c r="K14">
        <v>106.1</v>
      </c>
      <c r="L14">
        <v>103.7</v>
      </c>
      <c r="M14">
        <v>104</v>
      </c>
      <c r="N14">
        <v>107.4</v>
      </c>
      <c r="O14">
        <v>109.9</v>
      </c>
      <c r="P14" s="36">
        <v>107.85</v>
      </c>
      <c r="Q14" s="36">
        <v>108.5</v>
      </c>
      <c r="R14" s="36">
        <v>106.3</v>
      </c>
      <c r="S14" s="36">
        <v>107.69999999999999</v>
      </c>
      <c r="T14" s="36">
        <v>108.1</v>
      </c>
      <c r="U14">
        <v>108.1</v>
      </c>
      <c r="V14">
        <v>108.8</v>
      </c>
      <c r="W14">
        <v>107.9</v>
      </c>
      <c r="X14">
        <v>108.6</v>
      </c>
      <c r="Y14" t="s">
        <v>79</v>
      </c>
      <c r="Z14">
        <v>107.5</v>
      </c>
      <c r="AA14">
        <v>106.8</v>
      </c>
      <c r="AB14">
        <v>105.7</v>
      </c>
      <c r="AC14">
        <v>104.1</v>
      </c>
      <c r="AD14">
        <v>105</v>
      </c>
      <c r="AE14">
        <v>105.5</v>
      </c>
      <c r="AF14">
        <v>102.1</v>
      </c>
      <c r="AG14">
        <v>104.8</v>
      </c>
      <c r="AH14">
        <v>107.2</v>
      </c>
    </row>
    <row r="15" spans="1:34">
      <c r="A15" t="s">
        <v>85</v>
      </c>
      <c r="B15">
        <v>2013</v>
      </c>
      <c r="C15" t="s">
        <v>167</v>
      </c>
      <c r="D15">
        <v>115.4</v>
      </c>
      <c r="E15">
        <v>114.2</v>
      </c>
      <c r="F15">
        <v>102.7</v>
      </c>
      <c r="G15">
        <v>105.5</v>
      </c>
      <c r="H15">
        <v>101.5</v>
      </c>
      <c r="I15">
        <v>110.6</v>
      </c>
      <c r="J15">
        <v>123.7</v>
      </c>
      <c r="K15">
        <v>105.2</v>
      </c>
      <c r="L15">
        <v>101.9</v>
      </c>
      <c r="M15">
        <v>105</v>
      </c>
      <c r="N15">
        <v>109.1</v>
      </c>
      <c r="O15">
        <v>111.3</v>
      </c>
      <c r="P15" s="36">
        <v>108.45</v>
      </c>
      <c r="Q15" s="36">
        <v>110.30000000000001</v>
      </c>
      <c r="R15" s="36">
        <v>104.89999999999999</v>
      </c>
      <c r="S15" s="36">
        <v>117.15</v>
      </c>
      <c r="T15" s="36">
        <v>111.1</v>
      </c>
      <c r="U15">
        <v>109.8</v>
      </c>
      <c r="V15">
        <v>108.5</v>
      </c>
      <c r="W15">
        <v>106.7</v>
      </c>
      <c r="X15">
        <v>108.3</v>
      </c>
      <c r="Y15">
        <v>100.5</v>
      </c>
      <c r="Z15">
        <v>107.2</v>
      </c>
      <c r="AA15">
        <v>107.1</v>
      </c>
      <c r="AB15">
        <v>106.2</v>
      </c>
      <c r="AC15">
        <v>103.9</v>
      </c>
      <c r="AD15">
        <v>104.6</v>
      </c>
      <c r="AE15">
        <v>105.7</v>
      </c>
      <c r="AF15">
        <v>102.6</v>
      </c>
      <c r="AG15">
        <v>104.9</v>
      </c>
      <c r="AH15">
        <v>106.6</v>
      </c>
    </row>
    <row r="16" spans="1:34">
      <c r="A16" t="s">
        <v>104</v>
      </c>
      <c r="B16">
        <v>2013</v>
      </c>
      <c r="C16" t="s">
        <v>167</v>
      </c>
      <c r="D16">
        <v>112.3</v>
      </c>
      <c r="E16">
        <v>111.3</v>
      </c>
      <c r="F16">
        <v>104.7</v>
      </c>
      <c r="G16">
        <v>106.8</v>
      </c>
      <c r="H16">
        <v>103.9</v>
      </c>
      <c r="I16">
        <v>109.3</v>
      </c>
      <c r="J16">
        <v>112.9</v>
      </c>
      <c r="K16">
        <v>105.8</v>
      </c>
      <c r="L16">
        <v>103.1</v>
      </c>
      <c r="M16">
        <v>104.3</v>
      </c>
      <c r="N16">
        <v>108.1</v>
      </c>
      <c r="O16">
        <v>110.5</v>
      </c>
      <c r="P16" s="36">
        <v>108</v>
      </c>
      <c r="Q16" s="36">
        <v>109.05</v>
      </c>
      <c r="R16" s="36">
        <v>105.83333333333333</v>
      </c>
      <c r="S16" s="36">
        <v>111.1</v>
      </c>
      <c r="T16" s="36">
        <v>109.2</v>
      </c>
      <c r="U16">
        <v>108.6</v>
      </c>
      <c r="V16">
        <v>108.7</v>
      </c>
      <c r="W16">
        <v>107.4</v>
      </c>
      <c r="X16">
        <v>108.5</v>
      </c>
      <c r="Y16">
        <v>100.5</v>
      </c>
      <c r="Z16">
        <v>107.4</v>
      </c>
      <c r="AA16">
        <v>106.9</v>
      </c>
      <c r="AB16">
        <v>105.9</v>
      </c>
      <c r="AC16">
        <v>104</v>
      </c>
      <c r="AD16">
        <v>104.8</v>
      </c>
      <c r="AE16">
        <v>105.6</v>
      </c>
      <c r="AF16">
        <v>102.3</v>
      </c>
      <c r="AG16">
        <v>104.8</v>
      </c>
      <c r="AH16">
        <v>106.9</v>
      </c>
    </row>
    <row r="17" spans="1:34">
      <c r="A17" t="s">
        <v>60</v>
      </c>
      <c r="B17">
        <v>2013</v>
      </c>
      <c r="C17" t="s">
        <v>177</v>
      </c>
      <c r="D17">
        <v>112.3</v>
      </c>
      <c r="E17">
        <v>112.1</v>
      </c>
      <c r="F17">
        <v>108.1</v>
      </c>
      <c r="G17">
        <v>108.3</v>
      </c>
      <c r="H17">
        <v>105.9</v>
      </c>
      <c r="I17">
        <v>109.2</v>
      </c>
      <c r="J17">
        <v>118</v>
      </c>
      <c r="K17">
        <v>106.8</v>
      </c>
      <c r="L17">
        <v>104.1</v>
      </c>
      <c r="M17">
        <v>105.4</v>
      </c>
      <c r="N17">
        <v>108.2</v>
      </c>
      <c r="O17">
        <v>111</v>
      </c>
      <c r="P17" s="36">
        <v>110.1</v>
      </c>
      <c r="Q17" s="36">
        <v>109.55</v>
      </c>
      <c r="R17" s="36">
        <v>107</v>
      </c>
      <c r="S17" s="36">
        <v>113.6</v>
      </c>
      <c r="T17" s="36">
        <v>110.6</v>
      </c>
      <c r="U17">
        <v>109</v>
      </c>
      <c r="V17">
        <v>109.7</v>
      </c>
      <c r="W17">
        <v>108.8</v>
      </c>
      <c r="X17">
        <v>109.5</v>
      </c>
      <c r="Y17" t="s">
        <v>79</v>
      </c>
      <c r="Z17">
        <v>108.5</v>
      </c>
      <c r="AA17">
        <v>107.5</v>
      </c>
      <c r="AB17">
        <v>106.3</v>
      </c>
      <c r="AC17">
        <v>105</v>
      </c>
      <c r="AD17">
        <v>105.6</v>
      </c>
      <c r="AE17">
        <v>106.5</v>
      </c>
      <c r="AF17">
        <v>102.5</v>
      </c>
      <c r="AG17">
        <v>105.5</v>
      </c>
      <c r="AH17">
        <v>108.9</v>
      </c>
    </row>
    <row r="18" spans="1:34">
      <c r="A18" t="s">
        <v>85</v>
      </c>
      <c r="B18">
        <v>2013</v>
      </c>
      <c r="C18" t="s">
        <v>177</v>
      </c>
      <c r="D18">
        <v>117</v>
      </c>
      <c r="E18">
        <v>120.1</v>
      </c>
      <c r="F18">
        <v>112.5</v>
      </c>
      <c r="G18">
        <v>107.3</v>
      </c>
      <c r="H18">
        <v>101.3</v>
      </c>
      <c r="I18">
        <v>112.4</v>
      </c>
      <c r="J18">
        <v>143.6</v>
      </c>
      <c r="K18">
        <v>105.4</v>
      </c>
      <c r="L18">
        <v>101.4</v>
      </c>
      <c r="M18">
        <v>106.4</v>
      </c>
      <c r="N18">
        <v>110</v>
      </c>
      <c r="O18">
        <v>112.2</v>
      </c>
      <c r="P18" s="36">
        <v>116.3</v>
      </c>
      <c r="Q18" s="36">
        <v>111.2</v>
      </c>
      <c r="R18" s="36">
        <v>104.96666666666665</v>
      </c>
      <c r="S18" s="36">
        <v>128</v>
      </c>
      <c r="T18" s="36">
        <v>115</v>
      </c>
      <c r="U18">
        <v>110.9</v>
      </c>
      <c r="V18">
        <v>109.2</v>
      </c>
      <c r="W18">
        <v>107.2</v>
      </c>
      <c r="X18">
        <v>108.9</v>
      </c>
      <c r="Y18">
        <v>106.6</v>
      </c>
      <c r="Z18">
        <v>108</v>
      </c>
      <c r="AA18">
        <v>107.7</v>
      </c>
      <c r="AB18">
        <v>106.5</v>
      </c>
      <c r="AC18">
        <v>105.2</v>
      </c>
      <c r="AD18">
        <v>105.2</v>
      </c>
      <c r="AE18">
        <v>108.1</v>
      </c>
      <c r="AF18">
        <v>103.3</v>
      </c>
      <c r="AG18">
        <v>106.1</v>
      </c>
      <c r="AH18">
        <v>109.7</v>
      </c>
    </row>
    <row r="19" spans="1:34">
      <c r="A19" t="s">
        <v>104</v>
      </c>
      <c r="B19">
        <v>2013</v>
      </c>
      <c r="C19" t="s">
        <v>177</v>
      </c>
      <c r="D19">
        <v>113.8</v>
      </c>
      <c r="E19">
        <v>114.9</v>
      </c>
      <c r="F19">
        <v>109.8</v>
      </c>
      <c r="G19">
        <v>107.9</v>
      </c>
      <c r="H19">
        <v>104.2</v>
      </c>
      <c r="I19">
        <v>110.7</v>
      </c>
      <c r="J19">
        <v>126.7</v>
      </c>
      <c r="K19">
        <v>106.3</v>
      </c>
      <c r="L19">
        <v>103.2</v>
      </c>
      <c r="M19">
        <v>105.7</v>
      </c>
      <c r="N19">
        <v>109</v>
      </c>
      <c r="O19">
        <v>111.6</v>
      </c>
      <c r="P19" s="36">
        <v>112.35</v>
      </c>
      <c r="Q19" s="36">
        <v>110.05</v>
      </c>
      <c r="R19" s="36">
        <v>106.33333333333333</v>
      </c>
      <c r="S19" s="36">
        <v>118.7</v>
      </c>
      <c r="T19" s="36">
        <v>112.2</v>
      </c>
      <c r="U19">
        <v>109.5</v>
      </c>
      <c r="V19">
        <v>109.5</v>
      </c>
      <c r="W19">
        <v>108.1</v>
      </c>
      <c r="X19">
        <v>109.3</v>
      </c>
      <c r="Y19">
        <v>106.6</v>
      </c>
      <c r="Z19">
        <v>108.3</v>
      </c>
      <c r="AA19">
        <v>107.6</v>
      </c>
      <c r="AB19">
        <v>106.4</v>
      </c>
      <c r="AC19">
        <v>105.1</v>
      </c>
      <c r="AD19">
        <v>105.4</v>
      </c>
      <c r="AE19">
        <v>107.4</v>
      </c>
      <c r="AF19">
        <v>102.8</v>
      </c>
      <c r="AG19">
        <v>105.8</v>
      </c>
      <c r="AH19">
        <v>109.3</v>
      </c>
    </row>
    <row r="20" spans="1:34">
      <c r="A20" t="s">
        <v>60</v>
      </c>
      <c r="B20">
        <v>2013</v>
      </c>
      <c r="C20" t="s">
        <v>194</v>
      </c>
      <c r="D20">
        <v>113.4</v>
      </c>
      <c r="E20">
        <v>114.9</v>
      </c>
      <c r="F20">
        <v>110.5</v>
      </c>
      <c r="G20">
        <v>109.3</v>
      </c>
      <c r="H20">
        <v>106.2</v>
      </c>
      <c r="I20">
        <v>110.3</v>
      </c>
      <c r="J20">
        <v>129.19999999999999</v>
      </c>
      <c r="K20">
        <v>107.1</v>
      </c>
      <c r="L20">
        <v>104.3</v>
      </c>
      <c r="M20">
        <v>106.4</v>
      </c>
      <c r="N20">
        <v>109.1</v>
      </c>
      <c r="O20">
        <v>112.1</v>
      </c>
      <c r="P20" s="36">
        <v>112.7</v>
      </c>
      <c r="Q20" s="36">
        <v>110.25</v>
      </c>
      <c r="R20" s="36">
        <v>107.53333333333335</v>
      </c>
      <c r="S20" s="36">
        <v>119.75</v>
      </c>
      <c r="T20" s="36">
        <v>113.1</v>
      </c>
      <c r="U20">
        <v>109.8</v>
      </c>
      <c r="V20">
        <v>110.5</v>
      </c>
      <c r="W20">
        <v>109.5</v>
      </c>
      <c r="X20">
        <v>110.3</v>
      </c>
      <c r="Y20" t="s">
        <v>79</v>
      </c>
      <c r="Z20">
        <v>109.5</v>
      </c>
      <c r="AA20">
        <v>108.3</v>
      </c>
      <c r="AB20">
        <v>106.9</v>
      </c>
      <c r="AC20">
        <v>106.8</v>
      </c>
      <c r="AD20">
        <v>106.4</v>
      </c>
      <c r="AE20">
        <v>107.8</v>
      </c>
      <c r="AF20">
        <v>102.5</v>
      </c>
      <c r="AG20">
        <v>106.5</v>
      </c>
      <c r="AH20">
        <v>110.7</v>
      </c>
    </row>
    <row r="21" spans="1:34">
      <c r="A21" t="s">
        <v>85</v>
      </c>
      <c r="B21">
        <v>2013</v>
      </c>
      <c r="C21" t="s">
        <v>194</v>
      </c>
      <c r="D21">
        <v>117.8</v>
      </c>
      <c r="E21">
        <v>119.2</v>
      </c>
      <c r="F21">
        <v>114</v>
      </c>
      <c r="G21">
        <v>108.3</v>
      </c>
      <c r="H21">
        <v>101.1</v>
      </c>
      <c r="I21">
        <v>113.2</v>
      </c>
      <c r="J21">
        <v>160.9</v>
      </c>
      <c r="K21">
        <v>105.1</v>
      </c>
      <c r="L21">
        <v>101.3</v>
      </c>
      <c r="M21">
        <v>107.5</v>
      </c>
      <c r="N21">
        <v>110.4</v>
      </c>
      <c r="O21">
        <v>113.1</v>
      </c>
      <c r="P21" s="36">
        <v>116.6</v>
      </c>
      <c r="Q21" s="36">
        <v>111.44999999999999</v>
      </c>
      <c r="R21" s="36">
        <v>105.16666666666667</v>
      </c>
      <c r="S21" s="36">
        <v>137.05000000000001</v>
      </c>
      <c r="T21" s="36">
        <v>117.5</v>
      </c>
      <c r="U21">
        <v>111.7</v>
      </c>
      <c r="V21">
        <v>109.8</v>
      </c>
      <c r="W21">
        <v>107.8</v>
      </c>
      <c r="X21">
        <v>109.5</v>
      </c>
      <c r="Y21">
        <v>107.7</v>
      </c>
      <c r="Z21">
        <v>108.6</v>
      </c>
      <c r="AA21">
        <v>108.1</v>
      </c>
      <c r="AB21">
        <v>107.1</v>
      </c>
      <c r="AC21">
        <v>107.3</v>
      </c>
      <c r="AD21">
        <v>105.9</v>
      </c>
      <c r="AE21">
        <v>110.1</v>
      </c>
      <c r="AF21">
        <v>103.2</v>
      </c>
      <c r="AG21">
        <v>107.3</v>
      </c>
      <c r="AH21">
        <v>111.4</v>
      </c>
    </row>
    <row r="22" spans="1:34">
      <c r="A22" t="s">
        <v>104</v>
      </c>
      <c r="B22">
        <v>2013</v>
      </c>
      <c r="C22" t="s">
        <v>194</v>
      </c>
      <c r="D22">
        <v>114.8</v>
      </c>
      <c r="E22">
        <v>116.4</v>
      </c>
      <c r="F22">
        <v>111.9</v>
      </c>
      <c r="G22">
        <v>108.9</v>
      </c>
      <c r="H22">
        <v>104.3</v>
      </c>
      <c r="I22">
        <v>111.7</v>
      </c>
      <c r="J22">
        <v>140</v>
      </c>
      <c r="K22">
        <v>106.4</v>
      </c>
      <c r="L22">
        <v>103.3</v>
      </c>
      <c r="M22">
        <v>106.8</v>
      </c>
      <c r="N22">
        <v>109.6</v>
      </c>
      <c r="O22">
        <v>112.6</v>
      </c>
      <c r="P22" s="36">
        <v>114.15</v>
      </c>
      <c r="Q22" s="36">
        <v>110.6</v>
      </c>
      <c r="R22" s="36">
        <v>106.73333333333333</v>
      </c>
      <c r="S22" s="36">
        <v>125.85</v>
      </c>
      <c r="T22" s="36">
        <v>114.7</v>
      </c>
      <c r="U22">
        <v>110.3</v>
      </c>
      <c r="V22">
        <v>110.2</v>
      </c>
      <c r="W22">
        <v>108.8</v>
      </c>
      <c r="X22">
        <v>110</v>
      </c>
      <c r="Y22">
        <v>107.7</v>
      </c>
      <c r="Z22">
        <v>109.2</v>
      </c>
      <c r="AA22">
        <v>108.2</v>
      </c>
      <c r="AB22">
        <v>107</v>
      </c>
      <c r="AC22">
        <v>107.1</v>
      </c>
      <c r="AD22">
        <v>106.1</v>
      </c>
      <c r="AE22">
        <v>109.1</v>
      </c>
      <c r="AF22">
        <v>102.8</v>
      </c>
      <c r="AG22">
        <v>106.9</v>
      </c>
      <c r="AH22">
        <v>111</v>
      </c>
    </row>
    <row r="23" spans="1:34">
      <c r="A23" t="s">
        <v>60</v>
      </c>
      <c r="B23">
        <v>2013</v>
      </c>
      <c r="C23" t="s">
        <v>213</v>
      </c>
      <c r="D23">
        <v>114.3</v>
      </c>
      <c r="E23">
        <v>115.4</v>
      </c>
      <c r="F23">
        <v>111.1</v>
      </c>
      <c r="G23">
        <v>110</v>
      </c>
      <c r="H23">
        <v>106.4</v>
      </c>
      <c r="I23">
        <v>110.8</v>
      </c>
      <c r="J23">
        <v>138.9</v>
      </c>
      <c r="K23">
        <v>107.4</v>
      </c>
      <c r="L23">
        <v>104.1</v>
      </c>
      <c r="M23">
        <v>106.9</v>
      </c>
      <c r="N23">
        <v>109.7</v>
      </c>
      <c r="O23">
        <v>112.6</v>
      </c>
      <c r="P23" s="36">
        <v>113.25</v>
      </c>
      <c r="Q23" s="36">
        <v>110.85</v>
      </c>
      <c r="R23" s="36">
        <v>107.7</v>
      </c>
      <c r="S23" s="36">
        <v>124.85</v>
      </c>
      <c r="T23" s="36">
        <v>114.9</v>
      </c>
      <c r="U23">
        <v>110.7</v>
      </c>
      <c r="V23">
        <v>111.3</v>
      </c>
      <c r="W23">
        <v>110.2</v>
      </c>
      <c r="X23">
        <v>111.1</v>
      </c>
      <c r="Y23" t="s">
        <v>79</v>
      </c>
      <c r="Z23">
        <v>109.9</v>
      </c>
      <c r="AA23">
        <v>108.7</v>
      </c>
      <c r="AB23">
        <v>107.5</v>
      </c>
      <c r="AC23">
        <v>107.8</v>
      </c>
      <c r="AD23">
        <v>106.8</v>
      </c>
      <c r="AE23">
        <v>108.7</v>
      </c>
      <c r="AF23">
        <v>105</v>
      </c>
      <c r="AG23">
        <v>107.5</v>
      </c>
      <c r="AH23">
        <v>112.1</v>
      </c>
    </row>
    <row r="24" spans="1:34">
      <c r="A24" t="s">
        <v>85</v>
      </c>
      <c r="B24">
        <v>2013</v>
      </c>
      <c r="C24" t="s">
        <v>213</v>
      </c>
      <c r="D24">
        <v>118.3</v>
      </c>
      <c r="E24">
        <v>120.4</v>
      </c>
      <c r="F24">
        <v>112.7</v>
      </c>
      <c r="G24">
        <v>108.9</v>
      </c>
      <c r="H24">
        <v>101.1</v>
      </c>
      <c r="I24">
        <v>108.7</v>
      </c>
      <c r="J24">
        <v>177</v>
      </c>
      <c r="K24">
        <v>104.7</v>
      </c>
      <c r="L24">
        <v>101</v>
      </c>
      <c r="M24">
        <v>108.5</v>
      </c>
      <c r="N24">
        <v>110.9</v>
      </c>
      <c r="O24">
        <v>114.3</v>
      </c>
      <c r="P24" s="36">
        <v>116.55000000000001</v>
      </c>
      <c r="Q24" s="36">
        <v>111.5</v>
      </c>
      <c r="R24" s="36">
        <v>105.46666666666665</v>
      </c>
      <c r="S24" s="36">
        <v>142.85</v>
      </c>
      <c r="T24" s="36">
        <v>119.6</v>
      </c>
      <c r="U24">
        <v>112.4</v>
      </c>
      <c r="V24">
        <v>110.6</v>
      </c>
      <c r="W24">
        <v>108.3</v>
      </c>
      <c r="X24">
        <v>110.2</v>
      </c>
      <c r="Y24">
        <v>108.9</v>
      </c>
      <c r="Z24">
        <v>109.3</v>
      </c>
      <c r="AA24">
        <v>108.7</v>
      </c>
      <c r="AB24">
        <v>107.6</v>
      </c>
      <c r="AC24">
        <v>108.1</v>
      </c>
      <c r="AD24">
        <v>106.5</v>
      </c>
      <c r="AE24">
        <v>110.8</v>
      </c>
      <c r="AF24">
        <v>106</v>
      </c>
      <c r="AG24">
        <v>108.3</v>
      </c>
      <c r="AH24">
        <v>112.7</v>
      </c>
    </row>
    <row r="25" spans="1:34">
      <c r="A25" t="s">
        <v>104</v>
      </c>
      <c r="B25">
        <v>2013</v>
      </c>
      <c r="C25" t="s">
        <v>213</v>
      </c>
      <c r="D25">
        <v>115.6</v>
      </c>
      <c r="E25">
        <v>117.2</v>
      </c>
      <c r="F25">
        <v>111.7</v>
      </c>
      <c r="G25">
        <v>109.6</v>
      </c>
      <c r="H25">
        <v>104.5</v>
      </c>
      <c r="I25">
        <v>109.8</v>
      </c>
      <c r="J25">
        <v>151.80000000000001</v>
      </c>
      <c r="K25">
        <v>106.5</v>
      </c>
      <c r="L25">
        <v>103.1</v>
      </c>
      <c r="M25">
        <v>107.4</v>
      </c>
      <c r="N25">
        <v>110.2</v>
      </c>
      <c r="O25">
        <v>113.4</v>
      </c>
      <c r="P25" s="36">
        <v>114.45</v>
      </c>
      <c r="Q25" s="36">
        <v>111.05</v>
      </c>
      <c r="R25" s="36">
        <v>107</v>
      </c>
      <c r="S25" s="36">
        <v>130.80000000000001</v>
      </c>
      <c r="T25" s="36">
        <v>116.6</v>
      </c>
      <c r="U25">
        <v>111.2</v>
      </c>
      <c r="V25">
        <v>111</v>
      </c>
      <c r="W25">
        <v>109.4</v>
      </c>
      <c r="X25">
        <v>110.7</v>
      </c>
      <c r="Y25">
        <v>108.9</v>
      </c>
      <c r="Z25">
        <v>109.7</v>
      </c>
      <c r="AA25">
        <v>108.7</v>
      </c>
      <c r="AB25">
        <v>107.5</v>
      </c>
      <c r="AC25">
        <v>108</v>
      </c>
      <c r="AD25">
        <v>106.6</v>
      </c>
      <c r="AE25">
        <v>109.9</v>
      </c>
      <c r="AF25">
        <v>105.4</v>
      </c>
      <c r="AG25">
        <v>107.9</v>
      </c>
      <c r="AH25">
        <v>112.4</v>
      </c>
    </row>
    <row r="26" spans="1:34">
      <c r="A26" t="s">
        <v>60</v>
      </c>
      <c r="B26">
        <v>2013</v>
      </c>
      <c r="C26" t="s">
        <v>228</v>
      </c>
      <c r="D26">
        <v>115.4</v>
      </c>
      <c r="E26">
        <v>115.7</v>
      </c>
      <c r="F26">
        <v>111.7</v>
      </c>
      <c r="G26">
        <v>111</v>
      </c>
      <c r="H26">
        <v>107.4</v>
      </c>
      <c r="I26">
        <v>110.9</v>
      </c>
      <c r="J26">
        <v>154</v>
      </c>
      <c r="K26">
        <v>108.1</v>
      </c>
      <c r="L26">
        <v>104.2</v>
      </c>
      <c r="M26">
        <v>107.9</v>
      </c>
      <c r="N26">
        <v>110.4</v>
      </c>
      <c r="O26">
        <v>114</v>
      </c>
      <c r="P26" s="36">
        <v>113.7</v>
      </c>
      <c r="Q26" s="36">
        <v>111.75</v>
      </c>
      <c r="R26" s="36">
        <v>108.53333333333335</v>
      </c>
      <c r="S26" s="36">
        <v>132.44999999999999</v>
      </c>
      <c r="T26" s="36">
        <v>117.8</v>
      </c>
      <c r="U26">
        <v>111.7</v>
      </c>
      <c r="V26">
        <v>112.7</v>
      </c>
      <c r="W26">
        <v>111.4</v>
      </c>
      <c r="X26">
        <v>112.5</v>
      </c>
      <c r="Y26" t="s">
        <v>79</v>
      </c>
      <c r="Z26">
        <v>111.1</v>
      </c>
      <c r="AA26">
        <v>109.6</v>
      </c>
      <c r="AB26">
        <v>108.3</v>
      </c>
      <c r="AC26">
        <v>109.3</v>
      </c>
      <c r="AD26">
        <v>107.7</v>
      </c>
      <c r="AE26">
        <v>109.8</v>
      </c>
      <c r="AF26">
        <v>106.7</v>
      </c>
      <c r="AG26">
        <v>108.7</v>
      </c>
      <c r="AH26">
        <v>114.2</v>
      </c>
    </row>
    <row r="27" spans="1:34">
      <c r="A27" t="s">
        <v>85</v>
      </c>
      <c r="B27">
        <v>2013</v>
      </c>
      <c r="C27" t="s">
        <v>228</v>
      </c>
      <c r="D27">
        <v>118.6</v>
      </c>
      <c r="E27">
        <v>119.1</v>
      </c>
      <c r="F27">
        <v>113.2</v>
      </c>
      <c r="G27">
        <v>109.6</v>
      </c>
      <c r="H27">
        <v>101.7</v>
      </c>
      <c r="I27">
        <v>103.2</v>
      </c>
      <c r="J27">
        <v>174.3</v>
      </c>
      <c r="K27">
        <v>105.1</v>
      </c>
      <c r="L27">
        <v>100.8</v>
      </c>
      <c r="M27">
        <v>109.1</v>
      </c>
      <c r="N27">
        <v>111.1</v>
      </c>
      <c r="O27">
        <v>115.4</v>
      </c>
      <c r="P27" s="36">
        <v>116.15</v>
      </c>
      <c r="Q27" s="36">
        <v>111.85</v>
      </c>
      <c r="R27" s="36">
        <v>105.96666666666665</v>
      </c>
      <c r="S27" s="36">
        <v>138.75</v>
      </c>
      <c r="T27" s="36">
        <v>119.2</v>
      </c>
      <c r="U27">
        <v>112.9</v>
      </c>
      <c r="V27">
        <v>111.4</v>
      </c>
      <c r="W27">
        <v>109</v>
      </c>
      <c r="X27">
        <v>111.1</v>
      </c>
      <c r="Y27">
        <v>109.7</v>
      </c>
      <c r="Z27">
        <v>109.5</v>
      </c>
      <c r="AA27">
        <v>109.6</v>
      </c>
      <c r="AB27">
        <v>107.9</v>
      </c>
      <c r="AC27">
        <v>110.4</v>
      </c>
      <c r="AD27">
        <v>107.4</v>
      </c>
      <c r="AE27">
        <v>111.2</v>
      </c>
      <c r="AF27">
        <v>106.9</v>
      </c>
      <c r="AG27">
        <v>109.4</v>
      </c>
      <c r="AH27">
        <v>113.2</v>
      </c>
    </row>
    <row r="28" spans="1:34">
      <c r="A28" t="s">
        <v>104</v>
      </c>
      <c r="B28">
        <v>2013</v>
      </c>
      <c r="C28" t="s">
        <v>228</v>
      </c>
      <c r="D28">
        <v>116.4</v>
      </c>
      <c r="E28">
        <v>116.9</v>
      </c>
      <c r="F28">
        <v>112.3</v>
      </c>
      <c r="G28">
        <v>110.5</v>
      </c>
      <c r="H28">
        <v>105.3</v>
      </c>
      <c r="I28">
        <v>107.3</v>
      </c>
      <c r="J28">
        <v>160.9</v>
      </c>
      <c r="K28">
        <v>107.1</v>
      </c>
      <c r="L28">
        <v>103.1</v>
      </c>
      <c r="M28">
        <v>108.3</v>
      </c>
      <c r="N28">
        <v>110.7</v>
      </c>
      <c r="O28">
        <v>114.6</v>
      </c>
      <c r="P28" s="36">
        <v>114.6</v>
      </c>
      <c r="Q28" s="36">
        <v>111.75</v>
      </c>
      <c r="R28" s="36">
        <v>107.66666666666667</v>
      </c>
      <c r="S28" s="36">
        <v>134.1</v>
      </c>
      <c r="T28" s="36">
        <v>118.3</v>
      </c>
      <c r="U28">
        <v>112</v>
      </c>
      <c r="V28">
        <v>112.2</v>
      </c>
      <c r="W28">
        <v>110.4</v>
      </c>
      <c r="X28">
        <v>111.9</v>
      </c>
      <c r="Y28">
        <v>109.7</v>
      </c>
      <c r="Z28">
        <v>110.5</v>
      </c>
      <c r="AA28">
        <v>109.6</v>
      </c>
      <c r="AB28">
        <v>108.1</v>
      </c>
      <c r="AC28">
        <v>109.9</v>
      </c>
      <c r="AD28">
        <v>107.5</v>
      </c>
      <c r="AE28">
        <v>110.6</v>
      </c>
      <c r="AF28">
        <v>106.8</v>
      </c>
      <c r="AG28">
        <v>109</v>
      </c>
      <c r="AH28">
        <v>113.7</v>
      </c>
    </row>
    <row r="29" spans="1:34">
      <c r="A29" t="s">
        <v>60</v>
      </c>
      <c r="B29">
        <v>2013</v>
      </c>
      <c r="C29" t="s">
        <v>238</v>
      </c>
      <c r="D29">
        <v>116.3</v>
      </c>
      <c r="E29">
        <v>115.4</v>
      </c>
      <c r="F29">
        <v>112.6</v>
      </c>
      <c r="G29">
        <v>111.7</v>
      </c>
      <c r="H29">
        <v>107.7</v>
      </c>
      <c r="I29">
        <v>113.2</v>
      </c>
      <c r="J29">
        <v>164.9</v>
      </c>
      <c r="K29">
        <v>108.3</v>
      </c>
      <c r="L29">
        <v>103.9</v>
      </c>
      <c r="M29">
        <v>108.2</v>
      </c>
      <c r="N29">
        <v>111.1</v>
      </c>
      <c r="O29">
        <v>114.9</v>
      </c>
      <c r="P29" s="36">
        <v>114</v>
      </c>
      <c r="Q29" s="36">
        <v>112.3</v>
      </c>
      <c r="R29" s="36">
        <v>108.83333333333333</v>
      </c>
      <c r="S29" s="36">
        <v>139.05000000000001</v>
      </c>
      <c r="T29" s="36">
        <v>119.8</v>
      </c>
      <c r="U29">
        <v>112.2</v>
      </c>
      <c r="V29">
        <v>113.6</v>
      </c>
      <c r="W29">
        <v>112.3</v>
      </c>
      <c r="X29">
        <v>113.4</v>
      </c>
      <c r="Y29" t="s">
        <v>79</v>
      </c>
      <c r="Z29">
        <v>111.6</v>
      </c>
      <c r="AA29">
        <v>110.4</v>
      </c>
      <c r="AB29">
        <v>108.9</v>
      </c>
      <c r="AC29">
        <v>109.3</v>
      </c>
      <c r="AD29">
        <v>108.3</v>
      </c>
      <c r="AE29">
        <v>110.2</v>
      </c>
      <c r="AF29">
        <v>107.5</v>
      </c>
      <c r="AG29">
        <v>109.1</v>
      </c>
      <c r="AH29">
        <v>115.5</v>
      </c>
    </row>
    <row r="30" spans="1:34">
      <c r="A30" t="s">
        <v>85</v>
      </c>
      <c r="B30">
        <v>2013</v>
      </c>
      <c r="C30" t="s">
        <v>238</v>
      </c>
      <c r="D30">
        <v>118.9</v>
      </c>
      <c r="E30">
        <v>118.1</v>
      </c>
      <c r="F30">
        <v>114.5</v>
      </c>
      <c r="G30">
        <v>110.4</v>
      </c>
      <c r="H30">
        <v>102.3</v>
      </c>
      <c r="I30">
        <v>106.2</v>
      </c>
      <c r="J30">
        <v>183.5</v>
      </c>
      <c r="K30">
        <v>105.3</v>
      </c>
      <c r="L30">
        <v>100.2</v>
      </c>
      <c r="M30">
        <v>109.6</v>
      </c>
      <c r="N30">
        <v>111.4</v>
      </c>
      <c r="O30">
        <v>116</v>
      </c>
      <c r="P30" s="36">
        <v>116.3</v>
      </c>
      <c r="Q30" s="36">
        <v>112.1</v>
      </c>
      <c r="R30" s="36">
        <v>106.16666666666667</v>
      </c>
      <c r="S30" s="36">
        <v>144.85</v>
      </c>
      <c r="T30" s="36">
        <v>120.8</v>
      </c>
      <c r="U30">
        <v>113.5</v>
      </c>
      <c r="V30">
        <v>112.5</v>
      </c>
      <c r="W30">
        <v>109.7</v>
      </c>
      <c r="X30">
        <v>112</v>
      </c>
      <c r="Y30">
        <v>110.5</v>
      </c>
      <c r="Z30">
        <v>109.7</v>
      </c>
      <c r="AA30">
        <v>110.2</v>
      </c>
      <c r="AB30">
        <v>108.2</v>
      </c>
      <c r="AC30">
        <v>109.7</v>
      </c>
      <c r="AD30">
        <v>108</v>
      </c>
      <c r="AE30">
        <v>111.3</v>
      </c>
      <c r="AF30">
        <v>107.3</v>
      </c>
      <c r="AG30">
        <v>109.4</v>
      </c>
      <c r="AH30">
        <v>114</v>
      </c>
    </row>
    <row r="31" spans="1:34">
      <c r="A31" t="s">
        <v>104</v>
      </c>
      <c r="B31">
        <v>2013</v>
      </c>
      <c r="C31" t="s">
        <v>238</v>
      </c>
      <c r="D31">
        <v>117.1</v>
      </c>
      <c r="E31">
        <v>116.3</v>
      </c>
      <c r="F31">
        <v>113.3</v>
      </c>
      <c r="G31">
        <v>111.2</v>
      </c>
      <c r="H31">
        <v>105.7</v>
      </c>
      <c r="I31">
        <v>109.9</v>
      </c>
      <c r="J31">
        <v>171.2</v>
      </c>
      <c r="K31">
        <v>107.3</v>
      </c>
      <c r="L31">
        <v>102.7</v>
      </c>
      <c r="M31">
        <v>108.7</v>
      </c>
      <c r="N31">
        <v>111.2</v>
      </c>
      <c r="O31">
        <v>115.4</v>
      </c>
      <c r="P31" s="36">
        <v>114.8</v>
      </c>
      <c r="Q31" s="36">
        <v>112.19999999999999</v>
      </c>
      <c r="R31" s="36">
        <v>107.93333333333334</v>
      </c>
      <c r="S31" s="36">
        <v>140.55000000000001</v>
      </c>
      <c r="T31" s="36">
        <v>120.2</v>
      </c>
      <c r="U31">
        <v>112.5</v>
      </c>
      <c r="V31">
        <v>113.2</v>
      </c>
      <c r="W31">
        <v>111.2</v>
      </c>
      <c r="X31">
        <v>112.8</v>
      </c>
      <c r="Y31">
        <v>110.5</v>
      </c>
      <c r="Z31">
        <v>110.9</v>
      </c>
      <c r="AA31">
        <v>110.3</v>
      </c>
      <c r="AB31">
        <v>108.6</v>
      </c>
      <c r="AC31">
        <v>109.5</v>
      </c>
      <c r="AD31">
        <v>108.1</v>
      </c>
      <c r="AE31">
        <v>110.8</v>
      </c>
      <c r="AF31">
        <v>107.4</v>
      </c>
      <c r="AG31">
        <v>109.2</v>
      </c>
      <c r="AH31">
        <v>114.8</v>
      </c>
    </row>
    <row r="32" spans="1:34">
      <c r="A32" t="s">
        <v>60</v>
      </c>
      <c r="B32">
        <v>2013</v>
      </c>
      <c r="C32" t="s">
        <v>264</v>
      </c>
      <c r="D32">
        <v>117.3</v>
      </c>
      <c r="E32">
        <v>114.9</v>
      </c>
      <c r="F32">
        <v>116.2</v>
      </c>
      <c r="G32">
        <v>112.8</v>
      </c>
      <c r="H32">
        <v>108.9</v>
      </c>
      <c r="I32">
        <v>116.6</v>
      </c>
      <c r="J32">
        <v>178.1</v>
      </c>
      <c r="K32">
        <v>109.1</v>
      </c>
      <c r="L32">
        <v>103.6</v>
      </c>
      <c r="M32">
        <v>109</v>
      </c>
      <c r="N32">
        <v>111.8</v>
      </c>
      <c r="O32">
        <v>116</v>
      </c>
      <c r="P32" s="36">
        <v>115.55000000000001</v>
      </c>
      <c r="Q32" s="36">
        <v>113.19999999999999</v>
      </c>
      <c r="R32" s="36">
        <v>109.5</v>
      </c>
      <c r="S32" s="36">
        <v>147.35</v>
      </c>
      <c r="T32" s="36">
        <v>122.5</v>
      </c>
      <c r="U32">
        <v>112.8</v>
      </c>
      <c r="V32">
        <v>114.6</v>
      </c>
      <c r="W32">
        <v>113.1</v>
      </c>
      <c r="X32">
        <v>114.4</v>
      </c>
      <c r="Y32" t="s">
        <v>79</v>
      </c>
      <c r="Z32">
        <v>112.6</v>
      </c>
      <c r="AA32">
        <v>111.3</v>
      </c>
      <c r="AB32">
        <v>109.7</v>
      </c>
      <c r="AC32">
        <v>109.6</v>
      </c>
      <c r="AD32">
        <v>108.7</v>
      </c>
      <c r="AE32">
        <v>111</v>
      </c>
      <c r="AF32">
        <v>108.2</v>
      </c>
      <c r="AG32">
        <v>109.8</v>
      </c>
      <c r="AH32">
        <v>117.4</v>
      </c>
    </row>
    <row r="33" spans="1:34">
      <c r="A33" t="s">
        <v>85</v>
      </c>
      <c r="B33">
        <v>2013</v>
      </c>
      <c r="C33" t="s">
        <v>264</v>
      </c>
      <c r="D33">
        <v>119.8</v>
      </c>
      <c r="E33">
        <v>116.3</v>
      </c>
      <c r="F33">
        <v>122.6</v>
      </c>
      <c r="G33">
        <v>112</v>
      </c>
      <c r="H33">
        <v>103.2</v>
      </c>
      <c r="I33">
        <v>110</v>
      </c>
      <c r="J33">
        <v>192.8</v>
      </c>
      <c r="K33">
        <v>106.3</v>
      </c>
      <c r="L33">
        <v>99.5</v>
      </c>
      <c r="M33">
        <v>110.3</v>
      </c>
      <c r="N33">
        <v>111.8</v>
      </c>
      <c r="O33">
        <v>117.1</v>
      </c>
      <c r="P33" s="36">
        <v>119.44999999999999</v>
      </c>
      <c r="Q33" s="36">
        <v>113.05</v>
      </c>
      <c r="R33" s="36">
        <v>106.59999999999998</v>
      </c>
      <c r="S33" s="36">
        <v>151.4</v>
      </c>
      <c r="T33" s="36">
        <v>122.9</v>
      </c>
      <c r="U33">
        <v>114.1</v>
      </c>
      <c r="V33">
        <v>113.5</v>
      </c>
      <c r="W33">
        <v>110.3</v>
      </c>
      <c r="X33">
        <v>113</v>
      </c>
      <c r="Y33">
        <v>111.1</v>
      </c>
      <c r="Z33">
        <v>110</v>
      </c>
      <c r="AA33">
        <v>110.9</v>
      </c>
      <c r="AB33">
        <v>108.6</v>
      </c>
      <c r="AC33">
        <v>109.5</v>
      </c>
      <c r="AD33">
        <v>108.5</v>
      </c>
      <c r="AE33">
        <v>111.3</v>
      </c>
      <c r="AF33">
        <v>107.9</v>
      </c>
      <c r="AG33">
        <v>109.6</v>
      </c>
      <c r="AH33">
        <v>115</v>
      </c>
    </row>
    <row r="34" spans="1:34">
      <c r="A34" t="s">
        <v>104</v>
      </c>
      <c r="B34">
        <v>2013</v>
      </c>
      <c r="C34" t="s">
        <v>264</v>
      </c>
      <c r="D34">
        <v>118.1</v>
      </c>
      <c r="E34">
        <v>115.4</v>
      </c>
      <c r="F34">
        <v>118.7</v>
      </c>
      <c r="G34">
        <v>112.5</v>
      </c>
      <c r="H34">
        <v>106.8</v>
      </c>
      <c r="I34">
        <v>113.5</v>
      </c>
      <c r="J34">
        <v>183.1</v>
      </c>
      <c r="K34">
        <v>108.2</v>
      </c>
      <c r="L34">
        <v>102.2</v>
      </c>
      <c r="M34">
        <v>109.4</v>
      </c>
      <c r="N34">
        <v>111.8</v>
      </c>
      <c r="O34">
        <v>116.5</v>
      </c>
      <c r="P34" s="36">
        <v>117.05000000000001</v>
      </c>
      <c r="Q34" s="36">
        <v>113.15</v>
      </c>
      <c r="R34" s="36">
        <v>108.5</v>
      </c>
      <c r="S34" s="36">
        <v>148.30000000000001</v>
      </c>
      <c r="T34" s="36">
        <v>122.6</v>
      </c>
      <c r="U34">
        <v>113.1</v>
      </c>
      <c r="V34">
        <v>114.2</v>
      </c>
      <c r="W34">
        <v>111.9</v>
      </c>
      <c r="X34">
        <v>113.8</v>
      </c>
      <c r="Y34">
        <v>111.1</v>
      </c>
      <c r="Z34">
        <v>111.6</v>
      </c>
      <c r="AA34">
        <v>111.1</v>
      </c>
      <c r="AB34">
        <v>109.3</v>
      </c>
      <c r="AC34">
        <v>109.5</v>
      </c>
      <c r="AD34">
        <v>108.6</v>
      </c>
      <c r="AE34">
        <v>111.2</v>
      </c>
      <c r="AF34">
        <v>108.1</v>
      </c>
      <c r="AG34">
        <v>109.7</v>
      </c>
      <c r="AH34">
        <v>116.3</v>
      </c>
    </row>
    <row r="35" spans="1:34">
      <c r="A35" t="s">
        <v>60</v>
      </c>
      <c r="B35">
        <v>2013</v>
      </c>
      <c r="C35" t="s">
        <v>273</v>
      </c>
      <c r="D35">
        <v>118.4</v>
      </c>
      <c r="E35">
        <v>115.9</v>
      </c>
      <c r="F35">
        <v>120.4</v>
      </c>
      <c r="G35">
        <v>113.8</v>
      </c>
      <c r="H35">
        <v>109.5</v>
      </c>
      <c r="I35">
        <v>115.5</v>
      </c>
      <c r="J35">
        <v>145.69999999999999</v>
      </c>
      <c r="K35">
        <v>109.5</v>
      </c>
      <c r="L35">
        <v>102.9</v>
      </c>
      <c r="M35">
        <v>109.8</v>
      </c>
      <c r="N35">
        <v>112.1</v>
      </c>
      <c r="O35">
        <v>116.8</v>
      </c>
      <c r="P35" s="36">
        <v>118.15</v>
      </c>
      <c r="Q35" s="36">
        <v>113.95</v>
      </c>
      <c r="R35" s="36">
        <v>109.73333333333333</v>
      </c>
      <c r="S35" s="36">
        <v>130.6</v>
      </c>
      <c r="T35" s="36">
        <v>118.7</v>
      </c>
      <c r="U35">
        <v>113.6</v>
      </c>
      <c r="V35">
        <v>115.8</v>
      </c>
      <c r="W35">
        <v>114</v>
      </c>
      <c r="X35">
        <v>115.5</v>
      </c>
      <c r="Y35" t="s">
        <v>79</v>
      </c>
      <c r="Z35">
        <v>112.8</v>
      </c>
      <c r="AA35">
        <v>112.1</v>
      </c>
      <c r="AB35">
        <v>110.1</v>
      </c>
      <c r="AC35">
        <v>109.9</v>
      </c>
      <c r="AD35">
        <v>109.2</v>
      </c>
      <c r="AE35">
        <v>111.6</v>
      </c>
      <c r="AF35">
        <v>108.1</v>
      </c>
      <c r="AG35">
        <v>110.1</v>
      </c>
      <c r="AH35">
        <v>115.5</v>
      </c>
    </row>
    <row r="36" spans="1:34">
      <c r="A36" t="s">
        <v>85</v>
      </c>
      <c r="B36">
        <v>2013</v>
      </c>
      <c r="C36" t="s">
        <v>273</v>
      </c>
      <c r="D36">
        <v>120.5</v>
      </c>
      <c r="E36">
        <v>118.1</v>
      </c>
      <c r="F36">
        <v>128.5</v>
      </c>
      <c r="G36">
        <v>112.8</v>
      </c>
      <c r="H36">
        <v>103.4</v>
      </c>
      <c r="I36">
        <v>110.7</v>
      </c>
      <c r="J36">
        <v>144.80000000000001</v>
      </c>
      <c r="K36">
        <v>107.1</v>
      </c>
      <c r="L36">
        <v>98.6</v>
      </c>
      <c r="M36">
        <v>111.9</v>
      </c>
      <c r="N36">
        <v>112.1</v>
      </c>
      <c r="O36">
        <v>118.1</v>
      </c>
      <c r="P36" s="36">
        <v>123.3</v>
      </c>
      <c r="Q36" s="36">
        <v>113.8</v>
      </c>
      <c r="R36" s="36">
        <v>106.7</v>
      </c>
      <c r="S36" s="36">
        <v>127.75</v>
      </c>
      <c r="T36" s="36">
        <v>117.8</v>
      </c>
      <c r="U36">
        <v>115</v>
      </c>
      <c r="V36">
        <v>114.2</v>
      </c>
      <c r="W36">
        <v>110.9</v>
      </c>
      <c r="X36">
        <v>113.7</v>
      </c>
      <c r="Y36">
        <v>110.7</v>
      </c>
      <c r="Z36">
        <v>110.4</v>
      </c>
      <c r="AA36">
        <v>111.3</v>
      </c>
      <c r="AB36">
        <v>109</v>
      </c>
      <c r="AC36">
        <v>109.7</v>
      </c>
      <c r="AD36">
        <v>108.9</v>
      </c>
      <c r="AE36">
        <v>111.4</v>
      </c>
      <c r="AF36">
        <v>107.7</v>
      </c>
      <c r="AG36">
        <v>109.8</v>
      </c>
      <c r="AH36">
        <v>113.3</v>
      </c>
    </row>
    <row r="37" spans="1:34">
      <c r="A37" t="s">
        <v>104</v>
      </c>
      <c r="B37">
        <v>2013</v>
      </c>
      <c r="C37" t="s">
        <v>273</v>
      </c>
      <c r="D37">
        <v>119.1</v>
      </c>
      <c r="E37">
        <v>116.7</v>
      </c>
      <c r="F37">
        <v>123.5</v>
      </c>
      <c r="G37">
        <v>113.4</v>
      </c>
      <c r="H37">
        <v>107.3</v>
      </c>
      <c r="I37">
        <v>113.3</v>
      </c>
      <c r="J37">
        <v>145.4</v>
      </c>
      <c r="K37">
        <v>108.7</v>
      </c>
      <c r="L37">
        <v>101.5</v>
      </c>
      <c r="M37">
        <v>110.5</v>
      </c>
      <c r="N37">
        <v>112.1</v>
      </c>
      <c r="O37">
        <v>117.4</v>
      </c>
      <c r="P37" s="36">
        <v>120.1</v>
      </c>
      <c r="Q37" s="36">
        <v>113.9</v>
      </c>
      <c r="R37" s="36">
        <v>108.73333333333335</v>
      </c>
      <c r="S37" s="36">
        <v>129.35</v>
      </c>
      <c r="T37" s="36">
        <v>118.4</v>
      </c>
      <c r="U37">
        <v>114</v>
      </c>
      <c r="V37">
        <v>115.2</v>
      </c>
      <c r="W37">
        <v>112.7</v>
      </c>
      <c r="X37">
        <v>114.8</v>
      </c>
      <c r="Y37">
        <v>110.7</v>
      </c>
      <c r="Z37">
        <v>111.9</v>
      </c>
      <c r="AA37">
        <v>111.7</v>
      </c>
      <c r="AB37">
        <v>109.7</v>
      </c>
      <c r="AC37">
        <v>109.8</v>
      </c>
      <c r="AD37">
        <v>109</v>
      </c>
      <c r="AE37">
        <v>111.5</v>
      </c>
      <c r="AF37">
        <v>107.9</v>
      </c>
      <c r="AG37">
        <v>110</v>
      </c>
      <c r="AH37">
        <v>114.5</v>
      </c>
    </row>
    <row r="38" spans="1:34">
      <c r="A38" t="s">
        <v>60</v>
      </c>
      <c r="B38">
        <v>2014</v>
      </c>
      <c r="C38" t="s">
        <v>62</v>
      </c>
      <c r="D38">
        <v>118.9</v>
      </c>
      <c r="E38">
        <v>117.1</v>
      </c>
      <c r="F38">
        <v>120.5</v>
      </c>
      <c r="G38">
        <v>114.4</v>
      </c>
      <c r="H38">
        <v>109</v>
      </c>
      <c r="I38">
        <v>115.5</v>
      </c>
      <c r="J38">
        <v>123.9</v>
      </c>
      <c r="K38">
        <v>109.6</v>
      </c>
      <c r="L38">
        <v>101.8</v>
      </c>
      <c r="M38">
        <v>110.2</v>
      </c>
      <c r="N38">
        <v>112.4</v>
      </c>
      <c r="O38">
        <v>117.3</v>
      </c>
      <c r="P38" s="36">
        <v>118.8</v>
      </c>
      <c r="Q38" s="36">
        <v>114.25</v>
      </c>
      <c r="R38" s="36">
        <v>109.36666666666667</v>
      </c>
      <c r="S38" s="36">
        <v>119.7</v>
      </c>
      <c r="T38" s="36">
        <v>116</v>
      </c>
      <c r="U38">
        <v>114</v>
      </c>
      <c r="V38">
        <v>116.5</v>
      </c>
      <c r="W38">
        <v>114.5</v>
      </c>
      <c r="X38">
        <v>116.2</v>
      </c>
      <c r="Y38" t="s">
        <v>79</v>
      </c>
      <c r="Z38">
        <v>113</v>
      </c>
      <c r="AA38">
        <v>112.6</v>
      </c>
      <c r="AB38">
        <v>110.6</v>
      </c>
      <c r="AC38">
        <v>110.5</v>
      </c>
      <c r="AD38">
        <v>109.6</v>
      </c>
      <c r="AE38">
        <v>111.8</v>
      </c>
      <c r="AF38">
        <v>108.3</v>
      </c>
      <c r="AG38">
        <v>110.6</v>
      </c>
      <c r="AH38">
        <v>114.2</v>
      </c>
    </row>
    <row r="39" spans="1:34">
      <c r="A39" t="s">
        <v>85</v>
      </c>
      <c r="B39">
        <v>2014</v>
      </c>
      <c r="C39" t="s">
        <v>62</v>
      </c>
      <c r="D39">
        <v>121.2</v>
      </c>
      <c r="E39">
        <v>122</v>
      </c>
      <c r="F39">
        <v>129.9</v>
      </c>
      <c r="G39">
        <v>113.6</v>
      </c>
      <c r="H39">
        <v>102.9</v>
      </c>
      <c r="I39">
        <v>112.1</v>
      </c>
      <c r="J39">
        <v>118.9</v>
      </c>
      <c r="K39">
        <v>107.5</v>
      </c>
      <c r="L39">
        <v>96.9</v>
      </c>
      <c r="M39">
        <v>112.7</v>
      </c>
      <c r="N39">
        <v>112.1</v>
      </c>
      <c r="O39">
        <v>119</v>
      </c>
      <c r="P39" s="36">
        <v>125.95</v>
      </c>
      <c r="Q39" s="36">
        <v>114.35</v>
      </c>
      <c r="R39" s="36">
        <v>106.26666666666667</v>
      </c>
      <c r="S39" s="36">
        <v>115.5</v>
      </c>
      <c r="T39" s="36">
        <v>115.5</v>
      </c>
      <c r="U39">
        <v>115.7</v>
      </c>
      <c r="V39">
        <v>114.8</v>
      </c>
      <c r="W39">
        <v>111.3</v>
      </c>
      <c r="X39">
        <v>114.3</v>
      </c>
      <c r="Y39">
        <v>111.6</v>
      </c>
      <c r="Z39">
        <v>111</v>
      </c>
      <c r="AA39">
        <v>111.9</v>
      </c>
      <c r="AB39">
        <v>109.7</v>
      </c>
      <c r="AC39">
        <v>110.8</v>
      </c>
      <c r="AD39">
        <v>109.8</v>
      </c>
      <c r="AE39">
        <v>111.5</v>
      </c>
      <c r="AF39">
        <v>108</v>
      </c>
      <c r="AG39">
        <v>110.5</v>
      </c>
      <c r="AH39">
        <v>112.9</v>
      </c>
    </row>
    <row r="40" spans="1:34">
      <c r="A40" t="s">
        <v>104</v>
      </c>
      <c r="B40">
        <v>2014</v>
      </c>
      <c r="C40" t="s">
        <v>62</v>
      </c>
      <c r="D40">
        <v>119.6</v>
      </c>
      <c r="E40">
        <v>118.8</v>
      </c>
      <c r="F40">
        <v>124.1</v>
      </c>
      <c r="G40">
        <v>114.1</v>
      </c>
      <c r="H40">
        <v>106.8</v>
      </c>
      <c r="I40">
        <v>113.9</v>
      </c>
      <c r="J40">
        <v>122.2</v>
      </c>
      <c r="K40">
        <v>108.9</v>
      </c>
      <c r="L40">
        <v>100.2</v>
      </c>
      <c r="M40">
        <v>111</v>
      </c>
      <c r="N40">
        <v>112.3</v>
      </c>
      <c r="O40">
        <v>118.1</v>
      </c>
      <c r="P40" s="36">
        <v>121.44999999999999</v>
      </c>
      <c r="Q40" s="36">
        <v>114.25</v>
      </c>
      <c r="R40" s="36">
        <v>108.36666666666667</v>
      </c>
      <c r="S40" s="36">
        <v>118.05000000000001</v>
      </c>
      <c r="T40" s="36">
        <v>115.8</v>
      </c>
      <c r="U40">
        <v>114.5</v>
      </c>
      <c r="V40">
        <v>115.8</v>
      </c>
      <c r="W40">
        <v>113.2</v>
      </c>
      <c r="X40">
        <v>115.4</v>
      </c>
      <c r="Y40">
        <v>111.6</v>
      </c>
      <c r="Z40">
        <v>112.2</v>
      </c>
      <c r="AA40">
        <v>112.3</v>
      </c>
      <c r="AB40">
        <v>110.3</v>
      </c>
      <c r="AC40">
        <v>110.7</v>
      </c>
      <c r="AD40">
        <v>109.7</v>
      </c>
      <c r="AE40">
        <v>111.6</v>
      </c>
      <c r="AF40">
        <v>108.2</v>
      </c>
      <c r="AG40">
        <v>110.6</v>
      </c>
      <c r="AH40">
        <v>113.6</v>
      </c>
    </row>
    <row r="41" spans="1:34">
      <c r="A41" t="s">
        <v>60</v>
      </c>
      <c r="B41">
        <v>2014</v>
      </c>
      <c r="C41" t="s">
        <v>116</v>
      </c>
      <c r="D41">
        <v>119.4</v>
      </c>
      <c r="E41">
        <v>117.7</v>
      </c>
      <c r="F41">
        <v>121.2</v>
      </c>
      <c r="G41">
        <v>115</v>
      </c>
      <c r="H41">
        <v>109</v>
      </c>
      <c r="I41">
        <v>116.6</v>
      </c>
      <c r="J41">
        <v>116</v>
      </c>
      <c r="K41">
        <v>109.8</v>
      </c>
      <c r="L41">
        <v>101.1</v>
      </c>
      <c r="M41">
        <v>110.4</v>
      </c>
      <c r="N41">
        <v>112.9</v>
      </c>
      <c r="O41">
        <v>117.8</v>
      </c>
      <c r="P41" s="36">
        <v>119.45</v>
      </c>
      <c r="Q41" s="36">
        <v>114.6</v>
      </c>
      <c r="R41" s="36">
        <v>109.3</v>
      </c>
      <c r="S41" s="36">
        <v>116.3</v>
      </c>
      <c r="T41" s="36">
        <v>115.3</v>
      </c>
      <c r="U41">
        <v>114.2</v>
      </c>
      <c r="V41">
        <v>117.1</v>
      </c>
      <c r="W41">
        <v>114.5</v>
      </c>
      <c r="X41">
        <v>116.7</v>
      </c>
      <c r="Y41" t="s">
        <v>79</v>
      </c>
      <c r="Z41">
        <v>113.2</v>
      </c>
      <c r="AA41">
        <v>112.9</v>
      </c>
      <c r="AB41">
        <v>110.9</v>
      </c>
      <c r="AC41">
        <v>110.8</v>
      </c>
      <c r="AD41">
        <v>109.9</v>
      </c>
      <c r="AE41">
        <v>112</v>
      </c>
      <c r="AF41">
        <v>108.7</v>
      </c>
      <c r="AG41">
        <v>110.9</v>
      </c>
      <c r="AH41">
        <v>114</v>
      </c>
    </row>
    <row r="42" spans="1:34">
      <c r="A42" t="s">
        <v>85</v>
      </c>
      <c r="B42">
        <v>2014</v>
      </c>
      <c r="C42" t="s">
        <v>116</v>
      </c>
      <c r="D42">
        <v>121.9</v>
      </c>
      <c r="E42">
        <v>122</v>
      </c>
      <c r="F42">
        <v>124.5</v>
      </c>
      <c r="G42">
        <v>115.2</v>
      </c>
      <c r="H42">
        <v>102.5</v>
      </c>
      <c r="I42">
        <v>114.1</v>
      </c>
      <c r="J42">
        <v>111.5</v>
      </c>
      <c r="K42">
        <v>108.2</v>
      </c>
      <c r="L42">
        <v>95.4</v>
      </c>
      <c r="M42">
        <v>113.5</v>
      </c>
      <c r="N42">
        <v>112.1</v>
      </c>
      <c r="O42">
        <v>119.9</v>
      </c>
      <c r="P42" s="36">
        <v>123.25</v>
      </c>
      <c r="Q42" s="36">
        <v>115.05000000000001</v>
      </c>
      <c r="R42" s="36">
        <v>105.93333333333334</v>
      </c>
      <c r="S42" s="36">
        <v>112.8</v>
      </c>
      <c r="T42" s="36">
        <v>115.2</v>
      </c>
      <c r="U42">
        <v>116.2</v>
      </c>
      <c r="V42">
        <v>115.3</v>
      </c>
      <c r="W42">
        <v>111.7</v>
      </c>
      <c r="X42">
        <v>114.7</v>
      </c>
      <c r="Y42">
        <v>112.5</v>
      </c>
      <c r="Z42">
        <v>111.1</v>
      </c>
      <c r="AA42">
        <v>112.6</v>
      </c>
      <c r="AB42">
        <v>110.4</v>
      </c>
      <c r="AC42">
        <v>111.3</v>
      </c>
      <c r="AD42">
        <v>110.3</v>
      </c>
      <c r="AE42">
        <v>111.6</v>
      </c>
      <c r="AF42">
        <v>108.7</v>
      </c>
      <c r="AG42">
        <v>111</v>
      </c>
      <c r="AH42">
        <v>113.1</v>
      </c>
    </row>
    <row r="43" spans="1:34">
      <c r="A43" t="s">
        <v>104</v>
      </c>
      <c r="B43">
        <v>2014</v>
      </c>
      <c r="C43" t="s">
        <v>116</v>
      </c>
      <c r="D43">
        <v>120.2</v>
      </c>
      <c r="E43">
        <v>119.2</v>
      </c>
      <c r="F43">
        <v>122.5</v>
      </c>
      <c r="G43">
        <v>115.1</v>
      </c>
      <c r="H43">
        <v>106.6</v>
      </c>
      <c r="I43">
        <v>115.4</v>
      </c>
      <c r="J43">
        <v>114.5</v>
      </c>
      <c r="K43">
        <v>109.3</v>
      </c>
      <c r="L43">
        <v>99.2</v>
      </c>
      <c r="M43">
        <v>111.4</v>
      </c>
      <c r="N43">
        <v>112.6</v>
      </c>
      <c r="O43">
        <v>118.8</v>
      </c>
      <c r="P43" s="36">
        <v>120.85</v>
      </c>
      <c r="Q43" s="36">
        <v>114.75</v>
      </c>
      <c r="R43" s="36">
        <v>108.2</v>
      </c>
      <c r="S43" s="36">
        <v>114.95</v>
      </c>
      <c r="T43" s="36">
        <v>115.3</v>
      </c>
      <c r="U43">
        <v>114.7</v>
      </c>
      <c r="V43">
        <v>116.4</v>
      </c>
      <c r="W43">
        <v>113.3</v>
      </c>
      <c r="X43">
        <v>115.9</v>
      </c>
      <c r="Y43">
        <v>112.5</v>
      </c>
      <c r="Z43">
        <v>112.4</v>
      </c>
      <c r="AA43">
        <v>112.8</v>
      </c>
      <c r="AB43">
        <v>110.7</v>
      </c>
      <c r="AC43">
        <v>111.1</v>
      </c>
      <c r="AD43">
        <v>110.1</v>
      </c>
      <c r="AE43">
        <v>111.8</v>
      </c>
      <c r="AF43">
        <v>108.7</v>
      </c>
      <c r="AG43">
        <v>110.9</v>
      </c>
      <c r="AH43">
        <v>113.6</v>
      </c>
    </row>
    <row r="44" spans="1:34">
      <c r="A44" t="s">
        <v>60</v>
      </c>
      <c r="B44">
        <v>2014</v>
      </c>
      <c r="C44" t="s">
        <v>138</v>
      </c>
      <c r="D44">
        <v>120.1</v>
      </c>
      <c r="E44">
        <v>118.1</v>
      </c>
      <c r="F44">
        <v>120.7</v>
      </c>
      <c r="G44">
        <v>116.1</v>
      </c>
      <c r="H44">
        <v>109.3</v>
      </c>
      <c r="I44">
        <v>119.6</v>
      </c>
      <c r="J44">
        <v>117.9</v>
      </c>
      <c r="K44">
        <v>110.2</v>
      </c>
      <c r="L44">
        <v>101.2</v>
      </c>
      <c r="M44">
        <v>110.7</v>
      </c>
      <c r="N44">
        <v>113</v>
      </c>
      <c r="O44">
        <v>118.3</v>
      </c>
      <c r="P44" s="36">
        <v>119.4</v>
      </c>
      <c r="Q44" s="36">
        <v>115.15</v>
      </c>
      <c r="R44" s="36">
        <v>109.60000000000001</v>
      </c>
      <c r="S44" s="36">
        <v>118.75</v>
      </c>
      <c r="T44" s="36">
        <v>116.2</v>
      </c>
      <c r="U44">
        <v>114.6</v>
      </c>
      <c r="V44">
        <v>117.5</v>
      </c>
      <c r="W44">
        <v>114.9</v>
      </c>
      <c r="X44">
        <v>117.2</v>
      </c>
      <c r="Y44" t="s">
        <v>79</v>
      </c>
      <c r="Z44">
        <v>113.4</v>
      </c>
      <c r="AA44">
        <v>113.4</v>
      </c>
      <c r="AB44">
        <v>111.4</v>
      </c>
      <c r="AC44">
        <v>111.2</v>
      </c>
      <c r="AD44">
        <v>110.2</v>
      </c>
      <c r="AE44">
        <v>112.4</v>
      </c>
      <c r="AF44">
        <v>108.9</v>
      </c>
      <c r="AG44">
        <v>111.3</v>
      </c>
      <c r="AH44">
        <v>114.6</v>
      </c>
    </row>
    <row r="45" spans="1:34">
      <c r="A45" t="s">
        <v>85</v>
      </c>
      <c r="B45">
        <v>2014</v>
      </c>
      <c r="C45" t="s">
        <v>138</v>
      </c>
      <c r="D45">
        <v>122.1</v>
      </c>
      <c r="E45">
        <v>121.4</v>
      </c>
      <c r="F45">
        <v>121.5</v>
      </c>
      <c r="G45">
        <v>116.2</v>
      </c>
      <c r="H45">
        <v>102.8</v>
      </c>
      <c r="I45">
        <v>117.7</v>
      </c>
      <c r="J45">
        <v>113.3</v>
      </c>
      <c r="K45">
        <v>108.9</v>
      </c>
      <c r="L45">
        <v>96.3</v>
      </c>
      <c r="M45">
        <v>114.1</v>
      </c>
      <c r="N45">
        <v>112.2</v>
      </c>
      <c r="O45">
        <v>120.5</v>
      </c>
      <c r="P45" s="36">
        <v>121.45</v>
      </c>
      <c r="Q45" s="36">
        <v>115.5</v>
      </c>
      <c r="R45" s="36">
        <v>106.53333333333335</v>
      </c>
      <c r="S45" s="36">
        <v>115.5</v>
      </c>
      <c r="T45" s="36">
        <v>116</v>
      </c>
      <c r="U45">
        <v>116.7</v>
      </c>
      <c r="V45">
        <v>115.8</v>
      </c>
      <c r="W45">
        <v>112.1</v>
      </c>
      <c r="X45">
        <v>115.2</v>
      </c>
      <c r="Y45">
        <v>113.2</v>
      </c>
      <c r="Z45">
        <v>110.9</v>
      </c>
      <c r="AA45">
        <v>113</v>
      </c>
      <c r="AB45">
        <v>110.8</v>
      </c>
      <c r="AC45">
        <v>111.6</v>
      </c>
      <c r="AD45">
        <v>110.9</v>
      </c>
      <c r="AE45">
        <v>111.8</v>
      </c>
      <c r="AF45">
        <v>109.2</v>
      </c>
      <c r="AG45">
        <v>111.4</v>
      </c>
      <c r="AH45">
        <v>113.7</v>
      </c>
    </row>
    <row r="46" spans="1:34">
      <c r="A46" t="s">
        <v>104</v>
      </c>
      <c r="B46">
        <v>2014</v>
      </c>
      <c r="C46" t="s">
        <v>138</v>
      </c>
      <c r="D46">
        <v>120.7</v>
      </c>
      <c r="E46">
        <v>119.3</v>
      </c>
      <c r="F46">
        <v>121</v>
      </c>
      <c r="G46">
        <v>116.1</v>
      </c>
      <c r="H46">
        <v>106.9</v>
      </c>
      <c r="I46">
        <v>118.7</v>
      </c>
      <c r="J46">
        <v>116.3</v>
      </c>
      <c r="K46">
        <v>109.8</v>
      </c>
      <c r="L46">
        <v>99.6</v>
      </c>
      <c r="M46">
        <v>111.8</v>
      </c>
      <c r="N46">
        <v>112.7</v>
      </c>
      <c r="O46">
        <v>119.3</v>
      </c>
      <c r="P46" s="36">
        <v>120.15</v>
      </c>
      <c r="Q46" s="36">
        <v>115.25</v>
      </c>
      <c r="R46" s="36">
        <v>108.60000000000001</v>
      </c>
      <c r="S46" s="36">
        <v>117.5</v>
      </c>
      <c r="T46" s="36">
        <v>116.1</v>
      </c>
      <c r="U46">
        <v>115.2</v>
      </c>
      <c r="V46">
        <v>116.8</v>
      </c>
      <c r="W46">
        <v>113.7</v>
      </c>
      <c r="X46">
        <v>116.4</v>
      </c>
      <c r="Y46">
        <v>113.2</v>
      </c>
      <c r="Z46">
        <v>112.5</v>
      </c>
      <c r="AA46">
        <v>113.2</v>
      </c>
      <c r="AB46">
        <v>111.2</v>
      </c>
      <c r="AC46">
        <v>111.4</v>
      </c>
      <c r="AD46">
        <v>110.6</v>
      </c>
      <c r="AE46">
        <v>112</v>
      </c>
      <c r="AF46">
        <v>109</v>
      </c>
      <c r="AG46">
        <v>111.3</v>
      </c>
      <c r="AH46">
        <v>114.2</v>
      </c>
    </row>
    <row r="47" spans="1:34">
      <c r="A47" t="s">
        <v>60</v>
      </c>
      <c r="B47">
        <v>2014</v>
      </c>
      <c r="C47" t="s">
        <v>154</v>
      </c>
      <c r="D47">
        <v>120.2</v>
      </c>
      <c r="E47">
        <v>118.9</v>
      </c>
      <c r="F47">
        <v>118.1</v>
      </c>
      <c r="G47">
        <v>117</v>
      </c>
      <c r="H47">
        <v>109.7</v>
      </c>
      <c r="I47">
        <v>125.5</v>
      </c>
      <c r="J47">
        <v>120.5</v>
      </c>
      <c r="K47">
        <v>111</v>
      </c>
      <c r="L47">
        <v>102.6</v>
      </c>
      <c r="M47">
        <v>111.2</v>
      </c>
      <c r="N47">
        <v>113.5</v>
      </c>
      <c r="O47">
        <v>118.7</v>
      </c>
      <c r="P47" s="36">
        <v>118.5</v>
      </c>
      <c r="Q47" s="36">
        <v>115.6</v>
      </c>
      <c r="R47" s="36">
        <v>110.33333333333333</v>
      </c>
      <c r="S47" s="36">
        <v>123</v>
      </c>
      <c r="T47" s="36">
        <v>117.2</v>
      </c>
      <c r="U47">
        <v>115.4</v>
      </c>
      <c r="V47">
        <v>118.1</v>
      </c>
      <c r="W47">
        <v>116.1</v>
      </c>
      <c r="X47">
        <v>117.8</v>
      </c>
      <c r="Y47" t="s">
        <v>79</v>
      </c>
      <c r="Z47">
        <v>113.4</v>
      </c>
      <c r="AA47">
        <v>113.7</v>
      </c>
      <c r="AB47">
        <v>111.8</v>
      </c>
      <c r="AC47">
        <v>111.2</v>
      </c>
      <c r="AD47">
        <v>110.5</v>
      </c>
      <c r="AE47">
        <v>113</v>
      </c>
      <c r="AF47">
        <v>108.9</v>
      </c>
      <c r="AG47">
        <v>111.5</v>
      </c>
      <c r="AH47">
        <v>115.4</v>
      </c>
    </row>
    <row r="48" spans="1:34">
      <c r="A48" t="s">
        <v>85</v>
      </c>
      <c r="B48">
        <v>2014</v>
      </c>
      <c r="C48" t="s">
        <v>154</v>
      </c>
      <c r="D48">
        <v>122.5</v>
      </c>
      <c r="E48">
        <v>121.7</v>
      </c>
      <c r="F48">
        <v>113.3</v>
      </c>
      <c r="G48">
        <v>117</v>
      </c>
      <c r="H48">
        <v>103.1</v>
      </c>
      <c r="I48">
        <v>126.7</v>
      </c>
      <c r="J48">
        <v>121.2</v>
      </c>
      <c r="K48">
        <v>111</v>
      </c>
      <c r="L48">
        <v>100.3</v>
      </c>
      <c r="M48">
        <v>115.3</v>
      </c>
      <c r="N48">
        <v>112.7</v>
      </c>
      <c r="O48">
        <v>121</v>
      </c>
      <c r="P48" s="36">
        <v>117.5</v>
      </c>
      <c r="Q48" s="36">
        <v>116.75</v>
      </c>
      <c r="R48" s="36">
        <v>108.13333333333333</v>
      </c>
      <c r="S48" s="36">
        <v>123.95</v>
      </c>
      <c r="T48" s="36">
        <v>118.2</v>
      </c>
      <c r="U48">
        <v>117.6</v>
      </c>
      <c r="V48">
        <v>116.3</v>
      </c>
      <c r="W48">
        <v>112.5</v>
      </c>
      <c r="X48">
        <v>115.7</v>
      </c>
      <c r="Y48">
        <v>113.9</v>
      </c>
      <c r="Z48">
        <v>110.9</v>
      </c>
      <c r="AA48">
        <v>113.4</v>
      </c>
      <c r="AB48">
        <v>111</v>
      </c>
      <c r="AC48">
        <v>111.2</v>
      </c>
      <c r="AD48">
        <v>111.2</v>
      </c>
      <c r="AE48">
        <v>112.5</v>
      </c>
      <c r="AF48">
        <v>109.1</v>
      </c>
      <c r="AG48">
        <v>111.4</v>
      </c>
      <c r="AH48">
        <v>114.7</v>
      </c>
    </row>
    <row r="49" spans="1:34">
      <c r="A49" t="s">
        <v>104</v>
      </c>
      <c r="B49">
        <v>2014</v>
      </c>
      <c r="C49" t="s">
        <v>154</v>
      </c>
      <c r="D49">
        <v>120.9</v>
      </c>
      <c r="E49">
        <v>119.9</v>
      </c>
      <c r="F49">
        <v>116.2</v>
      </c>
      <c r="G49">
        <v>117</v>
      </c>
      <c r="H49">
        <v>107.3</v>
      </c>
      <c r="I49">
        <v>126.1</v>
      </c>
      <c r="J49">
        <v>120.7</v>
      </c>
      <c r="K49">
        <v>111</v>
      </c>
      <c r="L49">
        <v>101.8</v>
      </c>
      <c r="M49">
        <v>112.6</v>
      </c>
      <c r="N49">
        <v>113.2</v>
      </c>
      <c r="O49">
        <v>119.8</v>
      </c>
      <c r="P49" s="36">
        <v>118.05000000000001</v>
      </c>
      <c r="Q49" s="36">
        <v>115.95</v>
      </c>
      <c r="R49" s="36">
        <v>109.63333333333333</v>
      </c>
      <c r="S49" s="36">
        <v>123.4</v>
      </c>
      <c r="T49" s="36">
        <v>117.6</v>
      </c>
      <c r="U49">
        <v>116</v>
      </c>
      <c r="V49">
        <v>117.4</v>
      </c>
      <c r="W49">
        <v>114.6</v>
      </c>
      <c r="X49">
        <v>117</v>
      </c>
      <c r="Y49">
        <v>113.9</v>
      </c>
      <c r="Z49">
        <v>112.5</v>
      </c>
      <c r="AA49">
        <v>113.6</v>
      </c>
      <c r="AB49">
        <v>111.5</v>
      </c>
      <c r="AC49">
        <v>111.2</v>
      </c>
      <c r="AD49">
        <v>110.9</v>
      </c>
      <c r="AE49">
        <v>112.7</v>
      </c>
      <c r="AF49">
        <v>109</v>
      </c>
      <c r="AG49">
        <v>111.5</v>
      </c>
      <c r="AH49">
        <v>115.1</v>
      </c>
    </row>
    <row r="50" spans="1:34">
      <c r="A50" t="s">
        <v>60</v>
      </c>
      <c r="B50">
        <v>2014</v>
      </c>
      <c r="C50" t="s">
        <v>167</v>
      </c>
      <c r="D50">
        <v>120.3</v>
      </c>
      <c r="E50">
        <v>120.2</v>
      </c>
      <c r="F50">
        <v>116.9</v>
      </c>
      <c r="G50">
        <v>118</v>
      </c>
      <c r="H50">
        <v>110.1</v>
      </c>
      <c r="I50">
        <v>126.3</v>
      </c>
      <c r="J50">
        <v>123.9</v>
      </c>
      <c r="K50">
        <v>111.5</v>
      </c>
      <c r="L50">
        <v>103.5</v>
      </c>
      <c r="M50">
        <v>111.6</v>
      </c>
      <c r="N50">
        <v>114.2</v>
      </c>
      <c r="O50">
        <v>119.2</v>
      </c>
      <c r="P50" s="36">
        <v>118.55000000000001</v>
      </c>
      <c r="Q50" s="36">
        <v>115.9</v>
      </c>
      <c r="R50" s="36">
        <v>110.93333333333334</v>
      </c>
      <c r="S50" s="36">
        <v>125.1</v>
      </c>
      <c r="T50" s="36">
        <v>118.2</v>
      </c>
      <c r="U50">
        <v>116.3</v>
      </c>
      <c r="V50">
        <v>118.7</v>
      </c>
      <c r="W50">
        <v>116.8</v>
      </c>
      <c r="X50">
        <v>118.5</v>
      </c>
      <c r="Y50" t="s">
        <v>79</v>
      </c>
      <c r="Z50">
        <v>113.4</v>
      </c>
      <c r="AA50">
        <v>114.1</v>
      </c>
      <c r="AB50">
        <v>112.1</v>
      </c>
      <c r="AC50">
        <v>111.4</v>
      </c>
      <c r="AD50">
        <v>110.9</v>
      </c>
      <c r="AE50">
        <v>113.1</v>
      </c>
      <c r="AF50">
        <v>108.9</v>
      </c>
      <c r="AG50">
        <v>111.8</v>
      </c>
      <c r="AH50">
        <v>116</v>
      </c>
    </row>
    <row r="51" spans="1:34">
      <c r="A51" t="s">
        <v>85</v>
      </c>
      <c r="B51">
        <v>2014</v>
      </c>
      <c r="C51" t="s">
        <v>167</v>
      </c>
      <c r="D51">
        <v>122.7</v>
      </c>
      <c r="E51">
        <v>124.1</v>
      </c>
      <c r="F51">
        <v>114.2</v>
      </c>
      <c r="G51">
        <v>119.1</v>
      </c>
      <c r="H51">
        <v>103.5</v>
      </c>
      <c r="I51">
        <v>129.19999999999999</v>
      </c>
      <c r="J51">
        <v>127</v>
      </c>
      <c r="K51">
        <v>112.6</v>
      </c>
      <c r="L51">
        <v>101.3</v>
      </c>
      <c r="M51">
        <v>117</v>
      </c>
      <c r="N51">
        <v>112.9</v>
      </c>
      <c r="O51">
        <v>121.7</v>
      </c>
      <c r="P51" s="36">
        <v>119.15</v>
      </c>
      <c r="Q51" s="36">
        <v>117.65</v>
      </c>
      <c r="R51" s="36">
        <v>108.83333333333333</v>
      </c>
      <c r="S51" s="36">
        <v>128.1</v>
      </c>
      <c r="T51" s="36">
        <v>120</v>
      </c>
      <c r="U51">
        <v>118.3</v>
      </c>
      <c r="V51">
        <v>116.8</v>
      </c>
      <c r="W51">
        <v>112.9</v>
      </c>
      <c r="X51">
        <v>116.2</v>
      </c>
      <c r="Y51">
        <v>114.3</v>
      </c>
      <c r="Z51">
        <v>111.1</v>
      </c>
      <c r="AA51">
        <v>114.1</v>
      </c>
      <c r="AB51">
        <v>111.2</v>
      </c>
      <c r="AC51">
        <v>111.3</v>
      </c>
      <c r="AD51">
        <v>111.5</v>
      </c>
      <c r="AE51">
        <v>112.9</v>
      </c>
      <c r="AF51">
        <v>109.3</v>
      </c>
      <c r="AG51">
        <v>111.7</v>
      </c>
      <c r="AH51">
        <v>115.6</v>
      </c>
    </row>
    <row r="52" spans="1:34">
      <c r="A52" t="s">
        <v>104</v>
      </c>
      <c r="B52">
        <v>2014</v>
      </c>
      <c r="C52" t="s">
        <v>167</v>
      </c>
      <c r="D52">
        <v>121.1</v>
      </c>
      <c r="E52">
        <v>121.6</v>
      </c>
      <c r="F52">
        <v>115.9</v>
      </c>
      <c r="G52">
        <v>118.4</v>
      </c>
      <c r="H52">
        <v>107.7</v>
      </c>
      <c r="I52">
        <v>127.7</v>
      </c>
      <c r="J52">
        <v>125</v>
      </c>
      <c r="K52">
        <v>111.9</v>
      </c>
      <c r="L52">
        <v>102.8</v>
      </c>
      <c r="M52">
        <v>113.4</v>
      </c>
      <c r="N52">
        <v>113.7</v>
      </c>
      <c r="O52">
        <v>120.4</v>
      </c>
      <c r="P52" s="36">
        <v>118.75</v>
      </c>
      <c r="Q52" s="36">
        <v>116.5</v>
      </c>
      <c r="R52" s="36">
        <v>110.3</v>
      </c>
      <c r="S52" s="36">
        <v>126.35</v>
      </c>
      <c r="T52" s="36">
        <v>118.9</v>
      </c>
      <c r="U52">
        <v>116.8</v>
      </c>
      <c r="V52">
        <v>118</v>
      </c>
      <c r="W52">
        <v>115.2</v>
      </c>
      <c r="X52">
        <v>117.6</v>
      </c>
      <c r="Y52">
        <v>114.3</v>
      </c>
      <c r="Z52">
        <v>112.5</v>
      </c>
      <c r="AA52">
        <v>114.1</v>
      </c>
      <c r="AB52">
        <v>111.8</v>
      </c>
      <c r="AC52">
        <v>111.3</v>
      </c>
      <c r="AD52">
        <v>111.2</v>
      </c>
      <c r="AE52">
        <v>113</v>
      </c>
      <c r="AF52">
        <v>109.1</v>
      </c>
      <c r="AG52">
        <v>111.8</v>
      </c>
      <c r="AH52">
        <v>115.8</v>
      </c>
    </row>
    <row r="53" spans="1:34">
      <c r="A53" t="s">
        <v>60</v>
      </c>
      <c r="B53">
        <v>2014</v>
      </c>
      <c r="C53" t="s">
        <v>177</v>
      </c>
      <c r="D53">
        <v>120.7</v>
      </c>
      <c r="E53">
        <v>121.6</v>
      </c>
      <c r="F53">
        <v>116.1</v>
      </c>
      <c r="G53">
        <v>119.3</v>
      </c>
      <c r="H53">
        <v>110.3</v>
      </c>
      <c r="I53">
        <v>125.8</v>
      </c>
      <c r="J53">
        <v>129.30000000000001</v>
      </c>
      <c r="K53">
        <v>112.2</v>
      </c>
      <c r="L53">
        <v>103.6</v>
      </c>
      <c r="M53">
        <v>112.3</v>
      </c>
      <c r="N53">
        <v>114.9</v>
      </c>
      <c r="O53">
        <v>120.1</v>
      </c>
      <c r="P53" s="36">
        <v>118.85</v>
      </c>
      <c r="Q53" s="36">
        <v>116.45</v>
      </c>
      <c r="R53" s="36">
        <v>111.33333333333333</v>
      </c>
      <c r="S53" s="36">
        <v>127.55000000000001</v>
      </c>
      <c r="T53" s="36">
        <v>119.5</v>
      </c>
      <c r="U53">
        <v>117.3</v>
      </c>
      <c r="V53">
        <v>119.7</v>
      </c>
      <c r="W53">
        <v>117.3</v>
      </c>
      <c r="X53">
        <v>119.3</v>
      </c>
      <c r="Y53" t="s">
        <v>79</v>
      </c>
      <c r="Z53">
        <v>114.4</v>
      </c>
      <c r="AA53">
        <v>114.9</v>
      </c>
      <c r="AB53">
        <v>112.8</v>
      </c>
      <c r="AC53">
        <v>112.2</v>
      </c>
      <c r="AD53">
        <v>111.4</v>
      </c>
      <c r="AE53">
        <v>114.3</v>
      </c>
      <c r="AF53">
        <v>108</v>
      </c>
      <c r="AG53">
        <v>112.3</v>
      </c>
      <c r="AH53">
        <v>117</v>
      </c>
    </row>
    <row r="54" spans="1:34">
      <c r="A54" t="s">
        <v>85</v>
      </c>
      <c r="B54">
        <v>2014</v>
      </c>
      <c r="C54" t="s">
        <v>177</v>
      </c>
      <c r="D54">
        <v>123.1</v>
      </c>
      <c r="E54">
        <v>125.9</v>
      </c>
      <c r="F54">
        <v>115.4</v>
      </c>
      <c r="G54">
        <v>120.4</v>
      </c>
      <c r="H54">
        <v>103.4</v>
      </c>
      <c r="I54">
        <v>131.19999999999999</v>
      </c>
      <c r="J54">
        <v>137.5</v>
      </c>
      <c r="K54">
        <v>112.8</v>
      </c>
      <c r="L54">
        <v>101.4</v>
      </c>
      <c r="M54">
        <v>118.3</v>
      </c>
      <c r="N54">
        <v>113.2</v>
      </c>
      <c r="O54">
        <v>122.4</v>
      </c>
      <c r="P54" s="36">
        <v>120.65</v>
      </c>
      <c r="Q54" s="36">
        <v>117.94999999999999</v>
      </c>
      <c r="R54" s="36">
        <v>109.06666666666668</v>
      </c>
      <c r="S54" s="36">
        <v>134.35</v>
      </c>
      <c r="T54" s="36">
        <v>122</v>
      </c>
      <c r="U54">
        <v>119</v>
      </c>
      <c r="V54">
        <v>117.4</v>
      </c>
      <c r="W54">
        <v>113.2</v>
      </c>
      <c r="X54">
        <v>116.7</v>
      </c>
      <c r="Y54">
        <v>113.9</v>
      </c>
      <c r="Z54">
        <v>111.2</v>
      </c>
      <c r="AA54">
        <v>114.3</v>
      </c>
      <c r="AB54">
        <v>111.4</v>
      </c>
      <c r="AC54">
        <v>111.5</v>
      </c>
      <c r="AD54">
        <v>111.8</v>
      </c>
      <c r="AE54">
        <v>115.1</v>
      </c>
      <c r="AF54">
        <v>108.7</v>
      </c>
      <c r="AG54">
        <v>112.2</v>
      </c>
      <c r="AH54">
        <v>116.4</v>
      </c>
    </row>
    <row r="55" spans="1:34">
      <c r="A55" t="s">
        <v>104</v>
      </c>
      <c r="B55">
        <v>2014</v>
      </c>
      <c r="C55" t="s">
        <v>177</v>
      </c>
      <c r="D55">
        <v>121.5</v>
      </c>
      <c r="E55">
        <v>123.1</v>
      </c>
      <c r="F55">
        <v>115.8</v>
      </c>
      <c r="G55">
        <v>119.7</v>
      </c>
      <c r="H55">
        <v>107.8</v>
      </c>
      <c r="I55">
        <v>128.30000000000001</v>
      </c>
      <c r="J55">
        <v>132.1</v>
      </c>
      <c r="K55">
        <v>112.4</v>
      </c>
      <c r="L55">
        <v>102.9</v>
      </c>
      <c r="M55">
        <v>114.3</v>
      </c>
      <c r="N55">
        <v>114.2</v>
      </c>
      <c r="O55">
        <v>121.2</v>
      </c>
      <c r="P55" s="36">
        <v>119.44999999999999</v>
      </c>
      <c r="Q55" s="36">
        <v>116.95</v>
      </c>
      <c r="R55" s="36">
        <v>110.63333333333333</v>
      </c>
      <c r="S55" s="36">
        <v>130.19999999999999</v>
      </c>
      <c r="T55" s="36">
        <v>120.4</v>
      </c>
      <c r="U55">
        <v>117.8</v>
      </c>
      <c r="V55">
        <v>118.8</v>
      </c>
      <c r="W55">
        <v>115.6</v>
      </c>
      <c r="X55">
        <v>118.3</v>
      </c>
      <c r="Y55">
        <v>113.9</v>
      </c>
      <c r="Z55">
        <v>113.2</v>
      </c>
      <c r="AA55">
        <v>114.6</v>
      </c>
      <c r="AB55">
        <v>112.3</v>
      </c>
      <c r="AC55">
        <v>111.8</v>
      </c>
      <c r="AD55">
        <v>111.6</v>
      </c>
      <c r="AE55">
        <v>114.8</v>
      </c>
      <c r="AF55">
        <v>108.3</v>
      </c>
      <c r="AG55">
        <v>112.3</v>
      </c>
      <c r="AH55">
        <v>116.7</v>
      </c>
    </row>
    <row r="56" spans="1:34">
      <c r="A56" t="s">
        <v>60</v>
      </c>
      <c r="B56">
        <v>2014</v>
      </c>
      <c r="C56" t="s">
        <v>194</v>
      </c>
      <c r="D56">
        <v>121.7</v>
      </c>
      <c r="E56">
        <v>122.5</v>
      </c>
      <c r="F56">
        <v>117.7</v>
      </c>
      <c r="G56">
        <v>120.6</v>
      </c>
      <c r="H56">
        <v>110.4</v>
      </c>
      <c r="I56">
        <v>129.1</v>
      </c>
      <c r="J56">
        <v>150.1</v>
      </c>
      <c r="K56">
        <v>113.2</v>
      </c>
      <c r="L56">
        <v>104.8</v>
      </c>
      <c r="M56">
        <v>113.3</v>
      </c>
      <c r="N56">
        <v>115.6</v>
      </c>
      <c r="O56">
        <v>120.9</v>
      </c>
      <c r="P56" s="36">
        <v>120.1</v>
      </c>
      <c r="Q56" s="36">
        <v>117.45</v>
      </c>
      <c r="R56" s="36">
        <v>112.03333333333335</v>
      </c>
      <c r="S56" s="36">
        <v>139.6</v>
      </c>
      <c r="T56" s="36">
        <v>123.3</v>
      </c>
      <c r="U56">
        <v>118</v>
      </c>
      <c r="V56">
        <v>120.7</v>
      </c>
      <c r="W56">
        <v>118.3</v>
      </c>
      <c r="X56">
        <v>120.3</v>
      </c>
      <c r="Y56" t="s">
        <v>79</v>
      </c>
      <c r="Z56">
        <v>115.3</v>
      </c>
      <c r="AA56">
        <v>115.4</v>
      </c>
      <c r="AB56">
        <v>113.4</v>
      </c>
      <c r="AC56">
        <v>113.2</v>
      </c>
      <c r="AD56">
        <v>111.8</v>
      </c>
      <c r="AE56">
        <v>115.5</v>
      </c>
      <c r="AF56">
        <v>108.8</v>
      </c>
      <c r="AG56">
        <v>113.1</v>
      </c>
      <c r="AH56">
        <v>119.5</v>
      </c>
    </row>
    <row r="57" spans="1:34">
      <c r="A57" t="s">
        <v>85</v>
      </c>
      <c r="B57">
        <v>2014</v>
      </c>
      <c r="C57" t="s">
        <v>194</v>
      </c>
      <c r="D57">
        <v>123.8</v>
      </c>
      <c r="E57">
        <v>126.4</v>
      </c>
      <c r="F57">
        <v>118</v>
      </c>
      <c r="G57">
        <v>121.6</v>
      </c>
      <c r="H57">
        <v>103.5</v>
      </c>
      <c r="I57">
        <v>133.69999999999999</v>
      </c>
      <c r="J57">
        <v>172.4</v>
      </c>
      <c r="K57">
        <v>113.1</v>
      </c>
      <c r="L57">
        <v>102.7</v>
      </c>
      <c r="M57">
        <v>120</v>
      </c>
      <c r="N57">
        <v>113.8</v>
      </c>
      <c r="O57">
        <v>123.4</v>
      </c>
      <c r="P57" s="36">
        <v>122.2</v>
      </c>
      <c r="Q57" s="36">
        <v>118.44999999999999</v>
      </c>
      <c r="R57" s="36">
        <v>109.86666666666667</v>
      </c>
      <c r="S57" s="36">
        <v>153.05000000000001</v>
      </c>
      <c r="T57" s="36">
        <v>127.1</v>
      </c>
      <c r="U57">
        <v>121</v>
      </c>
      <c r="V57">
        <v>118</v>
      </c>
      <c r="W57">
        <v>113.6</v>
      </c>
      <c r="X57">
        <v>117.4</v>
      </c>
      <c r="Y57">
        <v>114.8</v>
      </c>
      <c r="Z57">
        <v>111.6</v>
      </c>
      <c r="AA57">
        <v>114.9</v>
      </c>
      <c r="AB57">
        <v>111.5</v>
      </c>
      <c r="AC57">
        <v>113</v>
      </c>
      <c r="AD57">
        <v>112.4</v>
      </c>
      <c r="AE57">
        <v>117.8</v>
      </c>
      <c r="AF57">
        <v>109.7</v>
      </c>
      <c r="AG57">
        <v>113.5</v>
      </c>
      <c r="AH57">
        <v>118.9</v>
      </c>
    </row>
    <row r="58" spans="1:34">
      <c r="A58" t="s">
        <v>104</v>
      </c>
      <c r="B58">
        <v>2014</v>
      </c>
      <c r="C58" t="s">
        <v>194</v>
      </c>
      <c r="D58">
        <v>122.4</v>
      </c>
      <c r="E58">
        <v>123.9</v>
      </c>
      <c r="F58">
        <v>117.8</v>
      </c>
      <c r="G58">
        <v>121</v>
      </c>
      <c r="H58">
        <v>107.9</v>
      </c>
      <c r="I58">
        <v>131.19999999999999</v>
      </c>
      <c r="J58">
        <v>157.69999999999999</v>
      </c>
      <c r="K58">
        <v>113.2</v>
      </c>
      <c r="L58">
        <v>104.1</v>
      </c>
      <c r="M58">
        <v>115.5</v>
      </c>
      <c r="N58">
        <v>114.8</v>
      </c>
      <c r="O58">
        <v>122.1</v>
      </c>
      <c r="P58" s="36">
        <v>120.85</v>
      </c>
      <c r="Q58" s="36">
        <v>117.80000000000001</v>
      </c>
      <c r="R58" s="36">
        <v>111.36666666666667</v>
      </c>
      <c r="S58" s="36">
        <v>144.44999999999999</v>
      </c>
      <c r="T58" s="36">
        <v>124.7</v>
      </c>
      <c r="U58">
        <v>118.8</v>
      </c>
      <c r="V58">
        <v>119.6</v>
      </c>
      <c r="W58">
        <v>116.3</v>
      </c>
      <c r="X58">
        <v>119.1</v>
      </c>
      <c r="Y58">
        <v>114.8</v>
      </c>
      <c r="Z58">
        <v>113.9</v>
      </c>
      <c r="AA58">
        <v>115.2</v>
      </c>
      <c r="AB58">
        <v>112.7</v>
      </c>
      <c r="AC58">
        <v>113.1</v>
      </c>
      <c r="AD58">
        <v>112.1</v>
      </c>
      <c r="AE58">
        <v>116.8</v>
      </c>
      <c r="AF58">
        <v>109.2</v>
      </c>
      <c r="AG58">
        <v>113.3</v>
      </c>
      <c r="AH58">
        <v>119.2</v>
      </c>
    </row>
    <row r="59" spans="1:34">
      <c r="A59" t="s">
        <v>60</v>
      </c>
      <c r="B59">
        <v>2014</v>
      </c>
      <c r="C59" t="s">
        <v>213</v>
      </c>
      <c r="D59">
        <v>121.8</v>
      </c>
      <c r="E59">
        <v>122.8</v>
      </c>
      <c r="F59">
        <v>117.8</v>
      </c>
      <c r="G59">
        <v>121.9</v>
      </c>
      <c r="H59">
        <v>110.6</v>
      </c>
      <c r="I59">
        <v>129.69999999999999</v>
      </c>
      <c r="J59">
        <v>161.1</v>
      </c>
      <c r="K59">
        <v>114.1</v>
      </c>
      <c r="L59">
        <v>105.1</v>
      </c>
      <c r="M59">
        <v>114.6</v>
      </c>
      <c r="N59">
        <v>115.8</v>
      </c>
      <c r="O59">
        <v>121.7</v>
      </c>
      <c r="P59" s="36">
        <v>120.3</v>
      </c>
      <c r="Q59" s="36">
        <v>117.94999999999999</v>
      </c>
      <c r="R59" s="36">
        <v>112.46666666666665</v>
      </c>
      <c r="S59" s="36">
        <v>145.39999999999998</v>
      </c>
      <c r="T59" s="36">
        <v>125.3</v>
      </c>
      <c r="U59">
        <v>118.8</v>
      </c>
      <c r="V59">
        <v>120.9</v>
      </c>
      <c r="W59">
        <v>118.8</v>
      </c>
      <c r="X59">
        <v>120.7</v>
      </c>
      <c r="Y59" t="s">
        <v>79</v>
      </c>
      <c r="Z59">
        <v>115.4</v>
      </c>
      <c r="AA59">
        <v>115.9</v>
      </c>
      <c r="AB59">
        <v>114</v>
      </c>
      <c r="AC59">
        <v>113.2</v>
      </c>
      <c r="AD59">
        <v>112.2</v>
      </c>
      <c r="AE59">
        <v>116.2</v>
      </c>
      <c r="AF59">
        <v>109.4</v>
      </c>
      <c r="AG59">
        <v>113.5</v>
      </c>
      <c r="AH59">
        <v>120.7</v>
      </c>
    </row>
    <row r="60" spans="1:34">
      <c r="A60" t="s">
        <v>85</v>
      </c>
      <c r="B60">
        <v>2014</v>
      </c>
      <c r="C60" t="s">
        <v>213</v>
      </c>
      <c r="D60">
        <v>124.8</v>
      </c>
      <c r="E60">
        <v>127.3</v>
      </c>
      <c r="F60">
        <v>116.5</v>
      </c>
      <c r="G60">
        <v>122.2</v>
      </c>
      <c r="H60">
        <v>103.6</v>
      </c>
      <c r="I60">
        <v>132.69999999999999</v>
      </c>
      <c r="J60">
        <v>181.9</v>
      </c>
      <c r="K60">
        <v>115.2</v>
      </c>
      <c r="L60">
        <v>102.7</v>
      </c>
      <c r="M60">
        <v>122.1</v>
      </c>
      <c r="N60">
        <v>114.4</v>
      </c>
      <c r="O60">
        <v>124.7</v>
      </c>
      <c r="P60" s="36">
        <v>121.9</v>
      </c>
      <c r="Q60" s="36">
        <v>120</v>
      </c>
      <c r="R60" s="36">
        <v>110.33333333333333</v>
      </c>
      <c r="S60" s="36">
        <v>157.30000000000001</v>
      </c>
      <c r="T60" s="36">
        <v>128.9</v>
      </c>
      <c r="U60">
        <v>123</v>
      </c>
      <c r="V60">
        <v>118.6</v>
      </c>
      <c r="W60">
        <v>114.1</v>
      </c>
      <c r="X60">
        <v>117.9</v>
      </c>
      <c r="Y60">
        <v>115.5</v>
      </c>
      <c r="Z60">
        <v>111.8</v>
      </c>
      <c r="AA60">
        <v>115.3</v>
      </c>
      <c r="AB60">
        <v>112.2</v>
      </c>
      <c r="AC60">
        <v>112.5</v>
      </c>
      <c r="AD60">
        <v>112.9</v>
      </c>
      <c r="AE60">
        <v>119.2</v>
      </c>
      <c r="AF60">
        <v>110.5</v>
      </c>
      <c r="AG60">
        <v>113.9</v>
      </c>
      <c r="AH60">
        <v>119.9</v>
      </c>
    </row>
    <row r="61" spans="1:34">
      <c r="A61" t="s">
        <v>104</v>
      </c>
      <c r="B61">
        <v>2014</v>
      </c>
      <c r="C61" t="s">
        <v>213</v>
      </c>
      <c r="D61">
        <v>122.7</v>
      </c>
      <c r="E61">
        <v>124.4</v>
      </c>
      <c r="F61">
        <v>117.3</v>
      </c>
      <c r="G61">
        <v>122</v>
      </c>
      <c r="H61">
        <v>108</v>
      </c>
      <c r="I61">
        <v>131.1</v>
      </c>
      <c r="J61">
        <v>168.2</v>
      </c>
      <c r="K61">
        <v>114.5</v>
      </c>
      <c r="L61">
        <v>104.3</v>
      </c>
      <c r="M61">
        <v>117.1</v>
      </c>
      <c r="N61">
        <v>115.2</v>
      </c>
      <c r="O61">
        <v>123.1</v>
      </c>
      <c r="P61" s="36">
        <v>120.85</v>
      </c>
      <c r="Q61" s="36">
        <v>118.6</v>
      </c>
      <c r="R61" s="36">
        <v>111.8</v>
      </c>
      <c r="S61" s="36">
        <v>149.64999999999998</v>
      </c>
      <c r="T61" s="36">
        <v>126.6</v>
      </c>
      <c r="U61">
        <v>119.9</v>
      </c>
      <c r="V61">
        <v>120</v>
      </c>
      <c r="W61">
        <v>116.8</v>
      </c>
      <c r="X61">
        <v>119.6</v>
      </c>
      <c r="Y61">
        <v>115.5</v>
      </c>
      <c r="Z61">
        <v>114</v>
      </c>
      <c r="AA61">
        <v>115.6</v>
      </c>
      <c r="AB61">
        <v>113.3</v>
      </c>
      <c r="AC61">
        <v>112.8</v>
      </c>
      <c r="AD61">
        <v>112.6</v>
      </c>
      <c r="AE61">
        <v>118</v>
      </c>
      <c r="AF61">
        <v>109.9</v>
      </c>
      <c r="AG61">
        <v>113.7</v>
      </c>
      <c r="AH61">
        <v>120.3</v>
      </c>
    </row>
    <row r="62" spans="1:34">
      <c r="A62" t="s">
        <v>60</v>
      </c>
      <c r="B62">
        <v>2014</v>
      </c>
      <c r="C62" t="s">
        <v>228</v>
      </c>
      <c r="D62">
        <v>122.3</v>
      </c>
      <c r="E62">
        <v>122.4</v>
      </c>
      <c r="F62">
        <v>117.8</v>
      </c>
      <c r="G62">
        <v>122.7</v>
      </c>
      <c r="H62">
        <v>110.4</v>
      </c>
      <c r="I62">
        <v>129.80000000000001</v>
      </c>
      <c r="J62">
        <v>158.80000000000001</v>
      </c>
      <c r="K62">
        <v>115</v>
      </c>
      <c r="L62">
        <v>104.7</v>
      </c>
      <c r="M62">
        <v>114.9</v>
      </c>
      <c r="N62">
        <v>116.5</v>
      </c>
      <c r="O62">
        <v>122.6</v>
      </c>
      <c r="P62" s="36">
        <v>120.1</v>
      </c>
      <c r="Q62" s="36">
        <v>118.65</v>
      </c>
      <c r="R62" s="36">
        <v>112.56666666666668</v>
      </c>
      <c r="S62" s="36">
        <v>144.30000000000001</v>
      </c>
      <c r="T62" s="36">
        <v>125.3</v>
      </c>
      <c r="U62">
        <v>119.5</v>
      </c>
      <c r="V62">
        <v>121.7</v>
      </c>
      <c r="W62">
        <v>119.2</v>
      </c>
      <c r="X62">
        <v>121.3</v>
      </c>
      <c r="Y62" t="s">
        <v>79</v>
      </c>
      <c r="Z62">
        <v>115.8</v>
      </c>
      <c r="AA62">
        <v>116.7</v>
      </c>
      <c r="AB62">
        <v>114.5</v>
      </c>
      <c r="AC62">
        <v>112.8</v>
      </c>
      <c r="AD62">
        <v>112.6</v>
      </c>
      <c r="AE62">
        <v>116.6</v>
      </c>
      <c r="AF62">
        <v>109.1</v>
      </c>
      <c r="AG62">
        <v>113.7</v>
      </c>
      <c r="AH62">
        <v>120.9</v>
      </c>
    </row>
    <row r="63" spans="1:34">
      <c r="A63" t="s">
        <v>85</v>
      </c>
      <c r="B63">
        <v>2014</v>
      </c>
      <c r="C63" t="s">
        <v>228</v>
      </c>
      <c r="D63">
        <v>124.2</v>
      </c>
      <c r="E63">
        <v>125.4</v>
      </c>
      <c r="F63">
        <v>116.4</v>
      </c>
      <c r="G63">
        <v>122.7</v>
      </c>
      <c r="H63">
        <v>103.5</v>
      </c>
      <c r="I63">
        <v>124.5</v>
      </c>
      <c r="J63">
        <v>168.6</v>
      </c>
      <c r="K63">
        <v>116.9</v>
      </c>
      <c r="L63">
        <v>101.9</v>
      </c>
      <c r="M63">
        <v>122.9</v>
      </c>
      <c r="N63">
        <v>114.8</v>
      </c>
      <c r="O63">
        <v>125.2</v>
      </c>
      <c r="P63" s="36">
        <v>120.9</v>
      </c>
      <c r="Q63" s="36">
        <v>120.55000000000001</v>
      </c>
      <c r="R63" s="36">
        <v>110.2</v>
      </c>
      <c r="S63" s="36">
        <v>146.55000000000001</v>
      </c>
      <c r="T63" s="36">
        <v>126.7</v>
      </c>
      <c r="U63">
        <v>124.3</v>
      </c>
      <c r="V63">
        <v>119.2</v>
      </c>
      <c r="W63">
        <v>114.5</v>
      </c>
      <c r="X63">
        <v>118.4</v>
      </c>
      <c r="Y63">
        <v>116.1</v>
      </c>
      <c r="Z63">
        <v>111.8</v>
      </c>
      <c r="AA63">
        <v>115.5</v>
      </c>
      <c r="AB63">
        <v>112.3</v>
      </c>
      <c r="AC63">
        <v>111.2</v>
      </c>
      <c r="AD63">
        <v>113.4</v>
      </c>
      <c r="AE63">
        <v>120</v>
      </c>
      <c r="AF63">
        <v>110</v>
      </c>
      <c r="AG63">
        <v>113.6</v>
      </c>
      <c r="AH63">
        <v>119.2</v>
      </c>
    </row>
    <row r="64" spans="1:34">
      <c r="A64" t="s">
        <v>104</v>
      </c>
      <c r="B64">
        <v>2014</v>
      </c>
      <c r="C64" t="s">
        <v>228</v>
      </c>
      <c r="D64">
        <v>122.9</v>
      </c>
      <c r="E64">
        <v>123.5</v>
      </c>
      <c r="F64">
        <v>117.3</v>
      </c>
      <c r="G64">
        <v>122.7</v>
      </c>
      <c r="H64">
        <v>107.9</v>
      </c>
      <c r="I64">
        <v>127.3</v>
      </c>
      <c r="J64">
        <v>162.1</v>
      </c>
      <c r="K64">
        <v>115.6</v>
      </c>
      <c r="L64">
        <v>103.8</v>
      </c>
      <c r="M64">
        <v>117.6</v>
      </c>
      <c r="N64">
        <v>115.8</v>
      </c>
      <c r="O64">
        <v>123.8</v>
      </c>
      <c r="P64" s="36">
        <v>120.4</v>
      </c>
      <c r="Q64" s="36">
        <v>119.25</v>
      </c>
      <c r="R64" s="36">
        <v>111.83333333333333</v>
      </c>
      <c r="S64" s="36">
        <v>144.69999999999999</v>
      </c>
      <c r="T64" s="36">
        <v>125.8</v>
      </c>
      <c r="U64">
        <v>120.8</v>
      </c>
      <c r="V64">
        <v>120.7</v>
      </c>
      <c r="W64">
        <v>117.2</v>
      </c>
      <c r="X64">
        <v>120.1</v>
      </c>
      <c r="Y64">
        <v>116.1</v>
      </c>
      <c r="Z64">
        <v>114.3</v>
      </c>
      <c r="AA64">
        <v>116.1</v>
      </c>
      <c r="AB64">
        <v>113.7</v>
      </c>
      <c r="AC64">
        <v>112</v>
      </c>
      <c r="AD64">
        <v>113.1</v>
      </c>
      <c r="AE64">
        <v>118.6</v>
      </c>
      <c r="AF64">
        <v>109.5</v>
      </c>
      <c r="AG64">
        <v>113.7</v>
      </c>
      <c r="AH64">
        <v>120.1</v>
      </c>
    </row>
    <row r="65" spans="1:34">
      <c r="A65" t="s">
        <v>60</v>
      </c>
      <c r="B65">
        <v>2014</v>
      </c>
      <c r="C65" t="s">
        <v>238</v>
      </c>
      <c r="D65">
        <v>122.6</v>
      </c>
      <c r="E65">
        <v>122.5</v>
      </c>
      <c r="F65">
        <v>118.3</v>
      </c>
      <c r="G65">
        <v>123.2</v>
      </c>
      <c r="H65">
        <v>110.5</v>
      </c>
      <c r="I65">
        <v>128.9</v>
      </c>
      <c r="J65">
        <v>155.30000000000001</v>
      </c>
      <c r="K65">
        <v>115.5</v>
      </c>
      <c r="L65">
        <v>104</v>
      </c>
      <c r="M65">
        <v>115.3</v>
      </c>
      <c r="N65">
        <v>116.8</v>
      </c>
      <c r="O65">
        <v>123.2</v>
      </c>
      <c r="P65" s="36">
        <v>120.4</v>
      </c>
      <c r="Q65" s="36">
        <v>119.05</v>
      </c>
      <c r="R65" s="36">
        <v>112.56666666666666</v>
      </c>
      <c r="S65" s="36">
        <v>142.10000000000002</v>
      </c>
      <c r="T65" s="36">
        <v>125.1</v>
      </c>
      <c r="U65">
        <v>120</v>
      </c>
      <c r="V65">
        <v>122.7</v>
      </c>
      <c r="W65">
        <v>120.3</v>
      </c>
      <c r="X65">
        <v>122.3</v>
      </c>
      <c r="Y65" t="s">
        <v>79</v>
      </c>
      <c r="Z65">
        <v>116.4</v>
      </c>
      <c r="AA65">
        <v>117.5</v>
      </c>
      <c r="AB65">
        <v>115.3</v>
      </c>
      <c r="AC65">
        <v>112.6</v>
      </c>
      <c r="AD65">
        <v>113</v>
      </c>
      <c r="AE65">
        <v>116.9</v>
      </c>
      <c r="AF65">
        <v>109.3</v>
      </c>
      <c r="AG65">
        <v>114</v>
      </c>
      <c r="AH65">
        <v>121</v>
      </c>
    </row>
    <row r="66" spans="1:34">
      <c r="A66" t="s">
        <v>85</v>
      </c>
      <c r="B66">
        <v>2014</v>
      </c>
      <c r="C66" t="s">
        <v>238</v>
      </c>
      <c r="D66">
        <v>124.6</v>
      </c>
      <c r="E66">
        <v>126.1</v>
      </c>
      <c r="F66">
        <v>117.8</v>
      </c>
      <c r="G66">
        <v>123.1</v>
      </c>
      <c r="H66">
        <v>103.5</v>
      </c>
      <c r="I66">
        <v>123.5</v>
      </c>
      <c r="J66">
        <v>159.6</v>
      </c>
      <c r="K66">
        <v>117.4</v>
      </c>
      <c r="L66">
        <v>101.2</v>
      </c>
      <c r="M66">
        <v>123.8</v>
      </c>
      <c r="N66">
        <v>115.2</v>
      </c>
      <c r="O66">
        <v>125.9</v>
      </c>
      <c r="P66" s="36">
        <v>121.94999999999999</v>
      </c>
      <c r="Q66" s="36">
        <v>121</v>
      </c>
      <c r="R66" s="36">
        <v>110.2</v>
      </c>
      <c r="S66" s="36">
        <v>141.55000000000001</v>
      </c>
      <c r="T66" s="36">
        <v>125.8</v>
      </c>
      <c r="U66">
        <v>124.3</v>
      </c>
      <c r="V66">
        <v>119.6</v>
      </c>
      <c r="W66">
        <v>114.9</v>
      </c>
      <c r="X66">
        <v>118.9</v>
      </c>
      <c r="Y66">
        <v>116.7</v>
      </c>
      <c r="Z66">
        <v>112</v>
      </c>
      <c r="AA66">
        <v>115.8</v>
      </c>
      <c r="AB66">
        <v>112.6</v>
      </c>
      <c r="AC66">
        <v>111</v>
      </c>
      <c r="AD66">
        <v>113.6</v>
      </c>
      <c r="AE66">
        <v>120.2</v>
      </c>
      <c r="AF66">
        <v>110.1</v>
      </c>
      <c r="AG66">
        <v>113.7</v>
      </c>
      <c r="AH66">
        <v>119.1</v>
      </c>
    </row>
    <row r="67" spans="1:34">
      <c r="A67" t="s">
        <v>104</v>
      </c>
      <c r="B67">
        <v>2014</v>
      </c>
      <c r="C67" t="s">
        <v>238</v>
      </c>
      <c r="D67">
        <v>123.2</v>
      </c>
      <c r="E67">
        <v>123.8</v>
      </c>
      <c r="F67">
        <v>118.1</v>
      </c>
      <c r="G67">
        <v>123.2</v>
      </c>
      <c r="H67">
        <v>107.9</v>
      </c>
      <c r="I67">
        <v>126.4</v>
      </c>
      <c r="J67">
        <v>156.80000000000001</v>
      </c>
      <c r="K67">
        <v>116.1</v>
      </c>
      <c r="L67">
        <v>103.1</v>
      </c>
      <c r="M67">
        <v>118.1</v>
      </c>
      <c r="N67">
        <v>116.1</v>
      </c>
      <c r="O67">
        <v>124.5</v>
      </c>
      <c r="P67" s="36">
        <v>120.94999999999999</v>
      </c>
      <c r="Q67" s="36">
        <v>119.65</v>
      </c>
      <c r="R67" s="36">
        <v>111.83333333333333</v>
      </c>
      <c r="S67" s="36">
        <v>141.60000000000002</v>
      </c>
      <c r="T67" s="36">
        <v>125.4</v>
      </c>
      <c r="U67">
        <v>121.1</v>
      </c>
      <c r="V67">
        <v>121.5</v>
      </c>
      <c r="W67">
        <v>118.1</v>
      </c>
      <c r="X67">
        <v>121</v>
      </c>
      <c r="Y67">
        <v>116.7</v>
      </c>
      <c r="Z67">
        <v>114.7</v>
      </c>
      <c r="AA67">
        <v>116.7</v>
      </c>
      <c r="AB67">
        <v>114.3</v>
      </c>
      <c r="AC67">
        <v>111.8</v>
      </c>
      <c r="AD67">
        <v>113.3</v>
      </c>
      <c r="AE67">
        <v>118.8</v>
      </c>
      <c r="AF67">
        <v>109.6</v>
      </c>
      <c r="AG67">
        <v>113.9</v>
      </c>
      <c r="AH67">
        <v>120.1</v>
      </c>
    </row>
    <row r="68" spans="1:34">
      <c r="A68" t="s">
        <v>60</v>
      </c>
      <c r="B68">
        <v>2014</v>
      </c>
      <c r="C68" t="s">
        <v>264</v>
      </c>
      <c r="D68">
        <v>122.7</v>
      </c>
      <c r="E68">
        <v>122.6</v>
      </c>
      <c r="F68">
        <v>119.9</v>
      </c>
      <c r="G68">
        <v>124</v>
      </c>
      <c r="H68">
        <v>110.5</v>
      </c>
      <c r="I68">
        <v>128.80000000000001</v>
      </c>
      <c r="J68">
        <v>152</v>
      </c>
      <c r="K68">
        <v>116.2</v>
      </c>
      <c r="L68">
        <v>103.3</v>
      </c>
      <c r="M68">
        <v>115.8</v>
      </c>
      <c r="N68">
        <v>116.8</v>
      </c>
      <c r="O68">
        <v>124.5</v>
      </c>
      <c r="P68" s="36">
        <v>121.25</v>
      </c>
      <c r="Q68" s="36">
        <v>119.45</v>
      </c>
      <c r="R68" s="36">
        <v>112.76666666666667</v>
      </c>
      <c r="S68" s="36">
        <v>140.4</v>
      </c>
      <c r="T68" s="36">
        <v>124.9</v>
      </c>
      <c r="U68">
        <v>120.8</v>
      </c>
      <c r="V68">
        <v>123.3</v>
      </c>
      <c r="W68">
        <v>120.5</v>
      </c>
      <c r="X68">
        <v>122.9</v>
      </c>
      <c r="Y68" t="s">
        <v>79</v>
      </c>
      <c r="Z68">
        <v>117.3</v>
      </c>
      <c r="AA68">
        <v>118.1</v>
      </c>
      <c r="AB68">
        <v>115.9</v>
      </c>
      <c r="AC68">
        <v>112</v>
      </c>
      <c r="AD68">
        <v>113.3</v>
      </c>
      <c r="AE68">
        <v>117.2</v>
      </c>
      <c r="AF68">
        <v>108.8</v>
      </c>
      <c r="AG68">
        <v>114.1</v>
      </c>
      <c r="AH68">
        <v>121.1</v>
      </c>
    </row>
    <row r="69" spans="1:34">
      <c r="A69" t="s">
        <v>85</v>
      </c>
      <c r="B69">
        <v>2014</v>
      </c>
      <c r="C69" t="s">
        <v>264</v>
      </c>
      <c r="D69">
        <v>124.5</v>
      </c>
      <c r="E69">
        <v>125.6</v>
      </c>
      <c r="F69">
        <v>122.7</v>
      </c>
      <c r="G69">
        <v>124.6</v>
      </c>
      <c r="H69">
        <v>103.2</v>
      </c>
      <c r="I69">
        <v>122.2</v>
      </c>
      <c r="J69">
        <v>153.19999999999999</v>
      </c>
      <c r="K69">
        <v>119.3</v>
      </c>
      <c r="L69">
        <v>99.8</v>
      </c>
      <c r="M69">
        <v>124.6</v>
      </c>
      <c r="N69">
        <v>115.8</v>
      </c>
      <c r="O69">
        <v>126.9</v>
      </c>
      <c r="P69" s="36">
        <v>124.15</v>
      </c>
      <c r="Q69" s="36">
        <v>121.9</v>
      </c>
      <c r="R69" s="36">
        <v>109.96666666666665</v>
      </c>
      <c r="S69" s="36">
        <v>137.69999999999999</v>
      </c>
      <c r="T69" s="36">
        <v>125.4</v>
      </c>
      <c r="U69">
        <v>125.8</v>
      </c>
      <c r="V69">
        <v>120.3</v>
      </c>
      <c r="W69">
        <v>115.4</v>
      </c>
      <c r="X69">
        <v>119.5</v>
      </c>
      <c r="Y69">
        <v>117.1</v>
      </c>
      <c r="Z69">
        <v>112.6</v>
      </c>
      <c r="AA69">
        <v>116.4</v>
      </c>
      <c r="AB69">
        <v>113</v>
      </c>
      <c r="AC69">
        <v>109.7</v>
      </c>
      <c r="AD69">
        <v>114</v>
      </c>
      <c r="AE69">
        <v>120.3</v>
      </c>
      <c r="AF69">
        <v>109.6</v>
      </c>
      <c r="AG69">
        <v>113.4</v>
      </c>
      <c r="AH69">
        <v>119</v>
      </c>
    </row>
    <row r="70" spans="1:34">
      <c r="A70" t="s">
        <v>104</v>
      </c>
      <c r="B70">
        <v>2014</v>
      </c>
      <c r="C70" t="s">
        <v>264</v>
      </c>
      <c r="D70">
        <v>123.3</v>
      </c>
      <c r="E70">
        <v>123.7</v>
      </c>
      <c r="F70">
        <v>121</v>
      </c>
      <c r="G70">
        <v>124.2</v>
      </c>
      <c r="H70">
        <v>107.8</v>
      </c>
      <c r="I70">
        <v>125.7</v>
      </c>
      <c r="J70">
        <v>152.4</v>
      </c>
      <c r="K70">
        <v>117.2</v>
      </c>
      <c r="L70">
        <v>102.1</v>
      </c>
      <c r="M70">
        <v>118.7</v>
      </c>
      <c r="N70">
        <v>116.4</v>
      </c>
      <c r="O70">
        <v>125.6</v>
      </c>
      <c r="P70" s="36">
        <v>122.35</v>
      </c>
      <c r="Q70" s="36">
        <v>120.25</v>
      </c>
      <c r="R70" s="36">
        <v>111.83333333333333</v>
      </c>
      <c r="S70" s="36">
        <v>139.05000000000001</v>
      </c>
      <c r="T70" s="36">
        <v>125.1</v>
      </c>
      <c r="U70">
        <v>122.1</v>
      </c>
      <c r="V70">
        <v>122.1</v>
      </c>
      <c r="W70">
        <v>118.4</v>
      </c>
      <c r="X70">
        <v>121.6</v>
      </c>
      <c r="Y70">
        <v>117.1</v>
      </c>
      <c r="Z70">
        <v>115.5</v>
      </c>
      <c r="AA70">
        <v>117.3</v>
      </c>
      <c r="AB70">
        <v>114.8</v>
      </c>
      <c r="AC70">
        <v>110.8</v>
      </c>
      <c r="AD70">
        <v>113.7</v>
      </c>
      <c r="AE70">
        <v>119</v>
      </c>
      <c r="AF70">
        <v>109.1</v>
      </c>
      <c r="AG70">
        <v>113.8</v>
      </c>
      <c r="AH70">
        <v>120.1</v>
      </c>
    </row>
    <row r="71" spans="1:34">
      <c r="A71" t="s">
        <v>60</v>
      </c>
      <c r="B71">
        <v>2014</v>
      </c>
      <c r="C71" t="s">
        <v>273</v>
      </c>
      <c r="D71">
        <v>122.4</v>
      </c>
      <c r="E71">
        <v>122.4</v>
      </c>
      <c r="F71">
        <v>121.8</v>
      </c>
      <c r="G71">
        <v>124.2</v>
      </c>
      <c r="H71">
        <v>110.2</v>
      </c>
      <c r="I71">
        <v>128.6</v>
      </c>
      <c r="J71">
        <v>140.30000000000001</v>
      </c>
      <c r="K71">
        <v>116.3</v>
      </c>
      <c r="L71">
        <v>102</v>
      </c>
      <c r="M71">
        <v>116</v>
      </c>
      <c r="N71">
        <v>117.3</v>
      </c>
      <c r="O71">
        <v>124.8</v>
      </c>
      <c r="P71" s="36">
        <v>122.1</v>
      </c>
      <c r="Q71" s="36">
        <v>119.35</v>
      </c>
      <c r="R71" s="36">
        <v>112.33333333333333</v>
      </c>
      <c r="S71" s="36">
        <v>134.44999999999999</v>
      </c>
      <c r="T71" s="36">
        <v>123.3</v>
      </c>
      <c r="U71">
        <v>121.7</v>
      </c>
      <c r="V71">
        <v>123.8</v>
      </c>
      <c r="W71">
        <v>120.6</v>
      </c>
      <c r="X71">
        <v>123.3</v>
      </c>
      <c r="Y71" t="s">
        <v>79</v>
      </c>
      <c r="Z71">
        <v>117.4</v>
      </c>
      <c r="AA71">
        <v>118.2</v>
      </c>
      <c r="AB71">
        <v>116.2</v>
      </c>
      <c r="AC71">
        <v>111.5</v>
      </c>
      <c r="AD71">
        <v>113.3</v>
      </c>
      <c r="AE71">
        <v>117.7</v>
      </c>
      <c r="AF71">
        <v>109.4</v>
      </c>
      <c r="AG71">
        <v>114.2</v>
      </c>
      <c r="AH71">
        <v>120.3</v>
      </c>
    </row>
    <row r="72" spans="1:34">
      <c r="A72" t="s">
        <v>85</v>
      </c>
      <c r="B72">
        <v>2014</v>
      </c>
      <c r="C72" t="s">
        <v>273</v>
      </c>
      <c r="D72">
        <v>124</v>
      </c>
      <c r="E72">
        <v>124.7</v>
      </c>
      <c r="F72">
        <v>126.3</v>
      </c>
      <c r="G72">
        <v>124.9</v>
      </c>
      <c r="H72">
        <v>103</v>
      </c>
      <c r="I72">
        <v>122.3</v>
      </c>
      <c r="J72">
        <v>141</v>
      </c>
      <c r="K72">
        <v>120.1</v>
      </c>
      <c r="L72">
        <v>97.8</v>
      </c>
      <c r="M72">
        <v>125.4</v>
      </c>
      <c r="N72">
        <v>116.1</v>
      </c>
      <c r="O72">
        <v>127.6</v>
      </c>
      <c r="P72" s="36">
        <v>125.5</v>
      </c>
      <c r="Q72" s="36">
        <v>122.05</v>
      </c>
      <c r="R72" s="36">
        <v>109.46666666666665</v>
      </c>
      <c r="S72" s="36">
        <v>131.65</v>
      </c>
      <c r="T72" s="36">
        <v>124</v>
      </c>
      <c r="U72">
        <v>126.4</v>
      </c>
      <c r="V72">
        <v>120.7</v>
      </c>
      <c r="W72">
        <v>115.8</v>
      </c>
      <c r="X72">
        <v>120</v>
      </c>
      <c r="Y72">
        <v>116.5</v>
      </c>
      <c r="Z72">
        <v>113</v>
      </c>
      <c r="AA72">
        <v>116.8</v>
      </c>
      <c r="AB72">
        <v>113.2</v>
      </c>
      <c r="AC72">
        <v>108.8</v>
      </c>
      <c r="AD72">
        <v>114.3</v>
      </c>
      <c r="AE72">
        <v>120.7</v>
      </c>
      <c r="AF72">
        <v>110.4</v>
      </c>
      <c r="AG72">
        <v>113.4</v>
      </c>
      <c r="AH72">
        <v>118.4</v>
      </c>
    </row>
    <row r="73" spans="1:34">
      <c r="A73" t="s">
        <v>104</v>
      </c>
      <c r="B73">
        <v>2014</v>
      </c>
      <c r="C73" t="s">
        <v>273</v>
      </c>
      <c r="D73">
        <v>122.9</v>
      </c>
      <c r="E73">
        <v>123.2</v>
      </c>
      <c r="F73">
        <v>123.5</v>
      </c>
      <c r="G73">
        <v>124.5</v>
      </c>
      <c r="H73">
        <v>107.6</v>
      </c>
      <c r="I73">
        <v>125.7</v>
      </c>
      <c r="J73">
        <v>140.5</v>
      </c>
      <c r="K73">
        <v>117.6</v>
      </c>
      <c r="L73">
        <v>100.6</v>
      </c>
      <c r="M73">
        <v>119.1</v>
      </c>
      <c r="N73">
        <v>116.8</v>
      </c>
      <c r="O73">
        <v>126.1</v>
      </c>
      <c r="P73" s="36">
        <v>123.35</v>
      </c>
      <c r="Q73" s="36">
        <v>120.25</v>
      </c>
      <c r="R73" s="36">
        <v>111.43333333333332</v>
      </c>
      <c r="S73" s="36">
        <v>133.1</v>
      </c>
      <c r="T73" s="36">
        <v>123.6</v>
      </c>
      <c r="U73">
        <v>123</v>
      </c>
      <c r="V73">
        <v>122.6</v>
      </c>
      <c r="W73">
        <v>118.6</v>
      </c>
      <c r="X73">
        <v>122</v>
      </c>
      <c r="Y73">
        <v>116.5</v>
      </c>
      <c r="Z73">
        <v>115.7</v>
      </c>
      <c r="AA73">
        <v>117.5</v>
      </c>
      <c r="AB73">
        <v>115.1</v>
      </c>
      <c r="AC73">
        <v>110.1</v>
      </c>
      <c r="AD73">
        <v>113.9</v>
      </c>
      <c r="AE73">
        <v>119.5</v>
      </c>
      <c r="AF73">
        <v>109.8</v>
      </c>
      <c r="AG73">
        <v>113.8</v>
      </c>
      <c r="AH73">
        <v>119.4</v>
      </c>
    </row>
    <row r="74" spans="1:34">
      <c r="A74" t="s">
        <v>60</v>
      </c>
      <c r="B74">
        <v>2015</v>
      </c>
      <c r="C74" t="s">
        <v>62</v>
      </c>
      <c r="D74">
        <v>123.1</v>
      </c>
      <c r="E74">
        <v>123.1</v>
      </c>
      <c r="F74">
        <v>122.1</v>
      </c>
      <c r="G74">
        <v>124.9</v>
      </c>
      <c r="H74">
        <v>111</v>
      </c>
      <c r="I74">
        <v>130.4</v>
      </c>
      <c r="J74">
        <v>132.30000000000001</v>
      </c>
      <c r="K74">
        <v>117.2</v>
      </c>
      <c r="L74">
        <v>100.5</v>
      </c>
      <c r="M74">
        <v>117.2</v>
      </c>
      <c r="N74">
        <v>117.9</v>
      </c>
      <c r="O74">
        <v>125.6</v>
      </c>
      <c r="P74" s="36">
        <v>122.6</v>
      </c>
      <c r="Q74" s="36">
        <v>120.15</v>
      </c>
      <c r="R74" s="36">
        <v>112.36666666666667</v>
      </c>
      <c r="S74" s="36">
        <v>131.35000000000002</v>
      </c>
      <c r="T74" s="36">
        <v>122.8</v>
      </c>
      <c r="U74">
        <v>122.7</v>
      </c>
      <c r="V74">
        <v>124.4</v>
      </c>
      <c r="W74">
        <v>121.6</v>
      </c>
      <c r="X74">
        <v>124</v>
      </c>
      <c r="Y74" t="s">
        <v>79</v>
      </c>
      <c r="Z74">
        <v>118.4</v>
      </c>
      <c r="AA74">
        <v>118.9</v>
      </c>
      <c r="AB74">
        <v>116.6</v>
      </c>
      <c r="AC74">
        <v>111</v>
      </c>
      <c r="AD74">
        <v>114</v>
      </c>
      <c r="AE74">
        <v>118.2</v>
      </c>
      <c r="AF74">
        <v>110.2</v>
      </c>
      <c r="AG74">
        <v>114.5</v>
      </c>
      <c r="AH74">
        <v>120.3</v>
      </c>
    </row>
    <row r="75" spans="1:34">
      <c r="A75" t="s">
        <v>85</v>
      </c>
      <c r="B75">
        <v>2015</v>
      </c>
      <c r="C75" t="s">
        <v>62</v>
      </c>
      <c r="D75">
        <v>124</v>
      </c>
      <c r="E75">
        <v>125.5</v>
      </c>
      <c r="F75">
        <v>126.6</v>
      </c>
      <c r="G75">
        <v>125.2</v>
      </c>
      <c r="H75">
        <v>104.3</v>
      </c>
      <c r="I75">
        <v>121.3</v>
      </c>
      <c r="J75">
        <v>134.4</v>
      </c>
      <c r="K75">
        <v>122.9</v>
      </c>
      <c r="L75">
        <v>96.1</v>
      </c>
      <c r="M75">
        <v>126.6</v>
      </c>
      <c r="N75">
        <v>116.5</v>
      </c>
      <c r="O75">
        <v>128</v>
      </c>
      <c r="P75" s="36">
        <v>126.05</v>
      </c>
      <c r="Q75" s="36">
        <v>123.45</v>
      </c>
      <c r="R75" s="36">
        <v>109.46666666666665</v>
      </c>
      <c r="S75" s="36">
        <v>127.85</v>
      </c>
      <c r="T75" s="36">
        <v>123.5</v>
      </c>
      <c r="U75">
        <v>127.4</v>
      </c>
      <c r="V75">
        <v>121</v>
      </c>
      <c r="W75">
        <v>116.1</v>
      </c>
      <c r="X75">
        <v>120.2</v>
      </c>
      <c r="Y75">
        <v>117.3</v>
      </c>
      <c r="Z75">
        <v>113.4</v>
      </c>
      <c r="AA75">
        <v>117.2</v>
      </c>
      <c r="AB75">
        <v>113.7</v>
      </c>
      <c r="AC75">
        <v>107.9</v>
      </c>
      <c r="AD75">
        <v>114.6</v>
      </c>
      <c r="AE75">
        <v>120.8</v>
      </c>
      <c r="AF75">
        <v>111.4</v>
      </c>
      <c r="AG75">
        <v>113.4</v>
      </c>
      <c r="AH75">
        <v>118.5</v>
      </c>
    </row>
    <row r="76" spans="1:34">
      <c r="A76" t="s">
        <v>104</v>
      </c>
      <c r="B76">
        <v>2015</v>
      </c>
      <c r="C76" t="s">
        <v>62</v>
      </c>
      <c r="D76">
        <v>123.4</v>
      </c>
      <c r="E76">
        <v>123.9</v>
      </c>
      <c r="F76">
        <v>123.8</v>
      </c>
      <c r="G76">
        <v>125</v>
      </c>
      <c r="H76">
        <v>108.5</v>
      </c>
      <c r="I76">
        <v>126.2</v>
      </c>
      <c r="J76">
        <v>133</v>
      </c>
      <c r="K76">
        <v>119.1</v>
      </c>
      <c r="L76">
        <v>99</v>
      </c>
      <c r="M76">
        <v>120.3</v>
      </c>
      <c r="N76">
        <v>117.3</v>
      </c>
      <c r="O76">
        <v>126.7</v>
      </c>
      <c r="P76" s="36">
        <v>123.85</v>
      </c>
      <c r="Q76" s="36">
        <v>121.25</v>
      </c>
      <c r="R76" s="36">
        <v>111.39999999999999</v>
      </c>
      <c r="S76" s="36">
        <v>129.6</v>
      </c>
      <c r="T76" s="36">
        <v>123.1</v>
      </c>
      <c r="U76">
        <v>124</v>
      </c>
      <c r="V76">
        <v>123.1</v>
      </c>
      <c r="W76">
        <v>119.3</v>
      </c>
      <c r="X76">
        <v>122.5</v>
      </c>
      <c r="Y76">
        <v>117.3</v>
      </c>
      <c r="Z76">
        <v>116.5</v>
      </c>
      <c r="AA76">
        <v>118.1</v>
      </c>
      <c r="AB76">
        <v>115.5</v>
      </c>
      <c r="AC76">
        <v>109.4</v>
      </c>
      <c r="AD76">
        <v>114.3</v>
      </c>
      <c r="AE76">
        <v>119.7</v>
      </c>
      <c r="AF76">
        <v>110.7</v>
      </c>
      <c r="AG76">
        <v>114</v>
      </c>
      <c r="AH76">
        <v>119.5</v>
      </c>
    </row>
    <row r="77" spans="1:34">
      <c r="A77" t="s">
        <v>60</v>
      </c>
      <c r="B77">
        <v>2015</v>
      </c>
      <c r="C77" t="s">
        <v>116</v>
      </c>
      <c r="D77">
        <v>123.4</v>
      </c>
      <c r="E77">
        <v>124.4</v>
      </c>
      <c r="F77">
        <v>122.1</v>
      </c>
      <c r="G77">
        <v>125.8</v>
      </c>
      <c r="H77">
        <v>111.5</v>
      </c>
      <c r="I77">
        <v>129.4</v>
      </c>
      <c r="J77">
        <v>128.19999999999999</v>
      </c>
      <c r="K77">
        <v>118.8</v>
      </c>
      <c r="L77">
        <v>100</v>
      </c>
      <c r="M77">
        <v>118.6</v>
      </c>
      <c r="N77">
        <v>118.8</v>
      </c>
      <c r="O77">
        <v>126.8</v>
      </c>
      <c r="P77" s="36">
        <v>123.25</v>
      </c>
      <c r="Q77" s="36">
        <v>121.1</v>
      </c>
      <c r="R77" s="36">
        <v>112.76666666666667</v>
      </c>
      <c r="S77" s="36">
        <v>128.80000000000001</v>
      </c>
      <c r="T77" s="36">
        <v>122.8</v>
      </c>
      <c r="U77">
        <v>124.2</v>
      </c>
      <c r="V77">
        <v>125.4</v>
      </c>
      <c r="W77">
        <v>122.7</v>
      </c>
      <c r="X77">
        <v>125</v>
      </c>
      <c r="Y77" t="s">
        <v>79</v>
      </c>
      <c r="Z77">
        <v>120</v>
      </c>
      <c r="AA77">
        <v>119.6</v>
      </c>
      <c r="AB77">
        <v>117.7</v>
      </c>
      <c r="AC77">
        <v>110.9</v>
      </c>
      <c r="AD77">
        <v>114.8</v>
      </c>
      <c r="AE77">
        <v>118.7</v>
      </c>
      <c r="AF77">
        <v>110.8</v>
      </c>
      <c r="AG77">
        <v>115</v>
      </c>
      <c r="AH77">
        <v>120.6</v>
      </c>
    </row>
    <row r="78" spans="1:34">
      <c r="A78" t="s">
        <v>85</v>
      </c>
      <c r="B78">
        <v>2015</v>
      </c>
      <c r="C78" t="s">
        <v>116</v>
      </c>
      <c r="D78">
        <v>124.3</v>
      </c>
      <c r="E78">
        <v>126.5</v>
      </c>
      <c r="F78">
        <v>119.5</v>
      </c>
      <c r="G78">
        <v>125.6</v>
      </c>
      <c r="H78">
        <v>104.9</v>
      </c>
      <c r="I78">
        <v>121.6</v>
      </c>
      <c r="J78">
        <v>131.80000000000001</v>
      </c>
      <c r="K78">
        <v>125.1</v>
      </c>
      <c r="L78">
        <v>95</v>
      </c>
      <c r="M78">
        <v>127.7</v>
      </c>
      <c r="N78">
        <v>116.8</v>
      </c>
      <c r="O78">
        <v>128.6</v>
      </c>
      <c r="P78" s="36">
        <v>123</v>
      </c>
      <c r="Q78" s="36">
        <v>124.69999999999999</v>
      </c>
      <c r="R78" s="36">
        <v>109.5</v>
      </c>
      <c r="S78" s="36">
        <v>126.7</v>
      </c>
      <c r="T78" s="36">
        <v>123.7</v>
      </c>
      <c r="U78">
        <v>128.1</v>
      </c>
      <c r="V78">
        <v>121.3</v>
      </c>
      <c r="W78">
        <v>116.5</v>
      </c>
      <c r="X78">
        <v>120.6</v>
      </c>
      <c r="Y78">
        <v>118.1</v>
      </c>
      <c r="Z78">
        <v>114</v>
      </c>
      <c r="AA78">
        <v>117.7</v>
      </c>
      <c r="AB78">
        <v>114.1</v>
      </c>
      <c r="AC78">
        <v>106.8</v>
      </c>
      <c r="AD78">
        <v>114.9</v>
      </c>
      <c r="AE78">
        <v>120.4</v>
      </c>
      <c r="AF78">
        <v>111.7</v>
      </c>
      <c r="AG78">
        <v>113.2</v>
      </c>
      <c r="AH78">
        <v>118.7</v>
      </c>
    </row>
    <row r="79" spans="1:34">
      <c r="A79" t="s">
        <v>104</v>
      </c>
      <c r="B79">
        <v>2015</v>
      </c>
      <c r="C79" t="s">
        <v>116</v>
      </c>
      <c r="D79">
        <v>123.7</v>
      </c>
      <c r="E79">
        <v>125.1</v>
      </c>
      <c r="F79">
        <v>121.1</v>
      </c>
      <c r="G79">
        <v>125.7</v>
      </c>
      <c r="H79">
        <v>109.1</v>
      </c>
      <c r="I79">
        <v>125.8</v>
      </c>
      <c r="J79">
        <v>129.4</v>
      </c>
      <c r="K79">
        <v>120.9</v>
      </c>
      <c r="L79">
        <v>98.3</v>
      </c>
      <c r="M79">
        <v>121.6</v>
      </c>
      <c r="N79">
        <v>118</v>
      </c>
      <c r="O79">
        <v>127.6</v>
      </c>
      <c r="P79" s="36">
        <v>123.1</v>
      </c>
      <c r="Q79" s="36">
        <v>122.30000000000001</v>
      </c>
      <c r="R79" s="36">
        <v>111.66666666666667</v>
      </c>
      <c r="S79" s="36">
        <v>127.6</v>
      </c>
      <c r="T79" s="36">
        <v>123.1</v>
      </c>
      <c r="U79">
        <v>125.2</v>
      </c>
      <c r="V79">
        <v>123.8</v>
      </c>
      <c r="W79">
        <v>120.1</v>
      </c>
      <c r="X79">
        <v>123.3</v>
      </c>
      <c r="Y79">
        <v>118.1</v>
      </c>
      <c r="Z79">
        <v>117.7</v>
      </c>
      <c r="AA79">
        <v>118.7</v>
      </c>
      <c r="AB79">
        <v>116.3</v>
      </c>
      <c r="AC79">
        <v>108.7</v>
      </c>
      <c r="AD79">
        <v>114.9</v>
      </c>
      <c r="AE79">
        <v>119.7</v>
      </c>
      <c r="AF79">
        <v>111.2</v>
      </c>
      <c r="AG79">
        <v>114.1</v>
      </c>
      <c r="AH79">
        <v>119.7</v>
      </c>
    </row>
    <row r="80" spans="1:34">
      <c r="A80" t="s">
        <v>60</v>
      </c>
      <c r="B80">
        <v>2015</v>
      </c>
      <c r="C80" t="s">
        <v>138</v>
      </c>
      <c r="D80">
        <v>123.3</v>
      </c>
      <c r="E80">
        <v>124.7</v>
      </c>
      <c r="F80">
        <v>118.9</v>
      </c>
      <c r="G80">
        <v>126</v>
      </c>
      <c r="H80">
        <v>111.8</v>
      </c>
      <c r="I80">
        <v>130.9</v>
      </c>
      <c r="J80">
        <v>128</v>
      </c>
      <c r="K80">
        <v>119.9</v>
      </c>
      <c r="L80">
        <v>98.9</v>
      </c>
      <c r="M80">
        <v>119.4</v>
      </c>
      <c r="N80">
        <v>118.9</v>
      </c>
      <c r="O80">
        <v>127.7</v>
      </c>
      <c r="P80" s="36">
        <v>121.80000000000001</v>
      </c>
      <c r="Q80" s="36">
        <v>121.6</v>
      </c>
      <c r="R80" s="36">
        <v>112.8</v>
      </c>
      <c r="S80" s="36">
        <v>129.44999999999999</v>
      </c>
      <c r="T80" s="36">
        <v>123.1</v>
      </c>
      <c r="U80">
        <v>124.7</v>
      </c>
      <c r="V80">
        <v>126</v>
      </c>
      <c r="W80">
        <v>122.9</v>
      </c>
      <c r="X80">
        <v>125.5</v>
      </c>
      <c r="Y80" t="s">
        <v>79</v>
      </c>
      <c r="Z80">
        <v>120.6</v>
      </c>
      <c r="AA80">
        <v>120.2</v>
      </c>
      <c r="AB80">
        <v>118.2</v>
      </c>
      <c r="AC80">
        <v>111.6</v>
      </c>
      <c r="AD80">
        <v>115.5</v>
      </c>
      <c r="AE80">
        <v>119.4</v>
      </c>
      <c r="AF80">
        <v>110.8</v>
      </c>
      <c r="AG80">
        <v>115.5</v>
      </c>
      <c r="AH80">
        <v>121.1</v>
      </c>
    </row>
    <row r="81" spans="1:34">
      <c r="A81" t="s">
        <v>85</v>
      </c>
      <c r="B81">
        <v>2015</v>
      </c>
      <c r="C81" t="s">
        <v>138</v>
      </c>
      <c r="D81">
        <v>124</v>
      </c>
      <c r="E81">
        <v>126.7</v>
      </c>
      <c r="F81">
        <v>113.5</v>
      </c>
      <c r="G81">
        <v>125.9</v>
      </c>
      <c r="H81">
        <v>104.8</v>
      </c>
      <c r="I81">
        <v>123.8</v>
      </c>
      <c r="J81">
        <v>131.4</v>
      </c>
      <c r="K81">
        <v>127.2</v>
      </c>
      <c r="L81">
        <v>93.2</v>
      </c>
      <c r="M81">
        <v>127.4</v>
      </c>
      <c r="N81">
        <v>117</v>
      </c>
      <c r="O81">
        <v>129.19999999999999</v>
      </c>
      <c r="P81" s="36">
        <v>120.1</v>
      </c>
      <c r="Q81" s="36">
        <v>125.6</v>
      </c>
      <c r="R81" s="36">
        <v>109.06666666666666</v>
      </c>
      <c r="S81" s="36">
        <v>127.6</v>
      </c>
      <c r="T81" s="36">
        <v>123.9</v>
      </c>
      <c r="U81">
        <v>128.80000000000001</v>
      </c>
      <c r="V81">
        <v>121.7</v>
      </c>
      <c r="W81">
        <v>116.9</v>
      </c>
      <c r="X81">
        <v>120.9</v>
      </c>
      <c r="Y81">
        <v>118.6</v>
      </c>
      <c r="Z81">
        <v>114.4</v>
      </c>
      <c r="AA81">
        <v>118</v>
      </c>
      <c r="AB81">
        <v>114.3</v>
      </c>
      <c r="AC81">
        <v>108.4</v>
      </c>
      <c r="AD81">
        <v>115.4</v>
      </c>
      <c r="AE81">
        <v>120.6</v>
      </c>
      <c r="AF81">
        <v>111.3</v>
      </c>
      <c r="AG81">
        <v>113.8</v>
      </c>
      <c r="AH81">
        <v>119.1</v>
      </c>
    </row>
    <row r="82" spans="1:34">
      <c r="A82" t="s">
        <v>104</v>
      </c>
      <c r="B82">
        <v>2015</v>
      </c>
      <c r="C82" t="s">
        <v>138</v>
      </c>
      <c r="D82">
        <v>123.5</v>
      </c>
      <c r="E82">
        <v>125.4</v>
      </c>
      <c r="F82">
        <v>116.8</v>
      </c>
      <c r="G82">
        <v>126</v>
      </c>
      <c r="H82">
        <v>109.2</v>
      </c>
      <c r="I82">
        <v>127.6</v>
      </c>
      <c r="J82">
        <v>129.19999999999999</v>
      </c>
      <c r="K82">
        <v>122.4</v>
      </c>
      <c r="L82">
        <v>97</v>
      </c>
      <c r="M82">
        <v>122.1</v>
      </c>
      <c r="N82">
        <v>118.1</v>
      </c>
      <c r="O82">
        <v>128.4</v>
      </c>
      <c r="P82" s="36">
        <v>121.1</v>
      </c>
      <c r="Q82" s="36">
        <v>122.95</v>
      </c>
      <c r="R82" s="36">
        <v>111.53333333333335</v>
      </c>
      <c r="S82" s="36">
        <v>128.39999999999998</v>
      </c>
      <c r="T82" s="36">
        <v>123.4</v>
      </c>
      <c r="U82">
        <v>125.8</v>
      </c>
      <c r="V82">
        <v>124.3</v>
      </c>
      <c r="W82">
        <v>120.4</v>
      </c>
      <c r="X82">
        <v>123.7</v>
      </c>
      <c r="Y82">
        <v>118.6</v>
      </c>
      <c r="Z82">
        <v>118.3</v>
      </c>
      <c r="AA82">
        <v>119.2</v>
      </c>
      <c r="AB82">
        <v>116.7</v>
      </c>
      <c r="AC82">
        <v>109.9</v>
      </c>
      <c r="AD82">
        <v>115.4</v>
      </c>
      <c r="AE82">
        <v>120.1</v>
      </c>
      <c r="AF82">
        <v>111</v>
      </c>
      <c r="AG82">
        <v>114.7</v>
      </c>
      <c r="AH82">
        <v>120.2</v>
      </c>
    </row>
    <row r="83" spans="1:34">
      <c r="A83" t="s">
        <v>60</v>
      </c>
      <c r="B83">
        <v>2015</v>
      </c>
      <c r="C83" t="s">
        <v>154</v>
      </c>
      <c r="D83">
        <v>123.3</v>
      </c>
      <c r="E83">
        <v>125.5</v>
      </c>
      <c r="F83">
        <v>117.2</v>
      </c>
      <c r="G83">
        <v>126.8</v>
      </c>
      <c r="H83">
        <v>111.9</v>
      </c>
      <c r="I83">
        <v>134.19999999999999</v>
      </c>
      <c r="J83">
        <v>127.5</v>
      </c>
      <c r="K83">
        <v>121.5</v>
      </c>
      <c r="L83">
        <v>97.8</v>
      </c>
      <c r="M83">
        <v>119.8</v>
      </c>
      <c r="N83">
        <v>119.4</v>
      </c>
      <c r="O83">
        <v>128.69999999999999</v>
      </c>
      <c r="P83" s="36">
        <v>121.35</v>
      </c>
      <c r="Q83" s="36">
        <v>122.4</v>
      </c>
      <c r="R83" s="36">
        <v>112.8</v>
      </c>
      <c r="S83" s="36">
        <v>130.85</v>
      </c>
      <c r="T83" s="36">
        <v>123.6</v>
      </c>
      <c r="U83">
        <v>125.7</v>
      </c>
      <c r="V83">
        <v>126.4</v>
      </c>
      <c r="W83">
        <v>123.3</v>
      </c>
      <c r="X83">
        <v>126</v>
      </c>
      <c r="Y83" t="s">
        <v>79</v>
      </c>
      <c r="Z83">
        <v>121.2</v>
      </c>
      <c r="AA83">
        <v>120.9</v>
      </c>
      <c r="AB83">
        <v>118.6</v>
      </c>
      <c r="AC83">
        <v>111.9</v>
      </c>
      <c r="AD83">
        <v>116.2</v>
      </c>
      <c r="AE83">
        <v>119.9</v>
      </c>
      <c r="AF83">
        <v>111.6</v>
      </c>
      <c r="AG83">
        <v>116</v>
      </c>
      <c r="AH83">
        <v>121.5</v>
      </c>
    </row>
    <row r="84" spans="1:34">
      <c r="A84" t="s">
        <v>85</v>
      </c>
      <c r="B84">
        <v>2015</v>
      </c>
      <c r="C84" t="s">
        <v>154</v>
      </c>
      <c r="D84">
        <v>123.8</v>
      </c>
      <c r="E84">
        <v>128.19999999999999</v>
      </c>
      <c r="F84">
        <v>110</v>
      </c>
      <c r="G84">
        <v>126.3</v>
      </c>
      <c r="H84">
        <v>104.5</v>
      </c>
      <c r="I84">
        <v>130.6</v>
      </c>
      <c r="J84">
        <v>130.80000000000001</v>
      </c>
      <c r="K84">
        <v>131.30000000000001</v>
      </c>
      <c r="L84">
        <v>91.6</v>
      </c>
      <c r="M84">
        <v>127.7</v>
      </c>
      <c r="N84">
        <v>117.2</v>
      </c>
      <c r="O84">
        <v>129.5</v>
      </c>
      <c r="P84" s="36">
        <v>119.1</v>
      </c>
      <c r="Q84" s="36">
        <v>127.55000000000001</v>
      </c>
      <c r="R84" s="36">
        <v>108.53333333333335</v>
      </c>
      <c r="S84" s="36">
        <v>130.69999999999999</v>
      </c>
      <c r="T84" s="36">
        <v>124.6</v>
      </c>
      <c r="U84">
        <v>130.1</v>
      </c>
      <c r="V84">
        <v>122.1</v>
      </c>
      <c r="W84">
        <v>117.2</v>
      </c>
      <c r="X84">
        <v>121.3</v>
      </c>
      <c r="Y84">
        <v>119.2</v>
      </c>
      <c r="Z84">
        <v>114.7</v>
      </c>
      <c r="AA84">
        <v>118.4</v>
      </c>
      <c r="AB84">
        <v>114.6</v>
      </c>
      <c r="AC84">
        <v>108.4</v>
      </c>
      <c r="AD84">
        <v>115.6</v>
      </c>
      <c r="AE84">
        <v>121.7</v>
      </c>
      <c r="AF84">
        <v>111.8</v>
      </c>
      <c r="AG84">
        <v>114.2</v>
      </c>
      <c r="AH84">
        <v>119.7</v>
      </c>
    </row>
    <row r="85" spans="1:34">
      <c r="A85" t="s">
        <v>104</v>
      </c>
      <c r="B85">
        <v>2015</v>
      </c>
      <c r="C85" t="s">
        <v>154</v>
      </c>
      <c r="D85">
        <v>123.5</v>
      </c>
      <c r="E85">
        <v>126.4</v>
      </c>
      <c r="F85">
        <v>114.4</v>
      </c>
      <c r="G85">
        <v>126.6</v>
      </c>
      <c r="H85">
        <v>109.2</v>
      </c>
      <c r="I85">
        <v>132.5</v>
      </c>
      <c r="J85">
        <v>128.6</v>
      </c>
      <c r="K85">
        <v>124.8</v>
      </c>
      <c r="L85">
        <v>95.7</v>
      </c>
      <c r="M85">
        <v>122.4</v>
      </c>
      <c r="N85">
        <v>118.5</v>
      </c>
      <c r="O85">
        <v>129.1</v>
      </c>
      <c r="P85" s="36">
        <v>120.4</v>
      </c>
      <c r="Q85" s="36">
        <v>124.15</v>
      </c>
      <c r="R85" s="36">
        <v>111.33333333333333</v>
      </c>
      <c r="S85" s="36">
        <v>130.55000000000001</v>
      </c>
      <c r="T85" s="36">
        <v>124</v>
      </c>
      <c r="U85">
        <v>126.9</v>
      </c>
      <c r="V85">
        <v>124.7</v>
      </c>
      <c r="W85">
        <v>120.8</v>
      </c>
      <c r="X85">
        <v>124.1</v>
      </c>
      <c r="Y85">
        <v>119.2</v>
      </c>
      <c r="Z85">
        <v>118.7</v>
      </c>
      <c r="AA85">
        <v>119.7</v>
      </c>
      <c r="AB85">
        <v>117.1</v>
      </c>
      <c r="AC85">
        <v>110.1</v>
      </c>
      <c r="AD85">
        <v>115.9</v>
      </c>
      <c r="AE85">
        <v>121</v>
      </c>
      <c r="AF85">
        <v>111.7</v>
      </c>
      <c r="AG85">
        <v>115.1</v>
      </c>
      <c r="AH85">
        <v>120.7</v>
      </c>
    </row>
    <row r="86" spans="1:34">
      <c r="A86" t="s">
        <v>60</v>
      </c>
      <c r="B86">
        <v>2015</v>
      </c>
      <c r="C86" t="s">
        <v>167</v>
      </c>
      <c r="D86">
        <v>123.5</v>
      </c>
      <c r="E86">
        <v>127.1</v>
      </c>
      <c r="F86">
        <v>117.3</v>
      </c>
      <c r="G86">
        <v>127.7</v>
      </c>
      <c r="H86">
        <v>112.5</v>
      </c>
      <c r="I86">
        <v>134.1</v>
      </c>
      <c r="J86">
        <v>128.5</v>
      </c>
      <c r="K86">
        <v>124.3</v>
      </c>
      <c r="L86">
        <v>97.6</v>
      </c>
      <c r="M86">
        <v>120.7</v>
      </c>
      <c r="N86">
        <v>120.2</v>
      </c>
      <c r="O86">
        <v>129.80000000000001</v>
      </c>
      <c r="P86" s="36">
        <v>122.19999999999999</v>
      </c>
      <c r="Q86" s="36">
        <v>123.9</v>
      </c>
      <c r="R86" s="36">
        <v>113.3</v>
      </c>
      <c r="S86" s="36">
        <v>131.30000000000001</v>
      </c>
      <c r="T86" s="36">
        <v>124.4</v>
      </c>
      <c r="U86">
        <v>126.7</v>
      </c>
      <c r="V86">
        <v>127.3</v>
      </c>
      <c r="W86">
        <v>124.1</v>
      </c>
      <c r="X86">
        <v>126.8</v>
      </c>
      <c r="Y86" t="s">
        <v>79</v>
      </c>
      <c r="Z86">
        <v>121.9</v>
      </c>
      <c r="AA86">
        <v>121.5</v>
      </c>
      <c r="AB86">
        <v>119.4</v>
      </c>
      <c r="AC86">
        <v>113.3</v>
      </c>
      <c r="AD86">
        <v>116.7</v>
      </c>
      <c r="AE86">
        <v>120.5</v>
      </c>
      <c r="AF86">
        <v>112.3</v>
      </c>
      <c r="AG86">
        <v>116.9</v>
      </c>
      <c r="AH86">
        <v>122.4</v>
      </c>
    </row>
    <row r="87" spans="1:34">
      <c r="A87" t="s">
        <v>85</v>
      </c>
      <c r="B87">
        <v>2015</v>
      </c>
      <c r="C87" t="s">
        <v>167</v>
      </c>
      <c r="D87">
        <v>123.8</v>
      </c>
      <c r="E87">
        <v>129.69999999999999</v>
      </c>
      <c r="F87">
        <v>111.3</v>
      </c>
      <c r="G87">
        <v>126.6</v>
      </c>
      <c r="H87">
        <v>105.2</v>
      </c>
      <c r="I87">
        <v>130.80000000000001</v>
      </c>
      <c r="J87">
        <v>135.6</v>
      </c>
      <c r="K87">
        <v>142.6</v>
      </c>
      <c r="L87">
        <v>90.8</v>
      </c>
      <c r="M87">
        <v>128.80000000000001</v>
      </c>
      <c r="N87">
        <v>117.7</v>
      </c>
      <c r="O87">
        <v>129.9</v>
      </c>
      <c r="P87" s="36">
        <v>120.5</v>
      </c>
      <c r="Q87" s="36">
        <v>133.19999999999999</v>
      </c>
      <c r="R87" s="36">
        <v>108.63333333333333</v>
      </c>
      <c r="S87" s="36">
        <v>133.19999999999999</v>
      </c>
      <c r="T87" s="36">
        <v>126.1</v>
      </c>
      <c r="U87">
        <v>131.30000000000001</v>
      </c>
      <c r="V87">
        <v>122.4</v>
      </c>
      <c r="W87">
        <v>117.4</v>
      </c>
      <c r="X87">
        <v>121.6</v>
      </c>
      <c r="Y87">
        <v>119.6</v>
      </c>
      <c r="Z87">
        <v>114.9</v>
      </c>
      <c r="AA87">
        <v>118.7</v>
      </c>
      <c r="AB87">
        <v>114.9</v>
      </c>
      <c r="AC87">
        <v>110.8</v>
      </c>
      <c r="AD87">
        <v>116</v>
      </c>
      <c r="AE87">
        <v>122</v>
      </c>
      <c r="AF87">
        <v>112.4</v>
      </c>
      <c r="AG87">
        <v>115.2</v>
      </c>
      <c r="AH87">
        <v>120.7</v>
      </c>
    </row>
    <row r="88" spans="1:34">
      <c r="A88" t="s">
        <v>104</v>
      </c>
      <c r="B88">
        <v>2015</v>
      </c>
      <c r="C88" t="s">
        <v>167</v>
      </c>
      <c r="D88">
        <v>123.6</v>
      </c>
      <c r="E88">
        <v>128</v>
      </c>
      <c r="F88">
        <v>115</v>
      </c>
      <c r="G88">
        <v>127.3</v>
      </c>
      <c r="H88">
        <v>109.8</v>
      </c>
      <c r="I88">
        <v>132.6</v>
      </c>
      <c r="J88">
        <v>130.9</v>
      </c>
      <c r="K88">
        <v>130.5</v>
      </c>
      <c r="L88">
        <v>95.3</v>
      </c>
      <c r="M88">
        <v>123.4</v>
      </c>
      <c r="N88">
        <v>119.2</v>
      </c>
      <c r="O88">
        <v>129.80000000000001</v>
      </c>
      <c r="P88" s="36">
        <v>121.5</v>
      </c>
      <c r="Q88" s="36">
        <v>127.05</v>
      </c>
      <c r="R88" s="36">
        <v>111.63333333333333</v>
      </c>
      <c r="S88" s="36">
        <v>131.75</v>
      </c>
      <c r="T88" s="36">
        <v>125</v>
      </c>
      <c r="U88">
        <v>127.9</v>
      </c>
      <c r="V88">
        <v>125.4</v>
      </c>
      <c r="W88">
        <v>121.3</v>
      </c>
      <c r="X88">
        <v>124.7</v>
      </c>
      <c r="Y88">
        <v>119.6</v>
      </c>
      <c r="Z88">
        <v>119.2</v>
      </c>
      <c r="AA88">
        <v>120.2</v>
      </c>
      <c r="AB88">
        <v>117.7</v>
      </c>
      <c r="AC88">
        <v>112</v>
      </c>
      <c r="AD88">
        <v>116.3</v>
      </c>
      <c r="AE88">
        <v>121.4</v>
      </c>
      <c r="AF88">
        <v>112.3</v>
      </c>
      <c r="AG88">
        <v>116.1</v>
      </c>
      <c r="AH88">
        <v>121.6</v>
      </c>
    </row>
    <row r="89" spans="1:34">
      <c r="A89" t="s">
        <v>60</v>
      </c>
      <c r="B89">
        <v>2015</v>
      </c>
      <c r="C89" t="s">
        <v>177</v>
      </c>
      <c r="D89">
        <v>124.1</v>
      </c>
      <c r="E89">
        <v>130.4</v>
      </c>
      <c r="F89">
        <v>122.1</v>
      </c>
      <c r="G89">
        <v>128.69999999999999</v>
      </c>
      <c r="H89">
        <v>114.1</v>
      </c>
      <c r="I89">
        <v>133.19999999999999</v>
      </c>
      <c r="J89">
        <v>135.19999999999999</v>
      </c>
      <c r="K89">
        <v>131.9</v>
      </c>
      <c r="L89">
        <v>96.3</v>
      </c>
      <c r="M89">
        <v>123</v>
      </c>
      <c r="N89">
        <v>121.1</v>
      </c>
      <c r="O89">
        <v>131.19999999999999</v>
      </c>
      <c r="P89" s="36">
        <v>126.25</v>
      </c>
      <c r="Q89" s="36">
        <v>128</v>
      </c>
      <c r="R89" s="36">
        <v>113.86666666666666</v>
      </c>
      <c r="S89" s="36">
        <v>134.19999999999999</v>
      </c>
      <c r="T89" s="36">
        <v>126.6</v>
      </c>
      <c r="U89">
        <v>128.19999999999999</v>
      </c>
      <c r="V89">
        <v>128.4</v>
      </c>
      <c r="W89">
        <v>125.1</v>
      </c>
      <c r="X89">
        <v>128</v>
      </c>
      <c r="Y89" t="s">
        <v>79</v>
      </c>
      <c r="Z89">
        <v>122.6</v>
      </c>
      <c r="AA89">
        <v>122.8</v>
      </c>
      <c r="AB89">
        <v>120.4</v>
      </c>
      <c r="AC89">
        <v>114.2</v>
      </c>
      <c r="AD89">
        <v>117.9</v>
      </c>
      <c r="AE89">
        <v>122</v>
      </c>
      <c r="AF89">
        <v>113</v>
      </c>
      <c r="AG89">
        <v>117.9</v>
      </c>
      <c r="AH89">
        <v>124.1</v>
      </c>
    </row>
    <row r="90" spans="1:34">
      <c r="A90" t="s">
        <v>85</v>
      </c>
      <c r="B90">
        <v>2015</v>
      </c>
      <c r="C90" t="s">
        <v>177</v>
      </c>
      <c r="D90">
        <v>123.6</v>
      </c>
      <c r="E90">
        <v>134.4</v>
      </c>
      <c r="F90">
        <v>120.9</v>
      </c>
      <c r="G90">
        <v>127.3</v>
      </c>
      <c r="H90">
        <v>106</v>
      </c>
      <c r="I90">
        <v>132.30000000000001</v>
      </c>
      <c r="J90">
        <v>146.69999999999999</v>
      </c>
      <c r="K90">
        <v>148.1</v>
      </c>
      <c r="L90">
        <v>89.8</v>
      </c>
      <c r="M90">
        <v>130.5</v>
      </c>
      <c r="N90">
        <v>118</v>
      </c>
      <c r="O90">
        <v>130.5</v>
      </c>
      <c r="P90" s="36">
        <v>127.65</v>
      </c>
      <c r="Q90" s="36">
        <v>135.85</v>
      </c>
      <c r="R90" s="36">
        <v>108.76666666666667</v>
      </c>
      <c r="S90" s="36">
        <v>139.5</v>
      </c>
      <c r="T90" s="36">
        <v>128.5</v>
      </c>
      <c r="U90">
        <v>132.1</v>
      </c>
      <c r="V90">
        <v>123.2</v>
      </c>
      <c r="W90">
        <v>117.6</v>
      </c>
      <c r="X90">
        <v>122.3</v>
      </c>
      <c r="Y90">
        <v>119</v>
      </c>
      <c r="Z90">
        <v>115.1</v>
      </c>
      <c r="AA90">
        <v>119.2</v>
      </c>
      <c r="AB90">
        <v>115.4</v>
      </c>
      <c r="AC90">
        <v>111.7</v>
      </c>
      <c r="AD90">
        <v>116.2</v>
      </c>
      <c r="AE90">
        <v>123.8</v>
      </c>
      <c r="AF90">
        <v>112.5</v>
      </c>
      <c r="AG90">
        <v>116</v>
      </c>
      <c r="AH90">
        <v>121.7</v>
      </c>
    </row>
    <row r="91" spans="1:34">
      <c r="A91" t="s">
        <v>104</v>
      </c>
      <c r="B91">
        <v>2015</v>
      </c>
      <c r="C91" t="s">
        <v>177</v>
      </c>
      <c r="D91">
        <v>123.9</v>
      </c>
      <c r="E91">
        <v>131.80000000000001</v>
      </c>
      <c r="F91">
        <v>121.6</v>
      </c>
      <c r="G91">
        <v>128.19999999999999</v>
      </c>
      <c r="H91">
        <v>111.1</v>
      </c>
      <c r="I91">
        <v>132.80000000000001</v>
      </c>
      <c r="J91">
        <v>139.1</v>
      </c>
      <c r="K91">
        <v>137.4</v>
      </c>
      <c r="L91">
        <v>94.1</v>
      </c>
      <c r="M91">
        <v>125.5</v>
      </c>
      <c r="N91">
        <v>119.8</v>
      </c>
      <c r="O91">
        <v>130.9</v>
      </c>
      <c r="P91" s="36">
        <v>126.7</v>
      </c>
      <c r="Q91" s="36">
        <v>130.65</v>
      </c>
      <c r="R91" s="36">
        <v>112.03333333333335</v>
      </c>
      <c r="S91" s="36">
        <v>135.94999999999999</v>
      </c>
      <c r="T91" s="36">
        <v>127.3</v>
      </c>
      <c r="U91">
        <v>129.19999999999999</v>
      </c>
      <c r="V91">
        <v>126.4</v>
      </c>
      <c r="W91">
        <v>122</v>
      </c>
      <c r="X91">
        <v>125.7</v>
      </c>
      <c r="Y91">
        <v>119</v>
      </c>
      <c r="Z91">
        <v>119.8</v>
      </c>
      <c r="AA91">
        <v>121.1</v>
      </c>
      <c r="AB91">
        <v>118.5</v>
      </c>
      <c r="AC91">
        <v>112.9</v>
      </c>
      <c r="AD91">
        <v>116.9</v>
      </c>
      <c r="AE91">
        <v>123.1</v>
      </c>
      <c r="AF91">
        <v>112.8</v>
      </c>
      <c r="AG91">
        <v>117</v>
      </c>
      <c r="AH91">
        <v>123</v>
      </c>
    </row>
    <row r="92" spans="1:34">
      <c r="A92" t="s">
        <v>60</v>
      </c>
      <c r="B92">
        <v>2015</v>
      </c>
      <c r="C92" t="s">
        <v>194</v>
      </c>
      <c r="D92">
        <v>124</v>
      </c>
      <c r="E92">
        <v>131.5</v>
      </c>
      <c r="F92">
        <v>122</v>
      </c>
      <c r="G92">
        <v>128.69999999999999</v>
      </c>
      <c r="H92">
        <v>113.5</v>
      </c>
      <c r="I92">
        <v>133.30000000000001</v>
      </c>
      <c r="J92">
        <v>140.80000000000001</v>
      </c>
      <c r="K92">
        <v>133.80000000000001</v>
      </c>
      <c r="L92">
        <v>94.1</v>
      </c>
      <c r="M92">
        <v>123.4</v>
      </c>
      <c r="N92">
        <v>121</v>
      </c>
      <c r="O92">
        <v>131.69999999999999</v>
      </c>
      <c r="P92" s="36">
        <v>126.75</v>
      </c>
      <c r="Q92" s="36">
        <v>128.9</v>
      </c>
      <c r="R92" s="36">
        <v>113.09999999999998</v>
      </c>
      <c r="S92" s="36">
        <v>137.05000000000001</v>
      </c>
      <c r="T92" s="36">
        <v>127.5</v>
      </c>
      <c r="U92">
        <v>129.4</v>
      </c>
      <c r="V92">
        <v>128.80000000000001</v>
      </c>
      <c r="W92">
        <v>125.5</v>
      </c>
      <c r="X92">
        <v>128.30000000000001</v>
      </c>
      <c r="Y92" t="s">
        <v>79</v>
      </c>
      <c r="Z92">
        <v>123</v>
      </c>
      <c r="AA92">
        <v>123</v>
      </c>
      <c r="AB92">
        <v>120.8</v>
      </c>
      <c r="AC92">
        <v>114.1</v>
      </c>
      <c r="AD92">
        <v>118</v>
      </c>
      <c r="AE92">
        <v>122.9</v>
      </c>
      <c r="AF92">
        <v>112.7</v>
      </c>
      <c r="AG92">
        <v>118.1</v>
      </c>
      <c r="AH92">
        <v>124.7</v>
      </c>
    </row>
    <row r="93" spans="1:34">
      <c r="A93" t="s">
        <v>85</v>
      </c>
      <c r="B93">
        <v>2015</v>
      </c>
      <c r="C93" t="s">
        <v>194</v>
      </c>
      <c r="D93">
        <v>123.2</v>
      </c>
      <c r="E93">
        <v>134.30000000000001</v>
      </c>
      <c r="F93">
        <v>119.5</v>
      </c>
      <c r="G93">
        <v>127.7</v>
      </c>
      <c r="H93">
        <v>106.3</v>
      </c>
      <c r="I93">
        <v>132.80000000000001</v>
      </c>
      <c r="J93">
        <v>153.5</v>
      </c>
      <c r="K93">
        <v>149.5</v>
      </c>
      <c r="L93">
        <v>85.7</v>
      </c>
      <c r="M93">
        <v>131.5</v>
      </c>
      <c r="N93">
        <v>118.3</v>
      </c>
      <c r="O93">
        <v>131.1</v>
      </c>
      <c r="P93" s="36">
        <v>126.9</v>
      </c>
      <c r="Q93" s="36">
        <v>136.35</v>
      </c>
      <c r="R93" s="36">
        <v>107.7</v>
      </c>
      <c r="S93" s="36">
        <v>143.15</v>
      </c>
      <c r="T93" s="36">
        <v>129.5</v>
      </c>
      <c r="U93">
        <v>133.1</v>
      </c>
      <c r="V93">
        <v>123.5</v>
      </c>
      <c r="W93">
        <v>117.9</v>
      </c>
      <c r="X93">
        <v>122.7</v>
      </c>
      <c r="Y93">
        <v>119.9</v>
      </c>
      <c r="Z93">
        <v>115.3</v>
      </c>
      <c r="AA93">
        <v>119.5</v>
      </c>
      <c r="AB93">
        <v>116</v>
      </c>
      <c r="AC93">
        <v>111.5</v>
      </c>
      <c r="AD93">
        <v>116.6</v>
      </c>
      <c r="AE93">
        <v>125.4</v>
      </c>
      <c r="AF93">
        <v>111.7</v>
      </c>
      <c r="AG93">
        <v>116.3</v>
      </c>
      <c r="AH93">
        <v>122.4</v>
      </c>
    </row>
    <row r="94" spans="1:34">
      <c r="A94" t="s">
        <v>104</v>
      </c>
      <c r="B94">
        <v>2015</v>
      </c>
      <c r="C94" t="s">
        <v>194</v>
      </c>
      <c r="D94">
        <v>123.7</v>
      </c>
      <c r="E94">
        <v>132.5</v>
      </c>
      <c r="F94">
        <v>121</v>
      </c>
      <c r="G94">
        <v>128.30000000000001</v>
      </c>
      <c r="H94">
        <v>110.9</v>
      </c>
      <c r="I94">
        <v>133.1</v>
      </c>
      <c r="J94">
        <v>145.1</v>
      </c>
      <c r="K94">
        <v>139.1</v>
      </c>
      <c r="L94">
        <v>91.3</v>
      </c>
      <c r="M94">
        <v>126.1</v>
      </c>
      <c r="N94">
        <v>119.9</v>
      </c>
      <c r="O94">
        <v>131.4</v>
      </c>
      <c r="P94" s="36">
        <v>126.75</v>
      </c>
      <c r="Q94" s="36">
        <v>131.4</v>
      </c>
      <c r="R94" s="36">
        <v>111.2</v>
      </c>
      <c r="S94" s="36">
        <v>139.1</v>
      </c>
      <c r="T94" s="36">
        <v>128.19999999999999</v>
      </c>
      <c r="U94">
        <v>130.4</v>
      </c>
      <c r="V94">
        <v>126.7</v>
      </c>
      <c r="W94">
        <v>122.3</v>
      </c>
      <c r="X94">
        <v>126.1</v>
      </c>
      <c r="Y94">
        <v>119.9</v>
      </c>
      <c r="Z94">
        <v>120.1</v>
      </c>
      <c r="AA94">
        <v>121.3</v>
      </c>
      <c r="AB94">
        <v>119</v>
      </c>
      <c r="AC94">
        <v>112.7</v>
      </c>
      <c r="AD94">
        <v>117.2</v>
      </c>
      <c r="AE94">
        <v>124.4</v>
      </c>
      <c r="AF94">
        <v>112.3</v>
      </c>
      <c r="AG94">
        <v>117.2</v>
      </c>
      <c r="AH94">
        <v>123.6</v>
      </c>
    </row>
    <row r="95" spans="1:34">
      <c r="A95" t="s">
        <v>60</v>
      </c>
      <c r="B95">
        <v>2015</v>
      </c>
      <c r="C95" t="s">
        <v>213</v>
      </c>
      <c r="D95">
        <v>124.7</v>
      </c>
      <c r="E95">
        <v>131.30000000000001</v>
      </c>
      <c r="F95">
        <v>121.3</v>
      </c>
      <c r="G95">
        <v>128.80000000000001</v>
      </c>
      <c r="H95">
        <v>114</v>
      </c>
      <c r="I95">
        <v>134.19999999999999</v>
      </c>
      <c r="J95">
        <v>153.6</v>
      </c>
      <c r="K95">
        <v>137.9</v>
      </c>
      <c r="L95">
        <v>93.1</v>
      </c>
      <c r="M95">
        <v>123.9</v>
      </c>
      <c r="N95">
        <v>121.5</v>
      </c>
      <c r="O95">
        <v>132.5</v>
      </c>
      <c r="P95" s="36">
        <v>126.30000000000001</v>
      </c>
      <c r="Q95" s="36">
        <v>131.30000000000001</v>
      </c>
      <c r="R95" s="36">
        <v>113.2</v>
      </c>
      <c r="S95" s="36">
        <v>143.89999999999998</v>
      </c>
      <c r="T95" s="36">
        <v>129.80000000000001</v>
      </c>
      <c r="U95">
        <v>130.1</v>
      </c>
      <c r="V95">
        <v>129.5</v>
      </c>
      <c r="W95">
        <v>126.3</v>
      </c>
      <c r="X95">
        <v>129</v>
      </c>
      <c r="Y95" t="s">
        <v>79</v>
      </c>
      <c r="Z95">
        <v>123.8</v>
      </c>
      <c r="AA95">
        <v>123.7</v>
      </c>
      <c r="AB95">
        <v>121.1</v>
      </c>
      <c r="AC95">
        <v>113.6</v>
      </c>
      <c r="AD95">
        <v>118.5</v>
      </c>
      <c r="AE95">
        <v>123.6</v>
      </c>
      <c r="AF95">
        <v>112.5</v>
      </c>
      <c r="AG95">
        <v>118.2</v>
      </c>
      <c r="AH95">
        <v>126.1</v>
      </c>
    </row>
    <row r="96" spans="1:34">
      <c r="A96" t="s">
        <v>85</v>
      </c>
      <c r="B96">
        <v>2015</v>
      </c>
      <c r="C96" t="s">
        <v>213</v>
      </c>
      <c r="D96">
        <v>123.1</v>
      </c>
      <c r="E96">
        <v>131.69999999999999</v>
      </c>
      <c r="F96">
        <v>118.1</v>
      </c>
      <c r="G96">
        <v>128</v>
      </c>
      <c r="H96">
        <v>106.8</v>
      </c>
      <c r="I96">
        <v>130.1</v>
      </c>
      <c r="J96">
        <v>165.5</v>
      </c>
      <c r="K96">
        <v>156</v>
      </c>
      <c r="L96">
        <v>85.3</v>
      </c>
      <c r="M96">
        <v>132.69999999999999</v>
      </c>
      <c r="N96">
        <v>118.8</v>
      </c>
      <c r="O96">
        <v>131.69999999999999</v>
      </c>
      <c r="P96" s="36">
        <v>124.89999999999999</v>
      </c>
      <c r="Q96" s="36">
        <v>139.55000000000001</v>
      </c>
      <c r="R96" s="36">
        <v>107.93333333333332</v>
      </c>
      <c r="S96" s="36">
        <v>147.80000000000001</v>
      </c>
      <c r="T96" s="36">
        <v>131.1</v>
      </c>
      <c r="U96">
        <v>134.19999999999999</v>
      </c>
      <c r="V96">
        <v>123.7</v>
      </c>
      <c r="W96">
        <v>118.2</v>
      </c>
      <c r="X96">
        <v>122.9</v>
      </c>
      <c r="Y96">
        <v>120.9</v>
      </c>
      <c r="Z96">
        <v>115.3</v>
      </c>
      <c r="AA96">
        <v>120</v>
      </c>
      <c r="AB96">
        <v>116.6</v>
      </c>
      <c r="AC96">
        <v>109.9</v>
      </c>
      <c r="AD96">
        <v>117.2</v>
      </c>
      <c r="AE96">
        <v>126.2</v>
      </c>
      <c r="AF96">
        <v>112</v>
      </c>
      <c r="AG96">
        <v>116.2</v>
      </c>
      <c r="AH96">
        <v>123.2</v>
      </c>
    </row>
    <row r="97" spans="1:34">
      <c r="A97" t="s">
        <v>104</v>
      </c>
      <c r="B97">
        <v>2015</v>
      </c>
      <c r="C97" t="s">
        <v>213</v>
      </c>
      <c r="D97">
        <v>124.2</v>
      </c>
      <c r="E97">
        <v>131.4</v>
      </c>
      <c r="F97">
        <v>120.1</v>
      </c>
      <c r="G97">
        <v>128.5</v>
      </c>
      <c r="H97">
        <v>111.4</v>
      </c>
      <c r="I97">
        <v>132.30000000000001</v>
      </c>
      <c r="J97">
        <v>157.6</v>
      </c>
      <c r="K97">
        <v>144</v>
      </c>
      <c r="L97">
        <v>90.5</v>
      </c>
      <c r="M97">
        <v>126.8</v>
      </c>
      <c r="N97">
        <v>120.4</v>
      </c>
      <c r="O97">
        <v>132.1</v>
      </c>
      <c r="P97" s="36">
        <v>125.75</v>
      </c>
      <c r="Q97" s="36">
        <v>134.1</v>
      </c>
      <c r="R97" s="36">
        <v>111.33333333333333</v>
      </c>
      <c r="S97" s="36">
        <v>144.94999999999999</v>
      </c>
      <c r="T97" s="36">
        <v>130.30000000000001</v>
      </c>
      <c r="U97">
        <v>131.19999999999999</v>
      </c>
      <c r="V97">
        <v>127.2</v>
      </c>
      <c r="W97">
        <v>122.9</v>
      </c>
      <c r="X97">
        <v>126.6</v>
      </c>
      <c r="Y97">
        <v>120.9</v>
      </c>
      <c r="Z97">
        <v>120.6</v>
      </c>
      <c r="AA97">
        <v>122</v>
      </c>
      <c r="AB97">
        <v>119.4</v>
      </c>
      <c r="AC97">
        <v>111.7</v>
      </c>
      <c r="AD97">
        <v>117.8</v>
      </c>
      <c r="AE97">
        <v>125.1</v>
      </c>
      <c r="AF97">
        <v>112.3</v>
      </c>
      <c r="AG97">
        <v>117.2</v>
      </c>
      <c r="AH97">
        <v>124.8</v>
      </c>
    </row>
    <row r="98" spans="1:34">
      <c r="A98" t="s">
        <v>60</v>
      </c>
      <c r="B98">
        <v>2015</v>
      </c>
      <c r="C98" t="s">
        <v>228</v>
      </c>
      <c r="D98">
        <v>125.1</v>
      </c>
      <c r="E98">
        <v>131.1</v>
      </c>
      <c r="F98">
        <v>120.7</v>
      </c>
      <c r="G98">
        <v>129.19999999999999</v>
      </c>
      <c r="H98">
        <v>114.7</v>
      </c>
      <c r="I98">
        <v>132.30000000000001</v>
      </c>
      <c r="J98">
        <v>158.9</v>
      </c>
      <c r="K98">
        <v>142.1</v>
      </c>
      <c r="L98">
        <v>92.5</v>
      </c>
      <c r="M98">
        <v>125.4</v>
      </c>
      <c r="N98">
        <v>121.9</v>
      </c>
      <c r="O98">
        <v>132.69999999999999</v>
      </c>
      <c r="P98" s="36">
        <v>125.9</v>
      </c>
      <c r="Q98" s="36">
        <v>133.6</v>
      </c>
      <c r="R98" s="36">
        <v>113.3</v>
      </c>
      <c r="S98" s="36">
        <v>145.60000000000002</v>
      </c>
      <c r="T98" s="36">
        <v>131</v>
      </c>
      <c r="U98">
        <v>131</v>
      </c>
      <c r="V98">
        <v>130.4</v>
      </c>
      <c r="W98">
        <v>126.8</v>
      </c>
      <c r="X98">
        <v>129.9</v>
      </c>
      <c r="Y98" t="s">
        <v>79</v>
      </c>
      <c r="Z98">
        <v>123.7</v>
      </c>
      <c r="AA98">
        <v>124.5</v>
      </c>
      <c r="AB98">
        <v>121.4</v>
      </c>
      <c r="AC98">
        <v>113.8</v>
      </c>
      <c r="AD98">
        <v>119.6</v>
      </c>
      <c r="AE98">
        <v>124.5</v>
      </c>
      <c r="AF98">
        <v>113.7</v>
      </c>
      <c r="AG98">
        <v>118.8</v>
      </c>
      <c r="AH98">
        <v>127</v>
      </c>
    </row>
    <row r="99" spans="1:34">
      <c r="A99" t="s">
        <v>85</v>
      </c>
      <c r="B99">
        <v>2015</v>
      </c>
      <c r="C99" t="s">
        <v>228</v>
      </c>
      <c r="D99">
        <v>123.4</v>
      </c>
      <c r="E99">
        <v>129</v>
      </c>
      <c r="F99">
        <v>115.6</v>
      </c>
      <c r="G99">
        <v>128.30000000000001</v>
      </c>
      <c r="H99">
        <v>107</v>
      </c>
      <c r="I99">
        <v>124</v>
      </c>
      <c r="J99">
        <v>168.5</v>
      </c>
      <c r="K99">
        <v>165.4</v>
      </c>
      <c r="L99">
        <v>86.3</v>
      </c>
      <c r="M99">
        <v>134.4</v>
      </c>
      <c r="N99">
        <v>119.1</v>
      </c>
      <c r="O99">
        <v>132.30000000000001</v>
      </c>
      <c r="P99" s="36">
        <v>122.3</v>
      </c>
      <c r="Q99" s="36">
        <v>144.4</v>
      </c>
      <c r="R99" s="36">
        <v>108.53333333333335</v>
      </c>
      <c r="S99" s="36">
        <v>146.25</v>
      </c>
      <c r="T99" s="36">
        <v>131.5</v>
      </c>
      <c r="U99">
        <v>134.69999999999999</v>
      </c>
      <c r="V99">
        <v>124</v>
      </c>
      <c r="W99">
        <v>118.6</v>
      </c>
      <c r="X99">
        <v>123.2</v>
      </c>
      <c r="Y99">
        <v>121.6</v>
      </c>
      <c r="Z99">
        <v>115.1</v>
      </c>
      <c r="AA99">
        <v>120.4</v>
      </c>
      <c r="AB99">
        <v>117.1</v>
      </c>
      <c r="AC99">
        <v>109.1</v>
      </c>
      <c r="AD99">
        <v>117.3</v>
      </c>
      <c r="AE99">
        <v>126.5</v>
      </c>
      <c r="AF99">
        <v>112.9</v>
      </c>
      <c r="AG99">
        <v>116.2</v>
      </c>
      <c r="AH99">
        <v>123.5</v>
      </c>
    </row>
    <row r="100" spans="1:34">
      <c r="A100" t="s">
        <v>104</v>
      </c>
      <c r="B100">
        <v>2015</v>
      </c>
      <c r="C100" t="s">
        <v>228</v>
      </c>
      <c r="D100">
        <v>124.6</v>
      </c>
      <c r="E100">
        <v>130.4</v>
      </c>
      <c r="F100">
        <v>118.7</v>
      </c>
      <c r="G100">
        <v>128.9</v>
      </c>
      <c r="H100">
        <v>111.9</v>
      </c>
      <c r="I100">
        <v>128.4</v>
      </c>
      <c r="J100">
        <v>162.19999999999999</v>
      </c>
      <c r="K100">
        <v>150</v>
      </c>
      <c r="L100">
        <v>90.4</v>
      </c>
      <c r="M100">
        <v>128.4</v>
      </c>
      <c r="N100">
        <v>120.7</v>
      </c>
      <c r="O100">
        <v>132.5</v>
      </c>
      <c r="P100" s="36">
        <v>124.55000000000001</v>
      </c>
      <c r="Q100" s="36">
        <v>137.30000000000001</v>
      </c>
      <c r="R100" s="36">
        <v>111.60000000000001</v>
      </c>
      <c r="S100" s="36">
        <v>145.30000000000001</v>
      </c>
      <c r="T100" s="36">
        <v>131.19999999999999</v>
      </c>
      <c r="U100">
        <v>132</v>
      </c>
      <c r="V100">
        <v>127.9</v>
      </c>
      <c r="W100">
        <v>123.4</v>
      </c>
      <c r="X100">
        <v>127.2</v>
      </c>
      <c r="Y100">
        <v>121.6</v>
      </c>
      <c r="Z100">
        <v>120.4</v>
      </c>
      <c r="AA100">
        <v>122.6</v>
      </c>
      <c r="AB100">
        <v>119.8</v>
      </c>
      <c r="AC100">
        <v>111.3</v>
      </c>
      <c r="AD100">
        <v>118.3</v>
      </c>
      <c r="AE100">
        <v>125.7</v>
      </c>
      <c r="AF100">
        <v>113.4</v>
      </c>
      <c r="AG100">
        <v>117.5</v>
      </c>
      <c r="AH100">
        <v>125.4</v>
      </c>
    </row>
    <row r="101" spans="1:34">
      <c r="A101" t="s">
        <v>60</v>
      </c>
      <c r="B101">
        <v>2015</v>
      </c>
      <c r="C101" t="s">
        <v>238</v>
      </c>
      <c r="D101">
        <v>125.6</v>
      </c>
      <c r="E101">
        <v>130.4</v>
      </c>
      <c r="F101">
        <v>120.8</v>
      </c>
      <c r="G101">
        <v>129.4</v>
      </c>
      <c r="H101">
        <v>115.8</v>
      </c>
      <c r="I101">
        <v>133.19999999999999</v>
      </c>
      <c r="J101">
        <v>157.69999999999999</v>
      </c>
      <c r="K101">
        <v>154.19999999999999</v>
      </c>
      <c r="L101">
        <v>93.7</v>
      </c>
      <c r="M101">
        <v>126.6</v>
      </c>
      <c r="N101">
        <v>122.3</v>
      </c>
      <c r="O101">
        <v>133.1</v>
      </c>
      <c r="P101" s="36">
        <v>125.6</v>
      </c>
      <c r="Q101" s="36">
        <v>139.89999999999998</v>
      </c>
      <c r="R101" s="36">
        <v>114.2</v>
      </c>
      <c r="S101" s="36">
        <v>145.44999999999999</v>
      </c>
      <c r="T101" s="36">
        <v>131.80000000000001</v>
      </c>
      <c r="U101">
        <v>131.5</v>
      </c>
      <c r="V101">
        <v>131.1</v>
      </c>
      <c r="W101">
        <v>127.3</v>
      </c>
      <c r="X101">
        <v>130.6</v>
      </c>
      <c r="Y101" t="s">
        <v>79</v>
      </c>
      <c r="Z101">
        <v>124.4</v>
      </c>
      <c r="AA101">
        <v>125.1</v>
      </c>
      <c r="AB101">
        <v>122</v>
      </c>
      <c r="AC101">
        <v>113.8</v>
      </c>
      <c r="AD101">
        <v>120.1</v>
      </c>
      <c r="AE101">
        <v>125.1</v>
      </c>
      <c r="AF101">
        <v>114.2</v>
      </c>
      <c r="AG101">
        <v>119.2</v>
      </c>
      <c r="AH101">
        <v>127.7</v>
      </c>
    </row>
    <row r="102" spans="1:34">
      <c r="A102" t="s">
        <v>85</v>
      </c>
      <c r="B102">
        <v>2015</v>
      </c>
      <c r="C102" t="s">
        <v>238</v>
      </c>
      <c r="D102">
        <v>123.6</v>
      </c>
      <c r="E102">
        <v>128.6</v>
      </c>
      <c r="F102">
        <v>115.9</v>
      </c>
      <c r="G102">
        <v>128.5</v>
      </c>
      <c r="H102">
        <v>109</v>
      </c>
      <c r="I102">
        <v>124.1</v>
      </c>
      <c r="J102">
        <v>165.8</v>
      </c>
      <c r="K102">
        <v>187.2</v>
      </c>
      <c r="L102">
        <v>89.4</v>
      </c>
      <c r="M102">
        <v>135.80000000000001</v>
      </c>
      <c r="N102">
        <v>119.4</v>
      </c>
      <c r="O102">
        <v>132.9</v>
      </c>
      <c r="P102" s="36">
        <v>122.25</v>
      </c>
      <c r="Q102" s="36">
        <v>155.39999999999998</v>
      </c>
      <c r="R102" s="36">
        <v>110.43333333333334</v>
      </c>
      <c r="S102" s="36">
        <v>144.94999999999999</v>
      </c>
      <c r="T102" s="36">
        <v>132.6</v>
      </c>
      <c r="U102">
        <v>135.30000000000001</v>
      </c>
      <c r="V102">
        <v>124.4</v>
      </c>
      <c r="W102">
        <v>118.8</v>
      </c>
      <c r="X102">
        <v>123.6</v>
      </c>
      <c r="Y102">
        <v>122.4</v>
      </c>
      <c r="Z102">
        <v>114.9</v>
      </c>
      <c r="AA102">
        <v>120.7</v>
      </c>
      <c r="AB102">
        <v>117.7</v>
      </c>
      <c r="AC102">
        <v>109.3</v>
      </c>
      <c r="AD102">
        <v>117.7</v>
      </c>
      <c r="AE102">
        <v>126.5</v>
      </c>
      <c r="AF102">
        <v>113.5</v>
      </c>
      <c r="AG102">
        <v>116.5</v>
      </c>
      <c r="AH102">
        <v>124.2</v>
      </c>
    </row>
    <row r="103" spans="1:34">
      <c r="A103" t="s">
        <v>104</v>
      </c>
      <c r="B103">
        <v>2015</v>
      </c>
      <c r="C103" t="s">
        <v>238</v>
      </c>
      <c r="D103">
        <v>125</v>
      </c>
      <c r="E103">
        <v>129.80000000000001</v>
      </c>
      <c r="F103">
        <v>118.9</v>
      </c>
      <c r="G103">
        <v>129.1</v>
      </c>
      <c r="H103">
        <v>113.3</v>
      </c>
      <c r="I103">
        <v>129</v>
      </c>
      <c r="J103">
        <v>160.4</v>
      </c>
      <c r="K103">
        <v>165.3</v>
      </c>
      <c r="L103">
        <v>92.3</v>
      </c>
      <c r="M103">
        <v>129.69999999999999</v>
      </c>
      <c r="N103">
        <v>121.1</v>
      </c>
      <c r="O103">
        <v>133</v>
      </c>
      <c r="P103" s="36">
        <v>124.35000000000001</v>
      </c>
      <c r="Q103" s="36">
        <v>145.15</v>
      </c>
      <c r="R103" s="36">
        <v>112.86666666666667</v>
      </c>
      <c r="S103" s="36">
        <v>144.69999999999999</v>
      </c>
      <c r="T103" s="36">
        <v>132.1</v>
      </c>
      <c r="U103">
        <v>132.5</v>
      </c>
      <c r="V103">
        <v>128.5</v>
      </c>
      <c r="W103">
        <v>123.8</v>
      </c>
      <c r="X103">
        <v>127.8</v>
      </c>
      <c r="Y103">
        <v>122.4</v>
      </c>
      <c r="Z103">
        <v>120.8</v>
      </c>
      <c r="AA103">
        <v>123</v>
      </c>
      <c r="AB103">
        <v>120.4</v>
      </c>
      <c r="AC103">
        <v>111.4</v>
      </c>
      <c r="AD103">
        <v>118.7</v>
      </c>
      <c r="AE103">
        <v>125.9</v>
      </c>
      <c r="AF103">
        <v>113.9</v>
      </c>
      <c r="AG103">
        <v>117.9</v>
      </c>
      <c r="AH103">
        <v>126.1</v>
      </c>
    </row>
    <row r="104" spans="1:34">
      <c r="A104" t="s">
        <v>60</v>
      </c>
      <c r="B104">
        <v>2015</v>
      </c>
      <c r="C104" t="s">
        <v>264</v>
      </c>
      <c r="D104">
        <v>126.1</v>
      </c>
      <c r="E104">
        <v>130.6</v>
      </c>
      <c r="F104">
        <v>121.7</v>
      </c>
      <c r="G104">
        <v>129.5</v>
      </c>
      <c r="H104">
        <v>117.8</v>
      </c>
      <c r="I104">
        <v>132.1</v>
      </c>
      <c r="J104">
        <v>155.19999999999999</v>
      </c>
      <c r="K104">
        <v>160.80000000000001</v>
      </c>
      <c r="L104">
        <v>94.5</v>
      </c>
      <c r="M104">
        <v>128.30000000000001</v>
      </c>
      <c r="N104">
        <v>123.1</v>
      </c>
      <c r="O104">
        <v>134.19999999999999</v>
      </c>
      <c r="P104" s="36">
        <v>126.15</v>
      </c>
      <c r="Q104" s="36">
        <v>143.44999999999999</v>
      </c>
      <c r="R104" s="36">
        <v>115.5</v>
      </c>
      <c r="S104" s="36">
        <v>143.64999999999998</v>
      </c>
      <c r="T104" s="36">
        <v>132.4</v>
      </c>
      <c r="U104">
        <v>132.19999999999999</v>
      </c>
      <c r="V104">
        <v>132.1</v>
      </c>
      <c r="W104">
        <v>128.19999999999999</v>
      </c>
      <c r="X104">
        <v>131.5</v>
      </c>
      <c r="Y104" t="s">
        <v>79</v>
      </c>
      <c r="Z104">
        <v>125.6</v>
      </c>
      <c r="AA104">
        <v>125.6</v>
      </c>
      <c r="AB104">
        <v>122.6</v>
      </c>
      <c r="AC104">
        <v>114</v>
      </c>
      <c r="AD104">
        <v>120.9</v>
      </c>
      <c r="AE104">
        <v>125.8</v>
      </c>
      <c r="AF104">
        <v>114.2</v>
      </c>
      <c r="AG104">
        <v>119.6</v>
      </c>
      <c r="AH104">
        <v>128.30000000000001</v>
      </c>
    </row>
    <row r="105" spans="1:34">
      <c r="A105" t="s">
        <v>85</v>
      </c>
      <c r="B105">
        <v>2015</v>
      </c>
      <c r="C105" t="s">
        <v>264</v>
      </c>
      <c r="D105">
        <v>124</v>
      </c>
      <c r="E105">
        <v>129.80000000000001</v>
      </c>
      <c r="F105">
        <v>121.5</v>
      </c>
      <c r="G105">
        <v>128.6</v>
      </c>
      <c r="H105">
        <v>110</v>
      </c>
      <c r="I105">
        <v>123.7</v>
      </c>
      <c r="J105">
        <v>164.6</v>
      </c>
      <c r="K105">
        <v>191.6</v>
      </c>
      <c r="L105">
        <v>90.8</v>
      </c>
      <c r="M105">
        <v>137.1</v>
      </c>
      <c r="N105">
        <v>119.8</v>
      </c>
      <c r="O105">
        <v>133.69999999999999</v>
      </c>
      <c r="P105" s="36">
        <v>125.65</v>
      </c>
      <c r="Q105" s="36">
        <v>157.80000000000001</v>
      </c>
      <c r="R105" s="36">
        <v>111.5</v>
      </c>
      <c r="S105" s="36">
        <v>144.15</v>
      </c>
      <c r="T105" s="36">
        <v>133.30000000000001</v>
      </c>
      <c r="U105">
        <v>137.6</v>
      </c>
      <c r="V105">
        <v>125</v>
      </c>
      <c r="W105">
        <v>119.3</v>
      </c>
      <c r="X105">
        <v>124.2</v>
      </c>
      <c r="Y105">
        <v>122.9</v>
      </c>
      <c r="Z105">
        <v>115.1</v>
      </c>
      <c r="AA105">
        <v>121</v>
      </c>
      <c r="AB105">
        <v>118.1</v>
      </c>
      <c r="AC105">
        <v>109.3</v>
      </c>
      <c r="AD105">
        <v>117.9</v>
      </c>
      <c r="AE105">
        <v>126.6</v>
      </c>
      <c r="AF105">
        <v>113.3</v>
      </c>
      <c r="AG105">
        <v>116.6</v>
      </c>
      <c r="AH105">
        <v>124.6</v>
      </c>
    </row>
    <row r="106" spans="1:34">
      <c r="A106" t="s">
        <v>104</v>
      </c>
      <c r="B106">
        <v>2015</v>
      </c>
      <c r="C106" t="s">
        <v>264</v>
      </c>
      <c r="D106">
        <v>125.4</v>
      </c>
      <c r="E106">
        <v>130.30000000000001</v>
      </c>
      <c r="F106">
        <v>121.6</v>
      </c>
      <c r="G106">
        <v>129.19999999999999</v>
      </c>
      <c r="H106">
        <v>114.9</v>
      </c>
      <c r="I106">
        <v>128.19999999999999</v>
      </c>
      <c r="J106">
        <v>158.4</v>
      </c>
      <c r="K106">
        <v>171.2</v>
      </c>
      <c r="L106">
        <v>93.3</v>
      </c>
      <c r="M106">
        <v>131.19999999999999</v>
      </c>
      <c r="N106">
        <v>121.7</v>
      </c>
      <c r="O106">
        <v>134</v>
      </c>
      <c r="P106" s="36">
        <v>125.95</v>
      </c>
      <c r="Q106" s="36">
        <v>148.30000000000001</v>
      </c>
      <c r="R106" s="36">
        <v>114.06666666666666</v>
      </c>
      <c r="S106" s="36">
        <v>143.30000000000001</v>
      </c>
      <c r="T106" s="36">
        <v>132.69999999999999</v>
      </c>
      <c r="U106">
        <v>133.6</v>
      </c>
      <c r="V106">
        <v>129.30000000000001</v>
      </c>
      <c r="W106">
        <v>124.5</v>
      </c>
      <c r="X106">
        <v>128.6</v>
      </c>
      <c r="Y106">
        <v>122.9</v>
      </c>
      <c r="Z106">
        <v>121.6</v>
      </c>
      <c r="AA106">
        <v>123.4</v>
      </c>
      <c r="AB106">
        <v>120.9</v>
      </c>
      <c r="AC106">
        <v>111.5</v>
      </c>
      <c r="AD106">
        <v>119.2</v>
      </c>
      <c r="AE106">
        <v>126.3</v>
      </c>
      <c r="AF106">
        <v>113.8</v>
      </c>
      <c r="AG106">
        <v>118.1</v>
      </c>
      <c r="AH106">
        <v>126.6</v>
      </c>
    </row>
    <row r="107" spans="1:34">
      <c r="A107" t="s">
        <v>60</v>
      </c>
      <c r="B107">
        <v>2015</v>
      </c>
      <c r="C107" t="s">
        <v>273</v>
      </c>
      <c r="D107">
        <v>126.3</v>
      </c>
      <c r="E107">
        <v>131.30000000000001</v>
      </c>
      <c r="F107">
        <v>123.3</v>
      </c>
      <c r="G107">
        <v>129.80000000000001</v>
      </c>
      <c r="H107">
        <v>118.3</v>
      </c>
      <c r="I107">
        <v>131.6</v>
      </c>
      <c r="J107">
        <v>145.5</v>
      </c>
      <c r="K107">
        <v>162.1</v>
      </c>
      <c r="L107">
        <v>95.4</v>
      </c>
      <c r="M107">
        <v>128.9</v>
      </c>
      <c r="N107">
        <v>123.3</v>
      </c>
      <c r="O107">
        <v>135.1</v>
      </c>
      <c r="P107" s="36">
        <v>127.30000000000001</v>
      </c>
      <c r="Q107" s="36">
        <v>144.19999999999999</v>
      </c>
      <c r="R107" s="36">
        <v>116.26666666666665</v>
      </c>
      <c r="S107" s="36">
        <v>138.55000000000001</v>
      </c>
      <c r="T107" s="36">
        <v>131.4</v>
      </c>
      <c r="U107">
        <v>133.1</v>
      </c>
      <c r="V107">
        <v>132.5</v>
      </c>
      <c r="W107">
        <v>128.5</v>
      </c>
      <c r="X107">
        <v>131.9</v>
      </c>
      <c r="Y107" t="s">
        <v>79</v>
      </c>
      <c r="Z107">
        <v>125.7</v>
      </c>
      <c r="AA107">
        <v>126</v>
      </c>
      <c r="AB107">
        <v>123.1</v>
      </c>
      <c r="AC107">
        <v>114</v>
      </c>
      <c r="AD107">
        <v>121.6</v>
      </c>
      <c r="AE107">
        <v>125.6</v>
      </c>
      <c r="AF107">
        <v>114.1</v>
      </c>
      <c r="AG107">
        <v>119.8</v>
      </c>
      <c r="AH107">
        <v>127.9</v>
      </c>
    </row>
    <row r="108" spans="1:34">
      <c r="A108" t="s">
        <v>85</v>
      </c>
      <c r="B108">
        <v>2015</v>
      </c>
      <c r="C108" t="s">
        <v>273</v>
      </c>
      <c r="D108">
        <v>124.3</v>
      </c>
      <c r="E108">
        <v>131.69999999999999</v>
      </c>
      <c r="F108">
        <v>127.1</v>
      </c>
      <c r="G108">
        <v>128.6</v>
      </c>
      <c r="H108">
        <v>110</v>
      </c>
      <c r="I108">
        <v>120.8</v>
      </c>
      <c r="J108">
        <v>149</v>
      </c>
      <c r="K108">
        <v>190.1</v>
      </c>
      <c r="L108">
        <v>92.7</v>
      </c>
      <c r="M108">
        <v>138.6</v>
      </c>
      <c r="N108">
        <v>120.2</v>
      </c>
      <c r="O108">
        <v>134.19999999999999</v>
      </c>
      <c r="P108" s="36">
        <v>129.39999999999998</v>
      </c>
      <c r="Q108" s="36">
        <v>157.19999999999999</v>
      </c>
      <c r="R108" s="36">
        <v>112.3</v>
      </c>
      <c r="S108" s="36">
        <v>134.9</v>
      </c>
      <c r="T108" s="36">
        <v>131.5</v>
      </c>
      <c r="U108">
        <v>138.19999999999999</v>
      </c>
      <c r="V108">
        <v>125.4</v>
      </c>
      <c r="W108">
        <v>119.5</v>
      </c>
      <c r="X108">
        <v>124.5</v>
      </c>
      <c r="Y108">
        <v>122.4</v>
      </c>
      <c r="Z108">
        <v>116</v>
      </c>
      <c r="AA108">
        <v>121</v>
      </c>
      <c r="AB108">
        <v>118.6</v>
      </c>
      <c r="AC108">
        <v>109.3</v>
      </c>
      <c r="AD108">
        <v>118.1</v>
      </c>
      <c r="AE108">
        <v>126.6</v>
      </c>
      <c r="AF108">
        <v>113.2</v>
      </c>
      <c r="AG108">
        <v>116.7</v>
      </c>
      <c r="AH108">
        <v>124</v>
      </c>
    </row>
    <row r="109" spans="1:34">
      <c r="A109" t="s">
        <v>104</v>
      </c>
      <c r="B109">
        <v>2015</v>
      </c>
      <c r="C109" t="s">
        <v>273</v>
      </c>
      <c r="D109">
        <v>125.7</v>
      </c>
      <c r="E109">
        <v>131.4</v>
      </c>
      <c r="F109">
        <v>124.8</v>
      </c>
      <c r="G109">
        <v>129.4</v>
      </c>
      <c r="H109">
        <v>115.3</v>
      </c>
      <c r="I109">
        <v>126.6</v>
      </c>
      <c r="J109">
        <v>146.69999999999999</v>
      </c>
      <c r="K109">
        <v>171.5</v>
      </c>
      <c r="L109">
        <v>94.5</v>
      </c>
      <c r="M109">
        <v>132.1</v>
      </c>
      <c r="N109">
        <v>122</v>
      </c>
      <c r="O109">
        <v>134.69999999999999</v>
      </c>
      <c r="P109" s="36">
        <v>128.1</v>
      </c>
      <c r="Q109" s="36">
        <v>148.6</v>
      </c>
      <c r="R109" s="36">
        <v>114.83333333333333</v>
      </c>
      <c r="S109" s="36">
        <v>136.64999999999998</v>
      </c>
      <c r="T109" s="36">
        <v>131.4</v>
      </c>
      <c r="U109">
        <v>134.5</v>
      </c>
      <c r="V109">
        <v>129.69999999999999</v>
      </c>
      <c r="W109">
        <v>124.8</v>
      </c>
      <c r="X109">
        <v>129</v>
      </c>
      <c r="Y109">
        <v>122.4</v>
      </c>
      <c r="Z109">
        <v>122</v>
      </c>
      <c r="AA109">
        <v>123.6</v>
      </c>
      <c r="AB109">
        <v>121.4</v>
      </c>
      <c r="AC109">
        <v>111.5</v>
      </c>
      <c r="AD109">
        <v>119.6</v>
      </c>
      <c r="AE109">
        <v>126.2</v>
      </c>
      <c r="AF109">
        <v>113.7</v>
      </c>
      <c r="AG109">
        <v>118.3</v>
      </c>
      <c r="AH109">
        <v>126.1</v>
      </c>
    </row>
    <row r="110" spans="1:34">
      <c r="A110" t="s">
        <v>60</v>
      </c>
      <c r="B110">
        <v>2016</v>
      </c>
      <c r="C110" t="s">
        <v>62</v>
      </c>
      <c r="D110">
        <v>126.8</v>
      </c>
      <c r="E110">
        <v>133.19999999999999</v>
      </c>
      <c r="F110">
        <v>126.5</v>
      </c>
      <c r="G110">
        <v>130.30000000000001</v>
      </c>
      <c r="H110">
        <v>118.9</v>
      </c>
      <c r="I110">
        <v>131.6</v>
      </c>
      <c r="J110">
        <v>140.1</v>
      </c>
      <c r="K110">
        <v>163.80000000000001</v>
      </c>
      <c r="L110">
        <v>97.7</v>
      </c>
      <c r="M110">
        <v>129.6</v>
      </c>
      <c r="N110">
        <v>124.3</v>
      </c>
      <c r="O110">
        <v>135.9</v>
      </c>
      <c r="P110" s="36">
        <v>129.85</v>
      </c>
      <c r="Q110" s="36">
        <v>145.30000000000001</v>
      </c>
      <c r="R110" s="36">
        <v>117.5</v>
      </c>
      <c r="S110" s="36">
        <v>135.85</v>
      </c>
      <c r="T110" s="36">
        <v>131.4</v>
      </c>
      <c r="U110">
        <v>133.6</v>
      </c>
      <c r="V110">
        <v>133.19999999999999</v>
      </c>
      <c r="W110">
        <v>128.9</v>
      </c>
      <c r="X110">
        <v>132.6</v>
      </c>
      <c r="Y110" t="s">
        <v>79</v>
      </c>
      <c r="Z110">
        <v>126.2</v>
      </c>
      <c r="AA110">
        <v>126.6</v>
      </c>
      <c r="AB110">
        <v>123.7</v>
      </c>
      <c r="AC110">
        <v>113.6</v>
      </c>
      <c r="AD110">
        <v>121.4</v>
      </c>
      <c r="AE110">
        <v>126.2</v>
      </c>
      <c r="AF110">
        <v>114.9</v>
      </c>
      <c r="AG110">
        <v>120.1</v>
      </c>
      <c r="AH110">
        <v>128.1</v>
      </c>
    </row>
    <row r="111" spans="1:34">
      <c r="A111" t="s">
        <v>85</v>
      </c>
      <c r="B111">
        <v>2016</v>
      </c>
      <c r="C111" t="s">
        <v>62</v>
      </c>
      <c r="D111">
        <v>124.7</v>
      </c>
      <c r="E111">
        <v>135.9</v>
      </c>
      <c r="F111">
        <v>132</v>
      </c>
      <c r="G111">
        <v>129.19999999999999</v>
      </c>
      <c r="H111">
        <v>109.7</v>
      </c>
      <c r="I111">
        <v>119</v>
      </c>
      <c r="J111">
        <v>144.1</v>
      </c>
      <c r="K111">
        <v>184.2</v>
      </c>
      <c r="L111">
        <v>96.7</v>
      </c>
      <c r="M111">
        <v>139.5</v>
      </c>
      <c r="N111">
        <v>120.5</v>
      </c>
      <c r="O111">
        <v>134.69999999999999</v>
      </c>
      <c r="P111" s="36">
        <v>133.94999999999999</v>
      </c>
      <c r="Q111" s="36">
        <v>154.44999999999999</v>
      </c>
      <c r="R111" s="36">
        <v>113.7</v>
      </c>
      <c r="S111" s="36">
        <v>131.55000000000001</v>
      </c>
      <c r="T111" s="36">
        <v>131.19999999999999</v>
      </c>
      <c r="U111">
        <v>139.5</v>
      </c>
      <c r="V111">
        <v>125.8</v>
      </c>
      <c r="W111">
        <v>119.8</v>
      </c>
      <c r="X111">
        <v>124.9</v>
      </c>
      <c r="Y111">
        <v>123.4</v>
      </c>
      <c r="Z111">
        <v>116.9</v>
      </c>
      <c r="AA111">
        <v>121.6</v>
      </c>
      <c r="AB111">
        <v>119.1</v>
      </c>
      <c r="AC111">
        <v>108.9</v>
      </c>
      <c r="AD111">
        <v>118.5</v>
      </c>
      <c r="AE111">
        <v>126.4</v>
      </c>
      <c r="AF111">
        <v>114</v>
      </c>
      <c r="AG111">
        <v>116.8</v>
      </c>
      <c r="AH111">
        <v>124.2</v>
      </c>
    </row>
    <row r="112" spans="1:34">
      <c r="A112" t="s">
        <v>104</v>
      </c>
      <c r="B112">
        <v>2016</v>
      </c>
      <c r="C112" t="s">
        <v>62</v>
      </c>
      <c r="D112">
        <v>126.1</v>
      </c>
      <c r="E112">
        <v>134.1</v>
      </c>
      <c r="F112">
        <v>128.6</v>
      </c>
      <c r="G112">
        <v>129.9</v>
      </c>
      <c r="H112">
        <v>115.5</v>
      </c>
      <c r="I112">
        <v>125.7</v>
      </c>
      <c r="J112">
        <v>141.5</v>
      </c>
      <c r="K112">
        <v>170.7</v>
      </c>
      <c r="L112">
        <v>97.4</v>
      </c>
      <c r="M112">
        <v>132.9</v>
      </c>
      <c r="N112">
        <v>122.7</v>
      </c>
      <c r="O112">
        <v>135.30000000000001</v>
      </c>
      <c r="P112" s="36">
        <v>131.35</v>
      </c>
      <c r="Q112" s="36">
        <v>148.39999999999998</v>
      </c>
      <c r="R112" s="36">
        <v>116.06666666666668</v>
      </c>
      <c r="S112" s="36">
        <v>133.6</v>
      </c>
      <c r="T112" s="36">
        <v>131.30000000000001</v>
      </c>
      <c r="U112">
        <v>135.19999999999999</v>
      </c>
      <c r="V112">
        <v>130.30000000000001</v>
      </c>
      <c r="W112">
        <v>125.1</v>
      </c>
      <c r="X112">
        <v>129.5</v>
      </c>
      <c r="Y112">
        <v>123.4</v>
      </c>
      <c r="Z112">
        <v>122.7</v>
      </c>
      <c r="AA112">
        <v>124.2</v>
      </c>
      <c r="AB112">
        <v>122</v>
      </c>
      <c r="AC112">
        <v>111.1</v>
      </c>
      <c r="AD112">
        <v>119.8</v>
      </c>
      <c r="AE112">
        <v>126.3</v>
      </c>
      <c r="AF112">
        <v>114.5</v>
      </c>
      <c r="AG112">
        <v>118.5</v>
      </c>
      <c r="AH112">
        <v>126.3</v>
      </c>
    </row>
    <row r="113" spans="1:34">
      <c r="A113" t="s">
        <v>60</v>
      </c>
      <c r="B113">
        <v>2016</v>
      </c>
      <c r="C113" t="s">
        <v>116</v>
      </c>
      <c r="D113">
        <v>127.1</v>
      </c>
      <c r="E113">
        <v>133.69999999999999</v>
      </c>
      <c r="F113">
        <v>127.7</v>
      </c>
      <c r="G113">
        <v>130.69999999999999</v>
      </c>
      <c r="H113">
        <v>118.5</v>
      </c>
      <c r="I113">
        <v>130.4</v>
      </c>
      <c r="J113">
        <v>130.9</v>
      </c>
      <c r="K113">
        <v>162.80000000000001</v>
      </c>
      <c r="L113">
        <v>98.7</v>
      </c>
      <c r="M113">
        <v>130.6</v>
      </c>
      <c r="N113">
        <v>124.8</v>
      </c>
      <c r="O113">
        <v>136.4</v>
      </c>
      <c r="P113" s="36">
        <v>130.69999999999999</v>
      </c>
      <c r="Q113" s="36">
        <v>144.94999999999999</v>
      </c>
      <c r="R113" s="36">
        <v>117.86666666666667</v>
      </c>
      <c r="S113" s="36">
        <v>130.65</v>
      </c>
      <c r="T113" s="36">
        <v>130.30000000000001</v>
      </c>
      <c r="U113">
        <v>134.4</v>
      </c>
      <c r="V113">
        <v>133.9</v>
      </c>
      <c r="W113">
        <v>129.80000000000001</v>
      </c>
      <c r="X113">
        <v>133.4</v>
      </c>
      <c r="Y113" t="s">
        <v>79</v>
      </c>
      <c r="Z113">
        <v>127.5</v>
      </c>
      <c r="AA113">
        <v>127.1</v>
      </c>
      <c r="AB113">
        <v>124.3</v>
      </c>
      <c r="AC113">
        <v>113.9</v>
      </c>
      <c r="AD113">
        <v>122.3</v>
      </c>
      <c r="AE113">
        <v>127.1</v>
      </c>
      <c r="AF113">
        <v>116.8</v>
      </c>
      <c r="AG113">
        <v>120.9</v>
      </c>
      <c r="AH113">
        <v>127.9</v>
      </c>
    </row>
    <row r="114" spans="1:34">
      <c r="A114" t="s">
        <v>85</v>
      </c>
      <c r="B114">
        <v>2016</v>
      </c>
      <c r="C114" t="s">
        <v>116</v>
      </c>
      <c r="D114">
        <v>124.8</v>
      </c>
      <c r="E114">
        <v>135.1</v>
      </c>
      <c r="F114">
        <v>130.30000000000001</v>
      </c>
      <c r="G114">
        <v>129.6</v>
      </c>
      <c r="H114">
        <v>108.4</v>
      </c>
      <c r="I114">
        <v>118.6</v>
      </c>
      <c r="J114">
        <v>129.19999999999999</v>
      </c>
      <c r="K114">
        <v>176.4</v>
      </c>
      <c r="L114">
        <v>99.1</v>
      </c>
      <c r="M114">
        <v>139.69999999999999</v>
      </c>
      <c r="N114">
        <v>120.6</v>
      </c>
      <c r="O114">
        <v>135.19999999999999</v>
      </c>
      <c r="P114" s="36">
        <v>132.69999999999999</v>
      </c>
      <c r="Q114" s="36">
        <v>150.6</v>
      </c>
      <c r="R114" s="36">
        <v>114.23333333333333</v>
      </c>
      <c r="S114" s="36">
        <v>123.89999999999999</v>
      </c>
      <c r="T114" s="36">
        <v>129.1</v>
      </c>
      <c r="U114">
        <v>140</v>
      </c>
      <c r="V114">
        <v>126.2</v>
      </c>
      <c r="W114">
        <v>120.1</v>
      </c>
      <c r="X114">
        <v>125.3</v>
      </c>
      <c r="Y114">
        <v>124.4</v>
      </c>
      <c r="Z114">
        <v>116</v>
      </c>
      <c r="AA114">
        <v>121.8</v>
      </c>
      <c r="AB114">
        <v>119.5</v>
      </c>
      <c r="AC114">
        <v>109.1</v>
      </c>
      <c r="AD114">
        <v>118.8</v>
      </c>
      <c r="AE114">
        <v>126.3</v>
      </c>
      <c r="AF114">
        <v>116.2</v>
      </c>
      <c r="AG114">
        <v>117.2</v>
      </c>
      <c r="AH114">
        <v>123.8</v>
      </c>
    </row>
    <row r="115" spans="1:34">
      <c r="A115" t="s">
        <v>104</v>
      </c>
      <c r="B115">
        <v>2016</v>
      </c>
      <c r="C115" t="s">
        <v>116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s="36">
        <v>131.44999999999999</v>
      </c>
      <c r="Q115" s="36">
        <v>146.9</v>
      </c>
      <c r="R115" s="36">
        <v>116.46666666666665</v>
      </c>
      <c r="S115" s="36">
        <v>127.60000000000001</v>
      </c>
      <c r="T115" s="36">
        <v>129.9</v>
      </c>
      <c r="U115">
        <v>135.9</v>
      </c>
      <c r="V115">
        <v>130.9</v>
      </c>
      <c r="W115">
        <v>125.8</v>
      </c>
      <c r="X115">
        <v>130.19999999999999</v>
      </c>
      <c r="Y115">
        <v>124.4</v>
      </c>
      <c r="Z115">
        <v>123.1</v>
      </c>
      <c r="AA115">
        <v>124.6</v>
      </c>
      <c r="AB115">
        <v>122.5</v>
      </c>
      <c r="AC115">
        <v>111.4</v>
      </c>
      <c r="AD115">
        <v>120.3</v>
      </c>
      <c r="AE115">
        <v>126.6</v>
      </c>
      <c r="AF115">
        <v>116.6</v>
      </c>
      <c r="AG115">
        <v>119.1</v>
      </c>
      <c r="AH115">
        <v>126</v>
      </c>
    </row>
    <row r="116" spans="1:34">
      <c r="A116" t="s">
        <v>60</v>
      </c>
      <c r="B116">
        <v>2016</v>
      </c>
      <c r="C116" t="s">
        <v>138</v>
      </c>
      <c r="D116">
        <v>127.3</v>
      </c>
      <c r="E116">
        <v>134.4</v>
      </c>
      <c r="F116">
        <v>125.1</v>
      </c>
      <c r="G116">
        <v>130.5</v>
      </c>
      <c r="H116">
        <v>118.3</v>
      </c>
      <c r="I116">
        <v>131.69999999999999</v>
      </c>
      <c r="J116">
        <v>130.69999999999999</v>
      </c>
      <c r="K116">
        <v>161.19999999999999</v>
      </c>
      <c r="L116">
        <v>100.4</v>
      </c>
      <c r="M116">
        <v>130.80000000000001</v>
      </c>
      <c r="N116">
        <v>124.9</v>
      </c>
      <c r="O116">
        <v>137</v>
      </c>
      <c r="P116" s="36">
        <v>129.75</v>
      </c>
      <c r="Q116" s="36">
        <v>144.25</v>
      </c>
      <c r="R116" s="36">
        <v>118.56666666666666</v>
      </c>
      <c r="S116" s="36">
        <v>131.19999999999999</v>
      </c>
      <c r="T116" s="36">
        <v>130.4</v>
      </c>
      <c r="U116">
        <v>135</v>
      </c>
      <c r="V116">
        <v>134.4</v>
      </c>
      <c r="W116">
        <v>130.19999999999999</v>
      </c>
      <c r="X116">
        <v>133.80000000000001</v>
      </c>
      <c r="Y116" t="s">
        <v>79</v>
      </c>
      <c r="Z116">
        <v>127</v>
      </c>
      <c r="AA116">
        <v>127.7</v>
      </c>
      <c r="AB116">
        <v>124.8</v>
      </c>
      <c r="AC116">
        <v>113.6</v>
      </c>
      <c r="AD116">
        <v>122.5</v>
      </c>
      <c r="AE116">
        <v>127.5</v>
      </c>
      <c r="AF116">
        <v>117.4</v>
      </c>
      <c r="AG116">
        <v>121.1</v>
      </c>
      <c r="AH116">
        <v>128</v>
      </c>
    </row>
    <row r="117" spans="1:34">
      <c r="A117" t="s">
        <v>85</v>
      </c>
      <c r="B117">
        <v>2016</v>
      </c>
      <c r="C117" t="s">
        <v>138</v>
      </c>
      <c r="D117">
        <v>124.8</v>
      </c>
      <c r="E117">
        <v>136.30000000000001</v>
      </c>
      <c r="F117">
        <v>123.7</v>
      </c>
      <c r="G117">
        <v>129.69999999999999</v>
      </c>
      <c r="H117">
        <v>107.9</v>
      </c>
      <c r="I117">
        <v>119.9</v>
      </c>
      <c r="J117">
        <v>128.1</v>
      </c>
      <c r="K117">
        <v>170.3</v>
      </c>
      <c r="L117">
        <v>101.8</v>
      </c>
      <c r="M117">
        <v>140.1</v>
      </c>
      <c r="N117">
        <v>120.7</v>
      </c>
      <c r="O117">
        <v>135.4</v>
      </c>
      <c r="P117" s="36">
        <v>130</v>
      </c>
      <c r="Q117" s="36">
        <v>147.55000000000001</v>
      </c>
      <c r="R117" s="36">
        <v>115.03333333333335</v>
      </c>
      <c r="S117" s="36">
        <v>124</v>
      </c>
      <c r="T117" s="36">
        <v>128.9</v>
      </c>
      <c r="U117">
        <v>140.6</v>
      </c>
      <c r="V117">
        <v>126.4</v>
      </c>
      <c r="W117">
        <v>120.3</v>
      </c>
      <c r="X117">
        <v>125.5</v>
      </c>
      <c r="Y117">
        <v>124.9</v>
      </c>
      <c r="Z117">
        <v>114.8</v>
      </c>
      <c r="AA117">
        <v>122.3</v>
      </c>
      <c r="AB117">
        <v>119.7</v>
      </c>
      <c r="AC117">
        <v>108.5</v>
      </c>
      <c r="AD117">
        <v>119.1</v>
      </c>
      <c r="AE117">
        <v>126.4</v>
      </c>
      <c r="AF117">
        <v>117.1</v>
      </c>
      <c r="AG117">
        <v>117.3</v>
      </c>
      <c r="AH117">
        <v>123.8</v>
      </c>
    </row>
    <row r="118" spans="1:34">
      <c r="A118" t="s">
        <v>104</v>
      </c>
      <c r="B118">
        <v>2016</v>
      </c>
      <c r="C118" t="s">
        <v>138</v>
      </c>
      <c r="D118">
        <v>126.5</v>
      </c>
      <c r="E118">
        <v>135.1</v>
      </c>
      <c r="F118">
        <v>124.6</v>
      </c>
      <c r="G118">
        <v>130.19999999999999</v>
      </c>
      <c r="H118">
        <v>114.5</v>
      </c>
      <c r="I118">
        <v>126.2</v>
      </c>
      <c r="J118">
        <v>129.80000000000001</v>
      </c>
      <c r="K118">
        <v>164.3</v>
      </c>
      <c r="L118">
        <v>100.9</v>
      </c>
      <c r="M118">
        <v>133.9</v>
      </c>
      <c r="N118">
        <v>123.1</v>
      </c>
      <c r="O118">
        <v>136.30000000000001</v>
      </c>
      <c r="P118" s="36">
        <v>129.85</v>
      </c>
      <c r="Q118" s="36">
        <v>145.4</v>
      </c>
      <c r="R118" s="36">
        <v>117.23333333333335</v>
      </c>
      <c r="S118" s="36">
        <v>128</v>
      </c>
      <c r="T118" s="36">
        <v>129.80000000000001</v>
      </c>
      <c r="U118">
        <v>136.5</v>
      </c>
      <c r="V118">
        <v>131.30000000000001</v>
      </c>
      <c r="W118">
        <v>126.1</v>
      </c>
      <c r="X118">
        <v>130.5</v>
      </c>
      <c r="Y118">
        <v>124.9</v>
      </c>
      <c r="Z118">
        <v>122.4</v>
      </c>
      <c r="AA118">
        <v>125.1</v>
      </c>
      <c r="AB118">
        <v>122.9</v>
      </c>
      <c r="AC118">
        <v>110.9</v>
      </c>
      <c r="AD118">
        <v>120.6</v>
      </c>
      <c r="AE118">
        <v>126.9</v>
      </c>
      <c r="AF118">
        <v>117.3</v>
      </c>
      <c r="AG118">
        <v>119.3</v>
      </c>
      <c r="AH118">
        <v>126</v>
      </c>
    </row>
    <row r="119" spans="1:34">
      <c r="A119" t="s">
        <v>60</v>
      </c>
      <c r="B119">
        <v>2016</v>
      </c>
      <c r="C119" t="s">
        <v>154</v>
      </c>
      <c r="D119">
        <v>127.4</v>
      </c>
      <c r="E119">
        <v>135.4</v>
      </c>
      <c r="F119">
        <v>123.4</v>
      </c>
      <c r="G119">
        <v>131.30000000000001</v>
      </c>
      <c r="H119">
        <v>118.2</v>
      </c>
      <c r="I119">
        <v>138.1</v>
      </c>
      <c r="J119">
        <v>134.1</v>
      </c>
      <c r="K119">
        <v>162.69999999999999</v>
      </c>
      <c r="L119">
        <v>105</v>
      </c>
      <c r="M119">
        <v>131.4</v>
      </c>
      <c r="N119">
        <v>125.4</v>
      </c>
      <c r="O119">
        <v>137.4</v>
      </c>
      <c r="P119" s="36">
        <v>129.4</v>
      </c>
      <c r="Q119" s="36">
        <v>145.05000000000001</v>
      </c>
      <c r="R119" s="36">
        <v>120.2</v>
      </c>
      <c r="S119" s="36">
        <v>136.1</v>
      </c>
      <c r="T119" s="36">
        <v>131.80000000000001</v>
      </c>
      <c r="U119">
        <v>135.5</v>
      </c>
      <c r="V119">
        <v>135</v>
      </c>
      <c r="W119">
        <v>130.6</v>
      </c>
      <c r="X119">
        <v>134.4</v>
      </c>
      <c r="Y119" t="s">
        <v>79</v>
      </c>
      <c r="Z119">
        <v>127</v>
      </c>
      <c r="AA119">
        <v>128</v>
      </c>
      <c r="AB119">
        <v>125.2</v>
      </c>
      <c r="AC119">
        <v>114.4</v>
      </c>
      <c r="AD119">
        <v>123.2</v>
      </c>
      <c r="AE119">
        <v>127.9</v>
      </c>
      <c r="AF119">
        <v>118.4</v>
      </c>
      <c r="AG119">
        <v>121.7</v>
      </c>
      <c r="AH119">
        <v>129</v>
      </c>
    </row>
    <row r="120" spans="1:34">
      <c r="A120" t="s">
        <v>85</v>
      </c>
      <c r="B120">
        <v>2016</v>
      </c>
      <c r="C120" t="s">
        <v>154</v>
      </c>
      <c r="D120">
        <v>124.9</v>
      </c>
      <c r="E120">
        <v>139.30000000000001</v>
      </c>
      <c r="F120">
        <v>119.9</v>
      </c>
      <c r="G120">
        <v>130.19999999999999</v>
      </c>
      <c r="H120">
        <v>108.9</v>
      </c>
      <c r="I120">
        <v>131.1</v>
      </c>
      <c r="J120">
        <v>136.80000000000001</v>
      </c>
      <c r="K120">
        <v>176.9</v>
      </c>
      <c r="L120">
        <v>109.1</v>
      </c>
      <c r="M120">
        <v>140.4</v>
      </c>
      <c r="N120">
        <v>121.1</v>
      </c>
      <c r="O120">
        <v>135.9</v>
      </c>
      <c r="P120" s="36">
        <v>129.60000000000002</v>
      </c>
      <c r="Q120" s="36">
        <v>150.9</v>
      </c>
      <c r="R120" s="36">
        <v>117.96666666666665</v>
      </c>
      <c r="S120" s="36">
        <v>133.94999999999999</v>
      </c>
      <c r="T120" s="36">
        <v>131.80000000000001</v>
      </c>
      <c r="U120">
        <v>141.5</v>
      </c>
      <c r="V120">
        <v>126.8</v>
      </c>
      <c r="W120">
        <v>120.5</v>
      </c>
      <c r="X120">
        <v>125.8</v>
      </c>
      <c r="Y120">
        <v>125.6</v>
      </c>
      <c r="Z120">
        <v>114.6</v>
      </c>
      <c r="AA120">
        <v>122.8</v>
      </c>
      <c r="AB120">
        <v>120</v>
      </c>
      <c r="AC120">
        <v>110</v>
      </c>
      <c r="AD120">
        <v>119.5</v>
      </c>
      <c r="AE120">
        <v>127.6</v>
      </c>
      <c r="AF120">
        <v>117.6</v>
      </c>
      <c r="AG120">
        <v>118.2</v>
      </c>
      <c r="AH120">
        <v>125.3</v>
      </c>
    </row>
    <row r="121" spans="1:34">
      <c r="A121" t="s">
        <v>104</v>
      </c>
      <c r="B121">
        <v>2016</v>
      </c>
      <c r="C121" t="s">
        <v>154</v>
      </c>
      <c r="D121">
        <v>126.6</v>
      </c>
      <c r="E121">
        <v>136.80000000000001</v>
      </c>
      <c r="F121">
        <v>122</v>
      </c>
      <c r="G121">
        <v>130.9</v>
      </c>
      <c r="H121">
        <v>114.8</v>
      </c>
      <c r="I121">
        <v>134.80000000000001</v>
      </c>
      <c r="J121">
        <v>135</v>
      </c>
      <c r="K121">
        <v>167.5</v>
      </c>
      <c r="L121">
        <v>106.4</v>
      </c>
      <c r="M121">
        <v>134.4</v>
      </c>
      <c r="N121">
        <v>123.6</v>
      </c>
      <c r="O121">
        <v>136.69999999999999</v>
      </c>
      <c r="P121" s="36">
        <v>129.4</v>
      </c>
      <c r="Q121" s="36">
        <v>147.05000000000001</v>
      </c>
      <c r="R121" s="36">
        <v>119.3</v>
      </c>
      <c r="S121" s="36">
        <v>134.9</v>
      </c>
      <c r="T121" s="36">
        <v>131.80000000000001</v>
      </c>
      <c r="U121">
        <v>137.1</v>
      </c>
      <c r="V121">
        <v>131.80000000000001</v>
      </c>
      <c r="W121">
        <v>126.4</v>
      </c>
      <c r="X121">
        <v>131</v>
      </c>
      <c r="Y121">
        <v>125.6</v>
      </c>
      <c r="Z121">
        <v>122.3</v>
      </c>
      <c r="AA121">
        <v>125.5</v>
      </c>
      <c r="AB121">
        <v>123.2</v>
      </c>
      <c r="AC121">
        <v>112.1</v>
      </c>
      <c r="AD121">
        <v>121.1</v>
      </c>
      <c r="AE121">
        <v>127.7</v>
      </c>
      <c r="AF121">
        <v>118.1</v>
      </c>
      <c r="AG121">
        <v>120</v>
      </c>
      <c r="AH121">
        <v>127.3</v>
      </c>
    </row>
    <row r="122" spans="1:34">
      <c r="A122" t="s">
        <v>60</v>
      </c>
      <c r="B122">
        <v>2016</v>
      </c>
      <c r="C122" t="s">
        <v>167</v>
      </c>
      <c r="D122">
        <v>127.6</v>
      </c>
      <c r="E122">
        <v>137.5</v>
      </c>
      <c r="F122">
        <v>124.4</v>
      </c>
      <c r="G122">
        <v>132.4</v>
      </c>
      <c r="H122">
        <v>118.2</v>
      </c>
      <c r="I122">
        <v>138.1</v>
      </c>
      <c r="J122">
        <v>141.80000000000001</v>
      </c>
      <c r="K122">
        <v>166</v>
      </c>
      <c r="L122">
        <v>107.5</v>
      </c>
      <c r="M122">
        <v>132.19999999999999</v>
      </c>
      <c r="N122">
        <v>126.1</v>
      </c>
      <c r="O122">
        <v>138.30000000000001</v>
      </c>
      <c r="P122" s="36">
        <v>130.94999999999999</v>
      </c>
      <c r="Q122" s="36">
        <v>146.80000000000001</v>
      </c>
      <c r="R122" s="36">
        <v>121.33333333333333</v>
      </c>
      <c r="S122" s="36">
        <v>139.94999999999999</v>
      </c>
      <c r="T122" s="36">
        <v>133.6</v>
      </c>
      <c r="U122">
        <v>136</v>
      </c>
      <c r="V122">
        <v>135.4</v>
      </c>
      <c r="W122">
        <v>131.1</v>
      </c>
      <c r="X122">
        <v>134.80000000000001</v>
      </c>
      <c r="Y122" t="s">
        <v>79</v>
      </c>
      <c r="Z122">
        <v>127.4</v>
      </c>
      <c r="AA122">
        <v>128.5</v>
      </c>
      <c r="AB122">
        <v>125.8</v>
      </c>
      <c r="AC122">
        <v>115.1</v>
      </c>
      <c r="AD122">
        <v>123.6</v>
      </c>
      <c r="AE122">
        <v>129.1</v>
      </c>
      <c r="AF122">
        <v>119.7</v>
      </c>
      <c r="AG122">
        <v>122.5</v>
      </c>
      <c r="AH122">
        <v>130.30000000000001</v>
      </c>
    </row>
    <row r="123" spans="1:34">
      <c r="A123" t="s">
        <v>85</v>
      </c>
      <c r="B123">
        <v>2016</v>
      </c>
      <c r="C123" t="s">
        <v>167</v>
      </c>
      <c r="D123">
        <v>125</v>
      </c>
      <c r="E123">
        <v>142.1</v>
      </c>
      <c r="F123">
        <v>127</v>
      </c>
      <c r="G123">
        <v>130.4</v>
      </c>
      <c r="H123">
        <v>109.6</v>
      </c>
      <c r="I123">
        <v>133.5</v>
      </c>
      <c r="J123">
        <v>151.4</v>
      </c>
      <c r="K123">
        <v>182.8</v>
      </c>
      <c r="L123">
        <v>111.1</v>
      </c>
      <c r="M123">
        <v>141.5</v>
      </c>
      <c r="N123">
        <v>121.5</v>
      </c>
      <c r="O123">
        <v>136.30000000000001</v>
      </c>
      <c r="P123" s="36">
        <v>134.55000000000001</v>
      </c>
      <c r="Q123" s="36">
        <v>153.9</v>
      </c>
      <c r="R123" s="36">
        <v>119</v>
      </c>
      <c r="S123" s="36">
        <v>142.44999999999999</v>
      </c>
      <c r="T123" s="36">
        <v>134.6</v>
      </c>
      <c r="U123">
        <v>142.19999999999999</v>
      </c>
      <c r="V123">
        <v>127.2</v>
      </c>
      <c r="W123">
        <v>120.7</v>
      </c>
      <c r="X123">
        <v>126.2</v>
      </c>
      <c r="Y123">
        <v>126</v>
      </c>
      <c r="Z123">
        <v>115</v>
      </c>
      <c r="AA123">
        <v>123.2</v>
      </c>
      <c r="AB123">
        <v>120.3</v>
      </c>
      <c r="AC123">
        <v>110.7</v>
      </c>
      <c r="AD123">
        <v>119.8</v>
      </c>
      <c r="AE123">
        <v>128</v>
      </c>
      <c r="AF123">
        <v>118.5</v>
      </c>
      <c r="AG123">
        <v>118.7</v>
      </c>
      <c r="AH123">
        <v>126.6</v>
      </c>
    </row>
    <row r="124" spans="1:34">
      <c r="A124" t="s">
        <v>104</v>
      </c>
      <c r="B124">
        <v>2016</v>
      </c>
      <c r="C124" t="s">
        <v>167</v>
      </c>
      <c r="D124">
        <v>126.8</v>
      </c>
      <c r="E124">
        <v>139.1</v>
      </c>
      <c r="F124">
        <v>125.4</v>
      </c>
      <c r="G124">
        <v>131.69999999999999</v>
      </c>
      <c r="H124">
        <v>115</v>
      </c>
      <c r="I124">
        <v>136</v>
      </c>
      <c r="J124">
        <v>145.1</v>
      </c>
      <c r="K124">
        <v>171.7</v>
      </c>
      <c r="L124">
        <v>108.7</v>
      </c>
      <c r="M124">
        <v>135.30000000000001</v>
      </c>
      <c r="N124">
        <v>124.2</v>
      </c>
      <c r="O124">
        <v>137.4</v>
      </c>
      <c r="P124" s="36">
        <v>132.25</v>
      </c>
      <c r="Q124" s="36">
        <v>149.25</v>
      </c>
      <c r="R124" s="36">
        <v>120.36666666666667</v>
      </c>
      <c r="S124" s="36">
        <v>140.55000000000001</v>
      </c>
      <c r="T124" s="36">
        <v>134</v>
      </c>
      <c r="U124">
        <v>137.69999999999999</v>
      </c>
      <c r="V124">
        <v>132.19999999999999</v>
      </c>
      <c r="W124">
        <v>126.8</v>
      </c>
      <c r="X124">
        <v>131.4</v>
      </c>
      <c r="Y124">
        <v>126</v>
      </c>
      <c r="Z124">
        <v>122.7</v>
      </c>
      <c r="AA124">
        <v>126</v>
      </c>
      <c r="AB124">
        <v>123.7</v>
      </c>
      <c r="AC124">
        <v>112.8</v>
      </c>
      <c r="AD124">
        <v>121.5</v>
      </c>
      <c r="AE124">
        <v>128.5</v>
      </c>
      <c r="AF124">
        <v>119.2</v>
      </c>
      <c r="AG124">
        <v>120.7</v>
      </c>
      <c r="AH124">
        <v>128.6</v>
      </c>
    </row>
    <row r="125" spans="1:34">
      <c r="A125" t="s">
        <v>60</v>
      </c>
      <c r="B125">
        <v>2016</v>
      </c>
      <c r="C125" t="s">
        <v>177</v>
      </c>
      <c r="D125">
        <v>128.6</v>
      </c>
      <c r="E125">
        <v>138.6</v>
      </c>
      <c r="F125">
        <v>126.6</v>
      </c>
      <c r="G125">
        <v>133.6</v>
      </c>
      <c r="H125">
        <v>118.6</v>
      </c>
      <c r="I125">
        <v>137.4</v>
      </c>
      <c r="J125">
        <v>152.5</v>
      </c>
      <c r="K125">
        <v>169.2</v>
      </c>
      <c r="L125">
        <v>108.8</v>
      </c>
      <c r="M125">
        <v>133.1</v>
      </c>
      <c r="N125">
        <v>126.4</v>
      </c>
      <c r="O125">
        <v>139.19999999999999</v>
      </c>
      <c r="P125" s="36">
        <v>132.6</v>
      </c>
      <c r="Q125" s="36">
        <v>148.89999999999998</v>
      </c>
      <c r="R125" s="36">
        <v>122.19999999999999</v>
      </c>
      <c r="S125" s="36">
        <v>144.94999999999999</v>
      </c>
      <c r="T125" s="36">
        <v>136</v>
      </c>
      <c r="U125">
        <v>137.19999999999999</v>
      </c>
      <c r="V125">
        <v>136.30000000000001</v>
      </c>
      <c r="W125">
        <v>131.6</v>
      </c>
      <c r="X125">
        <v>135.6</v>
      </c>
      <c r="Y125" t="s">
        <v>79</v>
      </c>
      <c r="Z125">
        <v>128</v>
      </c>
      <c r="AA125">
        <v>129.30000000000001</v>
      </c>
      <c r="AB125">
        <v>126.2</v>
      </c>
      <c r="AC125">
        <v>116.3</v>
      </c>
      <c r="AD125">
        <v>124.1</v>
      </c>
      <c r="AE125">
        <v>130.19999999999999</v>
      </c>
      <c r="AF125">
        <v>119.9</v>
      </c>
      <c r="AG125">
        <v>123.3</v>
      </c>
      <c r="AH125">
        <v>131.9</v>
      </c>
    </row>
    <row r="126" spans="1:34">
      <c r="A126" t="s">
        <v>85</v>
      </c>
      <c r="B126">
        <v>2016</v>
      </c>
      <c r="C126" t="s">
        <v>177</v>
      </c>
      <c r="D126">
        <v>125.9</v>
      </c>
      <c r="E126">
        <v>143.9</v>
      </c>
      <c r="F126">
        <v>130.9</v>
      </c>
      <c r="G126">
        <v>131</v>
      </c>
      <c r="H126">
        <v>110.2</v>
      </c>
      <c r="I126">
        <v>135.5</v>
      </c>
      <c r="J126">
        <v>173.7</v>
      </c>
      <c r="K126">
        <v>184.4</v>
      </c>
      <c r="L126">
        <v>112</v>
      </c>
      <c r="M126">
        <v>142.80000000000001</v>
      </c>
      <c r="N126">
        <v>121.6</v>
      </c>
      <c r="O126">
        <v>136.9</v>
      </c>
      <c r="P126" s="36">
        <v>137.4</v>
      </c>
      <c r="Q126" s="36">
        <v>155.15</v>
      </c>
      <c r="R126" s="36">
        <v>119.7</v>
      </c>
      <c r="S126" s="36">
        <v>154.6</v>
      </c>
      <c r="T126" s="36">
        <v>138.19999999999999</v>
      </c>
      <c r="U126">
        <v>142.69999999999999</v>
      </c>
      <c r="V126">
        <v>127.6</v>
      </c>
      <c r="W126">
        <v>121.1</v>
      </c>
      <c r="X126">
        <v>126.6</v>
      </c>
      <c r="Y126">
        <v>125.5</v>
      </c>
      <c r="Z126">
        <v>115.5</v>
      </c>
      <c r="AA126">
        <v>123.2</v>
      </c>
      <c r="AB126">
        <v>120.6</v>
      </c>
      <c r="AC126">
        <v>112.3</v>
      </c>
      <c r="AD126">
        <v>119.9</v>
      </c>
      <c r="AE126">
        <v>129.30000000000001</v>
      </c>
      <c r="AF126">
        <v>118.8</v>
      </c>
      <c r="AG126">
        <v>119.6</v>
      </c>
      <c r="AH126">
        <v>128.1</v>
      </c>
    </row>
    <row r="127" spans="1:34">
      <c r="A127" t="s">
        <v>104</v>
      </c>
      <c r="B127">
        <v>2016</v>
      </c>
      <c r="C127" t="s">
        <v>177</v>
      </c>
      <c r="D127">
        <v>127.7</v>
      </c>
      <c r="E127">
        <v>140.5</v>
      </c>
      <c r="F127">
        <v>128.30000000000001</v>
      </c>
      <c r="G127">
        <v>132.6</v>
      </c>
      <c r="H127">
        <v>115.5</v>
      </c>
      <c r="I127">
        <v>136.5</v>
      </c>
      <c r="J127">
        <v>159.69999999999999</v>
      </c>
      <c r="K127">
        <v>174.3</v>
      </c>
      <c r="L127">
        <v>109.9</v>
      </c>
      <c r="M127">
        <v>136.30000000000001</v>
      </c>
      <c r="N127">
        <v>124.4</v>
      </c>
      <c r="O127">
        <v>138.1</v>
      </c>
      <c r="P127" s="36">
        <v>134.4</v>
      </c>
      <c r="Q127" s="36">
        <v>151</v>
      </c>
      <c r="R127" s="36">
        <v>121.16666666666667</v>
      </c>
      <c r="S127" s="36">
        <v>148.1</v>
      </c>
      <c r="T127" s="36">
        <v>136.80000000000001</v>
      </c>
      <c r="U127">
        <v>138.69999999999999</v>
      </c>
      <c r="V127">
        <v>132.9</v>
      </c>
      <c r="W127">
        <v>127.2</v>
      </c>
      <c r="X127">
        <v>132</v>
      </c>
      <c r="Y127">
        <v>125.5</v>
      </c>
      <c r="Z127">
        <v>123.3</v>
      </c>
      <c r="AA127">
        <v>126.4</v>
      </c>
      <c r="AB127">
        <v>124.1</v>
      </c>
      <c r="AC127">
        <v>114.2</v>
      </c>
      <c r="AD127">
        <v>121.7</v>
      </c>
      <c r="AE127">
        <v>129.69999999999999</v>
      </c>
      <c r="AF127">
        <v>119.4</v>
      </c>
      <c r="AG127">
        <v>121.5</v>
      </c>
      <c r="AH127">
        <v>130.1</v>
      </c>
    </row>
    <row r="128" spans="1:34">
      <c r="A128" t="s">
        <v>60</v>
      </c>
      <c r="B128">
        <v>2016</v>
      </c>
      <c r="C128" t="s">
        <v>194</v>
      </c>
      <c r="D128">
        <v>129.30000000000001</v>
      </c>
      <c r="E128">
        <v>139.5</v>
      </c>
      <c r="F128">
        <v>129.6</v>
      </c>
      <c r="G128">
        <v>134.5</v>
      </c>
      <c r="H128">
        <v>119.5</v>
      </c>
      <c r="I128">
        <v>138.5</v>
      </c>
      <c r="J128">
        <v>158.19999999999999</v>
      </c>
      <c r="K128">
        <v>171.8</v>
      </c>
      <c r="L128">
        <v>110.3</v>
      </c>
      <c r="M128">
        <v>134.30000000000001</v>
      </c>
      <c r="N128">
        <v>127.3</v>
      </c>
      <c r="O128">
        <v>139.9</v>
      </c>
      <c r="P128" s="36">
        <v>134.55000000000001</v>
      </c>
      <c r="Q128" s="36">
        <v>150.55000000000001</v>
      </c>
      <c r="R128" s="36">
        <v>123.23333333333335</v>
      </c>
      <c r="S128" s="36">
        <v>148.35</v>
      </c>
      <c r="T128" s="36">
        <v>137.6</v>
      </c>
      <c r="U128">
        <v>138</v>
      </c>
      <c r="V128">
        <v>137.19999999999999</v>
      </c>
      <c r="W128">
        <v>132.19999999999999</v>
      </c>
      <c r="X128">
        <v>136.5</v>
      </c>
      <c r="Y128" t="s">
        <v>79</v>
      </c>
      <c r="Z128">
        <v>128.19999999999999</v>
      </c>
      <c r="AA128">
        <v>130</v>
      </c>
      <c r="AB128">
        <v>126.7</v>
      </c>
      <c r="AC128">
        <v>116.4</v>
      </c>
      <c r="AD128">
        <v>125.2</v>
      </c>
      <c r="AE128">
        <v>130.80000000000001</v>
      </c>
      <c r="AF128">
        <v>120.9</v>
      </c>
      <c r="AG128">
        <v>123.8</v>
      </c>
      <c r="AH128">
        <v>133</v>
      </c>
    </row>
    <row r="129" spans="1:34">
      <c r="A129" t="s">
        <v>85</v>
      </c>
      <c r="B129">
        <v>2016</v>
      </c>
      <c r="C129" t="s">
        <v>194</v>
      </c>
      <c r="D129">
        <v>126.8</v>
      </c>
      <c r="E129">
        <v>144.19999999999999</v>
      </c>
      <c r="F129">
        <v>136.6</v>
      </c>
      <c r="G129">
        <v>131.80000000000001</v>
      </c>
      <c r="H129">
        <v>111</v>
      </c>
      <c r="I129">
        <v>137</v>
      </c>
      <c r="J129">
        <v>179.5</v>
      </c>
      <c r="K129">
        <v>188.4</v>
      </c>
      <c r="L129">
        <v>113.3</v>
      </c>
      <c r="M129">
        <v>143.9</v>
      </c>
      <c r="N129">
        <v>121.7</v>
      </c>
      <c r="O129">
        <v>137.5</v>
      </c>
      <c r="P129" s="36">
        <v>140.39999999999998</v>
      </c>
      <c r="Q129" s="36">
        <v>157.6</v>
      </c>
      <c r="R129" s="36">
        <v>120.60000000000001</v>
      </c>
      <c r="S129" s="36">
        <v>158.25</v>
      </c>
      <c r="T129" s="36">
        <v>139.80000000000001</v>
      </c>
      <c r="U129">
        <v>142.9</v>
      </c>
      <c r="V129">
        <v>127.9</v>
      </c>
      <c r="W129">
        <v>121.1</v>
      </c>
      <c r="X129">
        <v>126.9</v>
      </c>
      <c r="Y129">
        <v>126.4</v>
      </c>
      <c r="Z129">
        <v>115.5</v>
      </c>
      <c r="AA129">
        <v>123.5</v>
      </c>
      <c r="AB129">
        <v>120.9</v>
      </c>
      <c r="AC129">
        <v>111.7</v>
      </c>
      <c r="AD129">
        <v>120.3</v>
      </c>
      <c r="AE129">
        <v>130.80000000000001</v>
      </c>
      <c r="AF129">
        <v>120</v>
      </c>
      <c r="AG129">
        <v>119.9</v>
      </c>
      <c r="AH129">
        <v>129</v>
      </c>
    </row>
    <row r="130" spans="1:34">
      <c r="A130" t="s">
        <v>104</v>
      </c>
      <c r="B130">
        <v>2016</v>
      </c>
      <c r="C130" t="s">
        <v>194</v>
      </c>
      <c r="D130">
        <v>128.5</v>
      </c>
      <c r="E130">
        <v>141.19999999999999</v>
      </c>
      <c r="F130">
        <v>132.30000000000001</v>
      </c>
      <c r="G130">
        <v>133.5</v>
      </c>
      <c r="H130">
        <v>116.4</v>
      </c>
      <c r="I130">
        <v>137.80000000000001</v>
      </c>
      <c r="J130">
        <v>165.4</v>
      </c>
      <c r="K130">
        <v>177.4</v>
      </c>
      <c r="L130">
        <v>111.3</v>
      </c>
      <c r="M130">
        <v>137.5</v>
      </c>
      <c r="N130">
        <v>125</v>
      </c>
      <c r="O130">
        <v>138.80000000000001</v>
      </c>
      <c r="P130" s="36">
        <v>136.75</v>
      </c>
      <c r="Q130" s="36">
        <v>152.94999999999999</v>
      </c>
      <c r="R130" s="36">
        <v>122.16666666666667</v>
      </c>
      <c r="S130" s="36">
        <v>151.60000000000002</v>
      </c>
      <c r="T130" s="36">
        <v>138.4</v>
      </c>
      <c r="U130">
        <v>139.30000000000001</v>
      </c>
      <c r="V130">
        <v>133.5</v>
      </c>
      <c r="W130">
        <v>127.6</v>
      </c>
      <c r="X130">
        <v>132.69999999999999</v>
      </c>
      <c r="Y130">
        <v>126.4</v>
      </c>
      <c r="Z130">
        <v>123.4</v>
      </c>
      <c r="AA130">
        <v>126.9</v>
      </c>
      <c r="AB130">
        <v>124.5</v>
      </c>
      <c r="AC130">
        <v>113.9</v>
      </c>
      <c r="AD130">
        <v>122.4</v>
      </c>
      <c r="AE130">
        <v>130.80000000000001</v>
      </c>
      <c r="AF130">
        <v>120.5</v>
      </c>
      <c r="AG130">
        <v>121.9</v>
      </c>
      <c r="AH130">
        <v>131.1</v>
      </c>
    </row>
    <row r="131" spans="1:34">
      <c r="A131" t="s">
        <v>60</v>
      </c>
      <c r="B131">
        <v>2016</v>
      </c>
      <c r="C131" t="s">
        <v>213</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s="36">
        <v>134.55000000000001</v>
      </c>
      <c r="Q131" s="36">
        <v>151.14999999999998</v>
      </c>
      <c r="R131" s="36">
        <v>124.23333333333333</v>
      </c>
      <c r="S131" s="36">
        <v>148.55000000000001</v>
      </c>
      <c r="T131" s="36">
        <v>138</v>
      </c>
      <c r="U131">
        <v>138.9</v>
      </c>
      <c r="V131">
        <v>137.80000000000001</v>
      </c>
      <c r="W131">
        <v>133</v>
      </c>
      <c r="X131">
        <v>137.1</v>
      </c>
      <c r="Y131" t="s">
        <v>79</v>
      </c>
      <c r="Z131">
        <v>129.1</v>
      </c>
      <c r="AA131">
        <v>130.6</v>
      </c>
      <c r="AB131">
        <v>127</v>
      </c>
      <c r="AC131">
        <v>116</v>
      </c>
      <c r="AD131">
        <v>125.5</v>
      </c>
      <c r="AE131">
        <v>131.9</v>
      </c>
      <c r="AF131">
        <v>122</v>
      </c>
      <c r="AG131">
        <v>124.2</v>
      </c>
      <c r="AH131">
        <v>133.5</v>
      </c>
    </row>
    <row r="132" spans="1:34">
      <c r="A132" t="s">
        <v>85</v>
      </c>
      <c r="B132">
        <v>2016</v>
      </c>
      <c r="C132" t="s">
        <v>213</v>
      </c>
      <c r="D132">
        <v>127.6</v>
      </c>
      <c r="E132">
        <v>140.30000000000001</v>
      </c>
      <c r="F132">
        <v>133.69999999999999</v>
      </c>
      <c r="G132">
        <v>132.19999999999999</v>
      </c>
      <c r="H132">
        <v>111.8</v>
      </c>
      <c r="I132">
        <v>135.80000000000001</v>
      </c>
      <c r="J132">
        <v>163.5</v>
      </c>
      <c r="K132">
        <v>182.3</v>
      </c>
      <c r="L132">
        <v>114.6</v>
      </c>
      <c r="M132">
        <v>144.6</v>
      </c>
      <c r="N132">
        <v>121.9</v>
      </c>
      <c r="O132">
        <v>138.1</v>
      </c>
      <c r="P132" s="36">
        <v>137</v>
      </c>
      <c r="Q132" s="36">
        <v>154.94999999999999</v>
      </c>
      <c r="R132" s="36">
        <v>121.5</v>
      </c>
      <c r="S132" s="36">
        <v>149.65</v>
      </c>
      <c r="T132" s="36">
        <v>137.6</v>
      </c>
      <c r="U132">
        <v>143.6</v>
      </c>
      <c r="V132">
        <v>128.30000000000001</v>
      </c>
      <c r="W132">
        <v>121.4</v>
      </c>
      <c r="X132">
        <v>127.3</v>
      </c>
      <c r="Y132">
        <v>127.3</v>
      </c>
      <c r="Z132">
        <v>114.7</v>
      </c>
      <c r="AA132">
        <v>123.9</v>
      </c>
      <c r="AB132">
        <v>121.2</v>
      </c>
      <c r="AC132">
        <v>110.4</v>
      </c>
      <c r="AD132">
        <v>120.6</v>
      </c>
      <c r="AE132">
        <v>131.5</v>
      </c>
      <c r="AF132">
        <v>120.9</v>
      </c>
      <c r="AG132">
        <v>119.9</v>
      </c>
      <c r="AH132">
        <v>128.4</v>
      </c>
    </row>
    <row r="133" spans="1:34">
      <c r="A133" t="s">
        <v>104</v>
      </c>
      <c r="B133">
        <v>2016</v>
      </c>
      <c r="C133" t="s">
        <v>213</v>
      </c>
      <c r="D133">
        <v>129.30000000000001</v>
      </c>
      <c r="E133">
        <v>139.30000000000001</v>
      </c>
      <c r="F133">
        <v>131.6</v>
      </c>
      <c r="G133">
        <v>134.1</v>
      </c>
      <c r="H133">
        <v>116.9</v>
      </c>
      <c r="I133">
        <v>138.1</v>
      </c>
      <c r="J133">
        <v>159.1</v>
      </c>
      <c r="K133">
        <v>175.6</v>
      </c>
      <c r="L133">
        <v>112.9</v>
      </c>
      <c r="M133">
        <v>138.1</v>
      </c>
      <c r="N133">
        <v>125.5</v>
      </c>
      <c r="O133">
        <v>139.5</v>
      </c>
      <c r="P133" s="36">
        <v>135.44999999999999</v>
      </c>
      <c r="Q133" s="36">
        <v>152.44999999999999</v>
      </c>
      <c r="R133" s="36">
        <v>123.10000000000001</v>
      </c>
      <c r="S133" s="36">
        <v>148.6</v>
      </c>
      <c r="T133" s="36">
        <v>137.9</v>
      </c>
      <c r="U133">
        <v>140.19999999999999</v>
      </c>
      <c r="V133">
        <v>134.1</v>
      </c>
      <c r="W133">
        <v>128.19999999999999</v>
      </c>
      <c r="X133">
        <v>133.19999999999999</v>
      </c>
      <c r="Y133">
        <v>127.3</v>
      </c>
      <c r="Z133">
        <v>123.6</v>
      </c>
      <c r="AA133">
        <v>127.4</v>
      </c>
      <c r="AB133">
        <v>124.8</v>
      </c>
      <c r="AC133">
        <v>113.1</v>
      </c>
      <c r="AD133">
        <v>122.7</v>
      </c>
      <c r="AE133">
        <v>131.69999999999999</v>
      </c>
      <c r="AF133">
        <v>121.5</v>
      </c>
      <c r="AG133">
        <v>122.1</v>
      </c>
      <c r="AH133">
        <v>131.1</v>
      </c>
    </row>
    <row r="134" spans="1:34">
      <c r="A134" t="s">
        <v>60</v>
      </c>
      <c r="B134">
        <v>2016</v>
      </c>
      <c r="C134" t="s">
        <v>228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s="36">
        <v>134.35</v>
      </c>
      <c r="Q134" s="36">
        <v>150.60000000000002</v>
      </c>
      <c r="R134" s="36">
        <v>124.93333333333334</v>
      </c>
      <c r="S134" s="36">
        <v>144.35</v>
      </c>
      <c r="T134" s="36">
        <v>137.19999999999999</v>
      </c>
      <c r="U134">
        <v>139.9</v>
      </c>
      <c r="V134">
        <v>138.5</v>
      </c>
      <c r="W134">
        <v>133.5</v>
      </c>
      <c r="X134">
        <v>137.80000000000001</v>
      </c>
      <c r="Y134" t="s">
        <v>79</v>
      </c>
      <c r="Z134">
        <v>129.69999999999999</v>
      </c>
      <c r="AA134">
        <v>131.1</v>
      </c>
      <c r="AB134">
        <v>127.8</v>
      </c>
      <c r="AC134">
        <v>117</v>
      </c>
      <c r="AD134">
        <v>125.7</v>
      </c>
      <c r="AE134">
        <v>132.19999999999999</v>
      </c>
      <c r="AF134">
        <v>122.8</v>
      </c>
      <c r="AG134">
        <v>124.9</v>
      </c>
      <c r="AH134">
        <v>133.4</v>
      </c>
    </row>
    <row r="135" spans="1:34">
      <c r="A135" t="s">
        <v>85</v>
      </c>
      <c r="B135">
        <v>2016</v>
      </c>
      <c r="C135" t="s">
        <v>228</v>
      </c>
      <c r="D135">
        <v>128.1</v>
      </c>
      <c r="E135">
        <v>137.69999999999999</v>
      </c>
      <c r="F135">
        <v>130.6</v>
      </c>
      <c r="G135">
        <v>132.6</v>
      </c>
      <c r="H135">
        <v>111.9</v>
      </c>
      <c r="I135">
        <v>132.5</v>
      </c>
      <c r="J135">
        <v>152.9</v>
      </c>
      <c r="K135">
        <v>173.6</v>
      </c>
      <c r="L135">
        <v>115.1</v>
      </c>
      <c r="M135">
        <v>144.80000000000001</v>
      </c>
      <c r="N135">
        <v>122.1</v>
      </c>
      <c r="O135">
        <v>138.80000000000001</v>
      </c>
      <c r="P135" s="36">
        <v>134.14999999999998</v>
      </c>
      <c r="Q135" s="36">
        <v>150.85</v>
      </c>
      <c r="R135" s="36">
        <v>121.93333333333334</v>
      </c>
      <c r="S135" s="36">
        <v>142.69999999999999</v>
      </c>
      <c r="T135" s="36">
        <v>135.69999999999999</v>
      </c>
      <c r="U135">
        <v>143.9</v>
      </c>
      <c r="V135">
        <v>128.69999999999999</v>
      </c>
      <c r="W135">
        <v>121.6</v>
      </c>
      <c r="X135">
        <v>127.7</v>
      </c>
      <c r="Y135">
        <v>127.9</v>
      </c>
      <c r="Z135">
        <v>114.8</v>
      </c>
      <c r="AA135">
        <v>124.3</v>
      </c>
      <c r="AB135">
        <v>121.4</v>
      </c>
      <c r="AC135">
        <v>111.8</v>
      </c>
      <c r="AD135">
        <v>120.8</v>
      </c>
      <c r="AE135">
        <v>131.6</v>
      </c>
      <c r="AF135">
        <v>121.2</v>
      </c>
      <c r="AG135">
        <v>120.5</v>
      </c>
      <c r="AH135">
        <v>128</v>
      </c>
    </row>
    <row r="136" spans="1:34">
      <c r="A136" t="s">
        <v>104</v>
      </c>
      <c r="B136">
        <v>2016</v>
      </c>
      <c r="C136" t="s">
        <v>228</v>
      </c>
      <c r="D136">
        <v>129.9</v>
      </c>
      <c r="E136">
        <v>138</v>
      </c>
      <c r="F136">
        <v>130.5</v>
      </c>
      <c r="G136">
        <v>134.4</v>
      </c>
      <c r="H136">
        <v>117.2</v>
      </c>
      <c r="I136">
        <v>136.1</v>
      </c>
      <c r="J136">
        <v>150.69999999999999</v>
      </c>
      <c r="K136">
        <v>171.5</v>
      </c>
      <c r="L136">
        <v>113.8</v>
      </c>
      <c r="M136">
        <v>138.80000000000001</v>
      </c>
      <c r="N136">
        <v>126</v>
      </c>
      <c r="O136">
        <v>140.19999999999999</v>
      </c>
      <c r="P136" s="36">
        <v>134.25</v>
      </c>
      <c r="Q136" s="36">
        <v>150.69999999999999</v>
      </c>
      <c r="R136" s="36">
        <v>123.73333333333333</v>
      </c>
      <c r="S136" s="36">
        <v>143.39999999999998</v>
      </c>
      <c r="T136" s="36">
        <v>136.6</v>
      </c>
      <c r="U136">
        <v>141</v>
      </c>
      <c r="V136">
        <v>134.6</v>
      </c>
      <c r="W136">
        <v>128.6</v>
      </c>
      <c r="X136">
        <v>133.80000000000001</v>
      </c>
      <c r="Y136">
        <v>127.9</v>
      </c>
      <c r="Z136">
        <v>124.1</v>
      </c>
      <c r="AA136">
        <v>127.9</v>
      </c>
      <c r="AB136">
        <v>125.4</v>
      </c>
      <c r="AC136">
        <v>114.3</v>
      </c>
      <c r="AD136">
        <v>122.9</v>
      </c>
      <c r="AE136">
        <v>131.80000000000001</v>
      </c>
      <c r="AF136">
        <v>122.1</v>
      </c>
      <c r="AG136">
        <v>122.8</v>
      </c>
      <c r="AH136">
        <v>130.9</v>
      </c>
    </row>
    <row r="137" spans="1:34">
      <c r="A137" t="s">
        <v>60</v>
      </c>
      <c r="B137">
        <v>2016</v>
      </c>
      <c r="C137" t="s">
        <v>238</v>
      </c>
      <c r="D137">
        <v>131.30000000000001</v>
      </c>
      <c r="E137">
        <v>137.6</v>
      </c>
      <c r="F137">
        <v>130.1</v>
      </c>
      <c r="G137">
        <v>136</v>
      </c>
      <c r="H137">
        <v>120.8</v>
      </c>
      <c r="I137">
        <v>138.4</v>
      </c>
      <c r="J137">
        <v>149.19999999999999</v>
      </c>
      <c r="K137">
        <v>170.2</v>
      </c>
      <c r="L137">
        <v>113.4</v>
      </c>
      <c r="M137">
        <v>136.30000000000001</v>
      </c>
      <c r="N137">
        <v>128.69999999999999</v>
      </c>
      <c r="O137">
        <v>142.4</v>
      </c>
      <c r="P137" s="36">
        <v>133.85</v>
      </c>
      <c r="Q137" s="36">
        <v>150.75</v>
      </c>
      <c r="R137" s="36">
        <v>125.53333333333335</v>
      </c>
      <c r="S137" s="36">
        <v>143.80000000000001</v>
      </c>
      <c r="T137" s="36">
        <v>137.4</v>
      </c>
      <c r="U137">
        <v>140.9</v>
      </c>
      <c r="V137">
        <v>139.6</v>
      </c>
      <c r="W137">
        <v>134.30000000000001</v>
      </c>
      <c r="X137">
        <v>138.80000000000001</v>
      </c>
      <c r="Y137" t="s">
        <v>79</v>
      </c>
      <c r="Z137">
        <v>129.80000000000001</v>
      </c>
      <c r="AA137">
        <v>131.80000000000001</v>
      </c>
      <c r="AB137">
        <v>128.69999999999999</v>
      </c>
      <c r="AC137">
        <v>117.8</v>
      </c>
      <c r="AD137">
        <v>126.5</v>
      </c>
      <c r="AE137">
        <v>133</v>
      </c>
      <c r="AF137">
        <v>123</v>
      </c>
      <c r="AG137">
        <v>125.7</v>
      </c>
      <c r="AH137">
        <v>133.80000000000001</v>
      </c>
    </row>
    <row r="138" spans="1:34">
      <c r="A138" t="s">
        <v>85</v>
      </c>
      <c r="B138">
        <v>2016</v>
      </c>
      <c r="C138" t="s">
        <v>238</v>
      </c>
      <c r="D138">
        <v>128.69999999999999</v>
      </c>
      <c r="E138">
        <v>138.4</v>
      </c>
      <c r="F138">
        <v>130.30000000000001</v>
      </c>
      <c r="G138">
        <v>132.69999999999999</v>
      </c>
      <c r="H138">
        <v>112.5</v>
      </c>
      <c r="I138">
        <v>130.4</v>
      </c>
      <c r="J138">
        <v>155.1</v>
      </c>
      <c r="K138">
        <v>175.7</v>
      </c>
      <c r="L138">
        <v>115.4</v>
      </c>
      <c r="M138">
        <v>145.30000000000001</v>
      </c>
      <c r="N138">
        <v>122.5</v>
      </c>
      <c r="O138">
        <v>139.6</v>
      </c>
      <c r="P138" s="36">
        <v>134.35000000000002</v>
      </c>
      <c r="Q138" s="36">
        <v>152.19999999999999</v>
      </c>
      <c r="R138" s="36">
        <v>122.5</v>
      </c>
      <c r="S138" s="36">
        <v>142.75</v>
      </c>
      <c r="T138" s="36">
        <v>136.30000000000001</v>
      </c>
      <c r="U138">
        <v>144.30000000000001</v>
      </c>
      <c r="V138">
        <v>129.1</v>
      </c>
      <c r="W138">
        <v>121.9</v>
      </c>
      <c r="X138">
        <v>128</v>
      </c>
      <c r="Y138">
        <v>128.69999999999999</v>
      </c>
      <c r="Z138">
        <v>115.2</v>
      </c>
      <c r="AA138">
        <v>124.5</v>
      </c>
      <c r="AB138">
        <v>121.8</v>
      </c>
      <c r="AC138">
        <v>112.8</v>
      </c>
      <c r="AD138">
        <v>121.2</v>
      </c>
      <c r="AE138">
        <v>131.9</v>
      </c>
      <c r="AF138">
        <v>120.8</v>
      </c>
      <c r="AG138">
        <v>120.9</v>
      </c>
      <c r="AH138">
        <v>128.6</v>
      </c>
    </row>
    <row r="139" spans="1:34">
      <c r="A139" t="s">
        <v>104</v>
      </c>
      <c r="B139">
        <v>2016</v>
      </c>
      <c r="C139" t="s">
        <v>238</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s="36">
        <v>134.05000000000001</v>
      </c>
      <c r="Q139" s="36">
        <v>151.30000000000001</v>
      </c>
      <c r="R139" s="36">
        <v>124.33333333333333</v>
      </c>
      <c r="S139" s="36">
        <v>142.94999999999999</v>
      </c>
      <c r="T139" s="36">
        <v>137</v>
      </c>
      <c r="U139">
        <v>141.80000000000001</v>
      </c>
      <c r="V139">
        <v>135.5</v>
      </c>
      <c r="W139">
        <v>129.1</v>
      </c>
      <c r="X139">
        <v>134.5</v>
      </c>
      <c r="Y139">
        <v>128.69999999999999</v>
      </c>
      <c r="Z139">
        <v>124.3</v>
      </c>
      <c r="AA139">
        <v>128.4</v>
      </c>
      <c r="AB139">
        <v>126.1</v>
      </c>
      <c r="AC139">
        <v>115.2</v>
      </c>
      <c r="AD139">
        <v>123.5</v>
      </c>
      <c r="AE139">
        <v>132.4</v>
      </c>
      <c r="AF139">
        <v>122.1</v>
      </c>
      <c r="AG139">
        <v>123.4</v>
      </c>
      <c r="AH139">
        <v>131.4</v>
      </c>
    </row>
    <row r="140" spans="1:34">
      <c r="A140" t="s">
        <v>60</v>
      </c>
      <c r="B140">
        <v>2016</v>
      </c>
      <c r="C140" t="s">
        <v>264</v>
      </c>
      <c r="D140">
        <v>132</v>
      </c>
      <c r="E140">
        <v>137.4</v>
      </c>
      <c r="F140">
        <v>130.6</v>
      </c>
      <c r="G140">
        <v>136.19999999999999</v>
      </c>
      <c r="H140">
        <v>121.1</v>
      </c>
      <c r="I140">
        <v>136.9</v>
      </c>
      <c r="J140">
        <v>141.80000000000001</v>
      </c>
      <c r="K140">
        <v>170</v>
      </c>
      <c r="L140">
        <v>113.4</v>
      </c>
      <c r="M140">
        <v>136.80000000000001</v>
      </c>
      <c r="N140">
        <v>128.69999999999999</v>
      </c>
      <c r="O140">
        <v>143.1</v>
      </c>
      <c r="P140" s="36">
        <v>134</v>
      </c>
      <c r="Q140" s="36">
        <v>151</v>
      </c>
      <c r="R140" s="36">
        <v>125.86666666666667</v>
      </c>
      <c r="S140" s="36">
        <v>139.35000000000002</v>
      </c>
      <c r="T140" s="36">
        <v>136.6</v>
      </c>
      <c r="U140">
        <v>141.19999999999999</v>
      </c>
      <c r="V140">
        <v>139.9</v>
      </c>
      <c r="W140">
        <v>134.5</v>
      </c>
      <c r="X140">
        <v>139.19999999999999</v>
      </c>
      <c r="Y140" t="s">
        <v>79</v>
      </c>
      <c r="Z140">
        <v>130.30000000000001</v>
      </c>
      <c r="AA140">
        <v>132.1</v>
      </c>
      <c r="AB140">
        <v>129.1</v>
      </c>
      <c r="AC140">
        <v>118.2</v>
      </c>
      <c r="AD140">
        <v>126.9</v>
      </c>
      <c r="AE140">
        <v>133.69999999999999</v>
      </c>
      <c r="AF140">
        <v>123.5</v>
      </c>
      <c r="AG140">
        <v>126.1</v>
      </c>
      <c r="AH140">
        <v>133.6</v>
      </c>
    </row>
    <row r="141" spans="1:34">
      <c r="A141" t="s">
        <v>85</v>
      </c>
      <c r="B141">
        <v>2016</v>
      </c>
      <c r="C141" t="s">
        <v>264</v>
      </c>
      <c r="D141">
        <v>130.19999999999999</v>
      </c>
      <c r="E141">
        <v>138.5</v>
      </c>
      <c r="F141">
        <v>134.1</v>
      </c>
      <c r="G141">
        <v>132.9</v>
      </c>
      <c r="H141">
        <v>112.6</v>
      </c>
      <c r="I141">
        <v>130.80000000000001</v>
      </c>
      <c r="J141">
        <v>142</v>
      </c>
      <c r="K141">
        <v>174.9</v>
      </c>
      <c r="L141">
        <v>115.6</v>
      </c>
      <c r="M141">
        <v>145.4</v>
      </c>
      <c r="N141">
        <v>122.7</v>
      </c>
      <c r="O141">
        <v>140.30000000000001</v>
      </c>
      <c r="P141" s="36">
        <v>136.30000000000001</v>
      </c>
      <c r="Q141" s="36">
        <v>152.55000000000001</v>
      </c>
      <c r="R141" s="36">
        <v>122.83333333333333</v>
      </c>
      <c r="S141" s="36">
        <v>136.4</v>
      </c>
      <c r="T141" s="36">
        <v>135.19999999999999</v>
      </c>
      <c r="U141">
        <v>144.30000000000001</v>
      </c>
      <c r="V141">
        <v>129.6</v>
      </c>
      <c r="W141">
        <v>122.1</v>
      </c>
      <c r="X141">
        <v>128.5</v>
      </c>
      <c r="Y141">
        <v>129.1</v>
      </c>
      <c r="Z141">
        <v>116.2</v>
      </c>
      <c r="AA141">
        <v>124.7</v>
      </c>
      <c r="AB141">
        <v>122.1</v>
      </c>
      <c r="AC141">
        <v>113.4</v>
      </c>
      <c r="AD141">
        <v>121.7</v>
      </c>
      <c r="AE141">
        <v>132.1</v>
      </c>
      <c r="AF141">
        <v>121.3</v>
      </c>
      <c r="AG141">
        <v>121.3</v>
      </c>
      <c r="AH141">
        <v>128.5</v>
      </c>
    </row>
    <row r="142" spans="1:34">
      <c r="A142" t="s">
        <v>104</v>
      </c>
      <c r="B142">
        <v>2016</v>
      </c>
      <c r="C142" t="s">
        <v>264</v>
      </c>
      <c r="D142">
        <v>131.4</v>
      </c>
      <c r="E142">
        <v>137.80000000000001</v>
      </c>
      <c r="F142">
        <v>132</v>
      </c>
      <c r="G142">
        <v>135</v>
      </c>
      <c r="H142">
        <v>118</v>
      </c>
      <c r="I142">
        <v>134.1</v>
      </c>
      <c r="J142">
        <v>141.9</v>
      </c>
      <c r="K142">
        <v>171.7</v>
      </c>
      <c r="L142">
        <v>114.1</v>
      </c>
      <c r="M142">
        <v>139.69999999999999</v>
      </c>
      <c r="N142">
        <v>126.2</v>
      </c>
      <c r="O142">
        <v>141.80000000000001</v>
      </c>
      <c r="P142" s="36">
        <v>134.9</v>
      </c>
      <c r="Q142" s="36">
        <v>151.55000000000001</v>
      </c>
      <c r="R142" s="36">
        <v>124.63333333333333</v>
      </c>
      <c r="S142" s="36">
        <v>138</v>
      </c>
      <c r="T142" s="36">
        <v>136.1</v>
      </c>
      <c r="U142">
        <v>142</v>
      </c>
      <c r="V142">
        <v>135.80000000000001</v>
      </c>
      <c r="W142">
        <v>129.30000000000001</v>
      </c>
      <c r="X142">
        <v>135</v>
      </c>
      <c r="Y142">
        <v>129.1</v>
      </c>
      <c r="Z142">
        <v>125</v>
      </c>
      <c r="AA142">
        <v>128.6</v>
      </c>
      <c r="AB142">
        <v>126.4</v>
      </c>
      <c r="AC142">
        <v>115.7</v>
      </c>
      <c r="AD142">
        <v>124</v>
      </c>
      <c r="AE142">
        <v>132.80000000000001</v>
      </c>
      <c r="AF142">
        <v>122.6</v>
      </c>
      <c r="AG142">
        <v>123.8</v>
      </c>
      <c r="AH142">
        <v>131.19999999999999</v>
      </c>
    </row>
    <row r="143" spans="1:34">
      <c r="A143" t="s">
        <v>60</v>
      </c>
      <c r="B143">
        <v>2016</v>
      </c>
      <c r="C143" t="s">
        <v>273</v>
      </c>
      <c r="D143">
        <v>132.6</v>
      </c>
      <c r="E143">
        <v>137.30000000000001</v>
      </c>
      <c r="F143">
        <v>131.6</v>
      </c>
      <c r="G143">
        <v>136.30000000000001</v>
      </c>
      <c r="H143">
        <v>121.6</v>
      </c>
      <c r="I143">
        <v>135.6</v>
      </c>
      <c r="J143">
        <v>127.5</v>
      </c>
      <c r="K143">
        <v>167.9</v>
      </c>
      <c r="L143">
        <v>113.8</v>
      </c>
      <c r="M143">
        <v>137.5</v>
      </c>
      <c r="N143">
        <v>129.1</v>
      </c>
      <c r="O143">
        <v>143.6</v>
      </c>
      <c r="P143" s="36">
        <v>134.44999999999999</v>
      </c>
      <c r="Q143" s="36">
        <v>150.25</v>
      </c>
      <c r="R143" s="36">
        <v>126.33333333333333</v>
      </c>
      <c r="S143" s="36">
        <v>131.55000000000001</v>
      </c>
      <c r="T143" s="36">
        <v>134.69999999999999</v>
      </c>
      <c r="U143">
        <v>142.4</v>
      </c>
      <c r="V143">
        <v>140.4</v>
      </c>
      <c r="W143">
        <v>135.19999999999999</v>
      </c>
      <c r="X143">
        <v>139.69999999999999</v>
      </c>
      <c r="Y143" t="s">
        <v>79</v>
      </c>
      <c r="Z143">
        <v>132</v>
      </c>
      <c r="AA143">
        <v>132.9</v>
      </c>
      <c r="AB143">
        <v>129.69999999999999</v>
      </c>
      <c r="AC143">
        <v>118.6</v>
      </c>
      <c r="AD143">
        <v>127.3</v>
      </c>
      <c r="AE143">
        <v>134.19999999999999</v>
      </c>
      <c r="AF143">
        <v>121.9</v>
      </c>
      <c r="AG143">
        <v>126.3</v>
      </c>
      <c r="AH143">
        <v>132.80000000000001</v>
      </c>
    </row>
    <row r="144" spans="1:34">
      <c r="A144" t="s">
        <v>85</v>
      </c>
      <c r="B144">
        <v>2016</v>
      </c>
      <c r="C144" t="s">
        <v>273</v>
      </c>
      <c r="D144">
        <v>131.6</v>
      </c>
      <c r="E144">
        <v>138.19999999999999</v>
      </c>
      <c r="F144">
        <v>134.9</v>
      </c>
      <c r="G144">
        <v>133.1</v>
      </c>
      <c r="H144">
        <v>113.5</v>
      </c>
      <c r="I144">
        <v>129.30000000000001</v>
      </c>
      <c r="J144">
        <v>121.1</v>
      </c>
      <c r="K144">
        <v>170.3</v>
      </c>
      <c r="L144">
        <v>115.5</v>
      </c>
      <c r="M144">
        <v>145.5</v>
      </c>
      <c r="N144">
        <v>123.1</v>
      </c>
      <c r="O144">
        <v>140.9</v>
      </c>
      <c r="P144" s="36">
        <v>136.55000000000001</v>
      </c>
      <c r="Q144" s="36">
        <v>150.94999999999999</v>
      </c>
      <c r="R144" s="36">
        <v>123.3</v>
      </c>
      <c r="S144" s="36">
        <v>125.2</v>
      </c>
      <c r="T144" s="36">
        <v>132.80000000000001</v>
      </c>
      <c r="U144">
        <v>145</v>
      </c>
      <c r="V144">
        <v>130</v>
      </c>
      <c r="W144">
        <v>122.2</v>
      </c>
      <c r="X144">
        <v>128.80000000000001</v>
      </c>
      <c r="Y144">
        <v>128.5</v>
      </c>
      <c r="Z144">
        <v>117.8</v>
      </c>
      <c r="AA144">
        <v>125</v>
      </c>
      <c r="AB144">
        <v>122.3</v>
      </c>
      <c r="AC144">
        <v>113.7</v>
      </c>
      <c r="AD144">
        <v>121.8</v>
      </c>
      <c r="AE144">
        <v>132.30000000000001</v>
      </c>
      <c r="AF144">
        <v>119.9</v>
      </c>
      <c r="AG144">
        <v>121.4</v>
      </c>
      <c r="AH144">
        <v>127.6</v>
      </c>
    </row>
    <row r="145" spans="1:34">
      <c r="A145" t="s">
        <v>104</v>
      </c>
      <c r="B145">
        <v>2016</v>
      </c>
      <c r="C145" t="s">
        <v>273</v>
      </c>
      <c r="D145">
        <v>132.30000000000001</v>
      </c>
      <c r="E145">
        <v>137.6</v>
      </c>
      <c r="F145">
        <v>132.9</v>
      </c>
      <c r="G145">
        <v>135.1</v>
      </c>
      <c r="H145">
        <v>118.6</v>
      </c>
      <c r="I145">
        <v>132.69999999999999</v>
      </c>
      <c r="J145">
        <v>125.3</v>
      </c>
      <c r="K145">
        <v>168.7</v>
      </c>
      <c r="L145">
        <v>114.4</v>
      </c>
      <c r="M145">
        <v>140.19999999999999</v>
      </c>
      <c r="N145">
        <v>126.6</v>
      </c>
      <c r="O145">
        <v>142.30000000000001</v>
      </c>
      <c r="P145" s="36">
        <v>135.25</v>
      </c>
      <c r="Q145" s="36">
        <v>150.5</v>
      </c>
      <c r="R145" s="36">
        <v>125.10000000000001</v>
      </c>
      <c r="S145" s="36">
        <v>129</v>
      </c>
      <c r="T145" s="36">
        <v>134</v>
      </c>
      <c r="U145">
        <v>143.1</v>
      </c>
      <c r="V145">
        <v>136.30000000000001</v>
      </c>
      <c r="W145">
        <v>129.80000000000001</v>
      </c>
      <c r="X145">
        <v>135.4</v>
      </c>
      <c r="Y145">
        <v>128.5</v>
      </c>
      <c r="Z145">
        <v>126.6</v>
      </c>
      <c r="AA145">
        <v>129.19999999999999</v>
      </c>
      <c r="AB145">
        <v>126.9</v>
      </c>
      <c r="AC145">
        <v>116</v>
      </c>
      <c r="AD145">
        <v>124.2</v>
      </c>
      <c r="AE145">
        <v>133.1</v>
      </c>
      <c r="AF145">
        <v>121.1</v>
      </c>
      <c r="AG145">
        <v>123.9</v>
      </c>
      <c r="AH145">
        <v>130.4</v>
      </c>
    </row>
    <row r="146" spans="1:34">
      <c r="A146" t="s">
        <v>60</v>
      </c>
      <c r="B146">
        <v>2017</v>
      </c>
      <c r="C146" t="s">
        <v>62</v>
      </c>
      <c r="D146">
        <v>133.1</v>
      </c>
      <c r="E146">
        <v>137.80000000000001</v>
      </c>
      <c r="F146">
        <v>131.9</v>
      </c>
      <c r="G146">
        <v>136.69999999999999</v>
      </c>
      <c r="H146">
        <v>122</v>
      </c>
      <c r="I146">
        <v>136</v>
      </c>
      <c r="J146">
        <v>119.8</v>
      </c>
      <c r="K146">
        <v>161.69999999999999</v>
      </c>
      <c r="L146">
        <v>114.8</v>
      </c>
      <c r="M146">
        <v>136.9</v>
      </c>
      <c r="N146">
        <v>129</v>
      </c>
      <c r="O146">
        <v>143.9</v>
      </c>
      <c r="P146" s="36">
        <v>134.85000000000002</v>
      </c>
      <c r="Q146" s="36">
        <v>147.39999999999998</v>
      </c>
      <c r="R146" s="36">
        <v>126.90000000000002</v>
      </c>
      <c r="S146" s="36">
        <v>127.9</v>
      </c>
      <c r="T146" s="36">
        <v>133.69999999999999</v>
      </c>
      <c r="U146">
        <v>143.1</v>
      </c>
      <c r="V146">
        <v>140.69999999999999</v>
      </c>
      <c r="W146">
        <v>135.80000000000001</v>
      </c>
      <c r="X146">
        <v>140</v>
      </c>
      <c r="Y146" t="s">
        <v>79</v>
      </c>
      <c r="Z146">
        <v>132.1</v>
      </c>
      <c r="AA146">
        <v>133.19999999999999</v>
      </c>
      <c r="AB146">
        <v>129.9</v>
      </c>
      <c r="AC146">
        <v>119.1</v>
      </c>
      <c r="AD146">
        <v>127</v>
      </c>
      <c r="AE146">
        <v>134.6</v>
      </c>
      <c r="AF146">
        <v>122.3</v>
      </c>
      <c r="AG146">
        <v>126.6</v>
      </c>
      <c r="AH146">
        <v>132.4</v>
      </c>
    </row>
    <row r="147" spans="1:34">
      <c r="A147" t="s">
        <v>85</v>
      </c>
      <c r="B147">
        <v>2017</v>
      </c>
      <c r="C147" t="s">
        <v>62</v>
      </c>
      <c r="D147">
        <v>132.19999999999999</v>
      </c>
      <c r="E147">
        <v>138.9</v>
      </c>
      <c r="F147">
        <v>132.6</v>
      </c>
      <c r="G147">
        <v>133.1</v>
      </c>
      <c r="H147">
        <v>114</v>
      </c>
      <c r="I147">
        <v>129.6</v>
      </c>
      <c r="J147">
        <v>118.7</v>
      </c>
      <c r="K147">
        <v>155.1</v>
      </c>
      <c r="L147">
        <v>117.3</v>
      </c>
      <c r="M147">
        <v>144.9</v>
      </c>
      <c r="N147">
        <v>123.2</v>
      </c>
      <c r="O147">
        <v>141.6</v>
      </c>
      <c r="P147" s="36">
        <v>135.75</v>
      </c>
      <c r="Q147" s="36">
        <v>143.64999999999998</v>
      </c>
      <c r="R147" s="36">
        <v>124.3</v>
      </c>
      <c r="S147" s="36">
        <v>124.15</v>
      </c>
      <c r="T147" s="36">
        <v>132</v>
      </c>
      <c r="U147">
        <v>145.6</v>
      </c>
      <c r="V147">
        <v>130.19999999999999</v>
      </c>
      <c r="W147">
        <v>122.3</v>
      </c>
      <c r="X147">
        <v>129</v>
      </c>
      <c r="Y147">
        <v>129.6</v>
      </c>
      <c r="Z147">
        <v>118</v>
      </c>
      <c r="AA147">
        <v>125.1</v>
      </c>
      <c r="AB147">
        <v>122.6</v>
      </c>
      <c r="AC147">
        <v>115.2</v>
      </c>
      <c r="AD147">
        <v>122</v>
      </c>
      <c r="AE147">
        <v>132.4</v>
      </c>
      <c r="AF147">
        <v>120.9</v>
      </c>
      <c r="AG147">
        <v>122.1</v>
      </c>
      <c r="AH147">
        <v>127.8</v>
      </c>
    </row>
    <row r="148" spans="1:34">
      <c r="A148" t="s">
        <v>104</v>
      </c>
      <c r="B148">
        <v>2017</v>
      </c>
      <c r="C148" t="s">
        <v>62</v>
      </c>
      <c r="D148">
        <v>132.80000000000001</v>
      </c>
      <c r="E148">
        <v>138.19999999999999</v>
      </c>
      <c r="F148">
        <v>132.19999999999999</v>
      </c>
      <c r="G148">
        <v>135.4</v>
      </c>
      <c r="H148">
        <v>119.1</v>
      </c>
      <c r="I148">
        <v>133</v>
      </c>
      <c r="J148">
        <v>119.4</v>
      </c>
      <c r="K148">
        <v>159.5</v>
      </c>
      <c r="L148">
        <v>115.6</v>
      </c>
      <c r="M148">
        <v>139.6</v>
      </c>
      <c r="N148">
        <v>126.6</v>
      </c>
      <c r="O148">
        <v>142.80000000000001</v>
      </c>
      <c r="P148" s="36">
        <v>135.19999999999999</v>
      </c>
      <c r="Q148" s="36">
        <v>146.15</v>
      </c>
      <c r="R148" s="36">
        <v>125.83333333333333</v>
      </c>
      <c r="S148" s="36">
        <v>126.2</v>
      </c>
      <c r="T148" s="36">
        <v>133.1</v>
      </c>
      <c r="U148">
        <v>143.80000000000001</v>
      </c>
      <c r="V148">
        <v>136.6</v>
      </c>
      <c r="W148">
        <v>130.19999999999999</v>
      </c>
      <c r="X148">
        <v>135.6</v>
      </c>
      <c r="Y148">
        <v>129.6</v>
      </c>
      <c r="Z148">
        <v>126.8</v>
      </c>
      <c r="AA148">
        <v>129.4</v>
      </c>
      <c r="AB148">
        <v>127.1</v>
      </c>
      <c r="AC148">
        <v>117</v>
      </c>
      <c r="AD148">
        <v>124.2</v>
      </c>
      <c r="AE148">
        <v>133.30000000000001</v>
      </c>
      <c r="AF148">
        <v>121.7</v>
      </c>
      <c r="AG148">
        <v>124.4</v>
      </c>
      <c r="AH148">
        <v>130.30000000000001</v>
      </c>
    </row>
    <row r="149" spans="1:34">
      <c r="A149" t="s">
        <v>60</v>
      </c>
      <c r="B149">
        <v>2017</v>
      </c>
      <c r="C149" t="s">
        <v>116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s="36">
        <v>133.80000000000001</v>
      </c>
      <c r="Q149" s="36">
        <v>145.10000000000002</v>
      </c>
      <c r="R149" s="36">
        <v>127.56666666666668</v>
      </c>
      <c r="S149" s="36">
        <v>128.89999999999998</v>
      </c>
      <c r="T149" s="36">
        <v>133.6</v>
      </c>
      <c r="U149">
        <v>143.69999999999999</v>
      </c>
      <c r="V149">
        <v>140.9</v>
      </c>
      <c r="W149">
        <v>135.80000000000001</v>
      </c>
      <c r="X149">
        <v>140.19999999999999</v>
      </c>
      <c r="Y149" t="s">
        <v>79</v>
      </c>
      <c r="Z149">
        <v>133.19999999999999</v>
      </c>
      <c r="AA149">
        <v>133.6</v>
      </c>
      <c r="AB149">
        <v>130.1</v>
      </c>
      <c r="AC149">
        <v>119.5</v>
      </c>
      <c r="AD149">
        <v>127.7</v>
      </c>
      <c r="AE149">
        <v>134.9</v>
      </c>
      <c r="AF149">
        <v>123.2</v>
      </c>
      <c r="AG149">
        <v>127</v>
      </c>
      <c r="AH149">
        <v>132.6</v>
      </c>
    </row>
    <row r="150" spans="1:34">
      <c r="A150" t="s">
        <v>85</v>
      </c>
      <c r="B150">
        <v>2017</v>
      </c>
      <c r="C150" t="s">
        <v>116</v>
      </c>
      <c r="D150">
        <v>132.80000000000001</v>
      </c>
      <c r="E150">
        <v>139.80000000000001</v>
      </c>
      <c r="F150">
        <v>129.30000000000001</v>
      </c>
      <c r="G150">
        <v>133.5</v>
      </c>
      <c r="H150">
        <v>114.3</v>
      </c>
      <c r="I150">
        <v>131.4</v>
      </c>
      <c r="J150">
        <v>120.2</v>
      </c>
      <c r="K150">
        <v>143.1</v>
      </c>
      <c r="L150">
        <v>119.5</v>
      </c>
      <c r="M150">
        <v>144</v>
      </c>
      <c r="N150">
        <v>123.4</v>
      </c>
      <c r="O150">
        <v>141.9</v>
      </c>
      <c r="P150" s="36">
        <v>134.55000000000001</v>
      </c>
      <c r="Q150" s="36">
        <v>137.94999999999999</v>
      </c>
      <c r="R150" s="36">
        <v>125.23333333333335</v>
      </c>
      <c r="S150" s="36">
        <v>125.80000000000001</v>
      </c>
      <c r="T150" s="36">
        <v>132.1</v>
      </c>
      <c r="U150">
        <v>146.30000000000001</v>
      </c>
      <c r="V150">
        <v>130.5</v>
      </c>
      <c r="W150">
        <v>122.5</v>
      </c>
      <c r="X150">
        <v>129.30000000000001</v>
      </c>
      <c r="Y150">
        <v>130.5</v>
      </c>
      <c r="Z150">
        <v>119.2</v>
      </c>
      <c r="AA150">
        <v>125.3</v>
      </c>
      <c r="AB150">
        <v>122.9</v>
      </c>
      <c r="AC150">
        <v>115.5</v>
      </c>
      <c r="AD150">
        <v>122.2</v>
      </c>
      <c r="AE150">
        <v>132.4</v>
      </c>
      <c r="AF150">
        <v>121.7</v>
      </c>
      <c r="AG150">
        <v>122.4</v>
      </c>
      <c r="AH150">
        <v>128.19999999999999</v>
      </c>
    </row>
    <row r="151" spans="1:34">
      <c r="A151" t="s">
        <v>104</v>
      </c>
      <c r="B151">
        <v>2017</v>
      </c>
      <c r="C151" t="s">
        <v>116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s="36">
        <v>134.05000000000001</v>
      </c>
      <c r="Q151" s="36">
        <v>142.64999999999998</v>
      </c>
      <c r="R151" s="36">
        <v>126.56666666666666</v>
      </c>
      <c r="S151" s="36">
        <v>127.4</v>
      </c>
      <c r="T151" s="36">
        <v>133</v>
      </c>
      <c r="U151">
        <v>144.4</v>
      </c>
      <c r="V151">
        <v>136.80000000000001</v>
      </c>
      <c r="W151">
        <v>130.30000000000001</v>
      </c>
      <c r="X151">
        <v>135.9</v>
      </c>
      <c r="Y151">
        <v>130.5</v>
      </c>
      <c r="Z151">
        <v>127.9</v>
      </c>
      <c r="AA151">
        <v>129.69999999999999</v>
      </c>
      <c r="AB151">
        <v>127.4</v>
      </c>
      <c r="AC151">
        <v>117.4</v>
      </c>
      <c r="AD151">
        <v>124.6</v>
      </c>
      <c r="AE151">
        <v>133.4</v>
      </c>
      <c r="AF151">
        <v>122.6</v>
      </c>
      <c r="AG151">
        <v>124.8</v>
      </c>
      <c r="AH151">
        <v>130.6</v>
      </c>
    </row>
    <row r="152" spans="1:34">
      <c r="A152" t="s">
        <v>60</v>
      </c>
      <c r="B152">
        <v>2017</v>
      </c>
      <c r="C152" t="s">
        <v>138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s="36">
        <v>133.80000000000001</v>
      </c>
      <c r="Q152" s="36">
        <v>140.80000000000001</v>
      </c>
      <c r="R152" s="36">
        <v>127.96666666666665</v>
      </c>
      <c r="S152" s="36">
        <v>129.69999999999999</v>
      </c>
      <c r="T152" s="36">
        <v>133.4</v>
      </c>
      <c r="U152">
        <v>144.19999999999999</v>
      </c>
      <c r="V152">
        <v>141.6</v>
      </c>
      <c r="W152">
        <v>136.19999999999999</v>
      </c>
      <c r="X152">
        <v>140.80000000000001</v>
      </c>
      <c r="Y152" t="s">
        <v>79</v>
      </c>
      <c r="Z152">
        <v>134.19999999999999</v>
      </c>
      <c r="AA152">
        <v>134.1</v>
      </c>
      <c r="AB152">
        <v>130.6</v>
      </c>
      <c r="AC152">
        <v>119.8</v>
      </c>
      <c r="AD152">
        <v>128.30000000000001</v>
      </c>
      <c r="AE152">
        <v>135.19999999999999</v>
      </c>
      <c r="AF152">
        <v>123.3</v>
      </c>
      <c r="AG152">
        <v>127.4</v>
      </c>
      <c r="AH152">
        <v>132.80000000000001</v>
      </c>
    </row>
    <row r="153" spans="1:34">
      <c r="A153" t="s">
        <v>85</v>
      </c>
      <c r="B153">
        <v>2017</v>
      </c>
      <c r="C153" t="s">
        <v>138</v>
      </c>
      <c r="D153">
        <v>132.69999999999999</v>
      </c>
      <c r="E153">
        <v>139.4</v>
      </c>
      <c r="F153">
        <v>128.4</v>
      </c>
      <c r="G153">
        <v>134.9</v>
      </c>
      <c r="H153">
        <v>114</v>
      </c>
      <c r="I153">
        <v>136.80000000000001</v>
      </c>
      <c r="J153">
        <v>122.2</v>
      </c>
      <c r="K153">
        <v>135.80000000000001</v>
      </c>
      <c r="L153">
        <v>120.3</v>
      </c>
      <c r="M153">
        <v>142.6</v>
      </c>
      <c r="N153">
        <v>123.6</v>
      </c>
      <c r="O153">
        <v>142.4</v>
      </c>
      <c r="P153" s="36">
        <v>133.9</v>
      </c>
      <c r="Q153" s="36">
        <v>134.25</v>
      </c>
      <c r="R153" s="36">
        <v>125.56666666666668</v>
      </c>
      <c r="S153" s="36">
        <v>129.5</v>
      </c>
      <c r="T153" s="36">
        <v>132.6</v>
      </c>
      <c r="U153">
        <v>147.5</v>
      </c>
      <c r="V153">
        <v>130.80000000000001</v>
      </c>
      <c r="W153">
        <v>122.8</v>
      </c>
      <c r="X153">
        <v>129.6</v>
      </c>
      <c r="Y153">
        <v>131.1</v>
      </c>
      <c r="Z153">
        <v>120.8</v>
      </c>
      <c r="AA153">
        <v>125.6</v>
      </c>
      <c r="AB153">
        <v>123.1</v>
      </c>
      <c r="AC153">
        <v>115.6</v>
      </c>
      <c r="AD153">
        <v>122.4</v>
      </c>
      <c r="AE153">
        <v>132.80000000000001</v>
      </c>
      <c r="AF153">
        <v>121.7</v>
      </c>
      <c r="AG153">
        <v>122.6</v>
      </c>
      <c r="AH153">
        <v>128.69999999999999</v>
      </c>
    </row>
    <row r="154" spans="1:34">
      <c r="A154" t="s">
        <v>104</v>
      </c>
      <c r="B154">
        <v>2017</v>
      </c>
      <c r="C154" t="s">
        <v>138</v>
      </c>
      <c r="D154">
        <v>133.30000000000001</v>
      </c>
      <c r="E154">
        <v>139</v>
      </c>
      <c r="F154">
        <v>128.6</v>
      </c>
      <c r="G154">
        <v>136.30000000000001</v>
      </c>
      <c r="H154">
        <v>118.8</v>
      </c>
      <c r="I154">
        <v>138.30000000000001</v>
      </c>
      <c r="J154">
        <v>120.5</v>
      </c>
      <c r="K154">
        <v>143.9</v>
      </c>
      <c r="L154">
        <v>118</v>
      </c>
      <c r="M154">
        <v>137.9</v>
      </c>
      <c r="N154">
        <v>127.2</v>
      </c>
      <c r="O154">
        <v>144</v>
      </c>
      <c r="P154" s="36">
        <v>133.80000000000001</v>
      </c>
      <c r="Q154" s="36">
        <v>138.60000000000002</v>
      </c>
      <c r="R154" s="36">
        <v>126.93333333333334</v>
      </c>
      <c r="S154" s="36">
        <v>129.4</v>
      </c>
      <c r="T154" s="36">
        <v>133.1</v>
      </c>
      <c r="U154">
        <v>145.1</v>
      </c>
      <c r="V154">
        <v>137.30000000000001</v>
      </c>
      <c r="W154">
        <v>130.6</v>
      </c>
      <c r="X154">
        <v>136.4</v>
      </c>
      <c r="Y154">
        <v>131.1</v>
      </c>
      <c r="Z154">
        <v>129.1</v>
      </c>
      <c r="AA154">
        <v>130.1</v>
      </c>
      <c r="AB154">
        <v>127.8</v>
      </c>
      <c r="AC154">
        <v>117.6</v>
      </c>
      <c r="AD154">
        <v>125</v>
      </c>
      <c r="AE154">
        <v>133.80000000000001</v>
      </c>
      <c r="AF154">
        <v>122.6</v>
      </c>
      <c r="AG154">
        <v>125.1</v>
      </c>
      <c r="AH154">
        <v>130.9</v>
      </c>
    </row>
    <row r="155" spans="1:34">
      <c r="A155" t="s">
        <v>60</v>
      </c>
      <c r="B155">
        <v>2017</v>
      </c>
      <c r="C155" t="s">
        <v>154</v>
      </c>
      <c r="D155">
        <v>133.19999999999999</v>
      </c>
      <c r="E155">
        <v>138.69999999999999</v>
      </c>
      <c r="F155">
        <v>127.1</v>
      </c>
      <c r="G155">
        <v>137.69999999999999</v>
      </c>
      <c r="H155">
        <v>121.3</v>
      </c>
      <c r="I155">
        <v>141.80000000000001</v>
      </c>
      <c r="J155">
        <v>121.5</v>
      </c>
      <c r="K155">
        <v>144.5</v>
      </c>
      <c r="L155">
        <v>117.4</v>
      </c>
      <c r="M155">
        <v>134.1</v>
      </c>
      <c r="N155">
        <v>130</v>
      </c>
      <c r="O155">
        <v>145.5</v>
      </c>
      <c r="P155" s="36">
        <v>132.89999999999998</v>
      </c>
      <c r="Q155" s="36">
        <v>138.85</v>
      </c>
      <c r="R155" s="36">
        <v>128.06666666666666</v>
      </c>
      <c r="S155" s="36">
        <v>131.65</v>
      </c>
      <c r="T155" s="36">
        <v>133.5</v>
      </c>
      <c r="U155">
        <v>144.4</v>
      </c>
      <c r="V155">
        <v>142.4</v>
      </c>
      <c r="W155">
        <v>136.80000000000001</v>
      </c>
      <c r="X155">
        <v>141.6</v>
      </c>
      <c r="Y155" t="s">
        <v>79</v>
      </c>
      <c r="Z155">
        <v>135</v>
      </c>
      <c r="AA155">
        <v>134.30000000000001</v>
      </c>
      <c r="AB155">
        <v>131</v>
      </c>
      <c r="AC155">
        <v>119.2</v>
      </c>
      <c r="AD155">
        <v>128.30000000000001</v>
      </c>
      <c r="AE155">
        <v>135.69999999999999</v>
      </c>
      <c r="AF155">
        <v>123.7</v>
      </c>
      <c r="AG155">
        <v>127.5</v>
      </c>
      <c r="AH155">
        <v>132.9</v>
      </c>
    </row>
    <row r="156" spans="1:34">
      <c r="A156" t="s">
        <v>85</v>
      </c>
      <c r="B156">
        <v>2017</v>
      </c>
      <c r="C156" t="s">
        <v>154</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s="36">
        <v>132.55000000000001</v>
      </c>
      <c r="Q156" s="36">
        <v>133.25</v>
      </c>
      <c r="R156" s="36">
        <v>125.63333333333333</v>
      </c>
      <c r="S156" s="36">
        <v>132.39999999999998</v>
      </c>
      <c r="T156" s="36">
        <v>133.4</v>
      </c>
      <c r="U156">
        <v>148</v>
      </c>
      <c r="V156">
        <v>131.19999999999999</v>
      </c>
      <c r="W156">
        <v>123</v>
      </c>
      <c r="X156">
        <v>130</v>
      </c>
      <c r="Y156">
        <v>131.69999999999999</v>
      </c>
      <c r="Z156">
        <v>121.4</v>
      </c>
      <c r="AA156">
        <v>126</v>
      </c>
      <c r="AB156">
        <v>123.4</v>
      </c>
      <c r="AC156">
        <v>114.3</v>
      </c>
      <c r="AD156">
        <v>122.6</v>
      </c>
      <c r="AE156">
        <v>133.6</v>
      </c>
      <c r="AF156">
        <v>122.2</v>
      </c>
      <c r="AG156">
        <v>122.5</v>
      </c>
      <c r="AH156">
        <v>129.1</v>
      </c>
    </row>
    <row r="157" spans="1:34">
      <c r="A157" t="s">
        <v>104</v>
      </c>
      <c r="B157">
        <v>2017</v>
      </c>
      <c r="C157" t="s">
        <v>154</v>
      </c>
      <c r="D157">
        <v>133</v>
      </c>
      <c r="E157">
        <v>139.4</v>
      </c>
      <c r="F157">
        <v>126.1</v>
      </c>
      <c r="G157">
        <v>137.19999999999999</v>
      </c>
      <c r="H157">
        <v>118.4</v>
      </c>
      <c r="I157">
        <v>139.9</v>
      </c>
      <c r="J157">
        <v>123.4</v>
      </c>
      <c r="K157">
        <v>140.9</v>
      </c>
      <c r="L157">
        <v>118.5</v>
      </c>
      <c r="M157">
        <v>136.5</v>
      </c>
      <c r="N157">
        <v>127.4</v>
      </c>
      <c r="O157">
        <v>144.19999999999999</v>
      </c>
      <c r="P157" s="36">
        <v>132.75</v>
      </c>
      <c r="Q157" s="36">
        <v>136.94999999999999</v>
      </c>
      <c r="R157" s="36">
        <v>127.03333333333335</v>
      </c>
      <c r="S157" s="36">
        <v>131.65</v>
      </c>
      <c r="T157" s="36">
        <v>133.5</v>
      </c>
      <c r="U157">
        <v>145.4</v>
      </c>
      <c r="V157">
        <v>138</v>
      </c>
      <c r="W157">
        <v>131.1</v>
      </c>
      <c r="X157">
        <v>137</v>
      </c>
      <c r="Y157">
        <v>131.69999999999999</v>
      </c>
      <c r="Z157">
        <v>129.80000000000001</v>
      </c>
      <c r="AA157">
        <v>130.4</v>
      </c>
      <c r="AB157">
        <v>128.1</v>
      </c>
      <c r="AC157">
        <v>116.6</v>
      </c>
      <c r="AD157">
        <v>125.1</v>
      </c>
      <c r="AE157">
        <v>134.5</v>
      </c>
      <c r="AF157">
        <v>123.1</v>
      </c>
      <c r="AG157">
        <v>125.1</v>
      </c>
      <c r="AH157">
        <v>131.1</v>
      </c>
    </row>
    <row r="158" spans="1:34">
      <c r="A158" t="s">
        <v>60</v>
      </c>
      <c r="B158">
        <v>2017</v>
      </c>
      <c r="C158" t="s">
        <v>167</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s="36">
        <v>133.55000000000001</v>
      </c>
      <c r="Q158" s="36">
        <v>137.44999999999999</v>
      </c>
      <c r="R158" s="36">
        <v>128.4</v>
      </c>
      <c r="S158" s="36">
        <v>132</v>
      </c>
      <c r="T158" s="36">
        <v>133.80000000000001</v>
      </c>
      <c r="U158">
        <v>145.5</v>
      </c>
      <c r="V158">
        <v>142.5</v>
      </c>
      <c r="W158">
        <v>137.30000000000001</v>
      </c>
      <c r="X158">
        <v>141.80000000000001</v>
      </c>
      <c r="Y158" t="s">
        <v>79</v>
      </c>
      <c r="Z158">
        <v>135</v>
      </c>
      <c r="AA158">
        <v>134.9</v>
      </c>
      <c r="AB158">
        <v>131.4</v>
      </c>
      <c r="AC158">
        <v>119.4</v>
      </c>
      <c r="AD158">
        <v>129.4</v>
      </c>
      <c r="AE158">
        <v>136.30000000000001</v>
      </c>
      <c r="AF158">
        <v>123.7</v>
      </c>
      <c r="AG158">
        <v>127.9</v>
      </c>
      <c r="AH158">
        <v>133.30000000000001</v>
      </c>
    </row>
    <row r="159" spans="1:34">
      <c r="A159" t="s">
        <v>85</v>
      </c>
      <c r="B159">
        <v>2017</v>
      </c>
      <c r="C159" t="s">
        <v>167</v>
      </c>
      <c r="D159">
        <v>132.6</v>
      </c>
      <c r="E159">
        <v>144.1</v>
      </c>
      <c r="F159">
        <v>125.6</v>
      </c>
      <c r="G159">
        <v>136.80000000000001</v>
      </c>
      <c r="H159">
        <v>113.4</v>
      </c>
      <c r="I159">
        <v>135.19999999999999</v>
      </c>
      <c r="J159">
        <v>129.19999999999999</v>
      </c>
      <c r="K159">
        <v>131.5</v>
      </c>
      <c r="L159">
        <v>121</v>
      </c>
      <c r="M159">
        <v>139.9</v>
      </c>
      <c r="N159">
        <v>123.8</v>
      </c>
      <c r="O159">
        <v>142.9</v>
      </c>
      <c r="P159" s="36">
        <v>134.85</v>
      </c>
      <c r="Q159" s="36">
        <v>132.05000000000001</v>
      </c>
      <c r="R159" s="36">
        <v>125.76666666666667</v>
      </c>
      <c r="S159" s="36">
        <v>132.19999999999999</v>
      </c>
      <c r="T159" s="36">
        <v>133.6</v>
      </c>
      <c r="U159">
        <v>148.30000000000001</v>
      </c>
      <c r="V159">
        <v>131.5</v>
      </c>
      <c r="W159">
        <v>123.2</v>
      </c>
      <c r="X159">
        <v>130.19999999999999</v>
      </c>
      <c r="Y159">
        <v>132.1</v>
      </c>
      <c r="Z159">
        <v>120.1</v>
      </c>
      <c r="AA159">
        <v>126.5</v>
      </c>
      <c r="AB159">
        <v>123.6</v>
      </c>
      <c r="AC159">
        <v>114.3</v>
      </c>
      <c r="AD159">
        <v>122.8</v>
      </c>
      <c r="AE159">
        <v>133.80000000000001</v>
      </c>
      <c r="AF159">
        <v>122</v>
      </c>
      <c r="AG159">
        <v>122.6</v>
      </c>
      <c r="AH159">
        <v>129.30000000000001</v>
      </c>
    </row>
    <row r="160" spans="1:34">
      <c r="A160" t="s">
        <v>104</v>
      </c>
      <c r="B160">
        <v>2017</v>
      </c>
      <c r="C160" t="s">
        <v>167</v>
      </c>
      <c r="D160">
        <v>132.9</v>
      </c>
      <c r="E160">
        <v>141.6</v>
      </c>
      <c r="F160">
        <v>126.3</v>
      </c>
      <c r="G160">
        <v>137.69999999999999</v>
      </c>
      <c r="H160">
        <v>118.1</v>
      </c>
      <c r="I160">
        <v>137.9</v>
      </c>
      <c r="J160">
        <v>125.6</v>
      </c>
      <c r="K160">
        <v>138.30000000000001</v>
      </c>
      <c r="L160">
        <v>119.4</v>
      </c>
      <c r="M160">
        <v>136</v>
      </c>
      <c r="N160">
        <v>127.6</v>
      </c>
      <c r="O160">
        <v>144.5</v>
      </c>
      <c r="P160" s="36">
        <v>133.94999999999999</v>
      </c>
      <c r="Q160" s="36">
        <v>135.60000000000002</v>
      </c>
      <c r="R160" s="36">
        <v>127.33333333333333</v>
      </c>
      <c r="S160" s="36">
        <v>131.75</v>
      </c>
      <c r="T160" s="36">
        <v>133.69999999999999</v>
      </c>
      <c r="U160">
        <v>146.19999999999999</v>
      </c>
      <c r="V160">
        <v>138.19999999999999</v>
      </c>
      <c r="W160">
        <v>131.4</v>
      </c>
      <c r="X160">
        <v>137.19999999999999</v>
      </c>
      <c r="Y160">
        <v>132.1</v>
      </c>
      <c r="Z160">
        <v>129.4</v>
      </c>
      <c r="AA160">
        <v>130.9</v>
      </c>
      <c r="AB160">
        <v>128.4</v>
      </c>
      <c r="AC160">
        <v>116.7</v>
      </c>
      <c r="AD160">
        <v>125.7</v>
      </c>
      <c r="AE160">
        <v>134.80000000000001</v>
      </c>
      <c r="AF160">
        <v>123</v>
      </c>
      <c r="AG160">
        <v>125.3</v>
      </c>
      <c r="AH160">
        <v>131.4</v>
      </c>
    </row>
    <row r="161" spans="1:34">
      <c r="A161" t="s">
        <v>60</v>
      </c>
      <c r="B161">
        <v>2017</v>
      </c>
      <c r="C161" t="s">
        <v>177</v>
      </c>
      <c r="D161">
        <v>133.5</v>
      </c>
      <c r="E161">
        <v>143.69999999999999</v>
      </c>
      <c r="F161">
        <v>128</v>
      </c>
      <c r="G161">
        <v>138.6</v>
      </c>
      <c r="H161">
        <v>120.9</v>
      </c>
      <c r="I161">
        <v>140.9</v>
      </c>
      <c r="J161">
        <v>128.80000000000001</v>
      </c>
      <c r="K161">
        <v>140.19999999999999</v>
      </c>
      <c r="L161">
        <v>118.9</v>
      </c>
      <c r="M161">
        <v>133.5</v>
      </c>
      <c r="N161">
        <v>130.4</v>
      </c>
      <c r="O161">
        <v>146.5</v>
      </c>
      <c r="P161" s="36">
        <v>135.85</v>
      </c>
      <c r="Q161" s="36">
        <v>136.85</v>
      </c>
      <c r="R161" s="36">
        <v>128.76666666666668</v>
      </c>
      <c r="S161" s="36">
        <v>134.85000000000002</v>
      </c>
      <c r="T161" s="36">
        <v>134.9</v>
      </c>
      <c r="U161">
        <v>145.80000000000001</v>
      </c>
      <c r="V161">
        <v>143.1</v>
      </c>
      <c r="W161">
        <v>137.69999999999999</v>
      </c>
      <c r="X161">
        <v>142.30000000000001</v>
      </c>
      <c r="Y161" t="s">
        <v>79</v>
      </c>
      <c r="Z161">
        <v>134.80000000000001</v>
      </c>
      <c r="AA161">
        <v>135.19999999999999</v>
      </c>
      <c r="AB161">
        <v>131.30000000000001</v>
      </c>
      <c r="AC161">
        <v>119.4</v>
      </c>
      <c r="AD161">
        <v>129.80000000000001</v>
      </c>
      <c r="AE161">
        <v>136.9</v>
      </c>
      <c r="AF161">
        <v>124.1</v>
      </c>
      <c r="AG161">
        <v>128.1</v>
      </c>
      <c r="AH161">
        <v>133.9</v>
      </c>
    </row>
    <row r="162" spans="1:34">
      <c r="A162" t="s">
        <v>85</v>
      </c>
      <c r="B162">
        <v>2017</v>
      </c>
      <c r="C162" t="s">
        <v>177</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s="36">
        <v>138.5</v>
      </c>
      <c r="Q162" s="36">
        <v>130.55000000000001</v>
      </c>
      <c r="R162" s="36">
        <v>125.83333333333333</v>
      </c>
      <c r="S162" s="36">
        <v>139.69999999999999</v>
      </c>
      <c r="T162" s="36">
        <v>135.69999999999999</v>
      </c>
      <c r="U162">
        <v>148.6</v>
      </c>
      <c r="V162">
        <v>131.5</v>
      </c>
      <c r="W162">
        <v>123.2</v>
      </c>
      <c r="X162">
        <v>130.19999999999999</v>
      </c>
      <c r="Y162">
        <v>131.4</v>
      </c>
      <c r="Z162">
        <v>119</v>
      </c>
      <c r="AA162">
        <v>126.8</v>
      </c>
      <c r="AB162">
        <v>123.8</v>
      </c>
      <c r="AC162">
        <v>113.9</v>
      </c>
      <c r="AD162">
        <v>122.9</v>
      </c>
      <c r="AE162">
        <v>134.30000000000001</v>
      </c>
      <c r="AF162">
        <v>122.5</v>
      </c>
      <c r="AG162">
        <v>122.7</v>
      </c>
      <c r="AH162">
        <v>129.9</v>
      </c>
    </row>
    <row r="163" spans="1:34">
      <c r="A163" t="s">
        <v>104</v>
      </c>
      <c r="B163">
        <v>2017</v>
      </c>
      <c r="C163" t="s">
        <v>177</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s="36">
        <v>136.80000000000001</v>
      </c>
      <c r="Q163" s="36">
        <v>134.75</v>
      </c>
      <c r="R163" s="36">
        <v>127.56666666666668</v>
      </c>
      <c r="S163" s="36">
        <v>136.25</v>
      </c>
      <c r="T163" s="36">
        <v>135.19999999999999</v>
      </c>
      <c r="U163">
        <v>146.5</v>
      </c>
      <c r="V163">
        <v>138.5</v>
      </c>
      <c r="W163">
        <v>131.69999999999999</v>
      </c>
      <c r="X163">
        <v>137.5</v>
      </c>
      <c r="Y163">
        <v>131.4</v>
      </c>
      <c r="Z163">
        <v>128.80000000000001</v>
      </c>
      <c r="AA163">
        <v>131.19999999999999</v>
      </c>
      <c r="AB163">
        <v>128.5</v>
      </c>
      <c r="AC163">
        <v>116.5</v>
      </c>
      <c r="AD163">
        <v>125.9</v>
      </c>
      <c r="AE163">
        <v>135.4</v>
      </c>
      <c r="AF163">
        <v>123.4</v>
      </c>
      <c r="AG163">
        <v>125.5</v>
      </c>
      <c r="AH163">
        <v>132</v>
      </c>
    </row>
    <row r="164" spans="1:34">
      <c r="A164" t="s">
        <v>60</v>
      </c>
      <c r="B164">
        <v>2017</v>
      </c>
      <c r="C164" t="s">
        <v>194</v>
      </c>
      <c r="D164">
        <v>134</v>
      </c>
      <c r="E164">
        <v>144.19999999999999</v>
      </c>
      <c r="F164">
        <v>129.80000000000001</v>
      </c>
      <c r="G164">
        <v>139</v>
      </c>
      <c r="H164">
        <v>120.9</v>
      </c>
      <c r="I164">
        <v>143.9</v>
      </c>
      <c r="J164">
        <v>151.5</v>
      </c>
      <c r="K164">
        <v>138.1</v>
      </c>
      <c r="L164">
        <v>120</v>
      </c>
      <c r="M164">
        <v>133.9</v>
      </c>
      <c r="N164">
        <v>131.4</v>
      </c>
      <c r="O164">
        <v>147.69999999999999</v>
      </c>
      <c r="P164" s="36">
        <v>137</v>
      </c>
      <c r="Q164" s="36">
        <v>136.05000000000001</v>
      </c>
      <c r="R164" s="36">
        <v>129.53333333333333</v>
      </c>
      <c r="S164" s="36">
        <v>147.69999999999999</v>
      </c>
      <c r="T164" s="36">
        <v>138.5</v>
      </c>
      <c r="U164">
        <v>147.4</v>
      </c>
      <c r="V164">
        <v>144.30000000000001</v>
      </c>
      <c r="W164">
        <v>138.1</v>
      </c>
      <c r="X164">
        <v>143.5</v>
      </c>
      <c r="Y164" t="s">
        <v>79</v>
      </c>
      <c r="Z164">
        <v>135.30000000000001</v>
      </c>
      <c r="AA164">
        <v>136.1</v>
      </c>
      <c r="AB164">
        <v>132.1</v>
      </c>
      <c r="AC164">
        <v>119.1</v>
      </c>
      <c r="AD164">
        <v>130.6</v>
      </c>
      <c r="AE164">
        <v>138.6</v>
      </c>
      <c r="AF164">
        <v>124.4</v>
      </c>
      <c r="AG164">
        <v>128.6</v>
      </c>
      <c r="AH164">
        <v>136.19999999999999</v>
      </c>
    </row>
    <row r="165" spans="1:34">
      <c r="A165" t="s">
        <v>85</v>
      </c>
      <c r="B165">
        <v>2017</v>
      </c>
      <c r="C165" t="s">
        <v>194</v>
      </c>
      <c r="D165">
        <v>132.80000000000001</v>
      </c>
      <c r="E165">
        <v>148.4</v>
      </c>
      <c r="F165">
        <v>129.4</v>
      </c>
      <c r="G165">
        <v>137.69999999999999</v>
      </c>
      <c r="H165">
        <v>113.4</v>
      </c>
      <c r="I165">
        <v>139.4</v>
      </c>
      <c r="J165">
        <v>175.1</v>
      </c>
      <c r="K165">
        <v>124.7</v>
      </c>
      <c r="L165">
        <v>121.5</v>
      </c>
      <c r="M165">
        <v>137.80000000000001</v>
      </c>
      <c r="N165">
        <v>124.4</v>
      </c>
      <c r="O165">
        <v>143.69999999999999</v>
      </c>
      <c r="P165" s="36">
        <v>138.9</v>
      </c>
      <c r="Q165" s="36">
        <v>128.75</v>
      </c>
      <c r="R165" s="36">
        <v>126.2</v>
      </c>
      <c r="S165" s="36">
        <v>157.25</v>
      </c>
      <c r="T165" s="36">
        <v>139.80000000000001</v>
      </c>
      <c r="U165">
        <v>150.5</v>
      </c>
      <c r="V165">
        <v>131.6</v>
      </c>
      <c r="W165">
        <v>123.7</v>
      </c>
      <c r="X165">
        <v>130.4</v>
      </c>
      <c r="Y165">
        <v>132.6</v>
      </c>
      <c r="Z165">
        <v>119.7</v>
      </c>
      <c r="AA165">
        <v>127.2</v>
      </c>
      <c r="AB165">
        <v>125</v>
      </c>
      <c r="AC165">
        <v>113.2</v>
      </c>
      <c r="AD165">
        <v>123.5</v>
      </c>
      <c r="AE165">
        <v>135.5</v>
      </c>
      <c r="AF165">
        <v>122.4</v>
      </c>
      <c r="AG165">
        <v>123</v>
      </c>
      <c r="AH165">
        <v>131.80000000000001</v>
      </c>
    </row>
    <row r="166" spans="1:34">
      <c r="A166" t="s">
        <v>104</v>
      </c>
      <c r="B166">
        <v>2017</v>
      </c>
      <c r="C166" t="s">
        <v>194</v>
      </c>
      <c r="D166">
        <v>133.6</v>
      </c>
      <c r="E166">
        <v>145.69999999999999</v>
      </c>
      <c r="F166">
        <v>129.6</v>
      </c>
      <c r="G166">
        <v>138.5</v>
      </c>
      <c r="H166">
        <v>118.1</v>
      </c>
      <c r="I166">
        <v>141.80000000000001</v>
      </c>
      <c r="J166">
        <v>159.5</v>
      </c>
      <c r="K166">
        <v>133.6</v>
      </c>
      <c r="L166">
        <v>120.5</v>
      </c>
      <c r="M166">
        <v>135.19999999999999</v>
      </c>
      <c r="N166">
        <v>128.5</v>
      </c>
      <c r="O166">
        <v>145.80000000000001</v>
      </c>
      <c r="P166" s="36">
        <v>137.64999999999998</v>
      </c>
      <c r="Q166" s="36">
        <v>133.6</v>
      </c>
      <c r="R166" s="36">
        <v>128.13333333333333</v>
      </c>
      <c r="S166" s="36">
        <v>150.65</v>
      </c>
      <c r="T166" s="36">
        <v>139</v>
      </c>
      <c r="U166">
        <v>148.19999999999999</v>
      </c>
      <c r="V166">
        <v>139.30000000000001</v>
      </c>
      <c r="W166">
        <v>132.1</v>
      </c>
      <c r="X166">
        <v>138.30000000000001</v>
      </c>
      <c r="Y166">
        <v>132.6</v>
      </c>
      <c r="Z166">
        <v>129.4</v>
      </c>
      <c r="AA166">
        <v>131.9</v>
      </c>
      <c r="AB166">
        <v>129.4</v>
      </c>
      <c r="AC166">
        <v>116</v>
      </c>
      <c r="AD166">
        <v>126.6</v>
      </c>
      <c r="AE166">
        <v>136.80000000000001</v>
      </c>
      <c r="AF166">
        <v>123.6</v>
      </c>
      <c r="AG166">
        <v>125.9</v>
      </c>
      <c r="AH166">
        <v>134.19999999999999</v>
      </c>
    </row>
    <row r="167" spans="1:34">
      <c r="A167" t="s">
        <v>60</v>
      </c>
      <c r="B167">
        <v>2017</v>
      </c>
      <c r="C167" t="s">
        <v>213</v>
      </c>
      <c r="D167">
        <v>134.80000000000001</v>
      </c>
      <c r="E167">
        <v>143.1</v>
      </c>
      <c r="F167">
        <v>130</v>
      </c>
      <c r="G167">
        <v>139.4</v>
      </c>
      <c r="H167">
        <v>120.5</v>
      </c>
      <c r="I167">
        <v>148</v>
      </c>
      <c r="J167">
        <v>162.9</v>
      </c>
      <c r="K167">
        <v>137.4</v>
      </c>
      <c r="L167">
        <v>120.8</v>
      </c>
      <c r="M167">
        <v>134.69999999999999</v>
      </c>
      <c r="N167">
        <v>131.6</v>
      </c>
      <c r="O167">
        <v>148.69999999999999</v>
      </c>
      <c r="P167" s="36">
        <v>136.55000000000001</v>
      </c>
      <c r="Q167" s="36">
        <v>136.10000000000002</v>
      </c>
      <c r="R167" s="36">
        <v>130</v>
      </c>
      <c r="S167" s="36">
        <v>155.44999999999999</v>
      </c>
      <c r="T167" s="36">
        <v>140.6</v>
      </c>
      <c r="U167">
        <v>149</v>
      </c>
      <c r="V167">
        <v>145.30000000000001</v>
      </c>
      <c r="W167">
        <v>139.19999999999999</v>
      </c>
      <c r="X167">
        <v>144.5</v>
      </c>
      <c r="Y167" t="s">
        <v>79</v>
      </c>
      <c r="Z167">
        <v>136.4</v>
      </c>
      <c r="AA167">
        <v>137.30000000000001</v>
      </c>
      <c r="AB167">
        <v>133</v>
      </c>
      <c r="AC167">
        <v>120.3</v>
      </c>
      <c r="AD167">
        <v>131.5</v>
      </c>
      <c r="AE167">
        <v>140.19999999999999</v>
      </c>
      <c r="AF167">
        <v>125.4</v>
      </c>
      <c r="AG167">
        <v>129.69999999999999</v>
      </c>
      <c r="AH167">
        <v>137.80000000000001</v>
      </c>
    </row>
    <row r="168" spans="1:34">
      <c r="A168" t="s">
        <v>85</v>
      </c>
      <c r="B168">
        <v>2017</v>
      </c>
      <c r="C168" t="s">
        <v>213</v>
      </c>
      <c r="D168">
        <v>133.19999999999999</v>
      </c>
      <c r="E168">
        <v>143.9</v>
      </c>
      <c r="F168">
        <v>128.30000000000001</v>
      </c>
      <c r="G168">
        <v>138.30000000000001</v>
      </c>
      <c r="H168">
        <v>114.1</v>
      </c>
      <c r="I168">
        <v>142.69999999999999</v>
      </c>
      <c r="J168">
        <v>179.8</v>
      </c>
      <c r="K168">
        <v>123.5</v>
      </c>
      <c r="L168">
        <v>122.1</v>
      </c>
      <c r="M168">
        <v>137.5</v>
      </c>
      <c r="N168">
        <v>124.6</v>
      </c>
      <c r="O168">
        <v>144.5</v>
      </c>
      <c r="P168" s="36">
        <v>136.10000000000002</v>
      </c>
      <c r="Q168" s="36">
        <v>128.35</v>
      </c>
      <c r="R168" s="36">
        <v>126.89999999999999</v>
      </c>
      <c r="S168" s="36">
        <v>161.25</v>
      </c>
      <c r="T168" s="36">
        <v>140.5</v>
      </c>
      <c r="U168">
        <v>152.1</v>
      </c>
      <c r="V168">
        <v>132.69999999999999</v>
      </c>
      <c r="W168">
        <v>124.3</v>
      </c>
      <c r="X168">
        <v>131.4</v>
      </c>
      <c r="Y168">
        <v>134.4</v>
      </c>
      <c r="Z168">
        <v>118.9</v>
      </c>
      <c r="AA168">
        <v>127.7</v>
      </c>
      <c r="AB168">
        <v>125.7</v>
      </c>
      <c r="AC168">
        <v>114.6</v>
      </c>
      <c r="AD168">
        <v>124.1</v>
      </c>
      <c r="AE168">
        <v>135.69999999999999</v>
      </c>
      <c r="AF168">
        <v>123.3</v>
      </c>
      <c r="AG168">
        <v>123.8</v>
      </c>
      <c r="AH168">
        <v>132.69999999999999</v>
      </c>
    </row>
    <row r="169" spans="1:34">
      <c r="A169" t="s">
        <v>104</v>
      </c>
      <c r="B169">
        <v>2017</v>
      </c>
      <c r="C169" t="s">
        <v>213</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s="36">
        <v>136.35000000000002</v>
      </c>
      <c r="Q169" s="36">
        <v>133.5</v>
      </c>
      <c r="R169" s="36">
        <v>128.70000000000002</v>
      </c>
      <c r="S169" s="36">
        <v>157.05000000000001</v>
      </c>
      <c r="T169" s="36">
        <v>140.6</v>
      </c>
      <c r="U169">
        <v>149.80000000000001</v>
      </c>
      <c r="V169">
        <v>140.30000000000001</v>
      </c>
      <c r="W169">
        <v>133</v>
      </c>
      <c r="X169">
        <v>139.30000000000001</v>
      </c>
      <c r="Y169">
        <v>134.4</v>
      </c>
      <c r="Z169">
        <v>129.80000000000001</v>
      </c>
      <c r="AA169">
        <v>132.80000000000001</v>
      </c>
      <c r="AB169">
        <v>130.19999999999999</v>
      </c>
      <c r="AC169">
        <v>117.3</v>
      </c>
      <c r="AD169">
        <v>127.3</v>
      </c>
      <c r="AE169">
        <v>137.6</v>
      </c>
      <c r="AF169">
        <v>124.5</v>
      </c>
      <c r="AG169">
        <v>126.8</v>
      </c>
      <c r="AH169">
        <v>135.4</v>
      </c>
    </row>
    <row r="170" spans="1:34">
      <c r="A170" t="s">
        <v>60</v>
      </c>
      <c r="B170">
        <v>2017</v>
      </c>
      <c r="C170" t="s">
        <v>228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s="36">
        <v>136.25</v>
      </c>
      <c r="Q170" s="36">
        <v>136.14999999999998</v>
      </c>
      <c r="R170" s="36">
        <v>130.33333333333334</v>
      </c>
      <c r="S170" s="36">
        <v>151.15</v>
      </c>
      <c r="T170" s="36">
        <v>139.6</v>
      </c>
      <c r="U170">
        <v>149.80000000000001</v>
      </c>
      <c r="V170">
        <v>146.1</v>
      </c>
      <c r="W170">
        <v>139.69999999999999</v>
      </c>
      <c r="X170">
        <v>145.19999999999999</v>
      </c>
      <c r="Y170" t="s">
        <v>79</v>
      </c>
      <c r="Z170">
        <v>137.4</v>
      </c>
      <c r="AA170">
        <v>137.9</v>
      </c>
      <c r="AB170">
        <v>133.4</v>
      </c>
      <c r="AC170">
        <v>121.2</v>
      </c>
      <c r="AD170">
        <v>132.30000000000001</v>
      </c>
      <c r="AE170">
        <v>139.6</v>
      </c>
      <c r="AF170">
        <v>126.7</v>
      </c>
      <c r="AG170">
        <v>130.30000000000001</v>
      </c>
      <c r="AH170">
        <v>137.6</v>
      </c>
    </row>
    <row r="171" spans="1:34">
      <c r="A171" t="s">
        <v>85</v>
      </c>
      <c r="B171">
        <v>2017</v>
      </c>
      <c r="C171" t="s">
        <v>228</v>
      </c>
      <c r="D171">
        <v>133.6</v>
      </c>
      <c r="E171">
        <v>143</v>
      </c>
      <c r="F171">
        <v>129.69999999999999</v>
      </c>
      <c r="G171">
        <v>138.69999999999999</v>
      </c>
      <c r="H171">
        <v>114.5</v>
      </c>
      <c r="I171">
        <v>137.5</v>
      </c>
      <c r="J171">
        <v>160.69999999999999</v>
      </c>
      <c r="K171">
        <v>124.5</v>
      </c>
      <c r="L171">
        <v>122.4</v>
      </c>
      <c r="M171">
        <v>137.30000000000001</v>
      </c>
      <c r="N171">
        <v>124.8</v>
      </c>
      <c r="O171">
        <v>145</v>
      </c>
      <c r="P171" s="36">
        <v>136.35</v>
      </c>
      <c r="Q171" s="36">
        <v>129.05000000000001</v>
      </c>
      <c r="R171" s="36">
        <v>127.3</v>
      </c>
      <c r="S171" s="36">
        <v>149.1</v>
      </c>
      <c r="T171" s="36">
        <v>138</v>
      </c>
      <c r="U171">
        <v>153.6</v>
      </c>
      <c r="V171">
        <v>133.30000000000001</v>
      </c>
      <c r="W171">
        <v>124.6</v>
      </c>
      <c r="X171">
        <v>132</v>
      </c>
      <c r="Y171">
        <v>135.69999999999999</v>
      </c>
      <c r="Z171">
        <v>120.6</v>
      </c>
      <c r="AA171">
        <v>128.1</v>
      </c>
      <c r="AB171">
        <v>126.1</v>
      </c>
      <c r="AC171">
        <v>115.7</v>
      </c>
      <c r="AD171">
        <v>124.5</v>
      </c>
      <c r="AE171">
        <v>135.9</v>
      </c>
      <c r="AF171">
        <v>124.4</v>
      </c>
      <c r="AG171">
        <v>124.5</v>
      </c>
      <c r="AH171">
        <v>132.4</v>
      </c>
    </row>
    <row r="172" spans="1:34">
      <c r="A172" t="s">
        <v>104</v>
      </c>
      <c r="B172">
        <v>2017</v>
      </c>
      <c r="C172" t="s">
        <v>228</v>
      </c>
      <c r="D172">
        <v>134.69999999999999</v>
      </c>
      <c r="E172">
        <v>142.4</v>
      </c>
      <c r="F172">
        <v>130.19999999999999</v>
      </c>
      <c r="G172">
        <v>139.6</v>
      </c>
      <c r="H172">
        <v>118.4</v>
      </c>
      <c r="I172">
        <v>143</v>
      </c>
      <c r="J172">
        <v>156.6</v>
      </c>
      <c r="K172">
        <v>132.9</v>
      </c>
      <c r="L172">
        <v>121.5</v>
      </c>
      <c r="M172">
        <v>135.6</v>
      </c>
      <c r="N172">
        <v>128.80000000000001</v>
      </c>
      <c r="O172">
        <v>147.30000000000001</v>
      </c>
      <c r="P172" s="36">
        <v>136.30000000000001</v>
      </c>
      <c r="Q172" s="36">
        <v>133.80000000000001</v>
      </c>
      <c r="R172" s="36">
        <v>129.06666666666669</v>
      </c>
      <c r="S172" s="36">
        <v>149.80000000000001</v>
      </c>
      <c r="T172" s="36">
        <v>139</v>
      </c>
      <c r="U172">
        <v>150.80000000000001</v>
      </c>
      <c r="V172">
        <v>141.1</v>
      </c>
      <c r="W172">
        <v>133.4</v>
      </c>
      <c r="X172">
        <v>140</v>
      </c>
      <c r="Y172">
        <v>135.69999999999999</v>
      </c>
      <c r="Z172">
        <v>131</v>
      </c>
      <c r="AA172">
        <v>133.30000000000001</v>
      </c>
      <c r="AB172">
        <v>130.6</v>
      </c>
      <c r="AC172">
        <v>118.3</v>
      </c>
      <c r="AD172">
        <v>127.9</v>
      </c>
      <c r="AE172">
        <v>137.4</v>
      </c>
      <c r="AF172">
        <v>125.7</v>
      </c>
      <c r="AG172">
        <v>127.5</v>
      </c>
      <c r="AH172">
        <v>135.19999999999999</v>
      </c>
    </row>
    <row r="173" spans="1:34">
      <c r="A173" t="s">
        <v>60</v>
      </c>
      <c r="B173">
        <v>2017</v>
      </c>
      <c r="C173" t="s">
        <v>238</v>
      </c>
      <c r="D173">
        <v>135.9</v>
      </c>
      <c r="E173">
        <v>141.9</v>
      </c>
      <c r="F173">
        <v>131</v>
      </c>
      <c r="G173">
        <v>141.5</v>
      </c>
      <c r="H173">
        <v>121.4</v>
      </c>
      <c r="I173">
        <v>146.69999999999999</v>
      </c>
      <c r="J173">
        <v>157.1</v>
      </c>
      <c r="K173">
        <v>136.4</v>
      </c>
      <c r="L173">
        <v>121.4</v>
      </c>
      <c r="M173">
        <v>135.6</v>
      </c>
      <c r="N173">
        <v>131.30000000000001</v>
      </c>
      <c r="O173">
        <v>150.30000000000001</v>
      </c>
      <c r="P173" s="36">
        <v>136.44999999999999</v>
      </c>
      <c r="Q173" s="36">
        <v>136.15</v>
      </c>
      <c r="R173" s="36">
        <v>131.03333333333333</v>
      </c>
      <c r="S173" s="36">
        <v>151.89999999999998</v>
      </c>
      <c r="T173" s="36">
        <v>140.4</v>
      </c>
      <c r="U173">
        <v>150.5</v>
      </c>
      <c r="V173">
        <v>147.19999999999999</v>
      </c>
      <c r="W173">
        <v>140.6</v>
      </c>
      <c r="X173">
        <v>146.19999999999999</v>
      </c>
      <c r="Y173" t="s">
        <v>79</v>
      </c>
      <c r="Z173">
        <v>138.1</v>
      </c>
      <c r="AA173">
        <v>138.4</v>
      </c>
      <c r="AB173">
        <v>134.19999999999999</v>
      </c>
      <c r="AC173">
        <v>121</v>
      </c>
      <c r="AD173">
        <v>133</v>
      </c>
      <c r="AE173">
        <v>140.1</v>
      </c>
      <c r="AF173">
        <v>127.4</v>
      </c>
      <c r="AG173">
        <v>130.69999999999999</v>
      </c>
      <c r="AH173">
        <v>138.30000000000001</v>
      </c>
    </row>
    <row r="174" spans="1:34">
      <c r="A174" t="s">
        <v>85</v>
      </c>
      <c r="B174">
        <v>2017</v>
      </c>
      <c r="C174" t="s">
        <v>238</v>
      </c>
      <c r="D174">
        <v>133.9</v>
      </c>
      <c r="E174">
        <v>142.80000000000001</v>
      </c>
      <c r="F174">
        <v>131.4</v>
      </c>
      <c r="G174">
        <v>139.1</v>
      </c>
      <c r="H174">
        <v>114.9</v>
      </c>
      <c r="I174">
        <v>135.6</v>
      </c>
      <c r="J174">
        <v>173.2</v>
      </c>
      <c r="K174">
        <v>124.1</v>
      </c>
      <c r="L174">
        <v>122.6</v>
      </c>
      <c r="M174">
        <v>137.80000000000001</v>
      </c>
      <c r="N174">
        <v>125.1</v>
      </c>
      <c r="O174">
        <v>145.5</v>
      </c>
      <c r="P174" s="36">
        <v>137.10000000000002</v>
      </c>
      <c r="Q174" s="36">
        <v>129</v>
      </c>
      <c r="R174" s="36">
        <v>127.66666666666667</v>
      </c>
      <c r="S174" s="36">
        <v>154.39999999999998</v>
      </c>
      <c r="T174" s="36">
        <v>139.69999999999999</v>
      </c>
      <c r="U174">
        <v>154.6</v>
      </c>
      <c r="V174">
        <v>134</v>
      </c>
      <c r="W174">
        <v>124.9</v>
      </c>
      <c r="X174">
        <v>132.6</v>
      </c>
      <c r="Y174">
        <v>137.30000000000001</v>
      </c>
      <c r="Z174">
        <v>122.6</v>
      </c>
      <c r="AA174">
        <v>128.30000000000001</v>
      </c>
      <c r="AB174">
        <v>126.6</v>
      </c>
      <c r="AC174">
        <v>115</v>
      </c>
      <c r="AD174">
        <v>124.8</v>
      </c>
      <c r="AE174">
        <v>136.30000000000001</v>
      </c>
      <c r="AF174">
        <v>124.6</v>
      </c>
      <c r="AG174">
        <v>124.5</v>
      </c>
      <c r="AH174">
        <v>133.5</v>
      </c>
    </row>
    <row r="175" spans="1:34">
      <c r="A175" t="s">
        <v>104</v>
      </c>
      <c r="B175">
        <v>2017</v>
      </c>
      <c r="C175" t="s">
        <v>238</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s="36">
        <v>136.69999999999999</v>
      </c>
      <c r="Q175" s="36">
        <v>133.80000000000001</v>
      </c>
      <c r="R175" s="36">
        <v>129.63333333333333</v>
      </c>
      <c r="S175" s="36">
        <v>152.05000000000001</v>
      </c>
      <c r="T175" s="36">
        <v>140.1</v>
      </c>
      <c r="U175">
        <v>151.6</v>
      </c>
      <c r="V175">
        <v>142</v>
      </c>
      <c r="W175">
        <v>134.1</v>
      </c>
      <c r="X175">
        <v>140.80000000000001</v>
      </c>
      <c r="Y175">
        <v>137.30000000000001</v>
      </c>
      <c r="Z175">
        <v>132.19999999999999</v>
      </c>
      <c r="AA175">
        <v>133.6</v>
      </c>
      <c r="AB175">
        <v>131.30000000000001</v>
      </c>
      <c r="AC175">
        <v>117.8</v>
      </c>
      <c r="AD175">
        <v>128.4</v>
      </c>
      <c r="AE175">
        <v>137.9</v>
      </c>
      <c r="AF175">
        <v>126.2</v>
      </c>
      <c r="AG175">
        <v>127.7</v>
      </c>
      <c r="AH175">
        <v>136.1</v>
      </c>
    </row>
    <row r="176" spans="1:34">
      <c r="A176" t="s">
        <v>60</v>
      </c>
      <c r="B176">
        <v>2017</v>
      </c>
      <c r="C176" t="s">
        <v>264</v>
      </c>
      <c r="D176">
        <v>136.30000000000001</v>
      </c>
      <c r="E176">
        <v>142.5</v>
      </c>
      <c r="F176">
        <v>140.5</v>
      </c>
      <c r="G176">
        <v>141.5</v>
      </c>
      <c r="H176">
        <v>121.6</v>
      </c>
      <c r="I176">
        <v>147.30000000000001</v>
      </c>
      <c r="J176">
        <v>168</v>
      </c>
      <c r="K176">
        <v>135.80000000000001</v>
      </c>
      <c r="L176">
        <v>122.5</v>
      </c>
      <c r="M176">
        <v>136</v>
      </c>
      <c r="N176">
        <v>131.9</v>
      </c>
      <c r="O176">
        <v>151.4</v>
      </c>
      <c r="P176" s="36">
        <v>141.5</v>
      </c>
      <c r="Q176" s="36">
        <v>136.05000000000001</v>
      </c>
      <c r="R176" s="36">
        <v>131.83333333333334</v>
      </c>
      <c r="S176" s="36">
        <v>157.65</v>
      </c>
      <c r="T176" s="36">
        <v>142.4</v>
      </c>
      <c r="U176">
        <v>152.1</v>
      </c>
      <c r="V176">
        <v>148.19999999999999</v>
      </c>
      <c r="W176">
        <v>141.5</v>
      </c>
      <c r="X176">
        <v>147.30000000000001</v>
      </c>
      <c r="Y176" t="s">
        <v>79</v>
      </c>
      <c r="Z176">
        <v>141.1</v>
      </c>
      <c r="AA176">
        <v>139.4</v>
      </c>
      <c r="AB176">
        <v>135.80000000000001</v>
      </c>
      <c r="AC176">
        <v>121.6</v>
      </c>
      <c r="AD176">
        <v>133.69999999999999</v>
      </c>
      <c r="AE176">
        <v>141.5</v>
      </c>
      <c r="AF176">
        <v>128.1</v>
      </c>
      <c r="AG176">
        <v>131.69999999999999</v>
      </c>
      <c r="AH176">
        <v>140</v>
      </c>
    </row>
    <row r="177" spans="1:34">
      <c r="A177" t="s">
        <v>85</v>
      </c>
      <c r="B177">
        <v>2017</v>
      </c>
      <c r="C177" t="s">
        <v>264</v>
      </c>
      <c r="D177">
        <v>134.30000000000001</v>
      </c>
      <c r="E177">
        <v>142.1</v>
      </c>
      <c r="F177">
        <v>146.69999999999999</v>
      </c>
      <c r="G177">
        <v>139.5</v>
      </c>
      <c r="H177">
        <v>115.2</v>
      </c>
      <c r="I177">
        <v>136.4</v>
      </c>
      <c r="J177">
        <v>185.2</v>
      </c>
      <c r="K177">
        <v>122.2</v>
      </c>
      <c r="L177">
        <v>123.9</v>
      </c>
      <c r="M177">
        <v>138.30000000000001</v>
      </c>
      <c r="N177">
        <v>125.4</v>
      </c>
      <c r="O177">
        <v>146</v>
      </c>
      <c r="P177" s="36">
        <v>144.39999999999998</v>
      </c>
      <c r="Q177" s="36">
        <v>128.25</v>
      </c>
      <c r="R177" s="36">
        <v>128.36666666666667</v>
      </c>
      <c r="S177" s="36">
        <v>160.80000000000001</v>
      </c>
      <c r="T177" s="36">
        <v>141.5</v>
      </c>
      <c r="U177">
        <v>156.19999999999999</v>
      </c>
      <c r="V177">
        <v>135</v>
      </c>
      <c r="W177">
        <v>125.4</v>
      </c>
      <c r="X177">
        <v>133.5</v>
      </c>
      <c r="Y177">
        <v>138.6</v>
      </c>
      <c r="Z177">
        <v>125.7</v>
      </c>
      <c r="AA177">
        <v>128.80000000000001</v>
      </c>
      <c r="AB177">
        <v>127.4</v>
      </c>
      <c r="AC177">
        <v>115.3</v>
      </c>
      <c r="AD177">
        <v>125.1</v>
      </c>
      <c r="AE177">
        <v>136.6</v>
      </c>
      <c r="AF177">
        <v>124.9</v>
      </c>
      <c r="AG177">
        <v>124.9</v>
      </c>
      <c r="AH177">
        <v>134.80000000000001</v>
      </c>
    </row>
    <row r="178" spans="1:34">
      <c r="A178" t="s">
        <v>104</v>
      </c>
      <c r="B178">
        <v>2017</v>
      </c>
      <c r="C178" t="s">
        <v>264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s="36">
        <v>142.65</v>
      </c>
      <c r="Q178" s="36">
        <v>133.44999999999999</v>
      </c>
      <c r="R178" s="36">
        <v>130.36666666666667</v>
      </c>
      <c r="S178" s="36">
        <v>158</v>
      </c>
      <c r="T178" s="36">
        <v>142.1</v>
      </c>
      <c r="U178">
        <v>153.19999999999999</v>
      </c>
      <c r="V178">
        <v>143</v>
      </c>
      <c r="W178">
        <v>134.80000000000001</v>
      </c>
      <c r="X178">
        <v>141.80000000000001</v>
      </c>
      <c r="Y178">
        <v>138.6</v>
      </c>
      <c r="Z178">
        <v>135.30000000000001</v>
      </c>
      <c r="AA178">
        <v>134.4</v>
      </c>
      <c r="AB178">
        <v>132.6</v>
      </c>
      <c r="AC178">
        <v>118.3</v>
      </c>
      <c r="AD178">
        <v>128.9</v>
      </c>
      <c r="AE178">
        <v>138.6</v>
      </c>
      <c r="AF178">
        <v>126.8</v>
      </c>
      <c r="AG178">
        <v>128.4</v>
      </c>
      <c r="AH178">
        <v>137.6</v>
      </c>
    </row>
    <row r="179" spans="1:34">
      <c r="A179" t="s">
        <v>60</v>
      </c>
      <c r="B179">
        <v>2017</v>
      </c>
      <c r="C179" t="s">
        <v>273</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s="36">
        <v>144.25</v>
      </c>
      <c r="Q179" s="36">
        <v>135.10000000000002</v>
      </c>
      <c r="R179" s="36">
        <v>132.13333333333333</v>
      </c>
      <c r="S179" s="36">
        <v>154.1</v>
      </c>
      <c r="T179" s="36">
        <v>141.5</v>
      </c>
      <c r="U179">
        <v>153.19999999999999</v>
      </c>
      <c r="V179">
        <v>148</v>
      </c>
      <c r="W179">
        <v>141.9</v>
      </c>
      <c r="X179">
        <v>147.19999999999999</v>
      </c>
      <c r="Y179" t="s">
        <v>79</v>
      </c>
      <c r="Z179">
        <v>142.6</v>
      </c>
      <c r="AA179">
        <v>139.5</v>
      </c>
      <c r="AB179">
        <v>136.1</v>
      </c>
      <c r="AC179">
        <v>122</v>
      </c>
      <c r="AD179">
        <v>133.4</v>
      </c>
      <c r="AE179">
        <v>141.1</v>
      </c>
      <c r="AF179">
        <v>127.8</v>
      </c>
      <c r="AG179">
        <v>131.9</v>
      </c>
      <c r="AH179">
        <v>139.80000000000001</v>
      </c>
    </row>
    <row r="180" spans="1:34">
      <c r="A180" t="s">
        <v>85</v>
      </c>
      <c r="B180">
        <v>2017</v>
      </c>
      <c r="C180" t="s">
        <v>273</v>
      </c>
      <c r="D180">
        <v>134.4</v>
      </c>
      <c r="E180">
        <v>142.6</v>
      </c>
      <c r="F180">
        <v>145.9</v>
      </c>
      <c r="G180">
        <v>139.5</v>
      </c>
      <c r="H180">
        <v>115.9</v>
      </c>
      <c r="I180">
        <v>135</v>
      </c>
      <c r="J180">
        <v>163.19999999999999</v>
      </c>
      <c r="K180">
        <v>119.8</v>
      </c>
      <c r="L180">
        <v>120.7</v>
      </c>
      <c r="M180">
        <v>139.69999999999999</v>
      </c>
      <c r="N180">
        <v>125.7</v>
      </c>
      <c r="O180">
        <v>146.30000000000001</v>
      </c>
      <c r="P180" s="36">
        <v>144.25</v>
      </c>
      <c r="Q180" s="36">
        <v>127.1</v>
      </c>
      <c r="R180" s="36">
        <v>127.63333333333334</v>
      </c>
      <c r="S180" s="36">
        <v>149.1</v>
      </c>
      <c r="T180" s="36">
        <v>138.80000000000001</v>
      </c>
      <c r="U180">
        <v>157</v>
      </c>
      <c r="V180">
        <v>135.6</v>
      </c>
      <c r="W180">
        <v>125.6</v>
      </c>
      <c r="X180">
        <v>134</v>
      </c>
      <c r="Y180">
        <v>139.1</v>
      </c>
      <c r="Z180">
        <v>126.8</v>
      </c>
      <c r="AA180">
        <v>129.30000000000001</v>
      </c>
      <c r="AB180">
        <v>128.19999999999999</v>
      </c>
      <c r="AC180">
        <v>115.3</v>
      </c>
      <c r="AD180">
        <v>125.6</v>
      </c>
      <c r="AE180">
        <v>136.69999999999999</v>
      </c>
      <c r="AF180">
        <v>124.6</v>
      </c>
      <c r="AG180">
        <v>125.1</v>
      </c>
      <c r="AH180">
        <v>134.1</v>
      </c>
    </row>
    <row r="181" spans="1:34">
      <c r="A181" t="s">
        <v>104</v>
      </c>
      <c r="B181">
        <v>2017</v>
      </c>
      <c r="C181" t="s">
        <v>273</v>
      </c>
      <c r="D181">
        <v>135.80000000000001</v>
      </c>
      <c r="E181">
        <v>143.30000000000001</v>
      </c>
      <c r="F181">
        <v>145.19999999999999</v>
      </c>
      <c r="G181">
        <v>141</v>
      </c>
      <c r="H181">
        <v>120.5</v>
      </c>
      <c r="I181">
        <v>141.5</v>
      </c>
      <c r="J181">
        <v>161.69999999999999</v>
      </c>
      <c r="K181">
        <v>129.1</v>
      </c>
      <c r="L181">
        <v>121.5</v>
      </c>
      <c r="M181">
        <v>137.1</v>
      </c>
      <c r="N181">
        <v>128.80000000000001</v>
      </c>
      <c r="O181">
        <v>149</v>
      </c>
      <c r="P181" s="36">
        <v>144.25</v>
      </c>
      <c r="Q181" s="36">
        <v>132.44999999999999</v>
      </c>
      <c r="R181" s="36">
        <v>130.33333333333334</v>
      </c>
      <c r="S181" s="36">
        <v>151.6</v>
      </c>
      <c r="T181" s="36">
        <v>140.5</v>
      </c>
      <c r="U181">
        <v>154.19999999999999</v>
      </c>
      <c r="V181">
        <v>143.1</v>
      </c>
      <c r="W181">
        <v>135.1</v>
      </c>
      <c r="X181">
        <v>142</v>
      </c>
      <c r="Y181">
        <v>139.1</v>
      </c>
      <c r="Z181">
        <v>136.6</v>
      </c>
      <c r="AA181">
        <v>134.69999999999999</v>
      </c>
      <c r="AB181">
        <v>133.1</v>
      </c>
      <c r="AC181">
        <v>118.5</v>
      </c>
      <c r="AD181">
        <v>129</v>
      </c>
      <c r="AE181">
        <v>138.5</v>
      </c>
      <c r="AF181">
        <v>126.5</v>
      </c>
      <c r="AG181">
        <v>128.6</v>
      </c>
      <c r="AH181">
        <v>137.19999999999999</v>
      </c>
    </row>
    <row r="182" spans="1:34">
      <c r="A182" t="s">
        <v>60</v>
      </c>
      <c r="B182">
        <v>2018</v>
      </c>
      <c r="C182" t="s">
        <v>62</v>
      </c>
      <c r="D182">
        <v>136.6</v>
      </c>
      <c r="E182">
        <v>144.4</v>
      </c>
      <c r="F182">
        <v>143.80000000000001</v>
      </c>
      <c r="G182">
        <v>142</v>
      </c>
      <c r="H182">
        <v>123.2</v>
      </c>
      <c r="I182">
        <v>147.9</v>
      </c>
      <c r="J182">
        <v>152.1</v>
      </c>
      <c r="K182">
        <v>131.80000000000001</v>
      </c>
      <c r="L182">
        <v>119.5</v>
      </c>
      <c r="M182">
        <v>136</v>
      </c>
      <c r="N182">
        <v>131.19999999999999</v>
      </c>
      <c r="O182">
        <v>151.80000000000001</v>
      </c>
      <c r="P182" s="36">
        <v>144.10000000000002</v>
      </c>
      <c r="Q182" s="36">
        <v>134.19999999999999</v>
      </c>
      <c r="R182" s="36">
        <v>131.5</v>
      </c>
      <c r="S182" s="36">
        <v>150</v>
      </c>
      <c r="T182" s="36">
        <v>140.4</v>
      </c>
      <c r="U182">
        <v>153.6</v>
      </c>
      <c r="V182">
        <v>148.30000000000001</v>
      </c>
      <c r="W182">
        <v>142.30000000000001</v>
      </c>
      <c r="X182">
        <v>147.5</v>
      </c>
      <c r="Y182" t="s">
        <v>79</v>
      </c>
      <c r="Z182">
        <v>142.30000000000001</v>
      </c>
      <c r="AA182">
        <v>139.80000000000001</v>
      </c>
      <c r="AB182">
        <v>136</v>
      </c>
      <c r="AC182">
        <v>122.7</v>
      </c>
      <c r="AD182">
        <v>134.30000000000001</v>
      </c>
      <c r="AE182">
        <v>141.6</v>
      </c>
      <c r="AF182">
        <v>128.6</v>
      </c>
      <c r="AG182">
        <v>132.30000000000001</v>
      </c>
      <c r="AH182">
        <v>139.30000000000001</v>
      </c>
    </row>
    <row r="183" spans="1:34">
      <c r="A183" t="s">
        <v>85</v>
      </c>
      <c r="B183">
        <v>2018</v>
      </c>
      <c r="C183" t="s">
        <v>62</v>
      </c>
      <c r="D183">
        <v>134.6</v>
      </c>
      <c r="E183">
        <v>143.69999999999999</v>
      </c>
      <c r="F183">
        <v>143.6</v>
      </c>
      <c r="G183">
        <v>139.6</v>
      </c>
      <c r="H183">
        <v>116.4</v>
      </c>
      <c r="I183">
        <v>133.80000000000001</v>
      </c>
      <c r="J183">
        <v>150.5</v>
      </c>
      <c r="K183">
        <v>118.4</v>
      </c>
      <c r="L183">
        <v>117.3</v>
      </c>
      <c r="M183">
        <v>140.5</v>
      </c>
      <c r="N183">
        <v>125.9</v>
      </c>
      <c r="O183">
        <v>146.80000000000001</v>
      </c>
      <c r="P183" s="36">
        <v>143.64999999999998</v>
      </c>
      <c r="Q183" s="36">
        <v>126.5</v>
      </c>
      <c r="R183" s="36">
        <v>126.83333333333333</v>
      </c>
      <c r="S183" s="36">
        <v>142.15</v>
      </c>
      <c r="T183" s="36">
        <v>137.19999999999999</v>
      </c>
      <c r="U183">
        <v>157.69999999999999</v>
      </c>
      <c r="V183">
        <v>136</v>
      </c>
      <c r="W183">
        <v>125.9</v>
      </c>
      <c r="X183">
        <v>134.4</v>
      </c>
      <c r="Y183">
        <v>140.4</v>
      </c>
      <c r="Z183">
        <v>127.3</v>
      </c>
      <c r="AA183">
        <v>129.5</v>
      </c>
      <c r="AB183">
        <v>129</v>
      </c>
      <c r="AC183">
        <v>116.3</v>
      </c>
      <c r="AD183">
        <v>126.2</v>
      </c>
      <c r="AE183">
        <v>137.1</v>
      </c>
      <c r="AF183">
        <v>125.5</v>
      </c>
      <c r="AG183">
        <v>125.8</v>
      </c>
      <c r="AH183">
        <v>134.1</v>
      </c>
    </row>
    <row r="184" spans="1:34">
      <c r="A184" t="s">
        <v>104</v>
      </c>
      <c r="B184">
        <v>2018</v>
      </c>
      <c r="C184" t="s">
        <v>62</v>
      </c>
      <c r="D184">
        <v>136</v>
      </c>
      <c r="E184">
        <v>144.19999999999999</v>
      </c>
      <c r="F184">
        <v>143.69999999999999</v>
      </c>
      <c r="G184">
        <v>141.1</v>
      </c>
      <c r="H184">
        <v>120.7</v>
      </c>
      <c r="I184">
        <v>141.30000000000001</v>
      </c>
      <c r="J184">
        <v>151.6</v>
      </c>
      <c r="K184">
        <v>127.3</v>
      </c>
      <c r="L184">
        <v>118.8</v>
      </c>
      <c r="M184">
        <v>137.5</v>
      </c>
      <c r="N184">
        <v>129</v>
      </c>
      <c r="O184">
        <v>149.5</v>
      </c>
      <c r="P184" s="36">
        <v>143.94999999999999</v>
      </c>
      <c r="Q184" s="36">
        <v>131.65</v>
      </c>
      <c r="R184" s="36">
        <v>129.66666666666666</v>
      </c>
      <c r="S184" s="36">
        <v>146.44999999999999</v>
      </c>
      <c r="T184" s="36">
        <v>139.19999999999999</v>
      </c>
      <c r="U184">
        <v>154.69999999999999</v>
      </c>
      <c r="V184">
        <v>143.5</v>
      </c>
      <c r="W184">
        <v>135.5</v>
      </c>
      <c r="X184">
        <v>142.30000000000001</v>
      </c>
      <c r="Y184">
        <v>140.4</v>
      </c>
      <c r="Z184">
        <v>136.6</v>
      </c>
      <c r="AA184">
        <v>134.9</v>
      </c>
      <c r="AB184">
        <v>133.30000000000001</v>
      </c>
      <c r="AC184">
        <v>119.3</v>
      </c>
      <c r="AD184">
        <v>129.69999999999999</v>
      </c>
      <c r="AE184">
        <v>139</v>
      </c>
      <c r="AF184">
        <v>127.3</v>
      </c>
      <c r="AG184">
        <v>129.1</v>
      </c>
      <c r="AH184">
        <v>136.9</v>
      </c>
    </row>
    <row r="185" spans="1:34">
      <c r="A185" t="s">
        <v>60</v>
      </c>
      <c r="B185">
        <v>2018</v>
      </c>
      <c r="C185" t="s">
        <v>116</v>
      </c>
      <c r="D185">
        <v>136.4</v>
      </c>
      <c r="E185">
        <v>143.69999999999999</v>
      </c>
      <c r="F185">
        <v>140.6</v>
      </c>
      <c r="G185">
        <v>141.5</v>
      </c>
      <c r="H185">
        <v>122.9</v>
      </c>
      <c r="I185">
        <v>149.4</v>
      </c>
      <c r="J185">
        <v>142.4</v>
      </c>
      <c r="K185">
        <v>130.19999999999999</v>
      </c>
      <c r="L185">
        <v>117.9</v>
      </c>
      <c r="M185">
        <v>135.6</v>
      </c>
      <c r="N185">
        <v>130.5</v>
      </c>
      <c r="O185">
        <v>151.69999999999999</v>
      </c>
      <c r="P185" s="36">
        <v>142.14999999999998</v>
      </c>
      <c r="Q185" s="36">
        <v>133.30000000000001</v>
      </c>
      <c r="R185" s="36">
        <v>130.83333333333334</v>
      </c>
      <c r="S185" s="36">
        <v>145.9</v>
      </c>
      <c r="T185" s="36">
        <v>138.69999999999999</v>
      </c>
      <c r="U185">
        <v>153.30000000000001</v>
      </c>
      <c r="V185">
        <v>148.69999999999999</v>
      </c>
      <c r="W185">
        <v>142.4</v>
      </c>
      <c r="X185">
        <v>147.80000000000001</v>
      </c>
      <c r="Y185" t="s">
        <v>79</v>
      </c>
      <c r="Z185">
        <v>142.4</v>
      </c>
      <c r="AA185">
        <v>139.9</v>
      </c>
      <c r="AB185">
        <v>136.19999999999999</v>
      </c>
      <c r="AC185">
        <v>123.3</v>
      </c>
      <c r="AD185">
        <v>134.30000000000001</v>
      </c>
      <c r="AE185">
        <v>141.5</v>
      </c>
      <c r="AF185">
        <v>128.80000000000001</v>
      </c>
      <c r="AG185">
        <v>132.5</v>
      </c>
      <c r="AH185">
        <v>138.5</v>
      </c>
    </row>
    <row r="186" spans="1:34">
      <c r="A186" t="s">
        <v>85</v>
      </c>
      <c r="B186">
        <v>2018</v>
      </c>
      <c r="C186" t="s">
        <v>116</v>
      </c>
      <c r="D186">
        <v>134.80000000000001</v>
      </c>
      <c r="E186">
        <v>143</v>
      </c>
      <c r="F186">
        <v>139.9</v>
      </c>
      <c r="G186">
        <v>139.9</v>
      </c>
      <c r="H186">
        <v>116.2</v>
      </c>
      <c r="I186">
        <v>135.5</v>
      </c>
      <c r="J186">
        <v>136.9</v>
      </c>
      <c r="K186">
        <v>117</v>
      </c>
      <c r="L186">
        <v>115.4</v>
      </c>
      <c r="M186">
        <v>140.69999999999999</v>
      </c>
      <c r="N186">
        <v>125.9</v>
      </c>
      <c r="O186">
        <v>147.1</v>
      </c>
      <c r="P186" s="36">
        <v>141.44999999999999</v>
      </c>
      <c r="Q186" s="36">
        <v>125.9</v>
      </c>
      <c r="R186" s="36">
        <v>126.23333333333335</v>
      </c>
      <c r="S186" s="36">
        <v>136.19999999999999</v>
      </c>
      <c r="T186" s="36">
        <v>135.6</v>
      </c>
      <c r="U186">
        <v>159.30000000000001</v>
      </c>
      <c r="V186">
        <v>136.30000000000001</v>
      </c>
      <c r="W186">
        <v>126.1</v>
      </c>
      <c r="X186">
        <v>134.69999999999999</v>
      </c>
      <c r="Y186">
        <v>141.30000000000001</v>
      </c>
      <c r="Z186">
        <v>127.3</v>
      </c>
      <c r="AA186">
        <v>129.9</v>
      </c>
      <c r="AB186">
        <v>129.80000000000001</v>
      </c>
      <c r="AC186">
        <v>117.4</v>
      </c>
      <c r="AD186">
        <v>126.5</v>
      </c>
      <c r="AE186">
        <v>137.19999999999999</v>
      </c>
      <c r="AF186">
        <v>126.2</v>
      </c>
      <c r="AG186">
        <v>126.5</v>
      </c>
      <c r="AH186">
        <v>134</v>
      </c>
    </row>
    <row r="187" spans="1:34">
      <c r="A187" t="s">
        <v>104</v>
      </c>
      <c r="B187">
        <v>2018</v>
      </c>
      <c r="C187" t="s">
        <v>116</v>
      </c>
      <c r="D187">
        <v>135.9</v>
      </c>
      <c r="E187">
        <v>143.5</v>
      </c>
      <c r="F187">
        <v>140.30000000000001</v>
      </c>
      <c r="G187">
        <v>140.9</v>
      </c>
      <c r="H187">
        <v>120.4</v>
      </c>
      <c r="I187">
        <v>142.9</v>
      </c>
      <c r="J187">
        <v>140.5</v>
      </c>
      <c r="K187">
        <v>125.8</v>
      </c>
      <c r="L187">
        <v>117.1</v>
      </c>
      <c r="M187">
        <v>137.30000000000001</v>
      </c>
      <c r="N187">
        <v>128.6</v>
      </c>
      <c r="O187">
        <v>149.6</v>
      </c>
      <c r="P187" s="36">
        <v>141.9</v>
      </c>
      <c r="Q187" s="36">
        <v>130.85</v>
      </c>
      <c r="R187" s="36">
        <v>129.03333333333333</v>
      </c>
      <c r="S187" s="36">
        <v>141.69999999999999</v>
      </c>
      <c r="T187" s="36">
        <v>137.6</v>
      </c>
      <c r="U187">
        <v>154.9</v>
      </c>
      <c r="V187">
        <v>143.80000000000001</v>
      </c>
      <c r="W187">
        <v>135.6</v>
      </c>
      <c r="X187">
        <v>142.6</v>
      </c>
      <c r="Y187">
        <v>141.30000000000001</v>
      </c>
      <c r="Z187">
        <v>136.69999999999999</v>
      </c>
      <c r="AA187">
        <v>135.19999999999999</v>
      </c>
      <c r="AB187">
        <v>133.80000000000001</v>
      </c>
      <c r="AC187">
        <v>120.2</v>
      </c>
      <c r="AD187">
        <v>129.9</v>
      </c>
      <c r="AE187">
        <v>139</v>
      </c>
      <c r="AF187">
        <v>127.7</v>
      </c>
      <c r="AG187">
        <v>129.6</v>
      </c>
      <c r="AH187">
        <v>136.4</v>
      </c>
    </row>
    <row r="188" spans="1:34">
      <c r="A188" t="s">
        <v>60</v>
      </c>
      <c r="B188">
        <v>2018</v>
      </c>
      <c r="C188" t="s">
        <v>138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s="36">
        <v>141.9</v>
      </c>
      <c r="Q188" s="36">
        <v>133.05000000000001</v>
      </c>
      <c r="R188" s="36">
        <v>131.03333333333333</v>
      </c>
      <c r="S188" s="36">
        <v>145.44999999999999</v>
      </c>
      <c r="T188" s="36">
        <v>138.6</v>
      </c>
      <c r="U188">
        <v>155.1</v>
      </c>
      <c r="V188">
        <v>149.19999999999999</v>
      </c>
      <c r="W188">
        <v>143</v>
      </c>
      <c r="X188">
        <v>148.30000000000001</v>
      </c>
      <c r="Y188" t="s">
        <v>79</v>
      </c>
      <c r="Z188">
        <v>142.6</v>
      </c>
      <c r="AA188">
        <v>139.9</v>
      </c>
      <c r="AB188">
        <v>136.69999999999999</v>
      </c>
      <c r="AC188">
        <v>124.6</v>
      </c>
      <c r="AD188">
        <v>135.1</v>
      </c>
      <c r="AE188">
        <v>142.69999999999999</v>
      </c>
      <c r="AF188">
        <v>129.30000000000001</v>
      </c>
      <c r="AG188">
        <v>133.30000000000001</v>
      </c>
      <c r="AH188">
        <v>138.69999999999999</v>
      </c>
    </row>
    <row r="189" spans="1:34">
      <c r="A189" t="s">
        <v>85</v>
      </c>
      <c r="B189">
        <v>2018</v>
      </c>
      <c r="C189" t="s">
        <v>138</v>
      </c>
      <c r="D189">
        <v>135</v>
      </c>
      <c r="E189">
        <v>143.1</v>
      </c>
      <c r="F189">
        <v>135.5</v>
      </c>
      <c r="G189">
        <v>139.9</v>
      </c>
      <c r="H189">
        <v>116.5</v>
      </c>
      <c r="I189">
        <v>138.5</v>
      </c>
      <c r="J189">
        <v>128</v>
      </c>
      <c r="K189">
        <v>115.5</v>
      </c>
      <c r="L189">
        <v>114.2</v>
      </c>
      <c r="M189">
        <v>140.69999999999999</v>
      </c>
      <c r="N189">
        <v>126.2</v>
      </c>
      <c r="O189">
        <v>147.6</v>
      </c>
      <c r="P189" s="36">
        <v>139.30000000000001</v>
      </c>
      <c r="Q189" s="36">
        <v>125.25</v>
      </c>
      <c r="R189" s="36">
        <v>126.09999999999998</v>
      </c>
      <c r="S189" s="36">
        <v>133.25</v>
      </c>
      <c r="T189" s="36">
        <v>134.80000000000001</v>
      </c>
      <c r="U189">
        <v>159.69999999999999</v>
      </c>
      <c r="V189">
        <v>136.69999999999999</v>
      </c>
      <c r="W189">
        <v>126.7</v>
      </c>
      <c r="X189">
        <v>135.19999999999999</v>
      </c>
      <c r="Y189">
        <v>142</v>
      </c>
      <c r="Z189">
        <v>126.4</v>
      </c>
      <c r="AA189">
        <v>130.80000000000001</v>
      </c>
      <c r="AB189">
        <v>130.5</v>
      </c>
      <c r="AC189">
        <v>117.8</v>
      </c>
      <c r="AD189">
        <v>126.8</v>
      </c>
      <c r="AE189">
        <v>137.80000000000001</v>
      </c>
      <c r="AF189">
        <v>126.7</v>
      </c>
      <c r="AG189">
        <v>127.1</v>
      </c>
      <c r="AH189">
        <v>134</v>
      </c>
    </row>
    <row r="190" spans="1:34">
      <c r="A190" t="s">
        <v>104</v>
      </c>
      <c r="B190">
        <v>2018</v>
      </c>
      <c r="C190" t="s">
        <v>138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s="36">
        <v>140.94999999999999</v>
      </c>
      <c r="Q190" s="36">
        <v>130.39999999999998</v>
      </c>
      <c r="R190" s="36">
        <v>129.06666666666669</v>
      </c>
      <c r="S190" s="36">
        <v>140.39999999999998</v>
      </c>
      <c r="T190" s="36">
        <v>137.19999999999999</v>
      </c>
      <c r="U190">
        <v>156.30000000000001</v>
      </c>
      <c r="V190">
        <v>144.30000000000001</v>
      </c>
      <c r="W190">
        <v>136.19999999999999</v>
      </c>
      <c r="X190">
        <v>143.1</v>
      </c>
      <c r="Y190">
        <v>142</v>
      </c>
      <c r="Z190">
        <v>136.5</v>
      </c>
      <c r="AA190">
        <v>135.6</v>
      </c>
      <c r="AB190">
        <v>134.30000000000001</v>
      </c>
      <c r="AC190">
        <v>121</v>
      </c>
      <c r="AD190">
        <v>130.4</v>
      </c>
      <c r="AE190">
        <v>139.80000000000001</v>
      </c>
      <c r="AF190">
        <v>128.19999999999999</v>
      </c>
      <c r="AG190">
        <v>130.30000000000001</v>
      </c>
      <c r="AH190">
        <v>136.5</v>
      </c>
    </row>
    <row r="191" spans="1:34">
      <c r="A191" t="s">
        <v>60</v>
      </c>
      <c r="B191">
        <v>2018</v>
      </c>
      <c r="C191" t="s">
        <v>154</v>
      </c>
      <c r="D191">
        <v>137.1</v>
      </c>
      <c r="E191">
        <v>144.5</v>
      </c>
      <c r="F191">
        <v>135.9</v>
      </c>
      <c r="G191">
        <v>142.4</v>
      </c>
      <c r="H191">
        <v>123.5</v>
      </c>
      <c r="I191">
        <v>156.4</v>
      </c>
      <c r="J191">
        <v>135.1</v>
      </c>
      <c r="K191">
        <v>128.4</v>
      </c>
      <c r="L191">
        <v>115.2</v>
      </c>
      <c r="M191">
        <v>137.19999999999999</v>
      </c>
      <c r="N191">
        <v>131.9</v>
      </c>
      <c r="O191">
        <v>153.80000000000001</v>
      </c>
      <c r="P191" s="36">
        <v>140.19999999999999</v>
      </c>
      <c r="Q191" s="36">
        <v>132.75</v>
      </c>
      <c r="R191" s="36">
        <v>130.83333333333334</v>
      </c>
      <c r="S191" s="36">
        <v>145.75</v>
      </c>
      <c r="T191" s="36">
        <v>138.6</v>
      </c>
      <c r="U191">
        <v>156.1</v>
      </c>
      <c r="V191">
        <v>150.1</v>
      </c>
      <c r="W191">
        <v>143.30000000000001</v>
      </c>
      <c r="X191">
        <v>149.1</v>
      </c>
      <c r="Y191" t="s">
        <v>79</v>
      </c>
      <c r="Z191">
        <v>143.80000000000001</v>
      </c>
      <c r="AA191">
        <v>140.9</v>
      </c>
      <c r="AB191">
        <v>137.6</v>
      </c>
      <c r="AC191">
        <v>125.3</v>
      </c>
      <c r="AD191">
        <v>136</v>
      </c>
      <c r="AE191">
        <v>143.69999999999999</v>
      </c>
      <c r="AF191">
        <v>130.4</v>
      </c>
      <c r="AG191">
        <v>134.19999999999999</v>
      </c>
      <c r="AH191">
        <v>139.1</v>
      </c>
    </row>
    <row r="192" spans="1:34">
      <c r="A192" t="s">
        <v>85</v>
      </c>
      <c r="B192">
        <v>2018</v>
      </c>
      <c r="C192" t="s">
        <v>154</v>
      </c>
      <c r="D192">
        <v>135</v>
      </c>
      <c r="E192">
        <v>144.30000000000001</v>
      </c>
      <c r="F192">
        <v>130.80000000000001</v>
      </c>
      <c r="G192">
        <v>140.30000000000001</v>
      </c>
      <c r="H192">
        <v>116.6</v>
      </c>
      <c r="I192">
        <v>150.1</v>
      </c>
      <c r="J192">
        <v>127.6</v>
      </c>
      <c r="K192">
        <v>114</v>
      </c>
      <c r="L192">
        <v>110.6</v>
      </c>
      <c r="M192">
        <v>140.19999999999999</v>
      </c>
      <c r="N192">
        <v>126.5</v>
      </c>
      <c r="O192">
        <v>148.30000000000001</v>
      </c>
      <c r="P192" s="36">
        <v>137.55000000000001</v>
      </c>
      <c r="Q192" s="36">
        <v>124.5</v>
      </c>
      <c r="R192" s="36">
        <v>125.16666666666667</v>
      </c>
      <c r="S192" s="36">
        <v>138.85</v>
      </c>
      <c r="T192" s="36">
        <v>135.69999999999999</v>
      </c>
      <c r="U192">
        <v>159.19999999999999</v>
      </c>
      <c r="V192">
        <v>137.80000000000001</v>
      </c>
      <c r="W192">
        <v>127.4</v>
      </c>
      <c r="X192">
        <v>136.19999999999999</v>
      </c>
      <c r="Y192">
        <v>142.9</v>
      </c>
      <c r="Z192">
        <v>124.6</v>
      </c>
      <c r="AA192">
        <v>131.80000000000001</v>
      </c>
      <c r="AB192">
        <v>131.30000000000001</v>
      </c>
      <c r="AC192">
        <v>118.9</v>
      </c>
      <c r="AD192">
        <v>127.6</v>
      </c>
      <c r="AE192">
        <v>139.69999999999999</v>
      </c>
      <c r="AF192">
        <v>127.6</v>
      </c>
      <c r="AG192">
        <v>128.19999999999999</v>
      </c>
      <c r="AH192">
        <v>134.80000000000001</v>
      </c>
    </row>
    <row r="193" spans="1:34">
      <c r="A193" t="s">
        <v>104</v>
      </c>
      <c r="B193">
        <v>2018</v>
      </c>
      <c r="C193" t="s">
        <v>154</v>
      </c>
      <c r="D193">
        <v>136.4</v>
      </c>
      <c r="E193">
        <v>144.4</v>
      </c>
      <c r="F193">
        <v>133.9</v>
      </c>
      <c r="G193">
        <v>141.6</v>
      </c>
      <c r="H193">
        <v>121</v>
      </c>
      <c r="I193">
        <v>153.5</v>
      </c>
      <c r="J193">
        <v>132.6</v>
      </c>
      <c r="K193">
        <v>123.5</v>
      </c>
      <c r="L193">
        <v>113.7</v>
      </c>
      <c r="M193">
        <v>138.19999999999999</v>
      </c>
      <c r="N193">
        <v>129.6</v>
      </c>
      <c r="O193">
        <v>151.19999999999999</v>
      </c>
      <c r="P193" s="36">
        <v>139.15</v>
      </c>
      <c r="Q193" s="36">
        <v>129.94999999999999</v>
      </c>
      <c r="R193" s="36">
        <v>128.63333333333333</v>
      </c>
      <c r="S193" s="36">
        <v>143.05000000000001</v>
      </c>
      <c r="T193" s="36">
        <v>137.5</v>
      </c>
      <c r="U193">
        <v>156.9</v>
      </c>
      <c r="V193">
        <v>145.30000000000001</v>
      </c>
      <c r="W193">
        <v>136.69999999999999</v>
      </c>
      <c r="X193">
        <v>144</v>
      </c>
      <c r="Y193">
        <v>142.9</v>
      </c>
      <c r="Z193">
        <v>136.5</v>
      </c>
      <c r="AA193">
        <v>136.6</v>
      </c>
      <c r="AB193">
        <v>135.19999999999999</v>
      </c>
      <c r="AC193">
        <v>121.9</v>
      </c>
      <c r="AD193">
        <v>131.30000000000001</v>
      </c>
      <c r="AE193">
        <v>141.4</v>
      </c>
      <c r="AF193">
        <v>129.19999999999999</v>
      </c>
      <c r="AG193">
        <v>131.30000000000001</v>
      </c>
      <c r="AH193">
        <v>137.1</v>
      </c>
    </row>
    <row r="194" spans="1:34">
      <c r="A194" t="s">
        <v>60</v>
      </c>
      <c r="B194">
        <v>2018</v>
      </c>
      <c r="C194" t="s">
        <v>167</v>
      </c>
      <c r="D194">
        <v>137.4</v>
      </c>
      <c r="E194">
        <v>145.69999999999999</v>
      </c>
      <c r="F194">
        <v>135.5</v>
      </c>
      <c r="G194">
        <v>142.9</v>
      </c>
      <c r="H194">
        <v>123.6</v>
      </c>
      <c r="I194">
        <v>157.5</v>
      </c>
      <c r="J194">
        <v>137.80000000000001</v>
      </c>
      <c r="K194">
        <v>127.2</v>
      </c>
      <c r="L194">
        <v>111.8</v>
      </c>
      <c r="M194">
        <v>137.4</v>
      </c>
      <c r="N194">
        <v>132.19999999999999</v>
      </c>
      <c r="O194">
        <v>154.30000000000001</v>
      </c>
      <c r="P194" s="36">
        <v>140.6</v>
      </c>
      <c r="Q194" s="36">
        <v>132.30000000000001</v>
      </c>
      <c r="R194" s="36">
        <v>129.9</v>
      </c>
      <c r="S194" s="36">
        <v>147.65</v>
      </c>
      <c r="T194" s="36">
        <v>139.1</v>
      </c>
      <c r="U194">
        <v>157</v>
      </c>
      <c r="V194">
        <v>150.80000000000001</v>
      </c>
      <c r="W194">
        <v>144.1</v>
      </c>
      <c r="X194">
        <v>149.80000000000001</v>
      </c>
      <c r="Y194" t="s">
        <v>79</v>
      </c>
      <c r="Z194">
        <v>144.30000000000001</v>
      </c>
      <c r="AA194">
        <v>141.80000000000001</v>
      </c>
      <c r="AB194">
        <v>138.4</v>
      </c>
      <c r="AC194">
        <v>126.4</v>
      </c>
      <c r="AD194">
        <v>136.80000000000001</v>
      </c>
      <c r="AE194">
        <v>144.4</v>
      </c>
      <c r="AF194">
        <v>131.19999999999999</v>
      </c>
      <c r="AG194">
        <v>135.1</v>
      </c>
      <c r="AH194">
        <v>139.80000000000001</v>
      </c>
    </row>
    <row r="195" spans="1:34">
      <c r="A195" t="s">
        <v>85</v>
      </c>
      <c r="B195">
        <v>2018</v>
      </c>
      <c r="C195" t="s">
        <v>167</v>
      </c>
      <c r="D195">
        <v>135</v>
      </c>
      <c r="E195">
        <v>148.19999999999999</v>
      </c>
      <c r="F195">
        <v>130.5</v>
      </c>
      <c r="G195">
        <v>140.69999999999999</v>
      </c>
      <c r="H195">
        <v>116.4</v>
      </c>
      <c r="I195">
        <v>151.30000000000001</v>
      </c>
      <c r="J195">
        <v>131.4</v>
      </c>
      <c r="K195">
        <v>112.8</v>
      </c>
      <c r="L195">
        <v>105.3</v>
      </c>
      <c r="M195">
        <v>139.6</v>
      </c>
      <c r="N195">
        <v>126.6</v>
      </c>
      <c r="O195">
        <v>148.69999999999999</v>
      </c>
      <c r="P195" s="36">
        <v>139.35</v>
      </c>
      <c r="Q195" s="36">
        <v>123.9</v>
      </c>
      <c r="R195" s="36">
        <v>123.46666666666665</v>
      </c>
      <c r="S195" s="36">
        <v>141.35000000000002</v>
      </c>
      <c r="T195" s="36">
        <v>136.4</v>
      </c>
      <c r="U195">
        <v>160.30000000000001</v>
      </c>
      <c r="V195">
        <v>138.6</v>
      </c>
      <c r="W195">
        <v>127.9</v>
      </c>
      <c r="X195">
        <v>137</v>
      </c>
      <c r="Y195">
        <v>143.19999999999999</v>
      </c>
      <c r="Z195">
        <v>124.7</v>
      </c>
      <c r="AA195">
        <v>132.5</v>
      </c>
      <c r="AB195">
        <v>132</v>
      </c>
      <c r="AC195">
        <v>119.8</v>
      </c>
      <c r="AD195">
        <v>128</v>
      </c>
      <c r="AE195">
        <v>140.4</v>
      </c>
      <c r="AF195">
        <v>128.1</v>
      </c>
      <c r="AG195">
        <v>128.9</v>
      </c>
      <c r="AH195">
        <v>135.4</v>
      </c>
    </row>
    <row r="196" spans="1:34">
      <c r="A196" t="s">
        <v>104</v>
      </c>
      <c r="B196">
        <v>2018</v>
      </c>
      <c r="C196" t="s">
        <v>167</v>
      </c>
      <c r="D196">
        <v>136.6</v>
      </c>
      <c r="E196">
        <v>146.6</v>
      </c>
      <c r="F196">
        <v>133.6</v>
      </c>
      <c r="G196">
        <v>142.1</v>
      </c>
      <c r="H196">
        <v>121</v>
      </c>
      <c r="I196">
        <v>154.6</v>
      </c>
      <c r="J196">
        <v>135.6</v>
      </c>
      <c r="K196">
        <v>122.3</v>
      </c>
      <c r="L196">
        <v>109.6</v>
      </c>
      <c r="M196">
        <v>138.1</v>
      </c>
      <c r="N196">
        <v>129.9</v>
      </c>
      <c r="O196">
        <v>151.69999999999999</v>
      </c>
      <c r="P196" s="36">
        <v>140.1</v>
      </c>
      <c r="Q196" s="36">
        <v>129.44999999999999</v>
      </c>
      <c r="R196" s="36">
        <v>127.43333333333332</v>
      </c>
      <c r="S196" s="36">
        <v>145.1</v>
      </c>
      <c r="T196" s="36">
        <v>138.1</v>
      </c>
      <c r="U196">
        <v>157.9</v>
      </c>
      <c r="V196">
        <v>146</v>
      </c>
      <c r="W196">
        <v>137.4</v>
      </c>
      <c r="X196">
        <v>144.69999999999999</v>
      </c>
      <c r="Y196">
        <v>143.19999999999999</v>
      </c>
      <c r="Z196">
        <v>136.9</v>
      </c>
      <c r="AA196">
        <v>137.4</v>
      </c>
      <c r="AB196">
        <v>136</v>
      </c>
      <c r="AC196">
        <v>122.9</v>
      </c>
      <c r="AD196">
        <v>131.80000000000001</v>
      </c>
      <c r="AE196">
        <v>142.1</v>
      </c>
      <c r="AF196">
        <v>129.9</v>
      </c>
      <c r="AG196">
        <v>132.1</v>
      </c>
      <c r="AH196">
        <v>137.80000000000001</v>
      </c>
    </row>
    <row r="197" spans="1:34">
      <c r="A197" t="s">
        <v>60</v>
      </c>
      <c r="B197">
        <v>2018</v>
      </c>
      <c r="C197" t="s">
        <v>177</v>
      </c>
      <c r="D197">
        <v>137.6</v>
      </c>
      <c r="E197">
        <v>148.1</v>
      </c>
      <c r="F197">
        <v>136.69999999999999</v>
      </c>
      <c r="G197">
        <v>143.19999999999999</v>
      </c>
      <c r="H197">
        <v>124</v>
      </c>
      <c r="I197">
        <v>154.1</v>
      </c>
      <c r="J197">
        <v>143.5</v>
      </c>
      <c r="K197">
        <v>126</v>
      </c>
      <c r="L197">
        <v>112.4</v>
      </c>
      <c r="M197">
        <v>137.6</v>
      </c>
      <c r="N197">
        <v>132.80000000000001</v>
      </c>
      <c r="O197">
        <v>154.30000000000001</v>
      </c>
      <c r="P197" s="36">
        <v>142.39999999999998</v>
      </c>
      <c r="Q197" s="36">
        <v>131.80000000000001</v>
      </c>
      <c r="R197" s="36">
        <v>130.23333333333335</v>
      </c>
      <c r="S197" s="36">
        <v>148.80000000000001</v>
      </c>
      <c r="T197" s="36">
        <v>140</v>
      </c>
      <c r="U197">
        <v>157.30000000000001</v>
      </c>
      <c r="V197">
        <v>151.30000000000001</v>
      </c>
      <c r="W197">
        <v>144.69999999999999</v>
      </c>
      <c r="X197">
        <v>150.30000000000001</v>
      </c>
      <c r="Y197" t="s">
        <v>79</v>
      </c>
      <c r="Z197">
        <v>145.1</v>
      </c>
      <c r="AA197">
        <v>142.19999999999999</v>
      </c>
      <c r="AB197">
        <v>138.4</v>
      </c>
      <c r="AC197">
        <v>127.4</v>
      </c>
      <c r="AD197">
        <v>137.80000000000001</v>
      </c>
      <c r="AE197">
        <v>145.1</v>
      </c>
      <c r="AF197">
        <v>131.4</v>
      </c>
      <c r="AG197">
        <v>135.6</v>
      </c>
      <c r="AH197">
        <v>140.5</v>
      </c>
    </row>
    <row r="198" spans="1:34">
      <c r="A198" t="s">
        <v>85</v>
      </c>
      <c r="B198">
        <v>2018</v>
      </c>
      <c r="C198" t="s">
        <v>177</v>
      </c>
      <c r="D198">
        <v>135.30000000000001</v>
      </c>
      <c r="E198">
        <v>149.69999999999999</v>
      </c>
      <c r="F198">
        <v>133.9</v>
      </c>
      <c r="G198">
        <v>140.80000000000001</v>
      </c>
      <c r="H198">
        <v>116.6</v>
      </c>
      <c r="I198">
        <v>152.19999999999999</v>
      </c>
      <c r="J198">
        <v>144</v>
      </c>
      <c r="K198">
        <v>112.3</v>
      </c>
      <c r="L198">
        <v>108.4</v>
      </c>
      <c r="M198">
        <v>140</v>
      </c>
      <c r="N198">
        <v>126.7</v>
      </c>
      <c r="O198">
        <v>149</v>
      </c>
      <c r="P198" s="36">
        <v>141.80000000000001</v>
      </c>
      <c r="Q198" s="36">
        <v>123.80000000000001</v>
      </c>
      <c r="R198" s="36">
        <v>124.66666666666667</v>
      </c>
      <c r="S198" s="36">
        <v>148.1</v>
      </c>
      <c r="T198" s="36">
        <v>138.4</v>
      </c>
      <c r="U198">
        <v>161</v>
      </c>
      <c r="V198">
        <v>138.9</v>
      </c>
      <c r="W198">
        <v>128.69999999999999</v>
      </c>
      <c r="X198">
        <v>137.4</v>
      </c>
      <c r="Y198">
        <v>142.5</v>
      </c>
      <c r="Z198">
        <v>126.5</v>
      </c>
      <c r="AA198">
        <v>133.1</v>
      </c>
      <c r="AB198">
        <v>132.6</v>
      </c>
      <c r="AC198">
        <v>120.4</v>
      </c>
      <c r="AD198">
        <v>128.5</v>
      </c>
      <c r="AE198">
        <v>141.19999999999999</v>
      </c>
      <c r="AF198">
        <v>128.19999999999999</v>
      </c>
      <c r="AG198">
        <v>129.5</v>
      </c>
      <c r="AH198">
        <v>136.19999999999999</v>
      </c>
    </row>
    <row r="199" spans="1:34">
      <c r="A199" t="s">
        <v>104</v>
      </c>
      <c r="B199">
        <v>2018</v>
      </c>
      <c r="C199" t="s">
        <v>177</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s="36">
        <v>142.14999999999998</v>
      </c>
      <c r="Q199" s="36">
        <v>129.15</v>
      </c>
      <c r="R199" s="36">
        <v>128.06666666666666</v>
      </c>
      <c r="S199" s="36">
        <v>148.44999999999999</v>
      </c>
      <c r="T199" s="36">
        <v>139.4</v>
      </c>
      <c r="U199">
        <v>158.30000000000001</v>
      </c>
      <c r="V199">
        <v>146.4</v>
      </c>
      <c r="W199">
        <v>138.1</v>
      </c>
      <c r="X199">
        <v>145.19999999999999</v>
      </c>
      <c r="Y199">
        <v>142.5</v>
      </c>
      <c r="Z199">
        <v>138.1</v>
      </c>
      <c r="AA199">
        <v>137.9</v>
      </c>
      <c r="AB199">
        <v>136.19999999999999</v>
      </c>
      <c r="AC199">
        <v>123.7</v>
      </c>
      <c r="AD199">
        <v>132.6</v>
      </c>
      <c r="AE199">
        <v>142.80000000000001</v>
      </c>
      <c r="AF199">
        <v>130.1</v>
      </c>
      <c r="AG199">
        <v>132.6</v>
      </c>
      <c r="AH199">
        <v>138.5</v>
      </c>
    </row>
    <row r="200" spans="1:34">
      <c r="A200" t="s">
        <v>60</v>
      </c>
      <c r="B200">
        <v>2018</v>
      </c>
      <c r="C200" t="s">
        <v>194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s="36">
        <v>144.30000000000001</v>
      </c>
      <c r="Q200" s="36">
        <v>132.4</v>
      </c>
      <c r="R200" s="36">
        <v>131.06666666666666</v>
      </c>
      <c r="S200" s="36">
        <v>153.75</v>
      </c>
      <c r="T200" s="36">
        <v>142</v>
      </c>
      <c r="U200">
        <v>156.1</v>
      </c>
      <c r="V200">
        <v>151.5</v>
      </c>
      <c r="W200">
        <v>145.1</v>
      </c>
      <c r="X200">
        <v>150.6</v>
      </c>
      <c r="Y200" t="s">
        <v>79</v>
      </c>
      <c r="Z200">
        <v>146.80000000000001</v>
      </c>
      <c r="AA200">
        <v>143.1</v>
      </c>
      <c r="AB200">
        <v>139</v>
      </c>
      <c r="AC200">
        <v>127.5</v>
      </c>
      <c r="AD200">
        <v>138.4</v>
      </c>
      <c r="AE200">
        <v>145.80000000000001</v>
      </c>
      <c r="AF200">
        <v>131.4</v>
      </c>
      <c r="AG200">
        <v>136</v>
      </c>
      <c r="AH200">
        <v>141.80000000000001</v>
      </c>
    </row>
    <row r="201" spans="1:34">
      <c r="A201" t="s">
        <v>85</v>
      </c>
      <c r="B201">
        <v>2018</v>
      </c>
      <c r="C201" t="s">
        <v>194</v>
      </c>
      <c r="D201">
        <v>135.6</v>
      </c>
      <c r="E201">
        <v>148.6</v>
      </c>
      <c r="F201">
        <v>139.1</v>
      </c>
      <c r="G201">
        <v>141</v>
      </c>
      <c r="H201">
        <v>116.7</v>
      </c>
      <c r="I201">
        <v>149.69999999999999</v>
      </c>
      <c r="J201">
        <v>159.19999999999999</v>
      </c>
      <c r="K201">
        <v>112.6</v>
      </c>
      <c r="L201">
        <v>111.8</v>
      </c>
      <c r="M201">
        <v>140.30000000000001</v>
      </c>
      <c r="N201">
        <v>126.8</v>
      </c>
      <c r="O201">
        <v>149.4</v>
      </c>
      <c r="P201" s="36">
        <v>143.85</v>
      </c>
      <c r="Q201" s="36">
        <v>124.1</v>
      </c>
      <c r="R201" s="36">
        <v>125.96666666666665</v>
      </c>
      <c r="S201" s="36">
        <v>154.44999999999999</v>
      </c>
      <c r="T201" s="36">
        <v>140.30000000000001</v>
      </c>
      <c r="U201">
        <v>161.4</v>
      </c>
      <c r="V201">
        <v>139.6</v>
      </c>
      <c r="W201">
        <v>128.9</v>
      </c>
      <c r="X201">
        <v>137.9</v>
      </c>
      <c r="Y201">
        <v>143.6</v>
      </c>
      <c r="Z201">
        <v>128.1</v>
      </c>
      <c r="AA201">
        <v>133.6</v>
      </c>
      <c r="AB201">
        <v>133.6</v>
      </c>
      <c r="AC201">
        <v>120.1</v>
      </c>
      <c r="AD201">
        <v>129</v>
      </c>
      <c r="AE201">
        <v>144</v>
      </c>
      <c r="AF201">
        <v>128.19999999999999</v>
      </c>
      <c r="AG201">
        <v>130.19999999999999</v>
      </c>
      <c r="AH201">
        <v>137.5</v>
      </c>
    </row>
    <row r="202" spans="1:34">
      <c r="A202" t="s">
        <v>104</v>
      </c>
      <c r="B202">
        <v>2018</v>
      </c>
      <c r="C202" t="s">
        <v>194</v>
      </c>
      <c r="D202">
        <v>137.5</v>
      </c>
      <c r="E202">
        <v>149.1</v>
      </c>
      <c r="F202">
        <v>139.19999999999999</v>
      </c>
      <c r="G202">
        <v>142.5</v>
      </c>
      <c r="H202">
        <v>121.4</v>
      </c>
      <c r="I202">
        <v>151.6</v>
      </c>
      <c r="J202">
        <v>155.9</v>
      </c>
      <c r="K202">
        <v>121.7</v>
      </c>
      <c r="L202">
        <v>113.5</v>
      </c>
      <c r="M202">
        <v>138.9</v>
      </c>
      <c r="N202">
        <v>130.30000000000001</v>
      </c>
      <c r="O202">
        <v>152.30000000000001</v>
      </c>
      <c r="P202" s="36">
        <v>144.14999999999998</v>
      </c>
      <c r="Q202" s="36">
        <v>129.6</v>
      </c>
      <c r="R202" s="36">
        <v>129.06666666666669</v>
      </c>
      <c r="S202" s="36">
        <v>153.75</v>
      </c>
      <c r="T202" s="36">
        <v>141.4</v>
      </c>
      <c r="U202">
        <v>157.5</v>
      </c>
      <c r="V202">
        <v>146.80000000000001</v>
      </c>
      <c r="W202">
        <v>138.4</v>
      </c>
      <c r="X202">
        <v>145.6</v>
      </c>
      <c r="Y202">
        <v>143.6</v>
      </c>
      <c r="Z202">
        <v>139.69999999999999</v>
      </c>
      <c r="AA202">
        <v>138.6</v>
      </c>
      <c r="AB202">
        <v>137</v>
      </c>
      <c r="AC202">
        <v>123.6</v>
      </c>
      <c r="AD202">
        <v>133.1</v>
      </c>
      <c r="AE202">
        <v>144.69999999999999</v>
      </c>
      <c r="AF202">
        <v>130.1</v>
      </c>
      <c r="AG202">
        <v>133.19999999999999</v>
      </c>
      <c r="AH202">
        <v>139.80000000000001</v>
      </c>
    </row>
    <row r="203" spans="1:34">
      <c r="A203" t="s">
        <v>60</v>
      </c>
      <c r="B203">
        <v>2018</v>
      </c>
      <c r="C203" t="s">
        <v>213</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s="36">
        <v>143.94999999999999</v>
      </c>
      <c r="Q203" s="36">
        <v>133</v>
      </c>
      <c r="R203" s="36">
        <v>131.86666666666667</v>
      </c>
      <c r="S203" s="36">
        <v>155.35000000000002</v>
      </c>
      <c r="T203" s="36">
        <v>142.69999999999999</v>
      </c>
      <c r="U203">
        <v>156.4</v>
      </c>
      <c r="V203">
        <v>152.1</v>
      </c>
      <c r="W203">
        <v>145.80000000000001</v>
      </c>
      <c r="X203">
        <v>151.30000000000001</v>
      </c>
      <c r="Y203" t="s">
        <v>79</v>
      </c>
      <c r="Z203">
        <v>147.69999999999999</v>
      </c>
      <c r="AA203">
        <v>143.80000000000001</v>
      </c>
      <c r="AB203">
        <v>139.4</v>
      </c>
      <c r="AC203">
        <v>128.30000000000001</v>
      </c>
      <c r="AD203">
        <v>138.6</v>
      </c>
      <c r="AE203">
        <v>146.9</v>
      </c>
      <c r="AF203">
        <v>131.30000000000001</v>
      </c>
      <c r="AG203">
        <v>136.6</v>
      </c>
      <c r="AH203">
        <v>142.5</v>
      </c>
    </row>
    <row r="204" spans="1:34">
      <c r="A204" t="s">
        <v>85</v>
      </c>
      <c r="B204">
        <v>2018</v>
      </c>
      <c r="C204" t="s">
        <v>213</v>
      </c>
      <c r="D204">
        <v>136.5</v>
      </c>
      <c r="E204">
        <v>146.4</v>
      </c>
      <c r="F204">
        <v>136.6</v>
      </c>
      <c r="G204">
        <v>141.19999999999999</v>
      </c>
      <c r="H204">
        <v>117.4</v>
      </c>
      <c r="I204">
        <v>146.30000000000001</v>
      </c>
      <c r="J204">
        <v>157.30000000000001</v>
      </c>
      <c r="K204">
        <v>113.6</v>
      </c>
      <c r="L204">
        <v>113.3</v>
      </c>
      <c r="M204">
        <v>141.1</v>
      </c>
      <c r="N204">
        <v>127.4</v>
      </c>
      <c r="O204">
        <v>150.4</v>
      </c>
      <c r="P204" s="36">
        <v>141.5</v>
      </c>
      <c r="Q204" s="36">
        <v>125.05</v>
      </c>
      <c r="R204" s="36">
        <v>127.03333333333335</v>
      </c>
      <c r="S204" s="36">
        <v>151.80000000000001</v>
      </c>
      <c r="T204" s="36">
        <v>140.1</v>
      </c>
      <c r="U204">
        <v>162.1</v>
      </c>
      <c r="V204">
        <v>140</v>
      </c>
      <c r="W204">
        <v>129</v>
      </c>
      <c r="X204">
        <v>138.30000000000001</v>
      </c>
      <c r="Y204">
        <v>144.6</v>
      </c>
      <c r="Z204">
        <v>129.80000000000001</v>
      </c>
      <c r="AA204">
        <v>134.4</v>
      </c>
      <c r="AB204">
        <v>134.9</v>
      </c>
      <c r="AC204">
        <v>120.7</v>
      </c>
      <c r="AD204">
        <v>129.80000000000001</v>
      </c>
      <c r="AE204">
        <v>145.30000000000001</v>
      </c>
      <c r="AF204">
        <v>128.30000000000001</v>
      </c>
      <c r="AG204">
        <v>131</v>
      </c>
      <c r="AH204">
        <v>138</v>
      </c>
    </row>
    <row r="205" spans="1:34">
      <c r="A205" t="s">
        <v>104</v>
      </c>
      <c r="B205">
        <v>2018</v>
      </c>
      <c r="C205" t="s">
        <v>213</v>
      </c>
      <c r="D205">
        <v>138.30000000000001</v>
      </c>
      <c r="E205">
        <v>148</v>
      </c>
      <c r="F205">
        <v>138.1</v>
      </c>
      <c r="G205">
        <v>142.6</v>
      </c>
      <c r="H205">
        <v>122.2</v>
      </c>
      <c r="I205">
        <v>150.6</v>
      </c>
      <c r="J205">
        <v>156.6</v>
      </c>
      <c r="K205">
        <v>122.4</v>
      </c>
      <c r="L205">
        <v>114.7</v>
      </c>
      <c r="M205">
        <v>139.4</v>
      </c>
      <c r="N205">
        <v>131.1</v>
      </c>
      <c r="O205">
        <v>153</v>
      </c>
      <c r="P205" s="36">
        <v>143.05000000000001</v>
      </c>
      <c r="Q205" s="36">
        <v>130.35000000000002</v>
      </c>
      <c r="R205" s="36">
        <v>129.96666666666667</v>
      </c>
      <c r="S205" s="36">
        <v>153.6</v>
      </c>
      <c r="T205" s="36">
        <v>141.69999999999999</v>
      </c>
      <c r="U205">
        <v>157.9</v>
      </c>
      <c r="V205">
        <v>147.30000000000001</v>
      </c>
      <c r="W205">
        <v>138.80000000000001</v>
      </c>
      <c r="X205">
        <v>146.1</v>
      </c>
      <c r="Y205">
        <v>144.6</v>
      </c>
      <c r="Z205">
        <v>140.9</v>
      </c>
      <c r="AA205">
        <v>139.4</v>
      </c>
      <c r="AB205">
        <v>137.69999999999999</v>
      </c>
      <c r="AC205">
        <v>124.3</v>
      </c>
      <c r="AD205">
        <v>133.6</v>
      </c>
      <c r="AE205">
        <v>146</v>
      </c>
      <c r="AF205">
        <v>130.1</v>
      </c>
      <c r="AG205">
        <v>133.9</v>
      </c>
      <c r="AH205">
        <v>140.4</v>
      </c>
    </row>
    <row r="206" spans="1:34">
      <c r="A206" t="s">
        <v>60</v>
      </c>
      <c r="B206">
        <v>2018</v>
      </c>
      <c r="C206" t="s">
        <v>228</v>
      </c>
      <c r="D206">
        <v>139.4</v>
      </c>
      <c r="E206">
        <v>147.19999999999999</v>
      </c>
      <c r="F206">
        <v>136.6</v>
      </c>
      <c r="G206">
        <v>143.69999999999999</v>
      </c>
      <c r="H206">
        <v>124.6</v>
      </c>
      <c r="I206">
        <v>150.1</v>
      </c>
      <c r="J206">
        <v>149.4</v>
      </c>
      <c r="K206">
        <v>125.4</v>
      </c>
      <c r="L206">
        <v>114.4</v>
      </c>
      <c r="M206">
        <v>138.69999999999999</v>
      </c>
      <c r="N206">
        <v>133.1</v>
      </c>
      <c r="O206">
        <v>155.9</v>
      </c>
      <c r="P206" s="36">
        <v>141.89999999999998</v>
      </c>
      <c r="Q206" s="36">
        <v>132.4</v>
      </c>
      <c r="R206" s="36">
        <v>131.63333333333333</v>
      </c>
      <c r="S206" s="36">
        <v>149.75</v>
      </c>
      <c r="T206" s="36">
        <v>141.30000000000001</v>
      </c>
      <c r="U206">
        <v>157.69999999999999</v>
      </c>
      <c r="V206">
        <v>152.1</v>
      </c>
      <c r="W206">
        <v>146.1</v>
      </c>
      <c r="X206">
        <v>151.30000000000001</v>
      </c>
      <c r="Y206" t="s">
        <v>79</v>
      </c>
      <c r="Z206">
        <v>149</v>
      </c>
      <c r="AA206">
        <v>144</v>
      </c>
      <c r="AB206">
        <v>140</v>
      </c>
      <c r="AC206">
        <v>129.9</v>
      </c>
      <c r="AD206">
        <v>140</v>
      </c>
      <c r="AE206">
        <v>147.6</v>
      </c>
      <c r="AF206">
        <v>132</v>
      </c>
      <c r="AG206">
        <v>137.4</v>
      </c>
      <c r="AH206">
        <v>142.1</v>
      </c>
    </row>
    <row r="207" spans="1:34">
      <c r="A207" t="s">
        <v>85</v>
      </c>
      <c r="B207">
        <v>2018</v>
      </c>
      <c r="C207" t="s">
        <v>228</v>
      </c>
      <c r="D207">
        <v>137</v>
      </c>
      <c r="E207">
        <v>143.1</v>
      </c>
      <c r="F207">
        <v>132.80000000000001</v>
      </c>
      <c r="G207">
        <v>141.5</v>
      </c>
      <c r="H207">
        <v>117.8</v>
      </c>
      <c r="I207">
        <v>140</v>
      </c>
      <c r="J207">
        <v>151.30000000000001</v>
      </c>
      <c r="K207">
        <v>113.5</v>
      </c>
      <c r="L207">
        <v>112.3</v>
      </c>
      <c r="M207">
        <v>141.19999999999999</v>
      </c>
      <c r="N207">
        <v>127.7</v>
      </c>
      <c r="O207">
        <v>151.30000000000001</v>
      </c>
      <c r="P207" s="36">
        <v>137.94999999999999</v>
      </c>
      <c r="Q207" s="36">
        <v>125.25</v>
      </c>
      <c r="R207" s="36">
        <v>127.13333333333333</v>
      </c>
      <c r="S207" s="36">
        <v>145.65</v>
      </c>
      <c r="T207" s="36">
        <v>138.9</v>
      </c>
      <c r="U207">
        <v>163.30000000000001</v>
      </c>
      <c r="V207">
        <v>140.80000000000001</v>
      </c>
      <c r="W207">
        <v>129.30000000000001</v>
      </c>
      <c r="X207">
        <v>139.1</v>
      </c>
      <c r="Y207">
        <v>145.30000000000001</v>
      </c>
      <c r="Z207">
        <v>131.19999999999999</v>
      </c>
      <c r="AA207">
        <v>134.9</v>
      </c>
      <c r="AB207">
        <v>135.69999999999999</v>
      </c>
      <c r="AC207">
        <v>122.5</v>
      </c>
      <c r="AD207">
        <v>130.19999999999999</v>
      </c>
      <c r="AE207">
        <v>145.19999999999999</v>
      </c>
      <c r="AF207">
        <v>129.30000000000001</v>
      </c>
      <c r="AG207">
        <v>131.9</v>
      </c>
      <c r="AH207">
        <v>138.1</v>
      </c>
    </row>
    <row r="208" spans="1:34">
      <c r="A208" t="s">
        <v>104</v>
      </c>
      <c r="B208">
        <v>2018</v>
      </c>
      <c r="C208" t="s">
        <v>228</v>
      </c>
      <c r="D208">
        <v>138.6</v>
      </c>
      <c r="E208">
        <v>145.80000000000001</v>
      </c>
      <c r="F208">
        <v>135.1</v>
      </c>
      <c r="G208">
        <v>142.9</v>
      </c>
      <c r="H208">
        <v>122.1</v>
      </c>
      <c r="I208">
        <v>145.4</v>
      </c>
      <c r="J208">
        <v>150</v>
      </c>
      <c r="K208">
        <v>121.4</v>
      </c>
      <c r="L208">
        <v>113.7</v>
      </c>
      <c r="M208">
        <v>139.5</v>
      </c>
      <c r="N208">
        <v>130.80000000000001</v>
      </c>
      <c r="O208">
        <v>153.80000000000001</v>
      </c>
      <c r="P208" s="36">
        <v>140.44999999999999</v>
      </c>
      <c r="Q208" s="36">
        <v>130</v>
      </c>
      <c r="R208" s="36">
        <v>129.86666666666667</v>
      </c>
      <c r="S208" s="36">
        <v>147.69999999999999</v>
      </c>
      <c r="T208" s="36">
        <v>140.4</v>
      </c>
      <c r="U208">
        <v>159.19999999999999</v>
      </c>
      <c r="V208">
        <v>147.69999999999999</v>
      </c>
      <c r="W208">
        <v>139.1</v>
      </c>
      <c r="X208">
        <v>146.5</v>
      </c>
      <c r="Y208">
        <v>145.30000000000001</v>
      </c>
      <c r="Z208">
        <v>142.30000000000001</v>
      </c>
      <c r="AA208">
        <v>139.69999999999999</v>
      </c>
      <c r="AB208">
        <v>138.4</v>
      </c>
      <c r="AC208">
        <v>126</v>
      </c>
      <c r="AD208">
        <v>134.5</v>
      </c>
      <c r="AE208">
        <v>146.19999999999999</v>
      </c>
      <c r="AF208">
        <v>130.9</v>
      </c>
      <c r="AG208">
        <v>134.69999999999999</v>
      </c>
      <c r="AH208">
        <v>140.19999999999999</v>
      </c>
    </row>
    <row r="209" spans="1:34">
      <c r="A209" t="s">
        <v>60</v>
      </c>
      <c r="B209">
        <v>2018</v>
      </c>
      <c r="C209" t="s">
        <v>238</v>
      </c>
      <c r="D209">
        <v>139.30000000000001</v>
      </c>
      <c r="E209">
        <v>147.6</v>
      </c>
      <c r="F209">
        <v>134.6</v>
      </c>
      <c r="G209">
        <v>141.9</v>
      </c>
      <c r="H209">
        <v>123.5</v>
      </c>
      <c r="I209">
        <v>144.5</v>
      </c>
      <c r="J209">
        <v>147.6</v>
      </c>
      <c r="K209">
        <v>121.4</v>
      </c>
      <c r="L209">
        <v>112.3</v>
      </c>
      <c r="M209">
        <v>139.5</v>
      </c>
      <c r="N209">
        <v>134.6</v>
      </c>
      <c r="O209">
        <v>155.19999999999999</v>
      </c>
      <c r="P209" s="36">
        <v>141.1</v>
      </c>
      <c r="Q209" s="36">
        <v>130.35000000000002</v>
      </c>
      <c r="R209" s="36">
        <v>130.33333333333334</v>
      </c>
      <c r="S209" s="36">
        <v>146.05000000000001</v>
      </c>
      <c r="T209" s="36">
        <v>140.19999999999999</v>
      </c>
      <c r="U209">
        <v>159.6</v>
      </c>
      <c r="V209">
        <v>150.69999999999999</v>
      </c>
      <c r="W209">
        <v>144.5</v>
      </c>
      <c r="X209">
        <v>149.80000000000001</v>
      </c>
      <c r="Y209" t="s">
        <v>79</v>
      </c>
      <c r="Z209">
        <v>149.69999999999999</v>
      </c>
      <c r="AA209">
        <v>147.5</v>
      </c>
      <c r="AB209">
        <v>144.80000000000001</v>
      </c>
      <c r="AC209">
        <v>130.80000000000001</v>
      </c>
      <c r="AD209">
        <v>140.1</v>
      </c>
      <c r="AE209">
        <v>148</v>
      </c>
      <c r="AF209">
        <v>134.4</v>
      </c>
      <c r="AG209">
        <v>139.80000000000001</v>
      </c>
      <c r="AH209">
        <v>142.19999999999999</v>
      </c>
    </row>
    <row r="210" spans="1:34">
      <c r="A210" t="s">
        <v>85</v>
      </c>
      <c r="B210">
        <v>2018</v>
      </c>
      <c r="C210" t="s">
        <v>238</v>
      </c>
      <c r="D210">
        <v>137.6</v>
      </c>
      <c r="E210">
        <v>144.9</v>
      </c>
      <c r="F210">
        <v>133.5</v>
      </c>
      <c r="G210">
        <v>141.5</v>
      </c>
      <c r="H210">
        <v>118</v>
      </c>
      <c r="I210">
        <v>139.5</v>
      </c>
      <c r="J210">
        <v>153</v>
      </c>
      <c r="K210">
        <v>113.2</v>
      </c>
      <c r="L210">
        <v>112.8</v>
      </c>
      <c r="M210">
        <v>141.1</v>
      </c>
      <c r="N210">
        <v>127.6</v>
      </c>
      <c r="O210">
        <v>152</v>
      </c>
      <c r="P210" s="36">
        <v>139.19999999999999</v>
      </c>
      <c r="Q210" s="36">
        <v>125.4</v>
      </c>
      <c r="R210" s="36">
        <v>127.60000000000001</v>
      </c>
      <c r="S210" s="36">
        <v>146.25</v>
      </c>
      <c r="T210" s="36">
        <v>139.4</v>
      </c>
      <c r="U210">
        <v>164</v>
      </c>
      <c r="V210">
        <v>141.5</v>
      </c>
      <c r="W210">
        <v>129.80000000000001</v>
      </c>
      <c r="X210">
        <v>139.69999999999999</v>
      </c>
      <c r="Y210">
        <v>146.30000000000001</v>
      </c>
      <c r="Z210">
        <v>133.4</v>
      </c>
      <c r="AA210">
        <v>135.1</v>
      </c>
      <c r="AB210">
        <v>136.19999999999999</v>
      </c>
      <c r="AC210">
        <v>123.3</v>
      </c>
      <c r="AD210">
        <v>130.69999999999999</v>
      </c>
      <c r="AE210">
        <v>145.5</v>
      </c>
      <c r="AF210">
        <v>130.4</v>
      </c>
      <c r="AG210">
        <v>132.5</v>
      </c>
      <c r="AH210">
        <v>138.9</v>
      </c>
    </row>
    <row r="211" spans="1:34">
      <c r="A211" t="s">
        <v>104</v>
      </c>
      <c r="B211">
        <v>2018</v>
      </c>
      <c r="C211" t="s">
        <v>238</v>
      </c>
      <c r="D211">
        <v>137.4</v>
      </c>
      <c r="E211">
        <v>149.5</v>
      </c>
      <c r="F211">
        <v>137.30000000000001</v>
      </c>
      <c r="G211">
        <v>141.9</v>
      </c>
      <c r="H211">
        <v>121.1</v>
      </c>
      <c r="I211">
        <v>142.5</v>
      </c>
      <c r="J211">
        <v>146.69999999999999</v>
      </c>
      <c r="K211">
        <v>119.1</v>
      </c>
      <c r="L211">
        <v>111.9</v>
      </c>
      <c r="M211">
        <v>141</v>
      </c>
      <c r="N211">
        <v>133.6</v>
      </c>
      <c r="O211">
        <v>154.5</v>
      </c>
      <c r="P211" s="36">
        <v>143.4</v>
      </c>
      <c r="Q211" s="36">
        <v>128.25</v>
      </c>
      <c r="R211" s="36">
        <v>129.16666666666666</v>
      </c>
      <c r="S211" s="36">
        <v>144.6</v>
      </c>
      <c r="T211" s="36">
        <v>139.69999999999999</v>
      </c>
      <c r="U211">
        <v>162.6</v>
      </c>
      <c r="V211">
        <v>148</v>
      </c>
      <c r="W211">
        <v>139.19999999999999</v>
      </c>
      <c r="X211">
        <v>146.80000000000001</v>
      </c>
      <c r="Y211">
        <v>146.9</v>
      </c>
      <c r="Z211">
        <v>145.30000000000001</v>
      </c>
      <c r="AA211">
        <v>142.19999999999999</v>
      </c>
      <c r="AB211">
        <v>142.1</v>
      </c>
      <c r="AC211">
        <v>125.5</v>
      </c>
      <c r="AD211">
        <v>136.5</v>
      </c>
      <c r="AE211">
        <v>147.80000000000001</v>
      </c>
      <c r="AF211">
        <v>132</v>
      </c>
      <c r="AG211">
        <v>136.30000000000001</v>
      </c>
      <c r="AH211">
        <v>140.80000000000001</v>
      </c>
    </row>
    <row r="212" spans="1:34">
      <c r="A212" t="s">
        <v>60</v>
      </c>
      <c r="B212">
        <v>2018</v>
      </c>
      <c r="C212" t="s">
        <v>264</v>
      </c>
      <c r="D212">
        <v>137.1</v>
      </c>
      <c r="E212">
        <v>150.80000000000001</v>
      </c>
      <c r="F212">
        <v>136.69999999999999</v>
      </c>
      <c r="G212">
        <v>141.9</v>
      </c>
      <c r="H212">
        <v>122.8</v>
      </c>
      <c r="I212">
        <v>143.9</v>
      </c>
      <c r="J212">
        <v>147.5</v>
      </c>
      <c r="K212">
        <v>121</v>
      </c>
      <c r="L212">
        <v>111.6</v>
      </c>
      <c r="M212">
        <v>140.6</v>
      </c>
      <c r="N212">
        <v>137.5</v>
      </c>
      <c r="O212">
        <v>156.1</v>
      </c>
      <c r="P212" s="36">
        <v>143.75</v>
      </c>
      <c r="Q212" s="36">
        <v>129.05000000000001</v>
      </c>
      <c r="R212" s="36">
        <v>130.16666666666666</v>
      </c>
      <c r="S212" s="36">
        <v>145.69999999999999</v>
      </c>
      <c r="T212" s="36">
        <v>140</v>
      </c>
      <c r="U212">
        <v>161.9</v>
      </c>
      <c r="V212">
        <v>151.69999999999999</v>
      </c>
      <c r="W212">
        <v>145.5</v>
      </c>
      <c r="X212">
        <v>150.80000000000001</v>
      </c>
      <c r="Y212" t="s">
        <v>79</v>
      </c>
      <c r="Z212">
        <v>150.30000000000001</v>
      </c>
      <c r="AA212">
        <v>148</v>
      </c>
      <c r="AB212">
        <v>145.4</v>
      </c>
      <c r="AC212">
        <v>130.30000000000001</v>
      </c>
      <c r="AD212">
        <v>143.1</v>
      </c>
      <c r="AE212">
        <v>150.19999999999999</v>
      </c>
      <c r="AF212">
        <v>133.1</v>
      </c>
      <c r="AG212">
        <v>140.1</v>
      </c>
      <c r="AH212">
        <v>142.4</v>
      </c>
    </row>
    <row r="213" spans="1:34">
      <c r="A213" t="s">
        <v>85</v>
      </c>
      <c r="B213">
        <v>2018</v>
      </c>
      <c r="C213" t="s">
        <v>264</v>
      </c>
      <c r="D213">
        <v>138.1</v>
      </c>
      <c r="E213">
        <v>146.30000000000001</v>
      </c>
      <c r="F213">
        <v>137.80000000000001</v>
      </c>
      <c r="G213">
        <v>141.6</v>
      </c>
      <c r="H213">
        <v>118.1</v>
      </c>
      <c r="I213">
        <v>141.5</v>
      </c>
      <c r="J213">
        <v>145.19999999999999</v>
      </c>
      <c r="K213">
        <v>115.3</v>
      </c>
      <c r="L213">
        <v>112.5</v>
      </c>
      <c r="M213">
        <v>141.4</v>
      </c>
      <c r="N213">
        <v>128</v>
      </c>
      <c r="O213">
        <v>152.6</v>
      </c>
      <c r="P213" s="36">
        <v>142.05000000000001</v>
      </c>
      <c r="Q213" s="36">
        <v>126.69999999999999</v>
      </c>
      <c r="R213" s="36">
        <v>127.73333333333333</v>
      </c>
      <c r="S213" s="36">
        <v>143.35</v>
      </c>
      <c r="T213" s="36">
        <v>139.1</v>
      </c>
      <c r="U213">
        <v>164.4</v>
      </c>
      <c r="V213">
        <v>142.4</v>
      </c>
      <c r="W213">
        <v>130.19999999999999</v>
      </c>
      <c r="X213">
        <v>140.5</v>
      </c>
      <c r="Y213">
        <v>146.9</v>
      </c>
      <c r="Z213">
        <v>136.69999999999999</v>
      </c>
      <c r="AA213">
        <v>135.80000000000001</v>
      </c>
      <c r="AB213">
        <v>136.80000000000001</v>
      </c>
      <c r="AC213">
        <v>121.2</v>
      </c>
      <c r="AD213">
        <v>131.30000000000001</v>
      </c>
      <c r="AE213">
        <v>146.1</v>
      </c>
      <c r="AF213">
        <v>130.5</v>
      </c>
      <c r="AG213">
        <v>132.19999999999999</v>
      </c>
      <c r="AH213">
        <v>139</v>
      </c>
    </row>
    <row r="214" spans="1:34">
      <c r="A214" t="s">
        <v>104</v>
      </c>
      <c r="B214">
        <v>2018</v>
      </c>
      <c r="C214" t="s">
        <v>264</v>
      </c>
      <c r="D214">
        <v>137.4</v>
      </c>
      <c r="E214">
        <v>149.19999999999999</v>
      </c>
      <c r="F214">
        <v>137.1</v>
      </c>
      <c r="G214">
        <v>141.80000000000001</v>
      </c>
      <c r="H214">
        <v>121.1</v>
      </c>
      <c r="I214">
        <v>142.80000000000001</v>
      </c>
      <c r="J214">
        <v>146.69999999999999</v>
      </c>
      <c r="K214">
        <v>119.1</v>
      </c>
      <c r="L214">
        <v>111.9</v>
      </c>
      <c r="M214">
        <v>140.9</v>
      </c>
      <c r="N214">
        <v>133.5</v>
      </c>
      <c r="O214">
        <v>154.5</v>
      </c>
      <c r="P214" s="36">
        <v>143.14999999999998</v>
      </c>
      <c r="Q214" s="36">
        <v>128.25</v>
      </c>
      <c r="R214" s="36">
        <v>129.16666666666666</v>
      </c>
      <c r="S214" s="36">
        <v>144.75</v>
      </c>
      <c r="T214" s="36">
        <v>139.69999999999999</v>
      </c>
      <c r="U214">
        <v>162.6</v>
      </c>
      <c r="V214">
        <v>148</v>
      </c>
      <c r="W214">
        <v>139.1</v>
      </c>
      <c r="X214">
        <v>146.69999999999999</v>
      </c>
      <c r="Y214">
        <v>146.9</v>
      </c>
      <c r="Z214">
        <v>145.1</v>
      </c>
      <c r="AA214">
        <v>142.19999999999999</v>
      </c>
      <c r="AB214">
        <v>142.1</v>
      </c>
      <c r="AC214">
        <v>125.5</v>
      </c>
      <c r="AD214">
        <v>136.5</v>
      </c>
      <c r="AE214">
        <v>147.80000000000001</v>
      </c>
      <c r="AF214">
        <v>132</v>
      </c>
      <c r="AG214">
        <v>136.30000000000001</v>
      </c>
      <c r="AH214">
        <v>140.80000000000001</v>
      </c>
    </row>
    <row r="215" spans="1:34">
      <c r="A215" t="s">
        <v>60</v>
      </c>
      <c r="B215">
        <v>2018</v>
      </c>
      <c r="C215" t="s">
        <v>273</v>
      </c>
      <c r="D215">
        <v>137.1</v>
      </c>
      <c r="E215">
        <v>151.9</v>
      </c>
      <c r="F215">
        <v>137.4</v>
      </c>
      <c r="G215">
        <v>142.4</v>
      </c>
      <c r="H215">
        <v>124.2</v>
      </c>
      <c r="I215">
        <v>140.19999999999999</v>
      </c>
      <c r="J215">
        <v>136.6</v>
      </c>
      <c r="K215">
        <v>120.9</v>
      </c>
      <c r="L215">
        <v>109.9</v>
      </c>
      <c r="M215">
        <v>140.19999999999999</v>
      </c>
      <c r="N215">
        <v>137.80000000000001</v>
      </c>
      <c r="O215">
        <v>156</v>
      </c>
      <c r="P215" s="36">
        <v>144.65</v>
      </c>
      <c r="Q215" s="36">
        <v>129</v>
      </c>
      <c r="R215" s="36">
        <v>130.03333333333333</v>
      </c>
      <c r="S215" s="36">
        <v>138.39999999999998</v>
      </c>
      <c r="T215" s="36">
        <v>138.5</v>
      </c>
      <c r="U215">
        <v>162.4</v>
      </c>
      <c r="V215">
        <v>151.6</v>
      </c>
      <c r="W215">
        <v>145.9</v>
      </c>
      <c r="X215">
        <v>150.80000000000001</v>
      </c>
      <c r="Y215" t="s">
        <v>79</v>
      </c>
      <c r="Z215">
        <v>149</v>
      </c>
      <c r="AA215">
        <v>149.5</v>
      </c>
      <c r="AB215">
        <v>149.6</v>
      </c>
      <c r="AC215">
        <v>128.9</v>
      </c>
      <c r="AD215">
        <v>143.30000000000001</v>
      </c>
      <c r="AE215">
        <v>155.1</v>
      </c>
      <c r="AF215">
        <v>133.19999999999999</v>
      </c>
      <c r="AG215">
        <v>141.6</v>
      </c>
      <c r="AH215">
        <v>141.9</v>
      </c>
    </row>
    <row r="216" spans="1:34">
      <c r="A216" t="s">
        <v>85</v>
      </c>
      <c r="B216">
        <v>2018</v>
      </c>
      <c r="C216" t="s">
        <v>273</v>
      </c>
      <c r="D216">
        <v>138.5</v>
      </c>
      <c r="E216">
        <v>147.80000000000001</v>
      </c>
      <c r="F216">
        <v>141.1</v>
      </c>
      <c r="G216">
        <v>141.6</v>
      </c>
      <c r="H216">
        <v>118.1</v>
      </c>
      <c r="I216">
        <v>138.5</v>
      </c>
      <c r="J216">
        <v>132.4</v>
      </c>
      <c r="K216">
        <v>117.5</v>
      </c>
      <c r="L216">
        <v>111</v>
      </c>
      <c r="M216">
        <v>141.5</v>
      </c>
      <c r="N216">
        <v>128.1</v>
      </c>
      <c r="O216">
        <v>152.9</v>
      </c>
      <c r="P216" s="36">
        <v>144.44999999999999</v>
      </c>
      <c r="Q216" s="36">
        <v>128</v>
      </c>
      <c r="R216" s="36">
        <v>127.33333333333333</v>
      </c>
      <c r="S216" s="36">
        <v>135.44999999999999</v>
      </c>
      <c r="T216" s="36">
        <v>137.6</v>
      </c>
      <c r="U216">
        <v>164.6</v>
      </c>
      <c r="V216">
        <v>142.69999999999999</v>
      </c>
      <c r="W216">
        <v>130.30000000000001</v>
      </c>
      <c r="X216">
        <v>140.80000000000001</v>
      </c>
      <c r="Y216">
        <v>146.5</v>
      </c>
      <c r="Z216">
        <v>132.4</v>
      </c>
      <c r="AA216">
        <v>136.19999999999999</v>
      </c>
      <c r="AB216">
        <v>137.30000000000001</v>
      </c>
      <c r="AC216">
        <v>118.8</v>
      </c>
      <c r="AD216">
        <v>131.69999999999999</v>
      </c>
      <c r="AE216">
        <v>146.5</v>
      </c>
      <c r="AF216">
        <v>130.80000000000001</v>
      </c>
      <c r="AG216">
        <v>131.69999999999999</v>
      </c>
      <c r="AH216">
        <v>138</v>
      </c>
    </row>
    <row r="217" spans="1:34">
      <c r="A217" t="s">
        <v>104</v>
      </c>
      <c r="B217">
        <v>2018</v>
      </c>
      <c r="C217" t="s">
        <v>273</v>
      </c>
      <c r="D217">
        <v>137.5</v>
      </c>
      <c r="E217">
        <v>150.5</v>
      </c>
      <c r="F217">
        <v>138.80000000000001</v>
      </c>
      <c r="G217">
        <v>142.1</v>
      </c>
      <c r="H217">
        <v>122</v>
      </c>
      <c r="I217">
        <v>139.4</v>
      </c>
      <c r="J217">
        <v>135.19999999999999</v>
      </c>
      <c r="K217">
        <v>119.8</v>
      </c>
      <c r="L217">
        <v>110.3</v>
      </c>
      <c r="M217">
        <v>140.6</v>
      </c>
      <c r="N217">
        <v>133.80000000000001</v>
      </c>
      <c r="O217">
        <v>154.6</v>
      </c>
      <c r="P217" s="36">
        <v>144.65</v>
      </c>
      <c r="Q217" s="36">
        <v>128.65</v>
      </c>
      <c r="R217" s="36">
        <v>128.96666666666667</v>
      </c>
      <c r="S217" s="36">
        <v>137.30000000000001</v>
      </c>
      <c r="T217" s="36">
        <v>138.19999999999999</v>
      </c>
      <c r="U217">
        <v>163</v>
      </c>
      <c r="V217">
        <v>148.1</v>
      </c>
      <c r="W217">
        <v>139.4</v>
      </c>
      <c r="X217">
        <v>146.80000000000001</v>
      </c>
      <c r="Y217">
        <v>146.5</v>
      </c>
      <c r="Z217">
        <v>142.69999999999999</v>
      </c>
      <c r="AA217">
        <v>143.19999999999999</v>
      </c>
      <c r="AB217">
        <v>144.9</v>
      </c>
      <c r="AC217">
        <v>123.6</v>
      </c>
      <c r="AD217">
        <v>136.80000000000001</v>
      </c>
      <c r="AE217">
        <v>150.1</v>
      </c>
      <c r="AF217">
        <v>132.19999999999999</v>
      </c>
      <c r="AG217">
        <v>136.80000000000001</v>
      </c>
      <c r="AH217">
        <v>140.1</v>
      </c>
    </row>
    <row r="218" spans="1:34">
      <c r="A218" t="s">
        <v>60</v>
      </c>
      <c r="B218">
        <v>2019</v>
      </c>
      <c r="C218" t="s">
        <v>62</v>
      </c>
      <c r="D218">
        <v>136.6</v>
      </c>
      <c r="E218">
        <v>152.5</v>
      </c>
      <c r="F218">
        <v>138.19999999999999</v>
      </c>
      <c r="G218">
        <v>142.4</v>
      </c>
      <c r="H218">
        <v>123.9</v>
      </c>
      <c r="I218">
        <v>135.5</v>
      </c>
      <c r="J218">
        <v>131.69999999999999</v>
      </c>
      <c r="K218">
        <v>121.3</v>
      </c>
      <c r="L218">
        <v>108.4</v>
      </c>
      <c r="M218">
        <v>138.9</v>
      </c>
      <c r="N218">
        <v>137</v>
      </c>
      <c r="O218">
        <v>155.80000000000001</v>
      </c>
      <c r="P218" s="36">
        <v>145.35</v>
      </c>
      <c r="Q218" s="36">
        <v>128.94999999999999</v>
      </c>
      <c r="R218" s="36">
        <v>129.36666666666667</v>
      </c>
      <c r="S218" s="36">
        <v>133.6</v>
      </c>
      <c r="T218" s="36">
        <v>137.4</v>
      </c>
      <c r="U218">
        <v>162.69999999999999</v>
      </c>
      <c r="V218">
        <v>150.6</v>
      </c>
      <c r="W218">
        <v>145.1</v>
      </c>
      <c r="X218">
        <v>149.9</v>
      </c>
      <c r="Y218" t="s">
        <v>79</v>
      </c>
      <c r="Z218">
        <v>146.19999999999999</v>
      </c>
      <c r="AA218">
        <v>150.1</v>
      </c>
      <c r="AB218">
        <v>149.6</v>
      </c>
      <c r="AC218">
        <v>128.6</v>
      </c>
      <c r="AD218">
        <v>142.9</v>
      </c>
      <c r="AE218">
        <v>155.19999999999999</v>
      </c>
      <c r="AF218">
        <v>133.5</v>
      </c>
      <c r="AG218">
        <v>141.69999999999999</v>
      </c>
      <c r="AH218">
        <v>141</v>
      </c>
    </row>
    <row r="219" spans="1:34">
      <c r="A219" t="s">
        <v>85</v>
      </c>
      <c r="B219">
        <v>2019</v>
      </c>
      <c r="C219" t="s">
        <v>62</v>
      </c>
      <c r="D219">
        <v>138.30000000000001</v>
      </c>
      <c r="E219">
        <v>149.4</v>
      </c>
      <c r="F219">
        <v>143.5</v>
      </c>
      <c r="G219">
        <v>141.69999999999999</v>
      </c>
      <c r="H219">
        <v>118.1</v>
      </c>
      <c r="I219">
        <v>135.19999999999999</v>
      </c>
      <c r="J219">
        <v>130.5</v>
      </c>
      <c r="K219">
        <v>118.2</v>
      </c>
      <c r="L219">
        <v>110.4</v>
      </c>
      <c r="M219">
        <v>140.4</v>
      </c>
      <c r="N219">
        <v>128.1</v>
      </c>
      <c r="O219">
        <v>153.19999999999999</v>
      </c>
      <c r="P219" s="36">
        <v>146.44999999999999</v>
      </c>
      <c r="Q219" s="36">
        <v>128.25</v>
      </c>
      <c r="R219" s="36">
        <v>127.23333333333333</v>
      </c>
      <c r="S219" s="36">
        <v>132.85</v>
      </c>
      <c r="T219" s="36">
        <v>137.30000000000001</v>
      </c>
      <c r="U219">
        <v>164.7</v>
      </c>
      <c r="V219">
        <v>143</v>
      </c>
      <c r="W219">
        <v>130.4</v>
      </c>
      <c r="X219">
        <v>141.1</v>
      </c>
      <c r="Y219">
        <v>147.69999999999999</v>
      </c>
      <c r="Z219">
        <v>128.6</v>
      </c>
      <c r="AA219">
        <v>136.30000000000001</v>
      </c>
      <c r="AB219">
        <v>137.80000000000001</v>
      </c>
      <c r="AC219">
        <v>118.6</v>
      </c>
      <c r="AD219">
        <v>131.9</v>
      </c>
      <c r="AE219">
        <v>146.6</v>
      </c>
      <c r="AF219">
        <v>131.69999999999999</v>
      </c>
      <c r="AG219">
        <v>131.80000000000001</v>
      </c>
      <c r="AH219">
        <v>138</v>
      </c>
    </row>
    <row r="220" spans="1:34">
      <c r="A220" t="s">
        <v>104</v>
      </c>
      <c r="B220">
        <v>2019</v>
      </c>
      <c r="C220" t="s">
        <v>62</v>
      </c>
      <c r="D220">
        <v>137.1</v>
      </c>
      <c r="E220">
        <v>151.4</v>
      </c>
      <c r="F220">
        <v>140.19999999999999</v>
      </c>
      <c r="G220">
        <v>142.1</v>
      </c>
      <c r="H220">
        <v>121.8</v>
      </c>
      <c r="I220">
        <v>135.4</v>
      </c>
      <c r="J220">
        <v>131.30000000000001</v>
      </c>
      <c r="K220">
        <v>120.3</v>
      </c>
      <c r="L220">
        <v>109.1</v>
      </c>
      <c r="M220">
        <v>139.4</v>
      </c>
      <c r="N220">
        <v>133.30000000000001</v>
      </c>
      <c r="O220">
        <v>154.6</v>
      </c>
      <c r="P220" s="36">
        <v>145.80000000000001</v>
      </c>
      <c r="Q220" s="36">
        <v>128.69999999999999</v>
      </c>
      <c r="R220" s="36">
        <v>128.5</v>
      </c>
      <c r="S220" s="36">
        <v>133.35000000000002</v>
      </c>
      <c r="T220" s="36">
        <v>137.4</v>
      </c>
      <c r="U220">
        <v>163.19999999999999</v>
      </c>
      <c r="V220">
        <v>147.6</v>
      </c>
      <c r="W220">
        <v>139</v>
      </c>
      <c r="X220">
        <v>146.4</v>
      </c>
      <c r="Y220">
        <v>147.69999999999999</v>
      </c>
      <c r="Z220">
        <v>139.5</v>
      </c>
      <c r="AA220">
        <v>143.6</v>
      </c>
      <c r="AB220">
        <v>145.1</v>
      </c>
      <c r="AC220">
        <v>123.3</v>
      </c>
      <c r="AD220">
        <v>136.69999999999999</v>
      </c>
      <c r="AE220">
        <v>150.19999999999999</v>
      </c>
      <c r="AF220">
        <v>132.80000000000001</v>
      </c>
      <c r="AG220">
        <v>136.9</v>
      </c>
      <c r="AH220">
        <v>139.6</v>
      </c>
    </row>
    <row r="221" spans="1:34">
      <c r="A221" t="s">
        <v>60</v>
      </c>
      <c r="B221">
        <v>2019</v>
      </c>
      <c r="C221" t="s">
        <v>116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s="36">
        <v>146.05000000000001</v>
      </c>
      <c r="Q221" s="36">
        <v>129.15</v>
      </c>
      <c r="R221" s="36">
        <v>129.53333333333333</v>
      </c>
      <c r="S221" s="36">
        <v>132.25</v>
      </c>
      <c r="T221" s="36">
        <v>137.19999999999999</v>
      </c>
      <c r="U221">
        <v>162.80000000000001</v>
      </c>
      <c r="V221">
        <v>150.5</v>
      </c>
      <c r="W221">
        <v>146.1</v>
      </c>
      <c r="X221">
        <v>149.9</v>
      </c>
      <c r="Y221" t="s">
        <v>79</v>
      </c>
      <c r="Z221">
        <v>145.30000000000001</v>
      </c>
      <c r="AA221">
        <v>150.1</v>
      </c>
      <c r="AB221">
        <v>149.9</v>
      </c>
      <c r="AC221">
        <v>129.19999999999999</v>
      </c>
      <c r="AD221">
        <v>143.4</v>
      </c>
      <c r="AE221">
        <v>155.5</v>
      </c>
      <c r="AF221">
        <v>134.9</v>
      </c>
      <c r="AG221">
        <v>142.19999999999999</v>
      </c>
      <c r="AH221">
        <v>141</v>
      </c>
    </row>
    <row r="222" spans="1:34">
      <c r="A222" t="s">
        <v>85</v>
      </c>
      <c r="B222">
        <v>2019</v>
      </c>
      <c r="C222" t="s">
        <v>116</v>
      </c>
      <c r="D222">
        <v>139.4</v>
      </c>
      <c r="E222">
        <v>150.1</v>
      </c>
      <c r="F222">
        <v>145.30000000000001</v>
      </c>
      <c r="G222">
        <v>141.69999999999999</v>
      </c>
      <c r="H222">
        <v>118.4</v>
      </c>
      <c r="I222">
        <v>137</v>
      </c>
      <c r="J222">
        <v>131.6</v>
      </c>
      <c r="K222">
        <v>119.9</v>
      </c>
      <c r="L222">
        <v>110.4</v>
      </c>
      <c r="M222">
        <v>140.80000000000001</v>
      </c>
      <c r="N222">
        <v>128.30000000000001</v>
      </c>
      <c r="O222">
        <v>153.5</v>
      </c>
      <c r="P222" s="36">
        <v>147.69999999999999</v>
      </c>
      <c r="Q222" s="36">
        <v>129.65</v>
      </c>
      <c r="R222" s="36">
        <v>127.43333333333334</v>
      </c>
      <c r="S222" s="36">
        <v>134.30000000000001</v>
      </c>
      <c r="T222" s="36">
        <v>138</v>
      </c>
      <c r="U222">
        <v>164.9</v>
      </c>
      <c r="V222">
        <v>143.30000000000001</v>
      </c>
      <c r="W222">
        <v>130.80000000000001</v>
      </c>
      <c r="X222">
        <v>141.4</v>
      </c>
      <c r="Y222">
        <v>148.5</v>
      </c>
      <c r="Z222">
        <v>127.1</v>
      </c>
      <c r="AA222">
        <v>136.6</v>
      </c>
      <c r="AB222">
        <v>138.5</v>
      </c>
      <c r="AC222">
        <v>119.2</v>
      </c>
      <c r="AD222">
        <v>132.19999999999999</v>
      </c>
      <c r="AE222">
        <v>146.6</v>
      </c>
      <c r="AF222">
        <v>133</v>
      </c>
      <c r="AG222">
        <v>132.4</v>
      </c>
      <c r="AH222">
        <v>138.6</v>
      </c>
    </row>
    <row r="223" spans="1:34">
      <c r="A223" t="s">
        <v>104</v>
      </c>
      <c r="B223">
        <v>2019</v>
      </c>
      <c r="C223" t="s">
        <v>116</v>
      </c>
      <c r="D223">
        <v>137.6</v>
      </c>
      <c r="E223">
        <v>152</v>
      </c>
      <c r="F223">
        <v>141.5</v>
      </c>
      <c r="G223">
        <v>142.19999999999999</v>
      </c>
      <c r="H223">
        <v>122</v>
      </c>
      <c r="I223">
        <v>136.4</v>
      </c>
      <c r="J223">
        <v>129.69999999999999</v>
      </c>
      <c r="K223">
        <v>121</v>
      </c>
      <c r="L223">
        <v>109</v>
      </c>
      <c r="M223">
        <v>139.69999999999999</v>
      </c>
      <c r="N223">
        <v>133.6</v>
      </c>
      <c r="O223">
        <v>154.9</v>
      </c>
      <c r="P223" s="36">
        <v>146.75</v>
      </c>
      <c r="Q223" s="36">
        <v>129.30000000000001</v>
      </c>
      <c r="R223" s="36">
        <v>128.63333333333333</v>
      </c>
      <c r="S223" s="36">
        <v>133.05000000000001</v>
      </c>
      <c r="T223" s="36">
        <v>137.5</v>
      </c>
      <c r="U223">
        <v>163.4</v>
      </c>
      <c r="V223">
        <v>147.69999999999999</v>
      </c>
      <c r="W223">
        <v>139.69999999999999</v>
      </c>
      <c r="X223">
        <v>146.5</v>
      </c>
      <c r="Y223">
        <v>148.5</v>
      </c>
      <c r="Z223">
        <v>138.4</v>
      </c>
      <c r="AA223">
        <v>143.69999999999999</v>
      </c>
      <c r="AB223">
        <v>145.6</v>
      </c>
      <c r="AC223">
        <v>123.9</v>
      </c>
      <c r="AD223">
        <v>137.1</v>
      </c>
      <c r="AE223">
        <v>150.30000000000001</v>
      </c>
      <c r="AF223">
        <v>134.1</v>
      </c>
      <c r="AG223">
        <v>137.4</v>
      </c>
      <c r="AH223">
        <v>139.9</v>
      </c>
    </row>
    <row r="224" spans="1:34">
      <c r="A224" t="s">
        <v>60</v>
      </c>
      <c r="B224">
        <v>2019</v>
      </c>
      <c r="C224" t="s">
        <v>138</v>
      </c>
      <c r="D224">
        <v>136.9</v>
      </c>
      <c r="E224">
        <v>154.1</v>
      </c>
      <c r="F224">
        <v>138.69999999999999</v>
      </c>
      <c r="G224">
        <v>142.5</v>
      </c>
      <c r="H224">
        <v>124.1</v>
      </c>
      <c r="I224">
        <v>136.1</v>
      </c>
      <c r="J224">
        <v>128.19999999999999</v>
      </c>
      <c r="K224">
        <v>122.3</v>
      </c>
      <c r="L224">
        <v>108.3</v>
      </c>
      <c r="M224">
        <v>138.9</v>
      </c>
      <c r="N224">
        <v>137.4</v>
      </c>
      <c r="O224">
        <v>156.4</v>
      </c>
      <c r="P224" s="36">
        <v>146.39999999999998</v>
      </c>
      <c r="Q224" s="36">
        <v>129.6</v>
      </c>
      <c r="R224" s="36">
        <v>129.6</v>
      </c>
      <c r="S224" s="36">
        <v>132.14999999999998</v>
      </c>
      <c r="T224" s="36">
        <v>137.30000000000001</v>
      </c>
      <c r="U224">
        <v>162.9</v>
      </c>
      <c r="V224">
        <v>150.80000000000001</v>
      </c>
      <c r="W224">
        <v>146.1</v>
      </c>
      <c r="X224">
        <v>150.1</v>
      </c>
      <c r="Y224" t="s">
        <v>79</v>
      </c>
      <c r="Z224">
        <v>146.4</v>
      </c>
      <c r="AA224">
        <v>150</v>
      </c>
      <c r="AB224">
        <v>150.4</v>
      </c>
      <c r="AC224">
        <v>129.9</v>
      </c>
      <c r="AD224">
        <v>143.80000000000001</v>
      </c>
      <c r="AE224">
        <v>155.5</v>
      </c>
      <c r="AF224">
        <v>134</v>
      </c>
      <c r="AG224">
        <v>142.4</v>
      </c>
      <c r="AH224">
        <v>141.19999999999999</v>
      </c>
    </row>
    <row r="225" spans="1:34">
      <c r="A225" t="s">
        <v>85</v>
      </c>
      <c r="B225">
        <v>2019</v>
      </c>
      <c r="C225" t="s">
        <v>138</v>
      </c>
      <c r="D225">
        <v>139.69999999999999</v>
      </c>
      <c r="E225">
        <v>151.1</v>
      </c>
      <c r="F225">
        <v>142.9</v>
      </c>
      <c r="G225">
        <v>141.9</v>
      </c>
      <c r="H225">
        <v>118.4</v>
      </c>
      <c r="I225">
        <v>139.4</v>
      </c>
      <c r="J225">
        <v>141.19999999999999</v>
      </c>
      <c r="K225">
        <v>120.7</v>
      </c>
      <c r="L225">
        <v>110.4</v>
      </c>
      <c r="M225">
        <v>140.69999999999999</v>
      </c>
      <c r="N225">
        <v>128.5</v>
      </c>
      <c r="O225">
        <v>153.9</v>
      </c>
      <c r="P225" s="36">
        <v>147</v>
      </c>
      <c r="Q225" s="36">
        <v>130.19999999999999</v>
      </c>
      <c r="R225" s="36">
        <v>127.56666666666668</v>
      </c>
      <c r="S225" s="36">
        <v>140.30000000000001</v>
      </c>
      <c r="T225" s="36">
        <v>139.6</v>
      </c>
      <c r="U225">
        <v>165.3</v>
      </c>
      <c r="V225">
        <v>143.5</v>
      </c>
      <c r="W225">
        <v>131.19999999999999</v>
      </c>
      <c r="X225">
        <v>141.6</v>
      </c>
      <c r="Y225">
        <v>149</v>
      </c>
      <c r="Z225">
        <v>128.80000000000001</v>
      </c>
      <c r="AA225">
        <v>136.80000000000001</v>
      </c>
      <c r="AB225">
        <v>139.19999999999999</v>
      </c>
      <c r="AC225">
        <v>119.9</v>
      </c>
      <c r="AD225">
        <v>133</v>
      </c>
      <c r="AE225">
        <v>146.69999999999999</v>
      </c>
      <c r="AF225">
        <v>132.5</v>
      </c>
      <c r="AG225">
        <v>132.80000000000001</v>
      </c>
      <c r="AH225">
        <v>139.5</v>
      </c>
    </row>
    <row r="226" spans="1:34">
      <c r="A226" t="s">
        <v>104</v>
      </c>
      <c r="B226">
        <v>2019</v>
      </c>
      <c r="C226" t="s">
        <v>138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s="36">
        <v>146.65</v>
      </c>
      <c r="Q226" s="36">
        <v>129.80000000000001</v>
      </c>
      <c r="R226" s="36">
        <v>128.73333333333332</v>
      </c>
      <c r="S226" s="36">
        <v>135.1</v>
      </c>
      <c r="T226" s="36">
        <v>138.1</v>
      </c>
      <c r="U226">
        <v>163.5</v>
      </c>
      <c r="V226">
        <v>147.9</v>
      </c>
      <c r="W226">
        <v>139.9</v>
      </c>
      <c r="X226">
        <v>146.69999999999999</v>
      </c>
      <c r="Y226">
        <v>149</v>
      </c>
      <c r="Z226">
        <v>139.69999999999999</v>
      </c>
      <c r="AA226">
        <v>143.80000000000001</v>
      </c>
      <c r="AB226">
        <v>146.19999999999999</v>
      </c>
      <c r="AC226">
        <v>124.6</v>
      </c>
      <c r="AD226">
        <v>137.69999999999999</v>
      </c>
      <c r="AE226">
        <v>150.30000000000001</v>
      </c>
      <c r="AF226">
        <v>133.4</v>
      </c>
      <c r="AG226">
        <v>137.69999999999999</v>
      </c>
      <c r="AH226">
        <v>140.4</v>
      </c>
    </row>
    <row r="227" spans="1:34">
      <c r="A227" t="s">
        <v>60</v>
      </c>
      <c r="B227">
        <v>2019</v>
      </c>
      <c r="C227" t="s">
        <v>167</v>
      </c>
      <c r="D227">
        <v>137.4</v>
      </c>
      <c r="E227">
        <v>159.5</v>
      </c>
      <c r="F227">
        <v>134.5</v>
      </c>
      <c r="G227">
        <v>142.6</v>
      </c>
      <c r="H227">
        <v>124</v>
      </c>
      <c r="I227">
        <v>143.69999999999999</v>
      </c>
      <c r="J227">
        <v>133.4</v>
      </c>
      <c r="K227">
        <v>125.1</v>
      </c>
      <c r="L227">
        <v>109.3</v>
      </c>
      <c r="M227">
        <v>139.30000000000001</v>
      </c>
      <c r="N227">
        <v>137.69999999999999</v>
      </c>
      <c r="O227">
        <v>156.4</v>
      </c>
      <c r="P227" s="36">
        <v>147</v>
      </c>
      <c r="Q227" s="36">
        <v>131.25</v>
      </c>
      <c r="R227" s="36">
        <v>129.9</v>
      </c>
      <c r="S227" s="36">
        <v>138.55000000000001</v>
      </c>
      <c r="T227" s="36">
        <v>139.19999999999999</v>
      </c>
      <c r="U227">
        <v>163.30000000000001</v>
      </c>
      <c r="V227">
        <v>151.30000000000001</v>
      </c>
      <c r="W227">
        <v>146.6</v>
      </c>
      <c r="X227">
        <v>150.69999999999999</v>
      </c>
      <c r="Y227" t="s">
        <v>79</v>
      </c>
      <c r="Z227">
        <v>146.9</v>
      </c>
      <c r="AA227">
        <v>149.5</v>
      </c>
      <c r="AB227">
        <v>151.30000000000001</v>
      </c>
      <c r="AC227">
        <v>130.19999999999999</v>
      </c>
      <c r="AD227">
        <v>145.9</v>
      </c>
      <c r="AE227">
        <v>156.69999999999999</v>
      </c>
      <c r="AF227">
        <v>133.9</v>
      </c>
      <c r="AG227">
        <v>142.9</v>
      </c>
      <c r="AH227">
        <v>142.4</v>
      </c>
    </row>
    <row r="228" spans="1:34">
      <c r="A228" t="s">
        <v>85</v>
      </c>
      <c r="B228">
        <v>2019</v>
      </c>
      <c r="C228" t="s">
        <v>167</v>
      </c>
      <c r="D228">
        <v>140.4</v>
      </c>
      <c r="E228">
        <v>156.69999999999999</v>
      </c>
      <c r="F228">
        <v>138.30000000000001</v>
      </c>
      <c r="G228">
        <v>142.4</v>
      </c>
      <c r="H228">
        <v>118.6</v>
      </c>
      <c r="I228">
        <v>149.69999999999999</v>
      </c>
      <c r="J228">
        <v>161.6</v>
      </c>
      <c r="K228">
        <v>124.4</v>
      </c>
      <c r="L228">
        <v>111.2</v>
      </c>
      <c r="M228">
        <v>141</v>
      </c>
      <c r="N228">
        <v>128.9</v>
      </c>
      <c r="O228">
        <v>154.5</v>
      </c>
      <c r="P228" s="36">
        <v>147.5</v>
      </c>
      <c r="Q228" s="36">
        <v>132.4</v>
      </c>
      <c r="R228" s="36">
        <v>128.1</v>
      </c>
      <c r="S228" s="36">
        <v>155.64999999999998</v>
      </c>
      <c r="T228" s="36">
        <v>143.80000000000001</v>
      </c>
      <c r="U228">
        <v>166.2</v>
      </c>
      <c r="V228">
        <v>144</v>
      </c>
      <c r="W228">
        <v>131.69999999999999</v>
      </c>
      <c r="X228">
        <v>142.19999999999999</v>
      </c>
      <c r="Y228">
        <v>150.1</v>
      </c>
      <c r="Z228">
        <v>129.4</v>
      </c>
      <c r="AA228">
        <v>137.19999999999999</v>
      </c>
      <c r="AB228">
        <v>139.80000000000001</v>
      </c>
      <c r="AC228">
        <v>120.1</v>
      </c>
      <c r="AD228">
        <v>134</v>
      </c>
      <c r="AE228">
        <v>148</v>
      </c>
      <c r="AF228">
        <v>132.6</v>
      </c>
      <c r="AG228">
        <v>133.30000000000001</v>
      </c>
      <c r="AH228">
        <v>141.5</v>
      </c>
    </row>
    <row r="229" spans="1:34">
      <c r="A229" t="s">
        <v>104</v>
      </c>
      <c r="B229">
        <v>2019</v>
      </c>
      <c r="C229" t="s">
        <v>167</v>
      </c>
      <c r="D229">
        <v>138.30000000000001</v>
      </c>
      <c r="E229">
        <v>158.5</v>
      </c>
      <c r="F229">
        <v>136</v>
      </c>
      <c r="G229">
        <v>142.5</v>
      </c>
      <c r="H229">
        <v>122</v>
      </c>
      <c r="I229">
        <v>146.5</v>
      </c>
      <c r="J229">
        <v>143</v>
      </c>
      <c r="K229">
        <v>124.9</v>
      </c>
      <c r="L229">
        <v>109.9</v>
      </c>
      <c r="M229">
        <v>139.9</v>
      </c>
      <c r="N229">
        <v>134</v>
      </c>
      <c r="O229">
        <v>155.5</v>
      </c>
      <c r="P229" s="36">
        <v>147.25</v>
      </c>
      <c r="Q229" s="36">
        <v>131.60000000000002</v>
      </c>
      <c r="R229" s="36">
        <v>129.13333333333333</v>
      </c>
      <c r="S229" s="36">
        <v>144.75</v>
      </c>
      <c r="T229" s="36">
        <v>140.9</v>
      </c>
      <c r="U229">
        <v>164.1</v>
      </c>
      <c r="V229">
        <v>148.4</v>
      </c>
      <c r="W229">
        <v>140.4</v>
      </c>
      <c r="X229">
        <v>147.30000000000001</v>
      </c>
      <c r="Y229">
        <v>150.1</v>
      </c>
      <c r="Z229">
        <v>140.30000000000001</v>
      </c>
      <c r="AA229">
        <v>143.69999999999999</v>
      </c>
      <c r="AB229">
        <v>146.9</v>
      </c>
      <c r="AC229">
        <v>124.9</v>
      </c>
      <c r="AD229">
        <v>139.19999999999999</v>
      </c>
      <c r="AE229">
        <v>151.6</v>
      </c>
      <c r="AF229">
        <v>133.4</v>
      </c>
      <c r="AG229">
        <v>138.19999999999999</v>
      </c>
      <c r="AH229">
        <v>142</v>
      </c>
    </row>
    <row r="230" spans="1:34">
      <c r="A230" t="s">
        <v>60</v>
      </c>
      <c r="B230">
        <v>2019</v>
      </c>
      <c r="C230" t="s">
        <v>177</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s="36">
        <v>149.85</v>
      </c>
      <c r="Q230" s="36">
        <v>133.25</v>
      </c>
      <c r="R230" s="36">
        <v>130.5</v>
      </c>
      <c r="S230" s="36">
        <v>141.94999999999999</v>
      </c>
      <c r="T230" s="36">
        <v>141</v>
      </c>
      <c r="U230">
        <v>164.2</v>
      </c>
      <c r="V230">
        <v>151.4</v>
      </c>
      <c r="W230">
        <v>146.5</v>
      </c>
      <c r="X230">
        <v>150.69999999999999</v>
      </c>
      <c r="Y230" t="s">
        <v>79</v>
      </c>
      <c r="Z230">
        <v>147.80000000000001</v>
      </c>
      <c r="AA230">
        <v>149.6</v>
      </c>
      <c r="AB230">
        <v>151.69999999999999</v>
      </c>
      <c r="AC230">
        <v>130.19999999999999</v>
      </c>
      <c r="AD230">
        <v>146.4</v>
      </c>
      <c r="AE230">
        <v>157.69999999999999</v>
      </c>
      <c r="AF230">
        <v>134.80000000000001</v>
      </c>
      <c r="AG230">
        <v>143.30000000000001</v>
      </c>
      <c r="AH230">
        <v>143.6</v>
      </c>
    </row>
    <row r="231" spans="1:34">
      <c r="A231" t="s">
        <v>85</v>
      </c>
      <c r="B231">
        <v>2019</v>
      </c>
      <c r="C231" t="s">
        <v>177</v>
      </c>
      <c r="D231">
        <v>140.69999999999999</v>
      </c>
      <c r="E231">
        <v>159.6</v>
      </c>
      <c r="F231">
        <v>140.4</v>
      </c>
      <c r="G231">
        <v>143.4</v>
      </c>
      <c r="H231">
        <v>118.6</v>
      </c>
      <c r="I231">
        <v>150.9</v>
      </c>
      <c r="J231">
        <v>169.8</v>
      </c>
      <c r="K231">
        <v>127.4</v>
      </c>
      <c r="L231">
        <v>111.8</v>
      </c>
      <c r="M231">
        <v>141</v>
      </c>
      <c r="N231">
        <v>129</v>
      </c>
      <c r="O231">
        <v>155.1</v>
      </c>
      <c r="P231" s="36">
        <v>150</v>
      </c>
      <c r="Q231" s="36">
        <v>134.05000000000001</v>
      </c>
      <c r="R231" s="36">
        <v>128.5</v>
      </c>
      <c r="S231" s="36">
        <v>160.35000000000002</v>
      </c>
      <c r="T231" s="36">
        <v>145.6</v>
      </c>
      <c r="U231">
        <v>166.7</v>
      </c>
      <c r="V231">
        <v>144.30000000000001</v>
      </c>
      <c r="W231">
        <v>131.69999999999999</v>
      </c>
      <c r="X231">
        <v>142.4</v>
      </c>
      <c r="Y231">
        <v>149.4</v>
      </c>
      <c r="Z231">
        <v>130.5</v>
      </c>
      <c r="AA231">
        <v>137.4</v>
      </c>
      <c r="AB231">
        <v>140.30000000000001</v>
      </c>
      <c r="AC231">
        <v>119.6</v>
      </c>
      <c r="AD231">
        <v>134.30000000000001</v>
      </c>
      <c r="AE231">
        <v>148.9</v>
      </c>
      <c r="AF231">
        <v>133.69999999999999</v>
      </c>
      <c r="AG231">
        <v>133.6</v>
      </c>
      <c r="AH231">
        <v>142.1</v>
      </c>
    </row>
    <row r="232" spans="1:34">
      <c r="A232" t="s">
        <v>104</v>
      </c>
      <c r="B232">
        <v>2019</v>
      </c>
      <c r="C232" t="s">
        <v>177</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s="36">
        <v>149.94999999999999</v>
      </c>
      <c r="Q232" s="36">
        <v>133.5</v>
      </c>
      <c r="R232" s="36">
        <v>129.70000000000002</v>
      </c>
      <c r="S232" s="36">
        <v>148.65</v>
      </c>
      <c r="T232" s="36">
        <v>142.69999999999999</v>
      </c>
      <c r="U232">
        <v>164.9</v>
      </c>
      <c r="V232">
        <v>148.6</v>
      </c>
      <c r="W232">
        <v>140.4</v>
      </c>
      <c r="X232">
        <v>147.4</v>
      </c>
      <c r="Y232">
        <v>149.4</v>
      </c>
      <c r="Z232">
        <v>141.19999999999999</v>
      </c>
      <c r="AA232">
        <v>143.80000000000001</v>
      </c>
      <c r="AB232">
        <v>147.4</v>
      </c>
      <c r="AC232">
        <v>124.6</v>
      </c>
      <c r="AD232">
        <v>139.6</v>
      </c>
      <c r="AE232">
        <v>152.5</v>
      </c>
      <c r="AF232">
        <v>134.30000000000001</v>
      </c>
      <c r="AG232">
        <v>138.6</v>
      </c>
      <c r="AH232">
        <v>142.9</v>
      </c>
    </row>
    <row r="233" spans="1:34">
      <c r="A233" t="s">
        <v>60</v>
      </c>
      <c r="B233">
        <v>2019</v>
      </c>
      <c r="C233" t="s">
        <v>194</v>
      </c>
      <c r="D233">
        <v>138.4</v>
      </c>
      <c r="E233">
        <v>164</v>
      </c>
      <c r="F233">
        <v>138.4</v>
      </c>
      <c r="G233">
        <v>143.9</v>
      </c>
      <c r="H233">
        <v>124.4</v>
      </c>
      <c r="I233">
        <v>146.4</v>
      </c>
      <c r="J233">
        <v>150.1</v>
      </c>
      <c r="K233">
        <v>130.6</v>
      </c>
      <c r="L233">
        <v>110.8</v>
      </c>
      <c r="M233">
        <v>141.69999999999999</v>
      </c>
      <c r="N233">
        <v>138.5</v>
      </c>
      <c r="O233">
        <v>156.69999999999999</v>
      </c>
      <c r="P233" s="36">
        <v>151.19999999999999</v>
      </c>
      <c r="Q233" s="36">
        <v>134.5</v>
      </c>
      <c r="R233" s="36">
        <v>130.63333333333333</v>
      </c>
      <c r="S233" s="36">
        <v>148.25</v>
      </c>
      <c r="T233" s="36">
        <v>143</v>
      </c>
      <c r="U233">
        <v>164.5</v>
      </c>
      <c r="V233">
        <v>151.6</v>
      </c>
      <c r="W233">
        <v>146.6</v>
      </c>
      <c r="X233">
        <v>150.9</v>
      </c>
      <c r="Y233" t="s">
        <v>79</v>
      </c>
      <c r="Z233">
        <v>146.80000000000001</v>
      </c>
      <c r="AA233">
        <v>150</v>
      </c>
      <c r="AB233">
        <v>152.19999999999999</v>
      </c>
      <c r="AC233">
        <v>131.19999999999999</v>
      </c>
      <c r="AD233">
        <v>147.5</v>
      </c>
      <c r="AE233">
        <v>159.1</v>
      </c>
      <c r="AF233">
        <v>136.1</v>
      </c>
      <c r="AG233">
        <v>144.19999999999999</v>
      </c>
      <c r="AH233">
        <v>144.9</v>
      </c>
    </row>
    <row r="234" spans="1:34">
      <c r="A234" t="s">
        <v>85</v>
      </c>
      <c r="B234">
        <v>2019</v>
      </c>
      <c r="C234" t="s">
        <v>194</v>
      </c>
      <c r="D234">
        <v>141.4</v>
      </c>
      <c r="E234">
        <v>160.19999999999999</v>
      </c>
      <c r="F234">
        <v>142.5</v>
      </c>
      <c r="G234">
        <v>144.1</v>
      </c>
      <c r="H234">
        <v>119.3</v>
      </c>
      <c r="I234">
        <v>154.69999999999999</v>
      </c>
      <c r="J234">
        <v>180.1</v>
      </c>
      <c r="K234">
        <v>128.9</v>
      </c>
      <c r="L234">
        <v>111.8</v>
      </c>
      <c r="M234">
        <v>141.6</v>
      </c>
      <c r="N234">
        <v>129.5</v>
      </c>
      <c r="O234">
        <v>155.6</v>
      </c>
      <c r="P234" s="36">
        <v>151.35</v>
      </c>
      <c r="Q234" s="36">
        <v>135.15</v>
      </c>
      <c r="R234" s="36">
        <v>128.9</v>
      </c>
      <c r="S234" s="36">
        <v>167.39999999999998</v>
      </c>
      <c r="T234" s="36">
        <v>147.69999999999999</v>
      </c>
      <c r="U234">
        <v>167.2</v>
      </c>
      <c r="V234">
        <v>144.69999999999999</v>
      </c>
      <c r="W234">
        <v>131.9</v>
      </c>
      <c r="X234">
        <v>142.69999999999999</v>
      </c>
      <c r="Y234">
        <v>150.6</v>
      </c>
      <c r="Z234">
        <v>127</v>
      </c>
      <c r="AA234">
        <v>137.69999999999999</v>
      </c>
      <c r="AB234">
        <v>140.80000000000001</v>
      </c>
      <c r="AC234">
        <v>120.6</v>
      </c>
      <c r="AD234">
        <v>135</v>
      </c>
      <c r="AE234">
        <v>150.4</v>
      </c>
      <c r="AF234">
        <v>135.1</v>
      </c>
      <c r="AG234">
        <v>134.5</v>
      </c>
      <c r="AH234">
        <v>143.30000000000001</v>
      </c>
    </row>
    <row r="235" spans="1:34">
      <c r="A235" t="s">
        <v>104</v>
      </c>
      <c r="B235">
        <v>2019</v>
      </c>
      <c r="C235" t="s">
        <v>194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s="36">
        <v>151.35</v>
      </c>
      <c r="Q235" s="36">
        <v>134.65</v>
      </c>
      <c r="R235" s="36">
        <v>129.93333333333331</v>
      </c>
      <c r="S235" s="36">
        <v>155.30000000000001</v>
      </c>
      <c r="T235" s="36">
        <v>144.69999999999999</v>
      </c>
      <c r="U235">
        <v>165.2</v>
      </c>
      <c r="V235">
        <v>148.9</v>
      </c>
      <c r="W235">
        <v>140.5</v>
      </c>
      <c r="X235">
        <v>147.6</v>
      </c>
      <c r="Y235">
        <v>150.6</v>
      </c>
      <c r="Z235">
        <v>139.30000000000001</v>
      </c>
      <c r="AA235">
        <v>144.19999999999999</v>
      </c>
      <c r="AB235">
        <v>147.9</v>
      </c>
      <c r="AC235">
        <v>125.6</v>
      </c>
      <c r="AD235">
        <v>140.5</v>
      </c>
      <c r="AE235">
        <v>154</v>
      </c>
      <c r="AF235">
        <v>135.69999999999999</v>
      </c>
      <c r="AG235">
        <v>139.5</v>
      </c>
      <c r="AH235">
        <v>144.19999999999999</v>
      </c>
    </row>
    <row r="236" spans="1:34">
      <c r="A236" t="s">
        <v>60</v>
      </c>
      <c r="B236">
        <v>2019</v>
      </c>
      <c r="C236" t="s">
        <v>213</v>
      </c>
      <c r="D236">
        <v>139.19999999999999</v>
      </c>
      <c r="E236">
        <v>161.9</v>
      </c>
      <c r="F236">
        <v>137.1</v>
      </c>
      <c r="G236">
        <v>144.6</v>
      </c>
      <c r="H236">
        <v>124.7</v>
      </c>
      <c r="I236">
        <v>145.5</v>
      </c>
      <c r="J236">
        <v>156.19999999999999</v>
      </c>
      <c r="K236">
        <v>131.5</v>
      </c>
      <c r="L236">
        <v>111.7</v>
      </c>
      <c r="M236">
        <v>142.69999999999999</v>
      </c>
      <c r="N236">
        <v>138.5</v>
      </c>
      <c r="O236">
        <v>156.9</v>
      </c>
      <c r="P236" s="36">
        <v>149.5</v>
      </c>
      <c r="Q236" s="36">
        <v>135.35</v>
      </c>
      <c r="R236" s="36">
        <v>131.1</v>
      </c>
      <c r="S236" s="36">
        <v>150.85</v>
      </c>
      <c r="T236" s="36">
        <v>144</v>
      </c>
      <c r="U236">
        <v>165.1</v>
      </c>
      <c r="V236">
        <v>151.80000000000001</v>
      </c>
      <c r="W236">
        <v>146.6</v>
      </c>
      <c r="X236">
        <v>151.1</v>
      </c>
      <c r="Y236" t="s">
        <v>79</v>
      </c>
      <c r="Z236">
        <v>146.4</v>
      </c>
      <c r="AA236">
        <v>150.19999999999999</v>
      </c>
      <c r="AB236">
        <v>152.69999999999999</v>
      </c>
      <c r="AC236">
        <v>131.4</v>
      </c>
      <c r="AD236">
        <v>148</v>
      </c>
      <c r="AE236">
        <v>159.69999999999999</v>
      </c>
      <c r="AF236">
        <v>138.80000000000001</v>
      </c>
      <c r="AG236">
        <v>144.9</v>
      </c>
      <c r="AH236">
        <v>145.69999999999999</v>
      </c>
    </row>
    <row r="237" spans="1:34">
      <c r="A237" t="s">
        <v>85</v>
      </c>
      <c r="B237">
        <v>2019</v>
      </c>
      <c r="C237" t="s">
        <v>213</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s="36">
        <v>149.55000000000001</v>
      </c>
      <c r="Q237" s="36">
        <v>135.94999999999999</v>
      </c>
      <c r="R237" s="36">
        <v>129.6</v>
      </c>
      <c r="S237" s="36">
        <v>171.5</v>
      </c>
      <c r="T237" s="36">
        <v>149.1</v>
      </c>
      <c r="U237">
        <v>167.9</v>
      </c>
      <c r="V237">
        <v>145</v>
      </c>
      <c r="W237">
        <v>132.19999999999999</v>
      </c>
      <c r="X237">
        <v>143</v>
      </c>
      <c r="Y237">
        <v>151.6</v>
      </c>
      <c r="Z237">
        <v>125.5</v>
      </c>
      <c r="AA237">
        <v>138.1</v>
      </c>
      <c r="AB237">
        <v>141.5</v>
      </c>
      <c r="AC237">
        <v>120.8</v>
      </c>
      <c r="AD237">
        <v>135.4</v>
      </c>
      <c r="AE237">
        <v>151.5</v>
      </c>
      <c r="AF237">
        <v>137.80000000000001</v>
      </c>
      <c r="AG237">
        <v>135.30000000000001</v>
      </c>
      <c r="AH237">
        <v>144.19999999999999</v>
      </c>
    </row>
    <row r="238" spans="1:34">
      <c r="A238" t="s">
        <v>104</v>
      </c>
      <c r="B238">
        <v>2019</v>
      </c>
      <c r="C238" t="s">
        <v>213</v>
      </c>
      <c r="D238">
        <v>140.1</v>
      </c>
      <c r="E238">
        <v>160.6</v>
      </c>
      <c r="F238">
        <v>138.5</v>
      </c>
      <c r="G238">
        <v>144.69999999999999</v>
      </c>
      <c r="H238">
        <v>122.9</v>
      </c>
      <c r="I238">
        <v>149.4</v>
      </c>
      <c r="J238">
        <v>167.4</v>
      </c>
      <c r="K238">
        <v>130.9</v>
      </c>
      <c r="L238">
        <v>112</v>
      </c>
      <c r="M238">
        <v>142.6</v>
      </c>
      <c r="N238">
        <v>134.9</v>
      </c>
      <c r="O238">
        <v>156.6</v>
      </c>
      <c r="P238" s="36">
        <v>149.55000000000001</v>
      </c>
      <c r="Q238" s="36">
        <v>135.5</v>
      </c>
      <c r="R238" s="36">
        <v>130.5</v>
      </c>
      <c r="S238" s="36">
        <v>158.4</v>
      </c>
      <c r="T238" s="36">
        <v>145.9</v>
      </c>
      <c r="U238">
        <v>165.8</v>
      </c>
      <c r="V238">
        <v>149.1</v>
      </c>
      <c r="W238">
        <v>140.6</v>
      </c>
      <c r="X238">
        <v>147.9</v>
      </c>
      <c r="Y238">
        <v>151.6</v>
      </c>
      <c r="Z238">
        <v>138.5</v>
      </c>
      <c r="AA238">
        <v>144.5</v>
      </c>
      <c r="AB238">
        <v>148.5</v>
      </c>
      <c r="AC238">
        <v>125.8</v>
      </c>
      <c r="AD238">
        <v>140.9</v>
      </c>
      <c r="AE238">
        <v>154.9</v>
      </c>
      <c r="AF238">
        <v>138.4</v>
      </c>
      <c r="AG238">
        <v>140.19999999999999</v>
      </c>
      <c r="AH238">
        <v>145</v>
      </c>
    </row>
    <row r="239" spans="1:34">
      <c r="A239" t="s">
        <v>60</v>
      </c>
      <c r="B239">
        <v>2019</v>
      </c>
      <c r="C239" t="s">
        <v>228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s="36">
        <v>150.10000000000002</v>
      </c>
      <c r="Q239" s="36">
        <v>136.14999999999998</v>
      </c>
      <c r="R239" s="36">
        <v>131.69999999999999</v>
      </c>
      <c r="S239" s="36">
        <v>153.60000000000002</v>
      </c>
      <c r="T239" s="36">
        <v>145.5</v>
      </c>
      <c r="U239">
        <v>165.7</v>
      </c>
      <c r="V239">
        <v>151.69999999999999</v>
      </c>
      <c r="W239">
        <v>146.6</v>
      </c>
      <c r="X239">
        <v>151</v>
      </c>
      <c r="Y239" t="s">
        <v>79</v>
      </c>
      <c r="Z239">
        <v>146.9</v>
      </c>
      <c r="AA239">
        <v>150.30000000000001</v>
      </c>
      <c r="AB239">
        <v>153.4</v>
      </c>
      <c r="AC239">
        <v>131.6</v>
      </c>
      <c r="AD239">
        <v>148.30000000000001</v>
      </c>
      <c r="AE239">
        <v>160.19999999999999</v>
      </c>
      <c r="AF239">
        <v>140.19999999999999</v>
      </c>
      <c r="AG239">
        <v>145.4</v>
      </c>
      <c r="AH239">
        <v>146.69999999999999</v>
      </c>
    </row>
    <row r="240" spans="1:34">
      <c r="A240" t="s">
        <v>85</v>
      </c>
      <c r="B240">
        <v>2019</v>
      </c>
      <c r="C240" t="s">
        <v>228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s="36">
        <v>150.14999999999998</v>
      </c>
      <c r="Q240" s="36">
        <v>136.5</v>
      </c>
      <c r="R240" s="36">
        <v>130.4</v>
      </c>
      <c r="S240" s="36">
        <v>171.10000000000002</v>
      </c>
      <c r="T240" s="36">
        <v>149.5</v>
      </c>
      <c r="U240">
        <v>168.6</v>
      </c>
      <c r="V240">
        <v>145.30000000000001</v>
      </c>
      <c r="W240">
        <v>132.19999999999999</v>
      </c>
      <c r="X240">
        <v>143.30000000000001</v>
      </c>
      <c r="Y240">
        <v>152.19999999999999</v>
      </c>
      <c r="Z240">
        <v>126.6</v>
      </c>
      <c r="AA240">
        <v>138.30000000000001</v>
      </c>
      <c r="AB240">
        <v>141.9</v>
      </c>
      <c r="AC240">
        <v>121.2</v>
      </c>
      <c r="AD240">
        <v>135.9</v>
      </c>
      <c r="AE240">
        <v>151.6</v>
      </c>
      <c r="AF240">
        <v>139</v>
      </c>
      <c r="AG240">
        <v>135.69999999999999</v>
      </c>
      <c r="AH240">
        <v>144.69999999999999</v>
      </c>
    </row>
    <row r="241" spans="1:34">
      <c r="A241" t="s">
        <v>104</v>
      </c>
      <c r="B241">
        <v>2019</v>
      </c>
      <c r="C241" t="s">
        <v>228</v>
      </c>
      <c r="D241">
        <v>140.9</v>
      </c>
      <c r="E241">
        <v>160.80000000000001</v>
      </c>
      <c r="F241">
        <v>139.6</v>
      </c>
      <c r="G241">
        <v>145.4</v>
      </c>
      <c r="H241">
        <v>123.5</v>
      </c>
      <c r="I241">
        <v>146.6</v>
      </c>
      <c r="J241">
        <v>173.2</v>
      </c>
      <c r="K241">
        <v>131.6</v>
      </c>
      <c r="L241">
        <v>113.2</v>
      </c>
      <c r="M241">
        <v>144.1</v>
      </c>
      <c r="N241">
        <v>135</v>
      </c>
      <c r="O241">
        <v>156.80000000000001</v>
      </c>
      <c r="P241" s="36">
        <v>150.19999999999999</v>
      </c>
      <c r="Q241" s="36">
        <v>136.25</v>
      </c>
      <c r="R241" s="36">
        <v>131.16666666666666</v>
      </c>
      <c r="S241" s="36">
        <v>159.89999999999998</v>
      </c>
      <c r="T241" s="36">
        <v>147</v>
      </c>
      <c r="U241">
        <v>166.5</v>
      </c>
      <c r="V241">
        <v>149.19999999999999</v>
      </c>
      <c r="W241">
        <v>140.6</v>
      </c>
      <c r="X241">
        <v>147.9</v>
      </c>
      <c r="Y241">
        <v>152.19999999999999</v>
      </c>
      <c r="Z241">
        <v>139.19999999999999</v>
      </c>
      <c r="AA241">
        <v>144.6</v>
      </c>
      <c r="AB241">
        <v>149</v>
      </c>
      <c r="AC241">
        <v>126.1</v>
      </c>
      <c r="AD241">
        <v>141.30000000000001</v>
      </c>
      <c r="AE241">
        <v>155.19999999999999</v>
      </c>
      <c r="AF241">
        <v>139.69999999999999</v>
      </c>
      <c r="AG241">
        <v>140.69999999999999</v>
      </c>
      <c r="AH241">
        <v>145.80000000000001</v>
      </c>
    </row>
    <row r="242" spans="1:34">
      <c r="A242" t="s">
        <v>60</v>
      </c>
      <c r="B242">
        <v>2019</v>
      </c>
      <c r="C242" t="s">
        <v>238</v>
      </c>
      <c r="D242">
        <v>141</v>
      </c>
      <c r="E242">
        <v>161.6</v>
      </c>
      <c r="F242">
        <v>141.19999999999999</v>
      </c>
      <c r="G242">
        <v>146.5</v>
      </c>
      <c r="H242">
        <v>125.6</v>
      </c>
      <c r="I242">
        <v>145.69999999999999</v>
      </c>
      <c r="J242">
        <v>178.8</v>
      </c>
      <c r="K242">
        <v>133.1</v>
      </c>
      <c r="L242">
        <v>113.6</v>
      </c>
      <c r="M242">
        <v>145.5</v>
      </c>
      <c r="N242">
        <v>138.6</v>
      </c>
      <c r="O242">
        <v>157.4</v>
      </c>
      <c r="P242" s="36">
        <v>151.39999999999998</v>
      </c>
      <c r="Q242" s="36">
        <v>137.05000000000001</v>
      </c>
      <c r="R242" s="36">
        <v>132.20000000000002</v>
      </c>
      <c r="S242" s="36">
        <v>162.25</v>
      </c>
      <c r="T242" s="36">
        <v>148.30000000000001</v>
      </c>
      <c r="U242">
        <v>166.3</v>
      </c>
      <c r="V242">
        <v>151.69999999999999</v>
      </c>
      <c r="W242">
        <v>146.69999999999999</v>
      </c>
      <c r="X242">
        <v>151</v>
      </c>
      <c r="Y242" t="s">
        <v>79</v>
      </c>
      <c r="Z242">
        <v>147.69999999999999</v>
      </c>
      <c r="AA242">
        <v>150.6</v>
      </c>
      <c r="AB242">
        <v>153.69999999999999</v>
      </c>
      <c r="AC242">
        <v>131.69999999999999</v>
      </c>
      <c r="AD242">
        <v>148.69999999999999</v>
      </c>
      <c r="AE242">
        <v>160.69999999999999</v>
      </c>
      <c r="AF242">
        <v>140.30000000000001</v>
      </c>
      <c r="AG242">
        <v>145.69999999999999</v>
      </c>
      <c r="AH242">
        <v>148.30000000000001</v>
      </c>
    </row>
    <row r="243" spans="1:34">
      <c r="A243" t="s">
        <v>85</v>
      </c>
      <c r="B243">
        <v>2019</v>
      </c>
      <c r="C243" t="s">
        <v>238</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s="36">
        <v>152.25</v>
      </c>
      <c r="Q243" s="36">
        <v>137.35</v>
      </c>
      <c r="R243" s="36">
        <v>130.9</v>
      </c>
      <c r="S243" s="36">
        <v>178.89999999999998</v>
      </c>
      <c r="T243" s="36">
        <v>151.9</v>
      </c>
      <c r="U243">
        <v>169.3</v>
      </c>
      <c r="V243">
        <v>145.9</v>
      </c>
      <c r="W243">
        <v>132.4</v>
      </c>
      <c r="X243">
        <v>143.9</v>
      </c>
      <c r="Y243">
        <v>153</v>
      </c>
      <c r="Z243">
        <v>128.9</v>
      </c>
      <c r="AA243">
        <v>138.69999999999999</v>
      </c>
      <c r="AB243">
        <v>142.4</v>
      </c>
      <c r="AC243">
        <v>121.5</v>
      </c>
      <c r="AD243">
        <v>136.19999999999999</v>
      </c>
      <c r="AE243">
        <v>151.69999999999999</v>
      </c>
      <c r="AF243">
        <v>139.5</v>
      </c>
      <c r="AG243">
        <v>136</v>
      </c>
      <c r="AH243">
        <v>146</v>
      </c>
    </row>
    <row r="244" spans="1:34">
      <c r="A244" t="s">
        <v>104</v>
      </c>
      <c r="B244">
        <v>2019</v>
      </c>
      <c r="C244" t="s">
        <v>238</v>
      </c>
      <c r="D244">
        <v>141.80000000000001</v>
      </c>
      <c r="E244">
        <v>161</v>
      </c>
      <c r="F244">
        <v>142.6</v>
      </c>
      <c r="G244">
        <v>146.19999999999999</v>
      </c>
      <c r="H244">
        <v>123.9</v>
      </c>
      <c r="I244">
        <v>148</v>
      </c>
      <c r="J244">
        <v>188.4</v>
      </c>
      <c r="K244">
        <v>132.5</v>
      </c>
      <c r="L244">
        <v>114</v>
      </c>
      <c r="M244">
        <v>145.4</v>
      </c>
      <c r="N244">
        <v>135.1</v>
      </c>
      <c r="O244">
        <v>157.1</v>
      </c>
      <c r="P244" s="36">
        <v>151.80000000000001</v>
      </c>
      <c r="Q244" s="36">
        <v>137.15</v>
      </c>
      <c r="R244" s="36">
        <v>131.66666666666666</v>
      </c>
      <c r="S244" s="36">
        <v>168.2</v>
      </c>
      <c r="T244" s="36">
        <v>149.6</v>
      </c>
      <c r="U244">
        <v>167.1</v>
      </c>
      <c r="V244">
        <v>149.4</v>
      </c>
      <c r="W244">
        <v>140.80000000000001</v>
      </c>
      <c r="X244">
        <v>148.19999999999999</v>
      </c>
      <c r="Y244">
        <v>153</v>
      </c>
      <c r="Z244">
        <v>140.6</v>
      </c>
      <c r="AA244">
        <v>145</v>
      </c>
      <c r="AB244">
        <v>149.4</v>
      </c>
      <c r="AC244">
        <v>126.3</v>
      </c>
      <c r="AD244">
        <v>141.69999999999999</v>
      </c>
      <c r="AE244">
        <v>155.4</v>
      </c>
      <c r="AF244">
        <v>140</v>
      </c>
      <c r="AG244">
        <v>141</v>
      </c>
      <c r="AH244">
        <v>147.19999999999999</v>
      </c>
    </row>
    <row r="245" spans="1:34">
      <c r="A245" t="s">
        <v>60</v>
      </c>
      <c r="B245">
        <v>2019</v>
      </c>
      <c r="C245" t="s">
        <v>264</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s="36">
        <v>153.75</v>
      </c>
      <c r="Q245" s="36">
        <v>139</v>
      </c>
      <c r="R245" s="36">
        <v>132.5</v>
      </c>
      <c r="S245" s="36">
        <v>168.8</v>
      </c>
      <c r="T245" s="36">
        <v>150.9</v>
      </c>
      <c r="U245">
        <v>167.2</v>
      </c>
      <c r="V245">
        <v>152.30000000000001</v>
      </c>
      <c r="W245">
        <v>147</v>
      </c>
      <c r="X245">
        <v>151.5</v>
      </c>
      <c r="Y245" t="s">
        <v>79</v>
      </c>
      <c r="Z245">
        <v>148.4</v>
      </c>
      <c r="AA245">
        <v>150.9</v>
      </c>
      <c r="AB245">
        <v>154.30000000000001</v>
      </c>
      <c r="AC245">
        <v>132.1</v>
      </c>
      <c r="AD245">
        <v>149.1</v>
      </c>
      <c r="AE245">
        <v>160.80000000000001</v>
      </c>
      <c r="AF245">
        <v>140.6</v>
      </c>
      <c r="AG245">
        <v>146.1</v>
      </c>
      <c r="AH245">
        <v>149.9</v>
      </c>
    </row>
    <row r="246" spans="1:34">
      <c r="A246" t="s">
        <v>85</v>
      </c>
      <c r="B246">
        <v>2019</v>
      </c>
      <c r="C246" t="s">
        <v>264</v>
      </c>
      <c r="D246">
        <v>144.1</v>
      </c>
      <c r="E246">
        <v>162.4</v>
      </c>
      <c r="F246">
        <v>148.4</v>
      </c>
      <c r="G246">
        <v>145.9</v>
      </c>
      <c r="H246">
        <v>121.5</v>
      </c>
      <c r="I246">
        <v>148.80000000000001</v>
      </c>
      <c r="J246">
        <v>215.7</v>
      </c>
      <c r="K246">
        <v>134.6</v>
      </c>
      <c r="L246">
        <v>115</v>
      </c>
      <c r="M246">
        <v>146.30000000000001</v>
      </c>
      <c r="N246">
        <v>130.5</v>
      </c>
      <c r="O246">
        <v>157.19999999999999</v>
      </c>
      <c r="P246" s="36">
        <v>155.4</v>
      </c>
      <c r="Q246" s="36">
        <v>139.35</v>
      </c>
      <c r="R246" s="36">
        <v>131.23333333333332</v>
      </c>
      <c r="S246" s="36">
        <v>182.25</v>
      </c>
      <c r="T246" s="36">
        <v>153.6</v>
      </c>
      <c r="U246">
        <v>169.9</v>
      </c>
      <c r="V246">
        <v>146.30000000000001</v>
      </c>
      <c r="W246">
        <v>132.6</v>
      </c>
      <c r="X246">
        <v>144.19999999999999</v>
      </c>
      <c r="Y246">
        <v>153.5</v>
      </c>
      <c r="Z246">
        <v>132.19999999999999</v>
      </c>
      <c r="AA246">
        <v>139.1</v>
      </c>
      <c r="AB246">
        <v>142.80000000000001</v>
      </c>
      <c r="AC246">
        <v>121.7</v>
      </c>
      <c r="AD246">
        <v>136.69999999999999</v>
      </c>
      <c r="AE246">
        <v>151.80000000000001</v>
      </c>
      <c r="AF246">
        <v>139.80000000000001</v>
      </c>
      <c r="AG246">
        <v>136.30000000000001</v>
      </c>
      <c r="AH246">
        <v>147</v>
      </c>
    </row>
    <row r="247" spans="1:34">
      <c r="A247" t="s">
        <v>104</v>
      </c>
      <c r="B247">
        <v>2019</v>
      </c>
      <c r="C247" t="s">
        <v>264</v>
      </c>
      <c r="D247">
        <v>142.5</v>
      </c>
      <c r="E247">
        <v>163.19999999999999</v>
      </c>
      <c r="F247">
        <v>145.6</v>
      </c>
      <c r="G247">
        <v>146.69999999999999</v>
      </c>
      <c r="H247">
        <v>124.3</v>
      </c>
      <c r="I247">
        <v>147.4</v>
      </c>
      <c r="J247">
        <v>199.6</v>
      </c>
      <c r="K247">
        <v>135.69999999999999</v>
      </c>
      <c r="L247">
        <v>114.2</v>
      </c>
      <c r="M247">
        <v>147</v>
      </c>
      <c r="N247">
        <v>135.30000000000001</v>
      </c>
      <c r="O247">
        <v>157.5</v>
      </c>
      <c r="P247" s="36">
        <v>154.39999999999998</v>
      </c>
      <c r="Q247" s="36">
        <v>139.1</v>
      </c>
      <c r="R247" s="36">
        <v>132</v>
      </c>
      <c r="S247" s="36">
        <v>173.5</v>
      </c>
      <c r="T247" s="36">
        <v>151.9</v>
      </c>
      <c r="U247">
        <v>167.9</v>
      </c>
      <c r="V247">
        <v>149.9</v>
      </c>
      <c r="W247">
        <v>141</v>
      </c>
      <c r="X247">
        <v>148.6</v>
      </c>
      <c r="Y247">
        <v>153.5</v>
      </c>
      <c r="Z247">
        <v>142.30000000000001</v>
      </c>
      <c r="AA247">
        <v>145.30000000000001</v>
      </c>
      <c r="AB247">
        <v>149.9</v>
      </c>
      <c r="AC247">
        <v>126.6</v>
      </c>
      <c r="AD247">
        <v>142.1</v>
      </c>
      <c r="AE247">
        <v>155.5</v>
      </c>
      <c r="AF247">
        <v>140.30000000000001</v>
      </c>
      <c r="AG247">
        <v>141.30000000000001</v>
      </c>
      <c r="AH247">
        <v>148.6</v>
      </c>
    </row>
    <row r="248" spans="1:34">
      <c r="A248" t="s">
        <v>60</v>
      </c>
      <c r="B248">
        <v>2019</v>
      </c>
      <c r="C248" t="s">
        <v>273</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s="36">
        <v>157.4</v>
      </c>
      <c r="Q248" s="36">
        <v>140.80000000000001</v>
      </c>
      <c r="R248" s="36">
        <v>133.13333333333333</v>
      </c>
      <c r="S248" s="36">
        <v>176.9</v>
      </c>
      <c r="T248" s="36">
        <v>154.30000000000001</v>
      </c>
      <c r="U248">
        <v>167.8</v>
      </c>
      <c r="V248">
        <v>152.6</v>
      </c>
      <c r="W248">
        <v>147.30000000000001</v>
      </c>
      <c r="X248">
        <v>151.9</v>
      </c>
      <c r="Y248" t="s">
        <v>79</v>
      </c>
      <c r="Z248">
        <v>149.9</v>
      </c>
      <c r="AA248">
        <v>151.19999999999999</v>
      </c>
      <c r="AB248">
        <v>154.80000000000001</v>
      </c>
      <c r="AC248">
        <v>135</v>
      </c>
      <c r="AD248">
        <v>149.5</v>
      </c>
      <c r="AE248">
        <v>161.1</v>
      </c>
      <c r="AF248">
        <v>140.6</v>
      </c>
      <c r="AG248">
        <v>147.1</v>
      </c>
      <c r="AH248">
        <v>152.30000000000001</v>
      </c>
    </row>
    <row r="249" spans="1:34">
      <c r="A249" t="s">
        <v>85</v>
      </c>
      <c r="B249">
        <v>2019</v>
      </c>
      <c r="C249" t="s">
        <v>273</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s="36">
        <v>159.1</v>
      </c>
      <c r="Q249" s="36">
        <v>141.05000000000001</v>
      </c>
      <c r="R249" s="36">
        <v>131.70000000000002</v>
      </c>
      <c r="S249" s="36">
        <v>189.35</v>
      </c>
      <c r="T249" s="36">
        <v>156.30000000000001</v>
      </c>
      <c r="U249">
        <v>170.4</v>
      </c>
      <c r="V249">
        <v>146.80000000000001</v>
      </c>
      <c r="W249">
        <v>132.80000000000001</v>
      </c>
      <c r="X249">
        <v>144.6</v>
      </c>
      <c r="Y249">
        <v>152.80000000000001</v>
      </c>
      <c r="Z249">
        <v>133.6</v>
      </c>
      <c r="AA249">
        <v>139.80000000000001</v>
      </c>
      <c r="AB249">
        <v>143.19999999999999</v>
      </c>
      <c r="AC249">
        <v>125.2</v>
      </c>
      <c r="AD249">
        <v>136.80000000000001</v>
      </c>
      <c r="AE249">
        <v>151.9</v>
      </c>
      <c r="AF249">
        <v>140.19999999999999</v>
      </c>
      <c r="AG249">
        <v>137.69999999999999</v>
      </c>
      <c r="AH249">
        <v>148.30000000000001</v>
      </c>
    </row>
    <row r="250" spans="1:34">
      <c r="A250" t="s">
        <v>104</v>
      </c>
      <c r="B250">
        <v>2019</v>
      </c>
      <c r="C250" t="s">
        <v>273</v>
      </c>
      <c r="D250">
        <v>143.5</v>
      </c>
      <c r="E250">
        <v>165</v>
      </c>
      <c r="F250">
        <v>151.1</v>
      </c>
      <c r="G250">
        <v>148.30000000000001</v>
      </c>
      <c r="H250">
        <v>125.7</v>
      </c>
      <c r="I250">
        <v>145.69999999999999</v>
      </c>
      <c r="J250">
        <v>217</v>
      </c>
      <c r="K250">
        <v>138.30000000000001</v>
      </c>
      <c r="L250">
        <v>114</v>
      </c>
      <c r="M250">
        <v>148.69999999999999</v>
      </c>
      <c r="N250">
        <v>135.80000000000001</v>
      </c>
      <c r="O250">
        <v>158</v>
      </c>
      <c r="P250" s="36">
        <v>158.05000000000001</v>
      </c>
      <c r="Q250" s="36">
        <v>140.9</v>
      </c>
      <c r="R250" s="36">
        <v>132.56666666666666</v>
      </c>
      <c r="S250" s="36">
        <v>181.35</v>
      </c>
      <c r="T250" s="36">
        <v>155</v>
      </c>
      <c r="U250">
        <v>168.5</v>
      </c>
      <c r="V250">
        <v>150.30000000000001</v>
      </c>
      <c r="W250">
        <v>141.30000000000001</v>
      </c>
      <c r="X250">
        <v>149</v>
      </c>
      <c r="Y250">
        <v>152.80000000000001</v>
      </c>
      <c r="Z250">
        <v>143.69999999999999</v>
      </c>
      <c r="AA250">
        <v>145.80000000000001</v>
      </c>
      <c r="AB250">
        <v>150.4</v>
      </c>
      <c r="AC250">
        <v>129.80000000000001</v>
      </c>
      <c r="AD250">
        <v>142.30000000000001</v>
      </c>
      <c r="AE250">
        <v>155.69999999999999</v>
      </c>
      <c r="AF250">
        <v>140.4</v>
      </c>
      <c r="AG250">
        <v>142.5</v>
      </c>
      <c r="AH250">
        <v>150.4</v>
      </c>
    </row>
    <row r="251" spans="1:34">
      <c r="A251" t="s">
        <v>60</v>
      </c>
      <c r="B251">
        <v>2020</v>
      </c>
      <c r="C251" t="s">
        <v>62</v>
      </c>
      <c r="D251">
        <v>143.69999999999999</v>
      </c>
      <c r="E251">
        <v>167.3</v>
      </c>
      <c r="F251">
        <v>153.5</v>
      </c>
      <c r="G251">
        <v>150.5</v>
      </c>
      <c r="H251">
        <v>132</v>
      </c>
      <c r="I251">
        <v>142.19999999999999</v>
      </c>
      <c r="J251">
        <v>191.5</v>
      </c>
      <c r="K251">
        <v>141.1</v>
      </c>
      <c r="L251">
        <v>113.8</v>
      </c>
      <c r="M251">
        <v>151.6</v>
      </c>
      <c r="N251">
        <v>139.69999999999999</v>
      </c>
      <c r="O251">
        <v>158.69999999999999</v>
      </c>
      <c r="P251" s="36">
        <v>160.4</v>
      </c>
      <c r="Q251" s="36">
        <v>142.39999999999998</v>
      </c>
      <c r="R251" s="36">
        <v>134.83333333333334</v>
      </c>
      <c r="S251" s="36">
        <v>166.85</v>
      </c>
      <c r="T251" s="36">
        <v>153</v>
      </c>
      <c r="U251">
        <v>168.6</v>
      </c>
      <c r="V251">
        <v>152.80000000000001</v>
      </c>
      <c r="W251">
        <v>147.4</v>
      </c>
      <c r="X251">
        <v>152.1</v>
      </c>
      <c r="Y251" t="s">
        <v>79</v>
      </c>
      <c r="Z251">
        <v>150.4</v>
      </c>
      <c r="AA251">
        <v>151.69999999999999</v>
      </c>
      <c r="AB251">
        <v>155.69999999999999</v>
      </c>
      <c r="AC251">
        <v>136.30000000000001</v>
      </c>
      <c r="AD251">
        <v>150.1</v>
      </c>
      <c r="AE251">
        <v>161.69999999999999</v>
      </c>
      <c r="AF251">
        <v>142.5</v>
      </c>
      <c r="AG251">
        <v>148.1</v>
      </c>
      <c r="AH251">
        <v>151.9</v>
      </c>
    </row>
    <row r="252" spans="1:34">
      <c r="A252" t="s">
        <v>85</v>
      </c>
      <c r="B252">
        <v>2020</v>
      </c>
      <c r="C252" t="s">
        <v>62</v>
      </c>
      <c r="D252">
        <v>145.6</v>
      </c>
      <c r="E252">
        <v>167.6</v>
      </c>
      <c r="F252">
        <v>157</v>
      </c>
      <c r="G252">
        <v>149.30000000000001</v>
      </c>
      <c r="H252">
        <v>126.3</v>
      </c>
      <c r="I252">
        <v>144.4</v>
      </c>
      <c r="J252">
        <v>207.8</v>
      </c>
      <c r="K252">
        <v>139.1</v>
      </c>
      <c r="L252">
        <v>114.8</v>
      </c>
      <c r="M252">
        <v>149.5</v>
      </c>
      <c r="N252">
        <v>131.1</v>
      </c>
      <c r="O252">
        <v>158.5</v>
      </c>
      <c r="P252" s="36">
        <v>162.30000000000001</v>
      </c>
      <c r="Q252" s="36">
        <v>142.35</v>
      </c>
      <c r="R252" s="36">
        <v>133.20000000000002</v>
      </c>
      <c r="S252" s="36">
        <v>176.10000000000002</v>
      </c>
      <c r="T252" s="36">
        <v>154.4</v>
      </c>
      <c r="U252">
        <v>170.8</v>
      </c>
      <c r="V252">
        <v>147</v>
      </c>
      <c r="W252">
        <v>133.19999999999999</v>
      </c>
      <c r="X252">
        <v>144.9</v>
      </c>
      <c r="Y252">
        <v>153.9</v>
      </c>
      <c r="Z252">
        <v>135.1</v>
      </c>
      <c r="AA252">
        <v>140.1</v>
      </c>
      <c r="AB252">
        <v>143.80000000000001</v>
      </c>
      <c r="AC252">
        <v>126.1</v>
      </c>
      <c r="AD252">
        <v>137.19999999999999</v>
      </c>
      <c r="AE252">
        <v>152.1</v>
      </c>
      <c r="AF252">
        <v>142.1</v>
      </c>
      <c r="AG252">
        <v>138.4</v>
      </c>
      <c r="AH252">
        <v>148.19999999999999</v>
      </c>
    </row>
    <row r="253" spans="1:34">
      <c r="A253" t="s">
        <v>104</v>
      </c>
      <c r="B253">
        <v>2020</v>
      </c>
      <c r="C253" t="s">
        <v>62</v>
      </c>
      <c r="D253">
        <v>144.30000000000001</v>
      </c>
      <c r="E253">
        <v>167.4</v>
      </c>
      <c r="F253">
        <v>154.9</v>
      </c>
      <c r="G253">
        <v>150.1</v>
      </c>
      <c r="H253">
        <v>129.9</v>
      </c>
      <c r="I253">
        <v>143.19999999999999</v>
      </c>
      <c r="J253">
        <v>197</v>
      </c>
      <c r="K253">
        <v>140.4</v>
      </c>
      <c r="L253">
        <v>114.1</v>
      </c>
      <c r="M253">
        <v>150.9</v>
      </c>
      <c r="N253">
        <v>136.1</v>
      </c>
      <c r="O253">
        <v>158.6</v>
      </c>
      <c r="P253" s="36">
        <v>161.15</v>
      </c>
      <c r="Q253" s="36">
        <v>142.35000000000002</v>
      </c>
      <c r="R253" s="36">
        <v>134.20000000000002</v>
      </c>
      <c r="S253" s="36">
        <v>170.1</v>
      </c>
      <c r="T253" s="36">
        <v>153.5</v>
      </c>
      <c r="U253">
        <v>169.2</v>
      </c>
      <c r="V253">
        <v>150.5</v>
      </c>
      <c r="W253">
        <v>141.5</v>
      </c>
      <c r="X253">
        <v>149.19999999999999</v>
      </c>
      <c r="Y253">
        <v>153.9</v>
      </c>
      <c r="Z253">
        <v>144.6</v>
      </c>
      <c r="AA253">
        <v>146.19999999999999</v>
      </c>
      <c r="AB253">
        <v>151.19999999999999</v>
      </c>
      <c r="AC253">
        <v>130.9</v>
      </c>
      <c r="AD253">
        <v>142.80000000000001</v>
      </c>
      <c r="AE253">
        <v>156.1</v>
      </c>
      <c r="AF253">
        <v>142.30000000000001</v>
      </c>
      <c r="AG253">
        <v>143.4</v>
      </c>
      <c r="AH253">
        <v>150.19999999999999</v>
      </c>
    </row>
    <row r="254" spans="1:34">
      <c r="A254" t="s">
        <v>60</v>
      </c>
      <c r="B254">
        <v>2020</v>
      </c>
      <c r="C254" t="s">
        <v>116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s="36">
        <v>159.19999999999999</v>
      </c>
      <c r="Q254" s="36">
        <v>143</v>
      </c>
      <c r="R254" s="36">
        <v>135.33333333333334</v>
      </c>
      <c r="S254" s="36">
        <v>152.89999999999998</v>
      </c>
      <c r="T254" s="36">
        <v>149.80000000000001</v>
      </c>
      <c r="U254">
        <v>169.4</v>
      </c>
      <c r="V254">
        <v>153</v>
      </c>
      <c r="W254">
        <v>147.5</v>
      </c>
      <c r="X254">
        <v>152.30000000000001</v>
      </c>
      <c r="Y254" t="s">
        <v>79</v>
      </c>
      <c r="Z254">
        <v>152.30000000000001</v>
      </c>
      <c r="AA254">
        <v>151.80000000000001</v>
      </c>
      <c r="AB254">
        <v>156.19999999999999</v>
      </c>
      <c r="AC254">
        <v>136</v>
      </c>
      <c r="AD254">
        <v>150.4</v>
      </c>
      <c r="AE254">
        <v>161.9</v>
      </c>
      <c r="AF254">
        <v>143.4</v>
      </c>
      <c r="AG254">
        <v>148.4</v>
      </c>
      <c r="AH254">
        <v>150.4</v>
      </c>
    </row>
    <row r="255" spans="1:34">
      <c r="A255" t="s">
        <v>85</v>
      </c>
      <c r="B255">
        <v>2020</v>
      </c>
      <c r="C255" t="s">
        <v>116</v>
      </c>
      <c r="D255">
        <v>146.19999999999999</v>
      </c>
      <c r="E255">
        <v>167.6</v>
      </c>
      <c r="F255">
        <v>153.1</v>
      </c>
      <c r="G255">
        <v>150.69999999999999</v>
      </c>
      <c r="H255">
        <v>127.4</v>
      </c>
      <c r="I255">
        <v>143.1</v>
      </c>
      <c r="J255">
        <v>181.7</v>
      </c>
      <c r="K255">
        <v>139.6</v>
      </c>
      <c r="L255">
        <v>114.6</v>
      </c>
      <c r="M255">
        <v>150.4</v>
      </c>
      <c r="N255">
        <v>131.5</v>
      </c>
      <c r="O255">
        <v>159</v>
      </c>
      <c r="P255" s="36">
        <v>160.35</v>
      </c>
      <c r="Q255" s="36">
        <v>142.89999999999998</v>
      </c>
      <c r="R255" s="36">
        <v>133.66666666666666</v>
      </c>
      <c r="S255" s="36">
        <v>162.39999999999998</v>
      </c>
      <c r="T255" s="36">
        <v>151.69999999999999</v>
      </c>
      <c r="U255">
        <v>172</v>
      </c>
      <c r="V255">
        <v>147.30000000000001</v>
      </c>
      <c r="W255">
        <v>133.5</v>
      </c>
      <c r="X255">
        <v>145.19999999999999</v>
      </c>
      <c r="Y255">
        <v>154.80000000000001</v>
      </c>
      <c r="Z255">
        <v>138.9</v>
      </c>
      <c r="AA255">
        <v>140.4</v>
      </c>
      <c r="AB255">
        <v>144.4</v>
      </c>
      <c r="AC255">
        <v>125.2</v>
      </c>
      <c r="AD255">
        <v>137.69999999999999</v>
      </c>
      <c r="AE255">
        <v>152.19999999999999</v>
      </c>
      <c r="AF255">
        <v>143.5</v>
      </c>
      <c r="AG255">
        <v>138.4</v>
      </c>
      <c r="AH255">
        <v>147.69999999999999</v>
      </c>
    </row>
    <row r="256" spans="1:34">
      <c r="A256" t="s">
        <v>104</v>
      </c>
      <c r="B256">
        <v>2020</v>
      </c>
      <c r="C256" t="s">
        <v>116</v>
      </c>
      <c r="D256">
        <v>144.80000000000001</v>
      </c>
      <c r="E256">
        <v>167.5</v>
      </c>
      <c r="F256">
        <v>151.80000000000001</v>
      </c>
      <c r="G256">
        <v>150.80000000000001</v>
      </c>
      <c r="H256">
        <v>131.4</v>
      </c>
      <c r="I256">
        <v>141.80000000000001</v>
      </c>
      <c r="J256">
        <v>170.7</v>
      </c>
      <c r="K256">
        <v>141.1</v>
      </c>
      <c r="L256">
        <v>113.6</v>
      </c>
      <c r="M256">
        <v>152</v>
      </c>
      <c r="N256">
        <v>136.5</v>
      </c>
      <c r="O256">
        <v>159.1</v>
      </c>
      <c r="P256" s="36">
        <v>159.65</v>
      </c>
      <c r="Q256" s="36">
        <v>142.94999999999999</v>
      </c>
      <c r="R256" s="36">
        <v>134.70000000000002</v>
      </c>
      <c r="S256" s="36">
        <v>156.25</v>
      </c>
      <c r="T256" s="36">
        <v>150.5</v>
      </c>
      <c r="U256">
        <v>170.1</v>
      </c>
      <c r="V256">
        <v>150.80000000000001</v>
      </c>
      <c r="W256">
        <v>141.69999999999999</v>
      </c>
      <c r="X256">
        <v>149.5</v>
      </c>
      <c r="Y256">
        <v>154.80000000000001</v>
      </c>
      <c r="Z256">
        <v>147.19999999999999</v>
      </c>
      <c r="AA256">
        <v>146.4</v>
      </c>
      <c r="AB256">
        <v>151.69999999999999</v>
      </c>
      <c r="AC256">
        <v>130.30000000000001</v>
      </c>
      <c r="AD256">
        <v>143.19999999999999</v>
      </c>
      <c r="AE256">
        <v>156.19999999999999</v>
      </c>
      <c r="AF256">
        <v>143.4</v>
      </c>
      <c r="AG256">
        <v>143.6</v>
      </c>
      <c r="AH256">
        <v>149.1</v>
      </c>
    </row>
    <row r="257" spans="1:34">
      <c r="A257" t="s">
        <v>60</v>
      </c>
      <c r="B257">
        <v>2020</v>
      </c>
      <c r="C257" t="s">
        <v>138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s="36">
        <v>157.19999999999999</v>
      </c>
      <c r="Q257" s="36">
        <v>143.10000000000002</v>
      </c>
      <c r="R257" s="36">
        <v>135.29999999999998</v>
      </c>
      <c r="S257" s="36">
        <v>147.05000000000001</v>
      </c>
      <c r="T257" s="36">
        <v>148.19999999999999</v>
      </c>
      <c r="U257">
        <v>170.5</v>
      </c>
      <c r="V257">
        <v>153.4</v>
      </c>
      <c r="W257">
        <v>147.6</v>
      </c>
      <c r="X257">
        <v>152.5</v>
      </c>
      <c r="Y257" t="s">
        <v>79</v>
      </c>
      <c r="Z257">
        <v>153.4</v>
      </c>
      <c r="AA257">
        <v>151.5</v>
      </c>
      <c r="AB257">
        <v>156.69999999999999</v>
      </c>
      <c r="AC257">
        <v>135.80000000000001</v>
      </c>
      <c r="AD257">
        <v>151.19999999999999</v>
      </c>
      <c r="AE257">
        <v>161.19999999999999</v>
      </c>
      <c r="AF257">
        <v>145.1</v>
      </c>
      <c r="AG257">
        <v>148.6</v>
      </c>
      <c r="AH257">
        <v>149.80000000000001</v>
      </c>
    </row>
    <row r="258" spans="1:34">
      <c r="A258" t="s">
        <v>85</v>
      </c>
      <c r="B258">
        <v>2020</v>
      </c>
      <c r="C258" t="s">
        <v>138</v>
      </c>
      <c r="D258">
        <v>146.5</v>
      </c>
      <c r="E258">
        <v>167.5</v>
      </c>
      <c r="F258">
        <v>148.9</v>
      </c>
      <c r="G258">
        <v>151.1</v>
      </c>
      <c r="H258">
        <v>127.5</v>
      </c>
      <c r="I258">
        <v>143.30000000000001</v>
      </c>
      <c r="J258">
        <v>167</v>
      </c>
      <c r="K258">
        <v>139.69999999999999</v>
      </c>
      <c r="L258">
        <v>114.4</v>
      </c>
      <c r="M258">
        <v>151.5</v>
      </c>
      <c r="N258">
        <v>131.9</v>
      </c>
      <c r="O258">
        <v>159.1</v>
      </c>
      <c r="P258" s="36">
        <v>158.19999999999999</v>
      </c>
      <c r="Q258" s="36">
        <v>143.1</v>
      </c>
      <c r="R258" s="36">
        <v>133.66666666666666</v>
      </c>
      <c r="S258" s="36">
        <v>155.15</v>
      </c>
      <c r="T258" s="36">
        <v>150.1</v>
      </c>
      <c r="U258">
        <v>173.3</v>
      </c>
      <c r="V258">
        <v>147.69999999999999</v>
      </c>
      <c r="W258">
        <v>133.80000000000001</v>
      </c>
      <c r="X258">
        <v>145.6</v>
      </c>
      <c r="Y258">
        <v>154.5</v>
      </c>
      <c r="Z258">
        <v>141.4</v>
      </c>
      <c r="AA258">
        <v>140.80000000000001</v>
      </c>
      <c r="AB258">
        <v>145</v>
      </c>
      <c r="AC258">
        <v>124.6</v>
      </c>
      <c r="AD258">
        <v>137.9</v>
      </c>
      <c r="AE258">
        <v>152.5</v>
      </c>
      <c r="AF258">
        <v>145.30000000000001</v>
      </c>
      <c r="AG258">
        <v>138.69999999999999</v>
      </c>
      <c r="AH258">
        <v>147.30000000000001</v>
      </c>
    </row>
    <row r="259" spans="1:34">
      <c r="A259" t="s">
        <v>104</v>
      </c>
      <c r="B259">
        <v>2020</v>
      </c>
      <c r="C259" t="s">
        <v>138</v>
      </c>
      <c r="D259">
        <v>145.1</v>
      </c>
      <c r="E259">
        <v>167</v>
      </c>
      <c r="F259">
        <v>148.1</v>
      </c>
      <c r="G259">
        <v>151.5</v>
      </c>
      <c r="H259">
        <v>131.19999999999999</v>
      </c>
      <c r="I259">
        <v>142.5</v>
      </c>
      <c r="J259">
        <v>157.30000000000001</v>
      </c>
      <c r="K259">
        <v>141.1</v>
      </c>
      <c r="L259">
        <v>113.2</v>
      </c>
      <c r="M259">
        <v>153.19999999999999</v>
      </c>
      <c r="N259">
        <v>136.69999999999999</v>
      </c>
      <c r="O259">
        <v>159.6</v>
      </c>
      <c r="P259" s="36">
        <v>157.55000000000001</v>
      </c>
      <c r="Q259" s="36">
        <v>143.1</v>
      </c>
      <c r="R259" s="36">
        <v>134.66666666666666</v>
      </c>
      <c r="S259" s="36">
        <v>149.9</v>
      </c>
      <c r="T259" s="36">
        <v>148.9</v>
      </c>
      <c r="U259">
        <v>171.2</v>
      </c>
      <c r="V259">
        <v>151.19999999999999</v>
      </c>
      <c r="W259">
        <v>141.9</v>
      </c>
      <c r="X259">
        <v>149.80000000000001</v>
      </c>
      <c r="Y259">
        <v>154.5</v>
      </c>
      <c r="Z259">
        <v>148.9</v>
      </c>
      <c r="AA259">
        <v>146.4</v>
      </c>
      <c r="AB259">
        <v>152.30000000000001</v>
      </c>
      <c r="AC259">
        <v>129.9</v>
      </c>
      <c r="AD259">
        <v>143.69999999999999</v>
      </c>
      <c r="AE259">
        <v>156.1</v>
      </c>
      <c r="AF259">
        <v>145.19999999999999</v>
      </c>
      <c r="AG259">
        <v>143.80000000000001</v>
      </c>
      <c r="AH259">
        <v>148.6</v>
      </c>
    </row>
    <row r="260" spans="1:34">
      <c r="A260" t="s">
        <v>60</v>
      </c>
      <c r="B260">
        <v>2020</v>
      </c>
      <c r="C260" t="s">
        <v>154</v>
      </c>
      <c r="D260">
        <v>147.19999999999999</v>
      </c>
      <c r="E260" t="s">
        <v>79</v>
      </c>
      <c r="F260">
        <v>146.9</v>
      </c>
      <c r="G260">
        <v>155.6</v>
      </c>
      <c r="H260">
        <v>137.1</v>
      </c>
      <c r="I260">
        <v>147.30000000000001</v>
      </c>
      <c r="J260">
        <v>162.69999999999999</v>
      </c>
      <c r="K260">
        <v>150.19999999999999</v>
      </c>
      <c r="L260">
        <v>119.8</v>
      </c>
      <c r="M260">
        <v>158.69999999999999</v>
      </c>
      <c r="N260">
        <v>139.19999999999999</v>
      </c>
      <c r="O260" t="s">
        <v>79</v>
      </c>
      <c r="P260" s="36">
        <v>146.9</v>
      </c>
      <c r="Q260" s="36">
        <v>148.69999999999999</v>
      </c>
      <c r="R260" s="36">
        <v>128.44999999999999</v>
      </c>
      <c r="S260" s="36">
        <v>155</v>
      </c>
      <c r="T260" s="36">
        <v>150.1</v>
      </c>
      <c r="U260" t="s">
        <v>79</v>
      </c>
      <c r="V260" t="s">
        <v>79</v>
      </c>
      <c r="W260" t="s">
        <v>79</v>
      </c>
      <c r="X260" t="s">
        <v>79</v>
      </c>
      <c r="Y260" t="s">
        <v>79</v>
      </c>
      <c r="Z260">
        <v>148.4</v>
      </c>
      <c r="AA260" t="s">
        <v>79</v>
      </c>
      <c r="AB260">
        <v>154.30000000000001</v>
      </c>
      <c r="AC260" t="s">
        <v>79</v>
      </c>
      <c r="AD260" t="s">
        <v>79</v>
      </c>
      <c r="AE260" t="s">
        <v>79</v>
      </c>
      <c r="AF260" t="s">
        <v>79</v>
      </c>
      <c r="AG260" t="s">
        <v>79</v>
      </c>
      <c r="AH260" t="s">
        <v>79</v>
      </c>
    </row>
    <row r="261" spans="1:34">
      <c r="A261" t="s">
        <v>85</v>
      </c>
      <c r="B261">
        <v>2020</v>
      </c>
      <c r="C261" t="s">
        <v>154</v>
      </c>
      <c r="D261">
        <v>151.80000000000001</v>
      </c>
      <c r="E261" t="s">
        <v>79</v>
      </c>
      <c r="F261">
        <v>151.9</v>
      </c>
      <c r="G261">
        <v>155.5</v>
      </c>
      <c r="H261">
        <v>131.6</v>
      </c>
      <c r="I261">
        <v>152.9</v>
      </c>
      <c r="J261">
        <v>180</v>
      </c>
      <c r="K261">
        <v>150.80000000000001</v>
      </c>
      <c r="L261">
        <v>121.2</v>
      </c>
      <c r="M261">
        <v>154</v>
      </c>
      <c r="N261">
        <v>133.5</v>
      </c>
      <c r="O261" t="s">
        <v>79</v>
      </c>
      <c r="P261" s="36">
        <v>151.9</v>
      </c>
      <c r="Q261" s="36">
        <v>151.30000000000001</v>
      </c>
      <c r="R261" s="36">
        <v>126.4</v>
      </c>
      <c r="S261" s="36">
        <v>166.45</v>
      </c>
      <c r="T261" s="36">
        <v>153.5</v>
      </c>
      <c r="U261" t="s">
        <v>79</v>
      </c>
      <c r="V261" t="s">
        <v>79</v>
      </c>
      <c r="W261" t="s">
        <v>79</v>
      </c>
      <c r="X261" t="s">
        <v>79</v>
      </c>
      <c r="Y261">
        <v>155.6</v>
      </c>
      <c r="Z261">
        <v>137.1</v>
      </c>
      <c r="AA261" t="s">
        <v>79</v>
      </c>
      <c r="AB261">
        <v>144.80000000000001</v>
      </c>
      <c r="AC261" t="s">
        <v>79</v>
      </c>
      <c r="AD261" t="s">
        <v>79</v>
      </c>
      <c r="AE261" t="s">
        <v>79</v>
      </c>
      <c r="AF261" t="s">
        <v>79</v>
      </c>
      <c r="AG261" t="s">
        <v>79</v>
      </c>
      <c r="AH261" t="s">
        <v>79</v>
      </c>
    </row>
    <row r="262" spans="1:34">
      <c r="A262" t="s">
        <v>104</v>
      </c>
      <c r="B262">
        <v>2020</v>
      </c>
      <c r="C262" t="s">
        <v>154</v>
      </c>
      <c r="D262">
        <v>148.69999999999999</v>
      </c>
      <c r="E262" t="s">
        <v>79</v>
      </c>
      <c r="F262">
        <v>148.80000000000001</v>
      </c>
      <c r="G262">
        <v>155.6</v>
      </c>
      <c r="H262">
        <v>135.1</v>
      </c>
      <c r="I262">
        <v>149.9</v>
      </c>
      <c r="J262">
        <v>168.6</v>
      </c>
      <c r="K262">
        <v>150.4</v>
      </c>
      <c r="L262">
        <v>120.3</v>
      </c>
      <c r="M262">
        <v>157.1</v>
      </c>
      <c r="N262">
        <v>136.80000000000001</v>
      </c>
      <c r="O262" t="s">
        <v>79</v>
      </c>
      <c r="P262" s="36">
        <v>148.80000000000001</v>
      </c>
      <c r="Q262" s="36">
        <v>149.55000000000001</v>
      </c>
      <c r="R262" s="36">
        <v>127.69999999999999</v>
      </c>
      <c r="S262" s="36">
        <v>159.25</v>
      </c>
      <c r="T262" s="36">
        <v>151.4</v>
      </c>
      <c r="U262" t="s">
        <v>79</v>
      </c>
      <c r="V262" t="s">
        <v>79</v>
      </c>
      <c r="W262" t="s">
        <v>79</v>
      </c>
      <c r="X262" t="s">
        <v>79</v>
      </c>
      <c r="Y262">
        <v>155.6</v>
      </c>
      <c r="Z262">
        <v>144.1</v>
      </c>
      <c r="AA262" t="s">
        <v>79</v>
      </c>
      <c r="AB262">
        <v>150.69999999999999</v>
      </c>
      <c r="AC262" t="s">
        <v>79</v>
      </c>
      <c r="AD262" t="s">
        <v>79</v>
      </c>
      <c r="AE262" t="s">
        <v>79</v>
      </c>
      <c r="AF262" t="s">
        <v>79</v>
      </c>
      <c r="AG262" t="s">
        <v>79</v>
      </c>
      <c r="AH262" t="s">
        <v>79</v>
      </c>
    </row>
    <row r="263" spans="1:34">
      <c r="A263" t="s">
        <v>60</v>
      </c>
      <c r="B263">
        <v>2020</v>
      </c>
      <c r="C263" t="s">
        <v>167</v>
      </c>
      <c r="D263" t="s">
        <v>79</v>
      </c>
      <c r="E263" t="s">
        <v>79</v>
      </c>
      <c r="F263" t="s">
        <v>79</v>
      </c>
      <c r="G263" t="s">
        <v>79</v>
      </c>
      <c r="H263" t="s">
        <v>79</v>
      </c>
      <c r="I263" t="s">
        <v>79</v>
      </c>
      <c r="J263" t="s">
        <v>79</v>
      </c>
      <c r="K263" t="s">
        <v>79</v>
      </c>
      <c r="L263" t="s">
        <v>79</v>
      </c>
      <c r="M263" t="s">
        <v>79</v>
      </c>
      <c r="N263" t="s">
        <v>79</v>
      </c>
      <c r="O263" t="s">
        <v>79</v>
      </c>
      <c r="P263" s="36" t="e">
        <v>#DIV/0!</v>
      </c>
      <c r="Q263" s="36" t="e">
        <v>#DIV/0!</v>
      </c>
      <c r="R263" s="36" t="e">
        <v>#DIV/0!</v>
      </c>
      <c r="S263" s="36" t="e">
        <v>#DIV/0!</v>
      </c>
      <c r="T263" s="36" t="s">
        <v>79</v>
      </c>
      <c r="U263" t="s">
        <v>79</v>
      </c>
      <c r="V263" t="s">
        <v>79</v>
      </c>
      <c r="W263" t="s">
        <v>79</v>
      </c>
      <c r="X263" t="s">
        <v>79</v>
      </c>
      <c r="Y263" t="s">
        <v>79</v>
      </c>
      <c r="Z263" t="s">
        <v>79</v>
      </c>
      <c r="AA263" t="s">
        <v>79</v>
      </c>
      <c r="AB263" t="s">
        <v>79</v>
      </c>
      <c r="AC263" t="s">
        <v>79</v>
      </c>
      <c r="AD263" t="s">
        <v>79</v>
      </c>
      <c r="AE263" t="s">
        <v>79</v>
      </c>
      <c r="AF263" t="s">
        <v>79</v>
      </c>
      <c r="AG263" t="s">
        <v>79</v>
      </c>
      <c r="AH263" t="s">
        <v>79</v>
      </c>
    </row>
    <row r="264" spans="1:34">
      <c r="A264" t="s">
        <v>85</v>
      </c>
      <c r="B264">
        <v>2020</v>
      </c>
      <c r="C264" t="s">
        <v>167</v>
      </c>
      <c r="D264" t="s">
        <v>79</v>
      </c>
      <c r="E264" t="s">
        <v>79</v>
      </c>
      <c r="F264" t="s">
        <v>79</v>
      </c>
      <c r="G264" t="s">
        <v>79</v>
      </c>
      <c r="H264" t="s">
        <v>79</v>
      </c>
      <c r="I264" t="s">
        <v>79</v>
      </c>
      <c r="J264" t="s">
        <v>79</v>
      </c>
      <c r="K264" t="s">
        <v>79</v>
      </c>
      <c r="L264" t="s">
        <v>79</v>
      </c>
      <c r="M264" t="s">
        <v>79</v>
      </c>
      <c r="N264" t="s">
        <v>79</v>
      </c>
      <c r="O264" t="s">
        <v>79</v>
      </c>
      <c r="P264" s="36" t="e">
        <v>#DIV/0!</v>
      </c>
      <c r="Q264" s="36" t="e">
        <v>#DIV/0!</v>
      </c>
      <c r="R264" s="36" t="e">
        <v>#DIV/0!</v>
      </c>
      <c r="S264" s="36" t="e">
        <v>#DIV/0!</v>
      </c>
      <c r="T264" s="36" t="s">
        <v>79</v>
      </c>
      <c r="U264" t="s">
        <v>79</v>
      </c>
      <c r="V264" t="s">
        <v>79</v>
      </c>
      <c r="W264" t="s">
        <v>79</v>
      </c>
      <c r="X264" t="s">
        <v>79</v>
      </c>
      <c r="Y264" t="s">
        <v>79</v>
      </c>
      <c r="Z264" t="s">
        <v>79</v>
      </c>
      <c r="AA264" t="s">
        <v>79</v>
      </c>
      <c r="AB264" t="s">
        <v>79</v>
      </c>
      <c r="AC264" t="s">
        <v>79</v>
      </c>
      <c r="AD264" t="s">
        <v>79</v>
      </c>
      <c r="AE264" t="s">
        <v>79</v>
      </c>
      <c r="AF264" t="s">
        <v>79</v>
      </c>
      <c r="AG264" t="s">
        <v>79</v>
      </c>
      <c r="AH264" t="s">
        <v>79</v>
      </c>
    </row>
    <row r="265" spans="1:34">
      <c r="A265" t="s">
        <v>104</v>
      </c>
      <c r="B265">
        <v>2020</v>
      </c>
      <c r="C265" t="s">
        <v>167</v>
      </c>
      <c r="D265" t="s">
        <v>79</v>
      </c>
      <c r="E265" t="s">
        <v>79</v>
      </c>
      <c r="F265" t="s">
        <v>79</v>
      </c>
      <c r="G265" t="s">
        <v>79</v>
      </c>
      <c r="H265" t="s">
        <v>79</v>
      </c>
      <c r="I265" t="s">
        <v>79</v>
      </c>
      <c r="J265" t="s">
        <v>79</v>
      </c>
      <c r="K265" t="s">
        <v>79</v>
      </c>
      <c r="L265" t="s">
        <v>79</v>
      </c>
      <c r="M265" t="s">
        <v>79</v>
      </c>
      <c r="N265" t="s">
        <v>79</v>
      </c>
      <c r="O265" t="s">
        <v>79</v>
      </c>
      <c r="P265" s="36" t="e">
        <v>#DIV/0!</v>
      </c>
      <c r="Q265" s="36" t="e">
        <v>#DIV/0!</v>
      </c>
      <c r="R265" s="36" t="e">
        <v>#DIV/0!</v>
      </c>
      <c r="S265" s="36" t="e">
        <v>#DIV/0!</v>
      </c>
      <c r="T265" s="36" t="s">
        <v>79</v>
      </c>
      <c r="U265" t="s">
        <v>79</v>
      </c>
      <c r="V265" t="s">
        <v>79</v>
      </c>
      <c r="W265" t="s">
        <v>79</v>
      </c>
      <c r="X265" t="s">
        <v>79</v>
      </c>
      <c r="Y265" t="s">
        <v>79</v>
      </c>
      <c r="Z265" t="s">
        <v>79</v>
      </c>
      <c r="AA265" t="s">
        <v>79</v>
      </c>
      <c r="AB265" t="s">
        <v>79</v>
      </c>
      <c r="AC265" t="s">
        <v>79</v>
      </c>
      <c r="AD265" t="s">
        <v>79</v>
      </c>
      <c r="AE265" t="s">
        <v>79</v>
      </c>
      <c r="AF265" t="s">
        <v>79</v>
      </c>
      <c r="AG265" t="s">
        <v>79</v>
      </c>
      <c r="AH265" t="s">
        <v>79</v>
      </c>
    </row>
    <row r="266" spans="1:34">
      <c r="A266" t="s">
        <v>60</v>
      </c>
      <c r="B266">
        <v>2020</v>
      </c>
      <c r="C266" t="s">
        <v>177</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s="36">
        <v>169.85000000000002</v>
      </c>
      <c r="Q266" s="36">
        <v>149.25</v>
      </c>
      <c r="R266" s="36">
        <v>137.73333333333332</v>
      </c>
      <c r="S266" s="36">
        <v>146.05000000000001</v>
      </c>
      <c r="T266" s="36">
        <v>152.30000000000001</v>
      </c>
      <c r="U266">
        <v>182.4</v>
      </c>
      <c r="V266">
        <v>154.69999999999999</v>
      </c>
      <c r="W266">
        <v>150</v>
      </c>
      <c r="X266">
        <v>154.1</v>
      </c>
      <c r="Y266" t="s">
        <v>79</v>
      </c>
      <c r="Z266">
        <v>144.9</v>
      </c>
      <c r="AA266">
        <v>151.69999999999999</v>
      </c>
      <c r="AB266">
        <v>158.19999999999999</v>
      </c>
      <c r="AC266">
        <v>141.4</v>
      </c>
      <c r="AD266">
        <v>153.19999999999999</v>
      </c>
      <c r="AE266">
        <v>161.80000000000001</v>
      </c>
      <c r="AF266">
        <v>151.19999999999999</v>
      </c>
      <c r="AG266">
        <v>151.69999999999999</v>
      </c>
      <c r="AH266">
        <v>152.69999999999999</v>
      </c>
    </row>
    <row r="267" spans="1:34">
      <c r="A267" t="s">
        <v>85</v>
      </c>
      <c r="B267">
        <v>2020</v>
      </c>
      <c r="C267" t="s">
        <v>177</v>
      </c>
      <c r="D267">
        <v>152.69999999999999</v>
      </c>
      <c r="E267">
        <v>197</v>
      </c>
      <c r="F267">
        <v>154.6</v>
      </c>
      <c r="G267">
        <v>153.4</v>
      </c>
      <c r="H267">
        <v>132.9</v>
      </c>
      <c r="I267">
        <v>151.80000000000001</v>
      </c>
      <c r="J267">
        <v>171.2</v>
      </c>
      <c r="K267">
        <v>152</v>
      </c>
      <c r="L267">
        <v>116.3</v>
      </c>
      <c r="M267">
        <v>158.80000000000001</v>
      </c>
      <c r="N267">
        <v>135.6</v>
      </c>
      <c r="O267">
        <v>161.69999999999999</v>
      </c>
      <c r="P267" s="36">
        <v>175.8</v>
      </c>
      <c r="Q267" s="36">
        <v>152.35</v>
      </c>
      <c r="R267" s="36">
        <v>136.96666666666667</v>
      </c>
      <c r="S267" s="36">
        <v>161.5</v>
      </c>
      <c r="T267" s="36">
        <v>157</v>
      </c>
      <c r="U267">
        <v>186.7</v>
      </c>
      <c r="V267">
        <v>149.1</v>
      </c>
      <c r="W267">
        <v>136.6</v>
      </c>
      <c r="X267">
        <v>147.19999999999999</v>
      </c>
      <c r="Y267">
        <v>154.69999999999999</v>
      </c>
      <c r="Z267">
        <v>137.1</v>
      </c>
      <c r="AA267">
        <v>140.4</v>
      </c>
      <c r="AB267">
        <v>148.1</v>
      </c>
      <c r="AC267">
        <v>129.30000000000001</v>
      </c>
      <c r="AD267">
        <v>144.5</v>
      </c>
      <c r="AE267">
        <v>152.5</v>
      </c>
      <c r="AF267">
        <v>152.19999999999999</v>
      </c>
      <c r="AG267">
        <v>142</v>
      </c>
      <c r="AH267">
        <v>150.80000000000001</v>
      </c>
    </row>
    <row r="268" spans="1:34">
      <c r="A268" t="s">
        <v>104</v>
      </c>
      <c r="B268">
        <v>2020</v>
      </c>
      <c r="C268" t="s">
        <v>177</v>
      </c>
      <c r="D268">
        <v>149.6</v>
      </c>
      <c r="E268">
        <v>192.7</v>
      </c>
      <c r="F268">
        <v>151.4</v>
      </c>
      <c r="G268">
        <v>153.30000000000001</v>
      </c>
      <c r="H268">
        <v>136.30000000000001</v>
      </c>
      <c r="I268">
        <v>147.19999999999999</v>
      </c>
      <c r="J268">
        <v>156.5</v>
      </c>
      <c r="K268">
        <v>150.9</v>
      </c>
      <c r="L268">
        <v>114.2</v>
      </c>
      <c r="M268">
        <v>159.5</v>
      </c>
      <c r="N268">
        <v>139.4</v>
      </c>
      <c r="O268">
        <v>161.80000000000001</v>
      </c>
      <c r="P268" s="36">
        <v>172.05</v>
      </c>
      <c r="Q268" s="36">
        <v>150.25</v>
      </c>
      <c r="R268" s="36">
        <v>137.43333333333334</v>
      </c>
      <c r="S268" s="36">
        <v>151.85</v>
      </c>
      <c r="T268" s="36">
        <v>154</v>
      </c>
      <c r="U268">
        <v>183.5</v>
      </c>
      <c r="V268">
        <v>152.5</v>
      </c>
      <c r="W268">
        <v>144.4</v>
      </c>
      <c r="X268">
        <v>151.4</v>
      </c>
      <c r="Y268">
        <v>154.69999999999999</v>
      </c>
      <c r="Z268">
        <v>141.9</v>
      </c>
      <c r="AA268">
        <v>146.4</v>
      </c>
      <c r="AB268">
        <v>154.4</v>
      </c>
      <c r="AC268">
        <v>135</v>
      </c>
      <c r="AD268">
        <v>148.30000000000001</v>
      </c>
      <c r="AE268">
        <v>156.4</v>
      </c>
      <c r="AF268">
        <v>151.6</v>
      </c>
      <c r="AG268">
        <v>147</v>
      </c>
      <c r="AH268">
        <v>151.80000000000001</v>
      </c>
    </row>
    <row r="269" spans="1:34">
      <c r="A269" t="s">
        <v>60</v>
      </c>
      <c r="B269">
        <v>2020</v>
      </c>
      <c r="C269" t="s">
        <v>194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s="36">
        <v>169.85000000000002</v>
      </c>
      <c r="Q269" s="36">
        <v>149.25</v>
      </c>
      <c r="R269" s="36">
        <v>137.73333333333332</v>
      </c>
      <c r="S269" s="36">
        <v>146.05000000000001</v>
      </c>
      <c r="T269" s="36">
        <v>152.30000000000001</v>
      </c>
      <c r="U269">
        <v>182.4</v>
      </c>
      <c r="V269">
        <v>154.69999999999999</v>
      </c>
      <c r="W269">
        <v>150</v>
      </c>
      <c r="X269">
        <v>154.1</v>
      </c>
      <c r="Y269" t="s">
        <v>79</v>
      </c>
      <c r="Z269">
        <v>144.9</v>
      </c>
      <c r="AA269">
        <v>151.69999999999999</v>
      </c>
      <c r="AB269">
        <v>158.19999999999999</v>
      </c>
      <c r="AC269">
        <v>141.4</v>
      </c>
      <c r="AD269">
        <v>153.19999999999999</v>
      </c>
      <c r="AE269">
        <v>161.80000000000001</v>
      </c>
      <c r="AF269">
        <v>151.19999999999999</v>
      </c>
      <c r="AG269">
        <v>151.69999999999999</v>
      </c>
      <c r="AH269">
        <v>152.69999999999999</v>
      </c>
    </row>
    <row r="270" spans="1:34">
      <c r="A270" t="s">
        <v>85</v>
      </c>
      <c r="B270">
        <v>2020</v>
      </c>
      <c r="C270" t="s">
        <v>194</v>
      </c>
      <c r="D270">
        <v>152.69999999999999</v>
      </c>
      <c r="E270">
        <v>197</v>
      </c>
      <c r="F270">
        <v>154.6</v>
      </c>
      <c r="G270">
        <v>153.4</v>
      </c>
      <c r="H270">
        <v>132.9</v>
      </c>
      <c r="I270">
        <v>151.80000000000001</v>
      </c>
      <c r="J270">
        <v>171.2</v>
      </c>
      <c r="K270">
        <v>152</v>
      </c>
      <c r="L270">
        <v>116.3</v>
      </c>
      <c r="M270">
        <v>158.80000000000001</v>
      </c>
      <c r="N270">
        <v>135.6</v>
      </c>
      <c r="O270">
        <v>161.69999999999999</v>
      </c>
      <c r="P270" s="36">
        <v>175.8</v>
      </c>
      <c r="Q270" s="36">
        <v>152.35</v>
      </c>
      <c r="R270" s="36">
        <v>136.96666666666667</v>
      </c>
      <c r="S270" s="36">
        <v>161.5</v>
      </c>
      <c r="T270" s="36">
        <v>157</v>
      </c>
      <c r="U270">
        <v>186.7</v>
      </c>
      <c r="V270">
        <v>149.1</v>
      </c>
      <c r="W270">
        <v>136.6</v>
      </c>
      <c r="X270">
        <v>147.19999999999999</v>
      </c>
      <c r="Y270">
        <v>154.69999999999999</v>
      </c>
      <c r="Z270">
        <v>137.1</v>
      </c>
      <c r="AA270">
        <v>140.4</v>
      </c>
      <c r="AB270">
        <v>148.1</v>
      </c>
      <c r="AC270">
        <v>129.30000000000001</v>
      </c>
      <c r="AD270">
        <v>144.5</v>
      </c>
      <c r="AE270">
        <v>152.5</v>
      </c>
      <c r="AF270">
        <v>152.19999999999999</v>
      </c>
      <c r="AG270">
        <v>142</v>
      </c>
      <c r="AH270">
        <v>150.80000000000001</v>
      </c>
    </row>
    <row r="271" spans="1:34">
      <c r="A271" t="s">
        <v>104</v>
      </c>
      <c r="B271">
        <v>2020</v>
      </c>
      <c r="C271" t="s">
        <v>194</v>
      </c>
      <c r="D271">
        <v>149.6</v>
      </c>
      <c r="E271">
        <v>192.7</v>
      </c>
      <c r="F271">
        <v>151.4</v>
      </c>
      <c r="G271">
        <v>153.30000000000001</v>
      </c>
      <c r="H271">
        <v>136.30000000000001</v>
      </c>
      <c r="I271">
        <v>147.19999999999999</v>
      </c>
      <c r="J271">
        <v>156.5</v>
      </c>
      <c r="K271">
        <v>150.9</v>
      </c>
      <c r="L271">
        <v>114.2</v>
      </c>
      <c r="M271">
        <v>159.5</v>
      </c>
      <c r="N271">
        <v>139.4</v>
      </c>
      <c r="O271">
        <v>161.80000000000001</v>
      </c>
      <c r="P271" s="36">
        <v>172.05</v>
      </c>
      <c r="Q271" s="36">
        <v>150.25</v>
      </c>
      <c r="R271" s="36">
        <v>137.43333333333334</v>
      </c>
      <c r="S271" s="36">
        <v>151.85</v>
      </c>
      <c r="T271" s="36">
        <v>154</v>
      </c>
      <c r="U271">
        <v>183.5</v>
      </c>
      <c r="V271">
        <v>152.5</v>
      </c>
      <c r="W271">
        <v>144.4</v>
      </c>
      <c r="X271">
        <v>151.4</v>
      </c>
      <c r="Y271">
        <v>154.69999999999999</v>
      </c>
      <c r="Z271">
        <v>141.9</v>
      </c>
      <c r="AA271">
        <v>146.4</v>
      </c>
      <c r="AB271">
        <v>154.4</v>
      </c>
      <c r="AC271">
        <v>135</v>
      </c>
      <c r="AD271">
        <v>148.30000000000001</v>
      </c>
      <c r="AE271">
        <v>156.4</v>
      </c>
      <c r="AF271">
        <v>151.6</v>
      </c>
      <c r="AG271">
        <v>147</v>
      </c>
      <c r="AH271">
        <v>151.80000000000001</v>
      </c>
    </row>
    <row r="272" spans="1:34">
      <c r="A272" t="s">
        <v>60</v>
      </c>
      <c r="B272">
        <v>2020</v>
      </c>
      <c r="C272" t="s">
        <v>213</v>
      </c>
      <c r="D272">
        <v>147.6</v>
      </c>
      <c r="E272">
        <v>187.2</v>
      </c>
      <c r="F272">
        <v>148.4</v>
      </c>
      <c r="G272">
        <v>153.30000000000001</v>
      </c>
      <c r="H272">
        <v>139.80000000000001</v>
      </c>
      <c r="I272">
        <v>146.9</v>
      </c>
      <c r="J272">
        <v>171</v>
      </c>
      <c r="K272">
        <v>149.9</v>
      </c>
      <c r="L272">
        <v>114.2</v>
      </c>
      <c r="M272">
        <v>160</v>
      </c>
      <c r="N272">
        <v>143.5</v>
      </c>
      <c r="O272">
        <v>161.5</v>
      </c>
      <c r="P272" s="36">
        <v>167.8</v>
      </c>
      <c r="Q272" s="36">
        <v>148.75</v>
      </c>
      <c r="R272" s="36">
        <v>138.5</v>
      </c>
      <c r="S272" s="36">
        <v>158.94999999999999</v>
      </c>
      <c r="T272" s="36">
        <v>155.30000000000001</v>
      </c>
      <c r="U272">
        <v>180.9</v>
      </c>
      <c r="V272">
        <v>155.1</v>
      </c>
      <c r="W272">
        <v>149.30000000000001</v>
      </c>
      <c r="X272">
        <v>154.30000000000001</v>
      </c>
      <c r="Y272" t="s">
        <v>79</v>
      </c>
      <c r="Z272">
        <v>145.80000000000001</v>
      </c>
      <c r="AA272">
        <v>151.9</v>
      </c>
      <c r="AB272">
        <v>158.80000000000001</v>
      </c>
      <c r="AC272">
        <v>143.6</v>
      </c>
      <c r="AD272">
        <v>152.19999999999999</v>
      </c>
      <c r="AE272">
        <v>162.69999999999999</v>
      </c>
      <c r="AF272">
        <v>153.6</v>
      </c>
      <c r="AG272">
        <v>153</v>
      </c>
      <c r="AH272">
        <v>154.69999999999999</v>
      </c>
    </row>
    <row r="273" spans="1:34">
      <c r="A273" t="s">
        <v>85</v>
      </c>
      <c r="B273">
        <v>2020</v>
      </c>
      <c r="C273" t="s">
        <v>213</v>
      </c>
      <c r="D273">
        <v>151.6</v>
      </c>
      <c r="E273">
        <v>197.8</v>
      </c>
      <c r="F273">
        <v>154.5</v>
      </c>
      <c r="G273">
        <v>153.4</v>
      </c>
      <c r="H273">
        <v>133.4</v>
      </c>
      <c r="I273">
        <v>154.5</v>
      </c>
      <c r="J273">
        <v>191.9</v>
      </c>
      <c r="K273">
        <v>151.30000000000001</v>
      </c>
      <c r="L273">
        <v>116.8</v>
      </c>
      <c r="M273">
        <v>160</v>
      </c>
      <c r="N273">
        <v>136.5</v>
      </c>
      <c r="O273">
        <v>163.30000000000001</v>
      </c>
      <c r="P273" s="36">
        <v>176.15</v>
      </c>
      <c r="Q273" s="36">
        <v>151.44999999999999</v>
      </c>
      <c r="R273" s="36">
        <v>137.83333333333334</v>
      </c>
      <c r="S273" s="36">
        <v>173.2</v>
      </c>
      <c r="T273" s="36">
        <v>159.9</v>
      </c>
      <c r="U273">
        <v>187.2</v>
      </c>
      <c r="V273">
        <v>150</v>
      </c>
      <c r="W273">
        <v>135.19999999999999</v>
      </c>
      <c r="X273">
        <v>147.80000000000001</v>
      </c>
      <c r="Y273">
        <v>155.5</v>
      </c>
      <c r="Z273">
        <v>138.30000000000001</v>
      </c>
      <c r="AA273">
        <v>144.5</v>
      </c>
      <c r="AB273">
        <v>148.69999999999999</v>
      </c>
      <c r="AC273">
        <v>133.9</v>
      </c>
      <c r="AD273">
        <v>141.19999999999999</v>
      </c>
      <c r="AE273">
        <v>155.5</v>
      </c>
      <c r="AF273">
        <v>155.19999999999999</v>
      </c>
      <c r="AG273">
        <v>144.80000000000001</v>
      </c>
      <c r="AH273">
        <v>152.9</v>
      </c>
    </row>
    <row r="274" spans="1:34">
      <c r="A274" t="s">
        <v>104</v>
      </c>
      <c r="B274">
        <v>2020</v>
      </c>
      <c r="C274" t="s">
        <v>213</v>
      </c>
      <c r="D274">
        <v>148.9</v>
      </c>
      <c r="E274">
        <v>190.9</v>
      </c>
      <c r="F274">
        <v>150.80000000000001</v>
      </c>
      <c r="G274">
        <v>153.30000000000001</v>
      </c>
      <c r="H274">
        <v>137.4</v>
      </c>
      <c r="I274">
        <v>150.4</v>
      </c>
      <c r="J274">
        <v>178.1</v>
      </c>
      <c r="K274">
        <v>150.4</v>
      </c>
      <c r="L274">
        <v>115.1</v>
      </c>
      <c r="M274">
        <v>160</v>
      </c>
      <c r="N274">
        <v>140.6</v>
      </c>
      <c r="O274">
        <v>162.30000000000001</v>
      </c>
      <c r="P274" s="36">
        <v>170.85000000000002</v>
      </c>
      <c r="Q274" s="36">
        <v>149.65</v>
      </c>
      <c r="R274" s="36">
        <v>138.26666666666668</v>
      </c>
      <c r="S274" s="36">
        <v>164.25</v>
      </c>
      <c r="T274" s="36">
        <v>157</v>
      </c>
      <c r="U274">
        <v>182.6</v>
      </c>
      <c r="V274">
        <v>153.1</v>
      </c>
      <c r="W274">
        <v>143.4</v>
      </c>
      <c r="X274">
        <v>151.69999999999999</v>
      </c>
      <c r="Y274">
        <v>155.5</v>
      </c>
      <c r="Z274">
        <v>143</v>
      </c>
      <c r="AA274">
        <v>148.4</v>
      </c>
      <c r="AB274">
        <v>155</v>
      </c>
      <c r="AC274">
        <v>138.5</v>
      </c>
      <c r="AD274">
        <v>146</v>
      </c>
      <c r="AE274">
        <v>158.5</v>
      </c>
      <c r="AF274">
        <v>154.30000000000001</v>
      </c>
      <c r="AG274">
        <v>149</v>
      </c>
      <c r="AH274">
        <v>153.9</v>
      </c>
    </row>
    <row r="275" spans="1:34">
      <c r="A275" t="s">
        <v>60</v>
      </c>
      <c r="B275">
        <v>2020</v>
      </c>
      <c r="C275" t="s">
        <v>228</v>
      </c>
      <c r="D275">
        <v>146.9</v>
      </c>
      <c r="E275">
        <v>183.9</v>
      </c>
      <c r="F275">
        <v>149.5</v>
      </c>
      <c r="G275">
        <v>153.4</v>
      </c>
      <c r="H275">
        <v>140.4</v>
      </c>
      <c r="I275">
        <v>147</v>
      </c>
      <c r="J275">
        <v>178.8</v>
      </c>
      <c r="K275">
        <v>149.30000000000001</v>
      </c>
      <c r="L275">
        <v>115.1</v>
      </c>
      <c r="M275">
        <v>160</v>
      </c>
      <c r="N275">
        <v>145.4</v>
      </c>
      <c r="O275">
        <v>161.6</v>
      </c>
      <c r="P275" s="36">
        <v>166.7</v>
      </c>
      <c r="Q275" s="36">
        <v>148.10000000000002</v>
      </c>
      <c r="R275" s="36">
        <v>139.03333333333333</v>
      </c>
      <c r="S275" s="36">
        <v>162.9</v>
      </c>
      <c r="T275" s="36">
        <v>156.1</v>
      </c>
      <c r="U275">
        <v>182.9</v>
      </c>
      <c r="V275">
        <v>155.4</v>
      </c>
      <c r="W275">
        <v>149.9</v>
      </c>
      <c r="X275">
        <v>154.6</v>
      </c>
      <c r="Y275" t="s">
        <v>79</v>
      </c>
      <c r="Z275">
        <v>146.4</v>
      </c>
      <c r="AA275">
        <v>151.6</v>
      </c>
      <c r="AB275">
        <v>159.1</v>
      </c>
      <c r="AC275">
        <v>144.6</v>
      </c>
      <c r="AD275">
        <v>152.80000000000001</v>
      </c>
      <c r="AE275">
        <v>161.1</v>
      </c>
      <c r="AF275">
        <v>157.4</v>
      </c>
      <c r="AG275">
        <v>153.69999999999999</v>
      </c>
      <c r="AH275">
        <v>155.4</v>
      </c>
    </row>
    <row r="276" spans="1:34">
      <c r="A276" t="s">
        <v>85</v>
      </c>
      <c r="B276">
        <v>2020</v>
      </c>
      <c r="C276" t="s">
        <v>228</v>
      </c>
      <c r="D276">
        <v>151.5</v>
      </c>
      <c r="E276">
        <v>193.1</v>
      </c>
      <c r="F276">
        <v>157.30000000000001</v>
      </c>
      <c r="G276">
        <v>153.9</v>
      </c>
      <c r="H276">
        <v>134.4</v>
      </c>
      <c r="I276">
        <v>155.4</v>
      </c>
      <c r="J276">
        <v>202</v>
      </c>
      <c r="K276">
        <v>150.80000000000001</v>
      </c>
      <c r="L276">
        <v>118.9</v>
      </c>
      <c r="M276">
        <v>160.9</v>
      </c>
      <c r="N276">
        <v>137.69999999999999</v>
      </c>
      <c r="O276">
        <v>164.4</v>
      </c>
      <c r="P276" s="36">
        <v>175.2</v>
      </c>
      <c r="Q276" s="36">
        <v>151.15</v>
      </c>
      <c r="R276" s="36">
        <v>139.23333333333335</v>
      </c>
      <c r="S276" s="36">
        <v>178.7</v>
      </c>
      <c r="T276" s="36">
        <v>161.30000000000001</v>
      </c>
      <c r="U276">
        <v>188.7</v>
      </c>
      <c r="V276">
        <v>150.19999999999999</v>
      </c>
      <c r="W276">
        <v>136.30000000000001</v>
      </c>
      <c r="X276">
        <v>148.1</v>
      </c>
      <c r="Y276">
        <v>156.30000000000001</v>
      </c>
      <c r="Z276">
        <v>137.19999999999999</v>
      </c>
      <c r="AA276">
        <v>145.4</v>
      </c>
      <c r="AB276">
        <v>150</v>
      </c>
      <c r="AC276">
        <v>135.1</v>
      </c>
      <c r="AD276">
        <v>141.80000000000001</v>
      </c>
      <c r="AE276">
        <v>154.9</v>
      </c>
      <c r="AF276">
        <v>159.80000000000001</v>
      </c>
      <c r="AG276">
        <v>146</v>
      </c>
      <c r="AH276">
        <v>154</v>
      </c>
    </row>
    <row r="277" spans="1:34">
      <c r="A277" t="s">
        <v>104</v>
      </c>
      <c r="B277">
        <v>2020</v>
      </c>
      <c r="C277" t="s">
        <v>228</v>
      </c>
      <c r="D277">
        <v>148.4</v>
      </c>
      <c r="E277">
        <v>187.1</v>
      </c>
      <c r="F277">
        <v>152.5</v>
      </c>
      <c r="G277">
        <v>153.6</v>
      </c>
      <c r="H277">
        <v>138.19999999999999</v>
      </c>
      <c r="I277">
        <v>150.9</v>
      </c>
      <c r="J277">
        <v>186.7</v>
      </c>
      <c r="K277">
        <v>149.80000000000001</v>
      </c>
      <c r="L277">
        <v>116.4</v>
      </c>
      <c r="M277">
        <v>160.30000000000001</v>
      </c>
      <c r="N277">
        <v>142.19999999999999</v>
      </c>
      <c r="O277">
        <v>162.9</v>
      </c>
      <c r="P277" s="36">
        <v>169.8</v>
      </c>
      <c r="Q277" s="36">
        <v>149.10000000000002</v>
      </c>
      <c r="R277" s="36">
        <v>139.16666666666666</v>
      </c>
      <c r="S277" s="36">
        <v>168.8</v>
      </c>
      <c r="T277" s="36">
        <v>158</v>
      </c>
      <c r="U277">
        <v>184.4</v>
      </c>
      <c r="V277">
        <v>153.4</v>
      </c>
      <c r="W277">
        <v>144.30000000000001</v>
      </c>
      <c r="X277">
        <v>152</v>
      </c>
      <c r="Y277">
        <v>156.30000000000001</v>
      </c>
      <c r="Z277">
        <v>142.9</v>
      </c>
      <c r="AA277">
        <v>148.69999999999999</v>
      </c>
      <c r="AB277">
        <v>155.6</v>
      </c>
      <c r="AC277">
        <v>139.6</v>
      </c>
      <c r="AD277">
        <v>146.6</v>
      </c>
      <c r="AE277">
        <v>157.5</v>
      </c>
      <c r="AF277">
        <v>158.4</v>
      </c>
      <c r="AG277">
        <v>150</v>
      </c>
      <c r="AH277">
        <v>154.69999999999999</v>
      </c>
    </row>
    <row r="278" spans="1:34">
      <c r="A278" t="s">
        <v>60</v>
      </c>
      <c r="B278">
        <v>2020</v>
      </c>
      <c r="C278" t="s">
        <v>238</v>
      </c>
      <c r="D278">
        <v>146</v>
      </c>
      <c r="E278">
        <v>186.3</v>
      </c>
      <c r="F278">
        <v>159.19999999999999</v>
      </c>
      <c r="G278">
        <v>153.6</v>
      </c>
      <c r="H278">
        <v>142.6</v>
      </c>
      <c r="I278">
        <v>147.19999999999999</v>
      </c>
      <c r="J278">
        <v>200.6</v>
      </c>
      <c r="K278">
        <v>150.30000000000001</v>
      </c>
      <c r="L278">
        <v>115.3</v>
      </c>
      <c r="M278">
        <v>160.9</v>
      </c>
      <c r="N278">
        <v>147.4</v>
      </c>
      <c r="O278">
        <v>161.9</v>
      </c>
      <c r="P278" s="36">
        <v>172.75</v>
      </c>
      <c r="Q278" s="36">
        <v>148.15</v>
      </c>
      <c r="R278" s="36">
        <v>139.93333333333331</v>
      </c>
      <c r="S278" s="36">
        <v>173.89999999999998</v>
      </c>
      <c r="T278" s="36">
        <v>159.6</v>
      </c>
      <c r="U278">
        <v>182.7</v>
      </c>
      <c r="V278">
        <v>155.69999999999999</v>
      </c>
      <c r="W278">
        <v>150.6</v>
      </c>
      <c r="X278">
        <v>155</v>
      </c>
      <c r="Y278" t="s">
        <v>79</v>
      </c>
      <c r="Z278">
        <v>146.80000000000001</v>
      </c>
      <c r="AA278">
        <v>152</v>
      </c>
      <c r="AB278">
        <v>159.5</v>
      </c>
      <c r="AC278">
        <v>146.4</v>
      </c>
      <c r="AD278">
        <v>152.4</v>
      </c>
      <c r="AE278">
        <v>162.5</v>
      </c>
      <c r="AF278">
        <v>156.19999999999999</v>
      </c>
      <c r="AG278">
        <v>154.30000000000001</v>
      </c>
      <c r="AH278">
        <v>157.5</v>
      </c>
    </row>
    <row r="279" spans="1:34">
      <c r="A279" t="s">
        <v>85</v>
      </c>
      <c r="B279">
        <v>2020</v>
      </c>
      <c r="C279" t="s">
        <v>238</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s="36">
        <v>179.25</v>
      </c>
      <c r="Q279" s="36">
        <v>151.39999999999998</v>
      </c>
      <c r="R279" s="36">
        <v>139.53333333333333</v>
      </c>
      <c r="S279" s="36">
        <v>190.85</v>
      </c>
      <c r="T279" s="36">
        <v>164.4</v>
      </c>
      <c r="U279">
        <v>188.7</v>
      </c>
      <c r="V279">
        <v>150.5</v>
      </c>
      <c r="W279">
        <v>136.1</v>
      </c>
      <c r="X279">
        <v>148.30000000000001</v>
      </c>
      <c r="Y279">
        <v>156.5</v>
      </c>
      <c r="Z279">
        <v>137.1</v>
      </c>
      <c r="AA279">
        <v>145.1</v>
      </c>
      <c r="AB279">
        <v>151</v>
      </c>
      <c r="AC279">
        <v>135.4</v>
      </c>
      <c r="AD279">
        <v>142</v>
      </c>
      <c r="AE279">
        <v>155.69999999999999</v>
      </c>
      <c r="AF279">
        <v>158.1</v>
      </c>
      <c r="AG279">
        <v>146.19999999999999</v>
      </c>
      <c r="AH279">
        <v>155.19999999999999</v>
      </c>
    </row>
    <row r="280" spans="1:34">
      <c r="A280" t="s">
        <v>104</v>
      </c>
      <c r="B280">
        <v>2020</v>
      </c>
      <c r="C280" t="s">
        <v>238</v>
      </c>
      <c r="D280">
        <v>147.5</v>
      </c>
      <c r="E280">
        <v>188.9</v>
      </c>
      <c r="F280">
        <v>161.4</v>
      </c>
      <c r="G280">
        <v>153.6</v>
      </c>
      <c r="H280">
        <v>140.1</v>
      </c>
      <c r="I280">
        <v>151.19999999999999</v>
      </c>
      <c r="J280">
        <v>209.2</v>
      </c>
      <c r="K280">
        <v>150.9</v>
      </c>
      <c r="L280">
        <v>116.2</v>
      </c>
      <c r="M280">
        <v>161</v>
      </c>
      <c r="N280">
        <v>144</v>
      </c>
      <c r="O280">
        <v>163.19999999999999</v>
      </c>
      <c r="P280" s="36">
        <v>175.15</v>
      </c>
      <c r="Q280" s="36">
        <v>149.19999999999999</v>
      </c>
      <c r="R280" s="36">
        <v>139.83333333333334</v>
      </c>
      <c r="S280" s="36">
        <v>180.2</v>
      </c>
      <c r="T280" s="36">
        <v>161.4</v>
      </c>
      <c r="U280">
        <v>184.3</v>
      </c>
      <c r="V280">
        <v>153.69999999999999</v>
      </c>
      <c r="W280">
        <v>144.6</v>
      </c>
      <c r="X280">
        <v>152.30000000000001</v>
      </c>
      <c r="Y280">
        <v>156.5</v>
      </c>
      <c r="Z280">
        <v>143.1</v>
      </c>
      <c r="AA280">
        <v>148.69999999999999</v>
      </c>
      <c r="AB280">
        <v>156.30000000000001</v>
      </c>
      <c r="AC280">
        <v>140.6</v>
      </c>
      <c r="AD280">
        <v>146.5</v>
      </c>
      <c r="AE280">
        <v>158.5</v>
      </c>
      <c r="AF280">
        <v>157</v>
      </c>
      <c r="AG280">
        <v>150.4</v>
      </c>
      <c r="AH280">
        <v>156.4</v>
      </c>
    </row>
    <row r="281" spans="1:34">
      <c r="A281" t="s">
        <v>60</v>
      </c>
      <c r="B281">
        <v>2020</v>
      </c>
      <c r="C281" t="s">
        <v>264</v>
      </c>
      <c r="D281">
        <v>145.4</v>
      </c>
      <c r="E281">
        <v>188.6</v>
      </c>
      <c r="F281">
        <v>171.6</v>
      </c>
      <c r="G281">
        <v>153.80000000000001</v>
      </c>
      <c r="H281">
        <v>145.4</v>
      </c>
      <c r="I281">
        <v>146.5</v>
      </c>
      <c r="J281">
        <v>222.2</v>
      </c>
      <c r="K281">
        <v>155.9</v>
      </c>
      <c r="L281">
        <v>114.9</v>
      </c>
      <c r="M281">
        <v>162</v>
      </c>
      <c r="N281">
        <v>150</v>
      </c>
      <c r="O281">
        <v>162.69999999999999</v>
      </c>
      <c r="P281" s="36">
        <v>180.1</v>
      </c>
      <c r="Q281" s="36">
        <v>150.65</v>
      </c>
      <c r="R281" s="36">
        <v>141</v>
      </c>
      <c r="S281" s="36">
        <v>184.35</v>
      </c>
      <c r="T281" s="36">
        <v>163.4</v>
      </c>
      <c r="U281">
        <v>183.4</v>
      </c>
      <c r="V281">
        <v>156.30000000000001</v>
      </c>
      <c r="W281">
        <v>151</v>
      </c>
      <c r="X281">
        <v>155.5</v>
      </c>
      <c r="Y281" t="s">
        <v>79</v>
      </c>
      <c r="Z281">
        <v>147.5</v>
      </c>
      <c r="AA281">
        <v>152.80000000000001</v>
      </c>
      <c r="AB281">
        <v>160.4</v>
      </c>
      <c r="AC281">
        <v>146.1</v>
      </c>
      <c r="AD281">
        <v>153.6</v>
      </c>
      <c r="AE281">
        <v>161.6</v>
      </c>
      <c r="AF281">
        <v>156.19999999999999</v>
      </c>
      <c r="AG281">
        <v>154.5</v>
      </c>
      <c r="AH281">
        <v>159.80000000000001</v>
      </c>
    </row>
    <row r="282" spans="1:34">
      <c r="A282" t="s">
        <v>85</v>
      </c>
      <c r="B282">
        <v>2020</v>
      </c>
      <c r="C282" t="s">
        <v>264</v>
      </c>
      <c r="D282">
        <v>149.69999999999999</v>
      </c>
      <c r="E282">
        <v>195.5</v>
      </c>
      <c r="F282">
        <v>176.9</v>
      </c>
      <c r="G282">
        <v>153.9</v>
      </c>
      <c r="H282">
        <v>138</v>
      </c>
      <c r="I282">
        <v>150.5</v>
      </c>
      <c r="J282">
        <v>245.3</v>
      </c>
      <c r="K282">
        <v>158.69999999999999</v>
      </c>
      <c r="L282">
        <v>117.2</v>
      </c>
      <c r="M282">
        <v>161.4</v>
      </c>
      <c r="N282">
        <v>141.5</v>
      </c>
      <c r="O282">
        <v>165.1</v>
      </c>
      <c r="P282" s="36">
        <v>186.2</v>
      </c>
      <c r="Q282" s="36">
        <v>154.19999999999999</v>
      </c>
      <c r="R282" s="36">
        <v>140.1</v>
      </c>
      <c r="S282" s="36">
        <v>197.9</v>
      </c>
      <c r="T282" s="36">
        <v>167</v>
      </c>
      <c r="U282">
        <v>188.8</v>
      </c>
      <c r="V282">
        <v>151.1</v>
      </c>
      <c r="W282">
        <v>136.4</v>
      </c>
      <c r="X282">
        <v>148.80000000000001</v>
      </c>
      <c r="Y282">
        <v>158</v>
      </c>
      <c r="Z282">
        <v>137.30000000000001</v>
      </c>
      <c r="AA282">
        <v>145.1</v>
      </c>
      <c r="AB282">
        <v>152</v>
      </c>
      <c r="AC282">
        <v>135.19999999999999</v>
      </c>
      <c r="AD282">
        <v>144.4</v>
      </c>
      <c r="AE282">
        <v>156.4</v>
      </c>
      <c r="AF282">
        <v>157.9</v>
      </c>
      <c r="AG282">
        <v>146.6</v>
      </c>
      <c r="AH282">
        <v>156.69999999999999</v>
      </c>
    </row>
    <row r="283" spans="1:34">
      <c r="A283" t="s">
        <v>104</v>
      </c>
      <c r="B283">
        <v>2020</v>
      </c>
      <c r="C283" t="s">
        <v>264</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s="36">
        <v>182.3</v>
      </c>
      <c r="Q283" s="36">
        <v>151.80000000000001</v>
      </c>
      <c r="R283" s="36">
        <v>140.73333333333332</v>
      </c>
      <c r="S283" s="36">
        <v>189.2</v>
      </c>
      <c r="T283" s="36">
        <v>164.7</v>
      </c>
      <c r="U283">
        <v>184.8</v>
      </c>
      <c r="V283">
        <v>154.30000000000001</v>
      </c>
      <c r="W283">
        <v>144.9</v>
      </c>
      <c r="X283">
        <v>152.80000000000001</v>
      </c>
      <c r="Y283">
        <v>158</v>
      </c>
      <c r="Z283">
        <v>143.6</v>
      </c>
      <c r="AA283">
        <v>149.19999999999999</v>
      </c>
      <c r="AB283">
        <v>157.19999999999999</v>
      </c>
      <c r="AC283">
        <v>140.4</v>
      </c>
      <c r="AD283">
        <v>148.4</v>
      </c>
      <c r="AE283">
        <v>158.6</v>
      </c>
      <c r="AF283">
        <v>156.9</v>
      </c>
      <c r="AG283">
        <v>150.69999999999999</v>
      </c>
      <c r="AH283">
        <v>158.4</v>
      </c>
    </row>
    <row r="284" spans="1:34">
      <c r="A284" t="s">
        <v>60</v>
      </c>
      <c r="B284">
        <v>2020</v>
      </c>
      <c r="C284" t="s">
        <v>273</v>
      </c>
      <c r="D284">
        <v>144.6</v>
      </c>
      <c r="E284">
        <v>188.5</v>
      </c>
      <c r="F284">
        <v>173.4</v>
      </c>
      <c r="G284">
        <v>154</v>
      </c>
      <c r="H284">
        <v>150</v>
      </c>
      <c r="I284">
        <v>145.9</v>
      </c>
      <c r="J284">
        <v>225.2</v>
      </c>
      <c r="K284">
        <v>159.5</v>
      </c>
      <c r="L284">
        <v>114.4</v>
      </c>
      <c r="M284">
        <v>163.5</v>
      </c>
      <c r="N284">
        <v>153.4</v>
      </c>
      <c r="O284">
        <v>163.6</v>
      </c>
      <c r="P284" s="36">
        <v>180.95</v>
      </c>
      <c r="Q284" s="36">
        <v>152.05000000000001</v>
      </c>
      <c r="R284" s="36">
        <v>142.66666666666666</v>
      </c>
      <c r="S284" s="36">
        <v>185.55</v>
      </c>
      <c r="T284" s="36">
        <v>164.5</v>
      </c>
      <c r="U284">
        <v>183.6</v>
      </c>
      <c r="V284">
        <v>157</v>
      </c>
      <c r="W284">
        <v>151.6</v>
      </c>
      <c r="X284">
        <v>156.30000000000001</v>
      </c>
      <c r="Y284" t="s">
        <v>79</v>
      </c>
      <c r="Z284">
        <v>148.69999999999999</v>
      </c>
      <c r="AA284">
        <v>153.4</v>
      </c>
      <c r="AB284">
        <v>161.6</v>
      </c>
      <c r="AC284">
        <v>146.4</v>
      </c>
      <c r="AD284">
        <v>153.9</v>
      </c>
      <c r="AE284">
        <v>162.9</v>
      </c>
      <c r="AF284">
        <v>156.6</v>
      </c>
      <c r="AG284">
        <v>155.19999999999999</v>
      </c>
      <c r="AH284">
        <v>160.69999999999999</v>
      </c>
    </row>
    <row r="285" spans="1:34">
      <c r="A285" t="s">
        <v>85</v>
      </c>
      <c r="B285">
        <v>2020</v>
      </c>
      <c r="C285" t="s">
        <v>273</v>
      </c>
      <c r="D285">
        <v>149</v>
      </c>
      <c r="E285">
        <v>195.7</v>
      </c>
      <c r="F285">
        <v>178.3</v>
      </c>
      <c r="G285">
        <v>154.19999999999999</v>
      </c>
      <c r="H285">
        <v>140.69999999999999</v>
      </c>
      <c r="I285">
        <v>149.69999999999999</v>
      </c>
      <c r="J285">
        <v>240.9</v>
      </c>
      <c r="K285">
        <v>161.5</v>
      </c>
      <c r="L285">
        <v>117.1</v>
      </c>
      <c r="M285">
        <v>161.9</v>
      </c>
      <c r="N285">
        <v>143.30000000000001</v>
      </c>
      <c r="O285">
        <v>166.1</v>
      </c>
      <c r="P285" s="36">
        <v>187</v>
      </c>
      <c r="Q285" s="36">
        <v>155.25</v>
      </c>
      <c r="R285" s="36">
        <v>141.29999999999998</v>
      </c>
      <c r="S285" s="36">
        <v>195.3</v>
      </c>
      <c r="T285" s="36">
        <v>167</v>
      </c>
      <c r="U285">
        <v>190.2</v>
      </c>
      <c r="V285">
        <v>151.9</v>
      </c>
      <c r="W285">
        <v>136.69999999999999</v>
      </c>
      <c r="X285">
        <v>149.6</v>
      </c>
      <c r="Y285">
        <v>158.4</v>
      </c>
      <c r="Z285">
        <v>137.9</v>
      </c>
      <c r="AA285">
        <v>145.5</v>
      </c>
      <c r="AB285">
        <v>152.9</v>
      </c>
      <c r="AC285">
        <v>135.5</v>
      </c>
      <c r="AD285">
        <v>144.30000000000001</v>
      </c>
      <c r="AE285">
        <v>156.9</v>
      </c>
      <c r="AF285">
        <v>157.9</v>
      </c>
      <c r="AG285">
        <v>146.9</v>
      </c>
      <c r="AH285">
        <v>156.9</v>
      </c>
    </row>
    <row r="286" spans="1:34">
      <c r="A286" t="s">
        <v>104</v>
      </c>
      <c r="B286">
        <v>2020</v>
      </c>
      <c r="C286" t="s">
        <v>273</v>
      </c>
      <c r="D286">
        <v>146</v>
      </c>
      <c r="E286">
        <v>191</v>
      </c>
      <c r="F286">
        <v>175.3</v>
      </c>
      <c r="G286">
        <v>154.1</v>
      </c>
      <c r="H286">
        <v>146.6</v>
      </c>
      <c r="I286">
        <v>147.69999999999999</v>
      </c>
      <c r="J286">
        <v>230.5</v>
      </c>
      <c r="K286">
        <v>160.19999999999999</v>
      </c>
      <c r="L286">
        <v>115.3</v>
      </c>
      <c r="M286">
        <v>163</v>
      </c>
      <c r="N286">
        <v>149.19999999999999</v>
      </c>
      <c r="O286">
        <v>164.8</v>
      </c>
      <c r="P286" s="36">
        <v>183.15</v>
      </c>
      <c r="Q286" s="36">
        <v>153.1</v>
      </c>
      <c r="R286" s="36">
        <v>142.23333333333332</v>
      </c>
      <c r="S286" s="36">
        <v>189.1</v>
      </c>
      <c r="T286" s="36">
        <v>165.4</v>
      </c>
      <c r="U286">
        <v>185.4</v>
      </c>
      <c r="V286">
        <v>155</v>
      </c>
      <c r="W286">
        <v>145.4</v>
      </c>
      <c r="X286">
        <v>153.6</v>
      </c>
      <c r="Y286">
        <v>158.4</v>
      </c>
      <c r="Z286">
        <v>144.6</v>
      </c>
      <c r="AA286">
        <v>149.69999999999999</v>
      </c>
      <c r="AB286">
        <v>158.30000000000001</v>
      </c>
      <c r="AC286">
        <v>140.69999999999999</v>
      </c>
      <c r="AD286">
        <v>148.5</v>
      </c>
      <c r="AE286">
        <v>159.4</v>
      </c>
      <c r="AF286">
        <v>157.1</v>
      </c>
      <c r="AG286">
        <v>151.19999999999999</v>
      </c>
      <c r="AH286">
        <v>158.9</v>
      </c>
    </row>
    <row r="287" spans="1:34">
      <c r="A287" t="s">
        <v>60</v>
      </c>
      <c r="B287">
        <v>2021</v>
      </c>
      <c r="C287" t="s">
        <v>62</v>
      </c>
      <c r="D287">
        <v>143.4</v>
      </c>
      <c r="E287">
        <v>187.5</v>
      </c>
      <c r="F287">
        <v>173.4</v>
      </c>
      <c r="G287">
        <v>154</v>
      </c>
      <c r="H287">
        <v>154.80000000000001</v>
      </c>
      <c r="I287">
        <v>147</v>
      </c>
      <c r="J287">
        <v>187.8</v>
      </c>
      <c r="K287">
        <v>159.5</v>
      </c>
      <c r="L287">
        <v>113.8</v>
      </c>
      <c r="M287">
        <v>164.5</v>
      </c>
      <c r="N287">
        <v>156.1</v>
      </c>
      <c r="O287">
        <v>164.3</v>
      </c>
      <c r="P287" s="36">
        <v>180.45</v>
      </c>
      <c r="Q287" s="36">
        <v>151.44999999999999</v>
      </c>
      <c r="R287" s="36">
        <v>144.30000000000001</v>
      </c>
      <c r="S287" s="36">
        <v>167.4</v>
      </c>
      <c r="T287" s="36">
        <v>159.6</v>
      </c>
      <c r="U287">
        <v>184.6</v>
      </c>
      <c r="V287">
        <v>157.5</v>
      </c>
      <c r="W287">
        <v>152.4</v>
      </c>
      <c r="X287">
        <v>156.80000000000001</v>
      </c>
      <c r="Y287" t="s">
        <v>79</v>
      </c>
      <c r="Z287">
        <v>150.9</v>
      </c>
      <c r="AA287">
        <v>153.9</v>
      </c>
      <c r="AB287">
        <v>162.5</v>
      </c>
      <c r="AC287">
        <v>147.5</v>
      </c>
      <c r="AD287">
        <v>155.1</v>
      </c>
      <c r="AE287">
        <v>163.5</v>
      </c>
      <c r="AF287">
        <v>156.19999999999999</v>
      </c>
      <c r="AG287">
        <v>155.9</v>
      </c>
      <c r="AH287">
        <v>158.5</v>
      </c>
    </row>
    <row r="288" spans="1:34">
      <c r="A288" t="s">
        <v>85</v>
      </c>
      <c r="B288">
        <v>2021</v>
      </c>
      <c r="C288" t="s">
        <v>62</v>
      </c>
      <c r="D288">
        <v>148</v>
      </c>
      <c r="E288">
        <v>194.8</v>
      </c>
      <c r="F288">
        <v>178.4</v>
      </c>
      <c r="G288">
        <v>154.4</v>
      </c>
      <c r="H288">
        <v>144.1</v>
      </c>
      <c r="I288">
        <v>152.6</v>
      </c>
      <c r="J288">
        <v>206.8</v>
      </c>
      <c r="K288">
        <v>162.1</v>
      </c>
      <c r="L288">
        <v>116.3</v>
      </c>
      <c r="M288">
        <v>163</v>
      </c>
      <c r="N288">
        <v>145.9</v>
      </c>
      <c r="O288">
        <v>167.2</v>
      </c>
      <c r="P288" s="36">
        <v>186.60000000000002</v>
      </c>
      <c r="Q288" s="36">
        <v>155.05000000000001</v>
      </c>
      <c r="R288" s="36">
        <v>142.53333333333333</v>
      </c>
      <c r="S288" s="36">
        <v>179.7</v>
      </c>
      <c r="T288" s="36">
        <v>163.4</v>
      </c>
      <c r="U288">
        <v>191.8</v>
      </c>
      <c r="V288">
        <v>152.5</v>
      </c>
      <c r="W288">
        <v>137.30000000000001</v>
      </c>
      <c r="X288">
        <v>150.19999999999999</v>
      </c>
      <c r="Y288">
        <v>157.69999999999999</v>
      </c>
      <c r="Z288">
        <v>142.9</v>
      </c>
      <c r="AA288">
        <v>145.69999999999999</v>
      </c>
      <c r="AB288">
        <v>154.1</v>
      </c>
      <c r="AC288">
        <v>136.9</v>
      </c>
      <c r="AD288">
        <v>145.4</v>
      </c>
      <c r="AE288">
        <v>156.1</v>
      </c>
      <c r="AF288">
        <v>157.69999999999999</v>
      </c>
      <c r="AG288">
        <v>147.6</v>
      </c>
      <c r="AH288">
        <v>156</v>
      </c>
    </row>
    <row r="289" spans="1:34">
      <c r="A289" t="s">
        <v>104</v>
      </c>
      <c r="B289">
        <v>2021</v>
      </c>
      <c r="C289" t="s">
        <v>62</v>
      </c>
      <c r="D289">
        <v>144.9</v>
      </c>
      <c r="E289">
        <v>190.1</v>
      </c>
      <c r="F289">
        <v>175.3</v>
      </c>
      <c r="G289">
        <v>154.1</v>
      </c>
      <c r="H289">
        <v>150.9</v>
      </c>
      <c r="I289">
        <v>149.6</v>
      </c>
      <c r="J289">
        <v>194.2</v>
      </c>
      <c r="K289">
        <v>160.4</v>
      </c>
      <c r="L289">
        <v>114.6</v>
      </c>
      <c r="M289">
        <v>164</v>
      </c>
      <c r="N289">
        <v>151.80000000000001</v>
      </c>
      <c r="O289">
        <v>165.6</v>
      </c>
      <c r="P289" s="36">
        <v>182.7</v>
      </c>
      <c r="Q289" s="36">
        <v>152.65</v>
      </c>
      <c r="R289" s="36">
        <v>143.70000000000002</v>
      </c>
      <c r="S289" s="36">
        <v>171.89999999999998</v>
      </c>
      <c r="T289" s="36">
        <v>161</v>
      </c>
      <c r="U289">
        <v>186.5</v>
      </c>
      <c r="V289">
        <v>155.5</v>
      </c>
      <c r="W289">
        <v>146.1</v>
      </c>
      <c r="X289">
        <v>154.19999999999999</v>
      </c>
      <c r="Y289">
        <v>157.69999999999999</v>
      </c>
      <c r="Z289">
        <v>147.9</v>
      </c>
      <c r="AA289">
        <v>150</v>
      </c>
      <c r="AB289">
        <v>159.30000000000001</v>
      </c>
      <c r="AC289">
        <v>141.9</v>
      </c>
      <c r="AD289">
        <v>149.6</v>
      </c>
      <c r="AE289">
        <v>159.19999999999999</v>
      </c>
      <c r="AF289">
        <v>156.80000000000001</v>
      </c>
      <c r="AG289">
        <v>151.9</v>
      </c>
      <c r="AH289">
        <v>157.30000000000001</v>
      </c>
    </row>
    <row r="290" spans="1:34">
      <c r="A290" t="s">
        <v>60</v>
      </c>
      <c r="B290">
        <v>2021</v>
      </c>
      <c r="C290" t="s">
        <v>116</v>
      </c>
      <c r="D290">
        <v>142.80000000000001</v>
      </c>
      <c r="E290">
        <v>184</v>
      </c>
      <c r="F290">
        <v>168</v>
      </c>
      <c r="G290">
        <v>154.4</v>
      </c>
      <c r="H290">
        <v>163</v>
      </c>
      <c r="I290">
        <v>147.80000000000001</v>
      </c>
      <c r="J290">
        <v>149.69999999999999</v>
      </c>
      <c r="K290">
        <v>158.30000000000001</v>
      </c>
      <c r="L290">
        <v>111.8</v>
      </c>
      <c r="M290">
        <v>165</v>
      </c>
      <c r="N290">
        <v>160</v>
      </c>
      <c r="O290">
        <v>165.8</v>
      </c>
      <c r="P290" s="36">
        <v>176</v>
      </c>
      <c r="Q290" s="36">
        <v>150.55000000000001</v>
      </c>
      <c r="R290" s="36">
        <v>146.86666666666667</v>
      </c>
      <c r="S290" s="36">
        <v>148.75</v>
      </c>
      <c r="T290" s="36">
        <v>154.69999999999999</v>
      </c>
      <c r="U290">
        <v>186.5</v>
      </c>
      <c r="V290">
        <v>159.1</v>
      </c>
      <c r="W290">
        <v>153.9</v>
      </c>
      <c r="X290">
        <v>158.4</v>
      </c>
      <c r="Y290" t="s">
        <v>79</v>
      </c>
      <c r="Z290">
        <v>154.4</v>
      </c>
      <c r="AA290">
        <v>154.80000000000001</v>
      </c>
      <c r="AB290">
        <v>164.3</v>
      </c>
      <c r="AC290">
        <v>150.19999999999999</v>
      </c>
      <c r="AD290">
        <v>157</v>
      </c>
      <c r="AE290">
        <v>163.6</v>
      </c>
      <c r="AF290">
        <v>155.19999999999999</v>
      </c>
      <c r="AG290">
        <v>157.19999999999999</v>
      </c>
      <c r="AH290">
        <v>156.69999999999999</v>
      </c>
    </row>
    <row r="291" spans="1:34">
      <c r="A291" t="s">
        <v>85</v>
      </c>
      <c r="B291">
        <v>2021</v>
      </c>
      <c r="C291" t="s">
        <v>116</v>
      </c>
      <c r="D291">
        <v>147.6</v>
      </c>
      <c r="E291">
        <v>191.2</v>
      </c>
      <c r="F291">
        <v>169.9</v>
      </c>
      <c r="G291">
        <v>155.1</v>
      </c>
      <c r="H291">
        <v>151.4</v>
      </c>
      <c r="I291">
        <v>154</v>
      </c>
      <c r="J291">
        <v>180.2</v>
      </c>
      <c r="K291">
        <v>159.80000000000001</v>
      </c>
      <c r="L291">
        <v>114.9</v>
      </c>
      <c r="M291">
        <v>162.5</v>
      </c>
      <c r="N291">
        <v>149.19999999999999</v>
      </c>
      <c r="O291">
        <v>169.4</v>
      </c>
      <c r="P291" s="36">
        <v>180.55</v>
      </c>
      <c r="Q291" s="36">
        <v>153.69999999999999</v>
      </c>
      <c r="R291" s="36">
        <v>145.23333333333335</v>
      </c>
      <c r="S291" s="36">
        <v>167.1</v>
      </c>
      <c r="T291" s="36">
        <v>160.80000000000001</v>
      </c>
      <c r="U291">
        <v>193.3</v>
      </c>
      <c r="V291">
        <v>154.19999999999999</v>
      </c>
      <c r="W291">
        <v>138.19999999999999</v>
      </c>
      <c r="X291">
        <v>151.80000000000001</v>
      </c>
      <c r="Y291">
        <v>159.80000000000001</v>
      </c>
      <c r="Z291">
        <v>149.1</v>
      </c>
      <c r="AA291">
        <v>146.5</v>
      </c>
      <c r="AB291">
        <v>156.30000000000001</v>
      </c>
      <c r="AC291">
        <v>140.5</v>
      </c>
      <c r="AD291">
        <v>147.30000000000001</v>
      </c>
      <c r="AE291">
        <v>156.6</v>
      </c>
      <c r="AF291">
        <v>156.69999999999999</v>
      </c>
      <c r="AG291">
        <v>149.30000000000001</v>
      </c>
      <c r="AH291">
        <v>156.5</v>
      </c>
    </row>
    <row r="292" spans="1:34">
      <c r="A292" t="s">
        <v>104</v>
      </c>
      <c r="B292">
        <v>2021</v>
      </c>
      <c r="C292" t="s">
        <v>116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s="36">
        <v>177.6</v>
      </c>
      <c r="Q292" s="36">
        <v>151.55000000000001</v>
      </c>
      <c r="R292" s="36">
        <v>146.33333333333334</v>
      </c>
      <c r="S292" s="36">
        <v>155.35</v>
      </c>
      <c r="T292" s="36">
        <v>156.9</v>
      </c>
      <c r="U292">
        <v>188.3</v>
      </c>
      <c r="V292">
        <v>157.19999999999999</v>
      </c>
      <c r="W292">
        <v>147.4</v>
      </c>
      <c r="X292">
        <v>155.80000000000001</v>
      </c>
      <c r="Y292">
        <v>159.80000000000001</v>
      </c>
      <c r="Z292">
        <v>152.4</v>
      </c>
      <c r="AA292">
        <v>150.9</v>
      </c>
      <c r="AB292">
        <v>161.30000000000001</v>
      </c>
      <c r="AC292">
        <v>145.1</v>
      </c>
      <c r="AD292">
        <v>151.5</v>
      </c>
      <c r="AE292">
        <v>159.5</v>
      </c>
      <c r="AF292">
        <v>155.80000000000001</v>
      </c>
      <c r="AG292">
        <v>153.4</v>
      </c>
      <c r="AH292">
        <v>156.6</v>
      </c>
    </row>
    <row r="293" spans="1:34">
      <c r="A293" t="s">
        <v>60</v>
      </c>
      <c r="B293">
        <v>2021</v>
      </c>
      <c r="C293" t="s">
        <v>138</v>
      </c>
      <c r="D293">
        <v>142.5</v>
      </c>
      <c r="E293">
        <v>189.4</v>
      </c>
      <c r="F293">
        <v>163.19999999999999</v>
      </c>
      <c r="G293">
        <v>154.5</v>
      </c>
      <c r="H293">
        <v>168.2</v>
      </c>
      <c r="I293">
        <v>150.5</v>
      </c>
      <c r="J293">
        <v>141</v>
      </c>
      <c r="K293">
        <v>159.19999999999999</v>
      </c>
      <c r="L293">
        <v>111.7</v>
      </c>
      <c r="M293">
        <v>164</v>
      </c>
      <c r="N293">
        <v>160.6</v>
      </c>
      <c r="O293">
        <v>166.4</v>
      </c>
      <c r="P293" s="36">
        <v>176.3</v>
      </c>
      <c r="Q293" s="36">
        <v>150.85</v>
      </c>
      <c r="R293" s="36">
        <v>148.76666666666665</v>
      </c>
      <c r="S293" s="36">
        <v>145.75</v>
      </c>
      <c r="T293" s="36">
        <v>154.5</v>
      </c>
      <c r="U293">
        <v>186.1</v>
      </c>
      <c r="V293">
        <v>159.6</v>
      </c>
      <c r="W293">
        <v>154.4</v>
      </c>
      <c r="X293">
        <v>158.9</v>
      </c>
      <c r="Y293" t="s">
        <v>931</v>
      </c>
      <c r="Z293">
        <v>156</v>
      </c>
      <c r="AA293">
        <v>154.80000000000001</v>
      </c>
      <c r="AB293">
        <v>164.6</v>
      </c>
      <c r="AC293">
        <v>151.30000000000001</v>
      </c>
      <c r="AD293">
        <v>157.80000000000001</v>
      </c>
      <c r="AE293">
        <v>163.80000000000001</v>
      </c>
      <c r="AF293">
        <v>153.1</v>
      </c>
      <c r="AG293">
        <v>157.30000000000001</v>
      </c>
      <c r="AH293">
        <v>156.69999999999999</v>
      </c>
    </row>
    <row r="294" spans="1:34">
      <c r="A294" t="s">
        <v>85</v>
      </c>
      <c r="B294">
        <v>2021</v>
      </c>
      <c r="C294" t="s">
        <v>138</v>
      </c>
      <c r="D294">
        <v>147.5</v>
      </c>
      <c r="E294">
        <v>197.5</v>
      </c>
      <c r="F294">
        <v>164.7</v>
      </c>
      <c r="G294">
        <v>155.6</v>
      </c>
      <c r="H294">
        <v>156.4</v>
      </c>
      <c r="I294">
        <v>157.30000000000001</v>
      </c>
      <c r="J294">
        <v>166.1</v>
      </c>
      <c r="K294">
        <v>161.1</v>
      </c>
      <c r="L294">
        <v>114.3</v>
      </c>
      <c r="M294">
        <v>162.6</v>
      </c>
      <c r="N294">
        <v>150.69999999999999</v>
      </c>
      <c r="O294">
        <v>170.3</v>
      </c>
      <c r="P294" s="36">
        <v>181.1</v>
      </c>
      <c r="Q294" s="36">
        <v>154.30000000000001</v>
      </c>
      <c r="R294" s="36">
        <v>147</v>
      </c>
      <c r="S294" s="36">
        <v>161.69999999999999</v>
      </c>
      <c r="T294" s="36">
        <v>160.4</v>
      </c>
      <c r="U294">
        <v>193.5</v>
      </c>
      <c r="V294">
        <v>155.1</v>
      </c>
      <c r="W294">
        <v>138.69999999999999</v>
      </c>
      <c r="X294">
        <v>152.6</v>
      </c>
      <c r="Y294">
        <v>159.9</v>
      </c>
      <c r="Z294">
        <v>154.80000000000001</v>
      </c>
      <c r="AA294">
        <v>147.19999999999999</v>
      </c>
      <c r="AB294">
        <v>156.9</v>
      </c>
      <c r="AC294">
        <v>141.69999999999999</v>
      </c>
      <c r="AD294">
        <v>148.6</v>
      </c>
      <c r="AE294">
        <v>157.6</v>
      </c>
      <c r="AF294">
        <v>154.9</v>
      </c>
      <c r="AG294">
        <v>150</v>
      </c>
      <c r="AH294">
        <v>156.9</v>
      </c>
    </row>
    <row r="295" spans="1:34">
      <c r="A295" t="s">
        <v>104</v>
      </c>
      <c r="B295">
        <v>2021</v>
      </c>
      <c r="C295" t="s">
        <v>138</v>
      </c>
      <c r="D295">
        <v>144.1</v>
      </c>
      <c r="E295">
        <v>192.2</v>
      </c>
      <c r="F295">
        <v>163.80000000000001</v>
      </c>
      <c r="G295">
        <v>154.9</v>
      </c>
      <c r="H295">
        <v>163.9</v>
      </c>
      <c r="I295">
        <v>153.69999999999999</v>
      </c>
      <c r="J295">
        <v>149.5</v>
      </c>
      <c r="K295">
        <v>159.80000000000001</v>
      </c>
      <c r="L295">
        <v>112.6</v>
      </c>
      <c r="M295">
        <v>163.5</v>
      </c>
      <c r="N295">
        <v>156.5</v>
      </c>
      <c r="O295">
        <v>168.2</v>
      </c>
      <c r="P295" s="36">
        <v>178</v>
      </c>
      <c r="Q295" s="36">
        <v>151.94999999999999</v>
      </c>
      <c r="R295" s="36">
        <v>148.23333333333332</v>
      </c>
      <c r="S295" s="36">
        <v>151.6</v>
      </c>
      <c r="T295" s="36">
        <v>156.69999999999999</v>
      </c>
      <c r="U295">
        <v>188.1</v>
      </c>
      <c r="V295">
        <v>157.80000000000001</v>
      </c>
      <c r="W295">
        <v>147.9</v>
      </c>
      <c r="X295">
        <v>156.4</v>
      </c>
      <c r="Y295">
        <v>159.9</v>
      </c>
      <c r="Z295">
        <v>155.5</v>
      </c>
      <c r="AA295">
        <v>151.19999999999999</v>
      </c>
      <c r="AB295">
        <v>161.69999999999999</v>
      </c>
      <c r="AC295">
        <v>146.19999999999999</v>
      </c>
      <c r="AD295">
        <v>152.6</v>
      </c>
      <c r="AE295">
        <v>160.19999999999999</v>
      </c>
      <c r="AF295">
        <v>153.80000000000001</v>
      </c>
      <c r="AG295">
        <v>153.80000000000001</v>
      </c>
      <c r="AH295">
        <v>156.80000000000001</v>
      </c>
    </row>
    <row r="296" spans="1:34">
      <c r="A296" t="s">
        <v>60</v>
      </c>
      <c r="B296">
        <v>2021</v>
      </c>
      <c r="C296" t="s">
        <v>154</v>
      </c>
      <c r="D296">
        <v>142.69999999999999</v>
      </c>
      <c r="E296">
        <v>195.5</v>
      </c>
      <c r="F296">
        <v>163.4</v>
      </c>
      <c r="G296">
        <v>155</v>
      </c>
      <c r="H296">
        <v>175.2</v>
      </c>
      <c r="I296">
        <v>160.6</v>
      </c>
      <c r="J296">
        <v>135.1</v>
      </c>
      <c r="K296">
        <v>161.1</v>
      </c>
      <c r="L296">
        <v>112.2</v>
      </c>
      <c r="M296">
        <v>164.4</v>
      </c>
      <c r="N296">
        <v>161.9</v>
      </c>
      <c r="O296">
        <v>166.8</v>
      </c>
      <c r="P296" s="36">
        <v>179.45</v>
      </c>
      <c r="Q296" s="36">
        <v>151.89999999999998</v>
      </c>
      <c r="R296" s="36">
        <v>151.4</v>
      </c>
      <c r="S296" s="36">
        <v>147.85</v>
      </c>
      <c r="T296" s="36">
        <v>155.6</v>
      </c>
      <c r="U296">
        <v>186.8</v>
      </c>
      <c r="V296">
        <v>160.69999999999999</v>
      </c>
      <c r="W296">
        <v>155.1</v>
      </c>
      <c r="X296">
        <v>159.9</v>
      </c>
      <c r="Y296" t="s">
        <v>931</v>
      </c>
      <c r="Z296">
        <v>156</v>
      </c>
      <c r="AA296">
        <v>155.5</v>
      </c>
      <c r="AB296">
        <v>165.3</v>
      </c>
      <c r="AC296">
        <v>151.69999999999999</v>
      </c>
      <c r="AD296">
        <v>158.6</v>
      </c>
      <c r="AE296">
        <v>164.1</v>
      </c>
      <c r="AF296">
        <v>154.6</v>
      </c>
      <c r="AG296">
        <v>158</v>
      </c>
      <c r="AH296">
        <v>157.6</v>
      </c>
    </row>
    <row r="297" spans="1:34">
      <c r="A297" t="s">
        <v>85</v>
      </c>
      <c r="B297">
        <v>2021</v>
      </c>
      <c r="C297" t="s">
        <v>154</v>
      </c>
      <c r="D297">
        <v>147.6</v>
      </c>
      <c r="E297">
        <v>202.5</v>
      </c>
      <c r="F297">
        <v>166.4</v>
      </c>
      <c r="G297">
        <v>156</v>
      </c>
      <c r="H297">
        <v>161.4</v>
      </c>
      <c r="I297">
        <v>168.8</v>
      </c>
      <c r="J297">
        <v>161.6</v>
      </c>
      <c r="K297">
        <v>162.80000000000001</v>
      </c>
      <c r="L297">
        <v>114.8</v>
      </c>
      <c r="M297">
        <v>162.80000000000001</v>
      </c>
      <c r="N297">
        <v>151.5</v>
      </c>
      <c r="O297">
        <v>171.4</v>
      </c>
      <c r="P297" s="36">
        <v>184.45</v>
      </c>
      <c r="Q297" s="36">
        <v>155.19999999999999</v>
      </c>
      <c r="R297" s="36">
        <v>149.20000000000002</v>
      </c>
      <c r="S297" s="36">
        <v>165.2</v>
      </c>
      <c r="T297" s="36">
        <v>162</v>
      </c>
      <c r="U297">
        <v>194.4</v>
      </c>
      <c r="V297">
        <v>155.9</v>
      </c>
      <c r="W297">
        <v>139.30000000000001</v>
      </c>
      <c r="X297">
        <v>153.4</v>
      </c>
      <c r="Y297">
        <v>161.4</v>
      </c>
      <c r="Z297">
        <v>154.9</v>
      </c>
      <c r="AA297">
        <v>147.6</v>
      </c>
      <c r="AB297">
        <v>157.5</v>
      </c>
      <c r="AC297">
        <v>142.1</v>
      </c>
      <c r="AD297">
        <v>149.1</v>
      </c>
      <c r="AE297">
        <v>157.6</v>
      </c>
      <c r="AF297">
        <v>156.6</v>
      </c>
      <c r="AG297">
        <v>150.5</v>
      </c>
      <c r="AH297">
        <v>158</v>
      </c>
    </row>
    <row r="298" spans="1:34">
      <c r="A298" t="s">
        <v>104</v>
      </c>
      <c r="B298">
        <v>2021</v>
      </c>
      <c r="C298" t="s">
        <v>154</v>
      </c>
      <c r="D298">
        <v>144.30000000000001</v>
      </c>
      <c r="E298">
        <v>198</v>
      </c>
      <c r="F298">
        <v>164.6</v>
      </c>
      <c r="G298">
        <v>155.4</v>
      </c>
      <c r="H298">
        <v>170.1</v>
      </c>
      <c r="I298">
        <v>164.4</v>
      </c>
      <c r="J298">
        <v>144.1</v>
      </c>
      <c r="K298">
        <v>161.69999999999999</v>
      </c>
      <c r="L298">
        <v>113.1</v>
      </c>
      <c r="M298">
        <v>163.9</v>
      </c>
      <c r="N298">
        <v>157.6</v>
      </c>
      <c r="O298">
        <v>168.9</v>
      </c>
      <c r="P298" s="36">
        <v>181.3</v>
      </c>
      <c r="Q298" s="36">
        <v>153</v>
      </c>
      <c r="R298" s="36">
        <v>150.70000000000002</v>
      </c>
      <c r="S298" s="36">
        <v>154.25</v>
      </c>
      <c r="T298" s="36">
        <v>158</v>
      </c>
      <c r="U298">
        <v>188.8</v>
      </c>
      <c r="V298">
        <v>158.80000000000001</v>
      </c>
      <c r="W298">
        <v>148.5</v>
      </c>
      <c r="X298">
        <v>157.30000000000001</v>
      </c>
      <c r="Y298">
        <v>161.4</v>
      </c>
      <c r="Z298">
        <v>155.6</v>
      </c>
      <c r="AA298">
        <v>151.80000000000001</v>
      </c>
      <c r="AB298">
        <v>162.30000000000001</v>
      </c>
      <c r="AC298">
        <v>146.6</v>
      </c>
      <c r="AD298">
        <v>153.19999999999999</v>
      </c>
      <c r="AE298">
        <v>160.30000000000001</v>
      </c>
      <c r="AF298">
        <v>155.4</v>
      </c>
      <c r="AG298">
        <v>154.4</v>
      </c>
      <c r="AH298">
        <v>157.80000000000001</v>
      </c>
    </row>
    <row r="299" spans="1:34">
      <c r="A299" t="s">
        <v>60</v>
      </c>
      <c r="B299">
        <v>2021</v>
      </c>
      <c r="C299" t="s">
        <v>167</v>
      </c>
      <c r="D299">
        <v>145.1</v>
      </c>
      <c r="E299">
        <v>198.5</v>
      </c>
      <c r="F299">
        <v>168.6</v>
      </c>
      <c r="G299">
        <v>155.80000000000001</v>
      </c>
      <c r="H299">
        <v>184.4</v>
      </c>
      <c r="I299">
        <v>162.30000000000001</v>
      </c>
      <c r="J299">
        <v>138.4</v>
      </c>
      <c r="K299">
        <v>165.1</v>
      </c>
      <c r="L299">
        <v>114.3</v>
      </c>
      <c r="M299">
        <v>169.7</v>
      </c>
      <c r="N299">
        <v>164.6</v>
      </c>
      <c r="O299">
        <v>169.8</v>
      </c>
      <c r="P299" s="36">
        <v>183.55</v>
      </c>
      <c r="Q299" s="36">
        <v>155.1</v>
      </c>
      <c r="R299" s="36">
        <v>156.16666666666666</v>
      </c>
      <c r="S299" s="36">
        <v>150.35000000000002</v>
      </c>
      <c r="T299" s="36">
        <v>158.69999999999999</v>
      </c>
      <c r="U299">
        <v>189.6</v>
      </c>
      <c r="V299">
        <v>165.3</v>
      </c>
      <c r="W299">
        <v>160.6</v>
      </c>
      <c r="X299">
        <v>164.5</v>
      </c>
      <c r="Y299" t="s">
        <v>79</v>
      </c>
      <c r="Z299">
        <v>161.69999999999999</v>
      </c>
      <c r="AA299">
        <v>158.80000000000001</v>
      </c>
      <c r="AB299">
        <v>169.1</v>
      </c>
      <c r="AC299">
        <v>153.19999999999999</v>
      </c>
      <c r="AD299">
        <v>160</v>
      </c>
      <c r="AE299">
        <v>167.6</v>
      </c>
      <c r="AF299">
        <v>159.30000000000001</v>
      </c>
      <c r="AG299">
        <v>161.1</v>
      </c>
      <c r="AH299">
        <v>161.1</v>
      </c>
    </row>
    <row r="300" spans="1:34">
      <c r="A300" t="s">
        <v>85</v>
      </c>
      <c r="B300">
        <v>2021</v>
      </c>
      <c r="C300" t="s">
        <v>167</v>
      </c>
      <c r="D300">
        <v>148.80000000000001</v>
      </c>
      <c r="E300">
        <v>204.3</v>
      </c>
      <c r="F300">
        <v>173</v>
      </c>
      <c r="G300">
        <v>156.5</v>
      </c>
      <c r="H300">
        <v>168.8</v>
      </c>
      <c r="I300">
        <v>172.5</v>
      </c>
      <c r="J300">
        <v>166.5</v>
      </c>
      <c r="K300">
        <v>165.9</v>
      </c>
      <c r="L300">
        <v>115.9</v>
      </c>
      <c r="M300">
        <v>165.2</v>
      </c>
      <c r="N300">
        <v>152</v>
      </c>
      <c r="O300">
        <v>171.1</v>
      </c>
      <c r="P300" s="36">
        <v>188.65</v>
      </c>
      <c r="Q300" s="36">
        <v>157.35000000000002</v>
      </c>
      <c r="R300" s="36">
        <v>151.93333333333337</v>
      </c>
      <c r="S300" s="36">
        <v>169.5</v>
      </c>
      <c r="T300" s="36">
        <v>164.2</v>
      </c>
      <c r="U300">
        <v>198.2</v>
      </c>
      <c r="V300">
        <v>156.5</v>
      </c>
      <c r="W300">
        <v>140.19999999999999</v>
      </c>
      <c r="X300">
        <v>154.1</v>
      </c>
      <c r="Y300">
        <v>161.6</v>
      </c>
      <c r="Z300">
        <v>155.5</v>
      </c>
      <c r="AA300">
        <v>150.1</v>
      </c>
      <c r="AB300">
        <v>160.4</v>
      </c>
      <c r="AC300">
        <v>145</v>
      </c>
      <c r="AD300">
        <v>152.6</v>
      </c>
      <c r="AE300">
        <v>156.6</v>
      </c>
      <c r="AF300">
        <v>157.5</v>
      </c>
      <c r="AG300">
        <v>152.30000000000001</v>
      </c>
      <c r="AH300">
        <v>159.5</v>
      </c>
    </row>
    <row r="301" spans="1:34">
      <c r="A301" t="s">
        <v>104</v>
      </c>
      <c r="B301">
        <v>2021</v>
      </c>
      <c r="C301" t="s">
        <v>167</v>
      </c>
      <c r="D301">
        <v>146.30000000000001</v>
      </c>
      <c r="E301">
        <v>200.5</v>
      </c>
      <c r="F301">
        <v>170.3</v>
      </c>
      <c r="G301">
        <v>156.1</v>
      </c>
      <c r="H301">
        <v>178.7</v>
      </c>
      <c r="I301">
        <v>167.1</v>
      </c>
      <c r="J301">
        <v>147.9</v>
      </c>
      <c r="K301">
        <v>165.4</v>
      </c>
      <c r="L301">
        <v>114.8</v>
      </c>
      <c r="M301">
        <v>168.2</v>
      </c>
      <c r="N301">
        <v>159.30000000000001</v>
      </c>
      <c r="O301">
        <v>170.4</v>
      </c>
      <c r="P301" s="36">
        <v>185.4</v>
      </c>
      <c r="Q301" s="36">
        <v>155.85000000000002</v>
      </c>
      <c r="R301" s="36">
        <v>154.63333333333333</v>
      </c>
      <c r="S301" s="36">
        <v>157.5</v>
      </c>
      <c r="T301" s="36">
        <v>160.69999999999999</v>
      </c>
      <c r="U301">
        <v>191.9</v>
      </c>
      <c r="V301">
        <v>161.80000000000001</v>
      </c>
      <c r="W301">
        <v>152.1</v>
      </c>
      <c r="X301">
        <v>160.4</v>
      </c>
      <c r="Y301">
        <v>161.6</v>
      </c>
      <c r="Z301">
        <v>159.4</v>
      </c>
      <c r="AA301">
        <v>154.69999999999999</v>
      </c>
      <c r="AB301">
        <v>165.8</v>
      </c>
      <c r="AC301">
        <v>148.9</v>
      </c>
      <c r="AD301">
        <v>155.80000000000001</v>
      </c>
      <c r="AE301">
        <v>161.19999999999999</v>
      </c>
      <c r="AF301">
        <v>158.6</v>
      </c>
      <c r="AG301">
        <v>156.80000000000001</v>
      </c>
      <c r="AH301">
        <v>160.4</v>
      </c>
    </row>
    <row r="302" spans="1:34">
      <c r="A302" t="s">
        <v>60</v>
      </c>
      <c r="B302">
        <v>2021</v>
      </c>
      <c r="C302" t="s">
        <v>177</v>
      </c>
      <c r="D302">
        <v>145.6</v>
      </c>
      <c r="E302">
        <v>200.1</v>
      </c>
      <c r="F302">
        <v>179.3</v>
      </c>
      <c r="G302">
        <v>156.1</v>
      </c>
      <c r="H302">
        <v>190.4</v>
      </c>
      <c r="I302">
        <v>158.6</v>
      </c>
      <c r="J302">
        <v>144.69999999999999</v>
      </c>
      <c r="K302">
        <v>165.5</v>
      </c>
      <c r="L302">
        <v>114.6</v>
      </c>
      <c r="M302">
        <v>170</v>
      </c>
      <c r="N302">
        <v>165.5</v>
      </c>
      <c r="O302">
        <v>171.7</v>
      </c>
      <c r="P302" s="36">
        <v>189.7</v>
      </c>
      <c r="Q302" s="36">
        <v>155.55000000000001</v>
      </c>
      <c r="R302" s="36">
        <v>158.9</v>
      </c>
      <c r="S302" s="36">
        <v>151.64999999999998</v>
      </c>
      <c r="T302" s="36">
        <v>160.5</v>
      </c>
      <c r="U302">
        <v>189.1</v>
      </c>
      <c r="V302">
        <v>165.3</v>
      </c>
      <c r="W302">
        <v>159.9</v>
      </c>
      <c r="X302">
        <v>164.6</v>
      </c>
      <c r="Y302" t="s">
        <v>79</v>
      </c>
      <c r="Z302">
        <v>162.1</v>
      </c>
      <c r="AA302">
        <v>159.19999999999999</v>
      </c>
      <c r="AB302">
        <v>169.7</v>
      </c>
      <c r="AC302">
        <v>154.19999999999999</v>
      </c>
      <c r="AD302">
        <v>160.4</v>
      </c>
      <c r="AE302">
        <v>166.8</v>
      </c>
      <c r="AF302">
        <v>159.4</v>
      </c>
      <c r="AG302">
        <v>161.5</v>
      </c>
      <c r="AH302">
        <v>162.1</v>
      </c>
    </row>
    <row r="303" spans="1:34">
      <c r="A303" t="s">
        <v>85</v>
      </c>
      <c r="B303">
        <v>2021</v>
      </c>
      <c r="C303" t="s">
        <v>177</v>
      </c>
      <c r="D303">
        <v>149.19999999999999</v>
      </c>
      <c r="E303">
        <v>205.5</v>
      </c>
      <c r="F303">
        <v>182.8</v>
      </c>
      <c r="G303">
        <v>156.5</v>
      </c>
      <c r="H303">
        <v>172.2</v>
      </c>
      <c r="I303">
        <v>171.5</v>
      </c>
      <c r="J303">
        <v>176.2</v>
      </c>
      <c r="K303">
        <v>166.9</v>
      </c>
      <c r="L303">
        <v>116.1</v>
      </c>
      <c r="M303">
        <v>165.5</v>
      </c>
      <c r="N303">
        <v>152.30000000000001</v>
      </c>
      <c r="O303">
        <v>173.3</v>
      </c>
      <c r="P303" s="36">
        <v>194.15</v>
      </c>
      <c r="Q303" s="36">
        <v>158.05000000000001</v>
      </c>
      <c r="R303" s="36">
        <v>153.86666666666665</v>
      </c>
      <c r="S303" s="36">
        <v>173.85</v>
      </c>
      <c r="T303" s="36">
        <v>166.2</v>
      </c>
      <c r="U303">
        <v>195.6</v>
      </c>
      <c r="V303">
        <v>157.30000000000001</v>
      </c>
      <c r="W303">
        <v>140.5</v>
      </c>
      <c r="X303">
        <v>154.80000000000001</v>
      </c>
      <c r="Y303">
        <v>160.5</v>
      </c>
      <c r="Z303">
        <v>156.1</v>
      </c>
      <c r="AA303">
        <v>149.80000000000001</v>
      </c>
      <c r="AB303">
        <v>160.80000000000001</v>
      </c>
      <c r="AC303">
        <v>147.5</v>
      </c>
      <c r="AD303">
        <v>150.69999999999999</v>
      </c>
      <c r="AE303">
        <v>158.1</v>
      </c>
      <c r="AF303">
        <v>158</v>
      </c>
      <c r="AG303">
        <v>153.4</v>
      </c>
      <c r="AH303">
        <v>160.4</v>
      </c>
    </row>
    <row r="304" spans="1:34">
      <c r="A304" t="s">
        <v>104</v>
      </c>
      <c r="B304">
        <v>2021</v>
      </c>
      <c r="C304" t="s">
        <v>177</v>
      </c>
      <c r="D304">
        <v>146.69999999999999</v>
      </c>
      <c r="E304">
        <v>202</v>
      </c>
      <c r="F304">
        <v>180.7</v>
      </c>
      <c r="G304">
        <v>156.19999999999999</v>
      </c>
      <c r="H304">
        <v>183.7</v>
      </c>
      <c r="I304">
        <v>164.6</v>
      </c>
      <c r="J304">
        <v>155.4</v>
      </c>
      <c r="K304">
        <v>166</v>
      </c>
      <c r="L304">
        <v>115.1</v>
      </c>
      <c r="M304">
        <v>168.5</v>
      </c>
      <c r="N304">
        <v>160</v>
      </c>
      <c r="O304">
        <v>172.4</v>
      </c>
      <c r="P304" s="36">
        <v>191.35</v>
      </c>
      <c r="Q304" s="36">
        <v>156.35</v>
      </c>
      <c r="R304" s="36">
        <v>157.06666666666663</v>
      </c>
      <c r="S304" s="36">
        <v>160</v>
      </c>
      <c r="T304" s="36">
        <v>162.6</v>
      </c>
      <c r="U304">
        <v>190.8</v>
      </c>
      <c r="V304">
        <v>162.19999999999999</v>
      </c>
      <c r="W304">
        <v>151.80000000000001</v>
      </c>
      <c r="X304">
        <v>160.69999999999999</v>
      </c>
      <c r="Y304">
        <v>160.5</v>
      </c>
      <c r="Z304">
        <v>159.80000000000001</v>
      </c>
      <c r="AA304">
        <v>154.80000000000001</v>
      </c>
      <c r="AB304">
        <v>166.3</v>
      </c>
      <c r="AC304">
        <v>150.69999999999999</v>
      </c>
      <c r="AD304">
        <v>154.9</v>
      </c>
      <c r="AE304">
        <v>161.69999999999999</v>
      </c>
      <c r="AF304">
        <v>158.80000000000001</v>
      </c>
      <c r="AG304">
        <v>157.6</v>
      </c>
      <c r="AH304">
        <v>161.30000000000001</v>
      </c>
    </row>
    <row r="305" spans="1:34">
      <c r="A305" t="s">
        <v>60</v>
      </c>
      <c r="B305">
        <v>2021</v>
      </c>
      <c r="C305" t="s">
        <v>194</v>
      </c>
      <c r="D305">
        <v>145.1</v>
      </c>
      <c r="E305">
        <v>204.5</v>
      </c>
      <c r="F305">
        <v>180.4</v>
      </c>
      <c r="G305">
        <v>157.1</v>
      </c>
      <c r="H305">
        <v>188.7</v>
      </c>
      <c r="I305">
        <v>157.69999999999999</v>
      </c>
      <c r="J305">
        <v>152.80000000000001</v>
      </c>
      <c r="K305">
        <v>163.6</v>
      </c>
      <c r="L305">
        <v>113.9</v>
      </c>
      <c r="M305">
        <v>169.7</v>
      </c>
      <c r="N305">
        <v>166.2</v>
      </c>
      <c r="O305">
        <v>171</v>
      </c>
      <c r="P305" s="36">
        <v>192.45</v>
      </c>
      <c r="Q305" s="36">
        <v>154.35</v>
      </c>
      <c r="R305" s="36">
        <v>157.86666666666667</v>
      </c>
      <c r="S305" s="36">
        <v>155.25</v>
      </c>
      <c r="T305" s="36">
        <v>161.69999999999999</v>
      </c>
      <c r="U305">
        <v>189.7</v>
      </c>
      <c r="V305">
        <v>166</v>
      </c>
      <c r="W305">
        <v>161.1</v>
      </c>
      <c r="X305">
        <v>165.3</v>
      </c>
      <c r="Y305" t="s">
        <v>79</v>
      </c>
      <c r="Z305">
        <v>162.5</v>
      </c>
      <c r="AA305">
        <v>160.30000000000001</v>
      </c>
      <c r="AB305">
        <v>170.4</v>
      </c>
      <c r="AC305">
        <v>157.1</v>
      </c>
      <c r="AD305">
        <v>160.69999999999999</v>
      </c>
      <c r="AE305">
        <v>167.2</v>
      </c>
      <c r="AF305">
        <v>160.4</v>
      </c>
      <c r="AG305">
        <v>162.80000000000001</v>
      </c>
      <c r="AH305">
        <v>163.19999999999999</v>
      </c>
    </row>
    <row r="306" spans="1:34">
      <c r="A306" t="s">
        <v>85</v>
      </c>
      <c r="B306">
        <v>2021</v>
      </c>
      <c r="C306" t="s">
        <v>194</v>
      </c>
      <c r="D306">
        <v>149.1</v>
      </c>
      <c r="E306">
        <v>210.9</v>
      </c>
      <c r="F306">
        <v>185</v>
      </c>
      <c r="G306">
        <v>158.19999999999999</v>
      </c>
      <c r="H306">
        <v>170.6</v>
      </c>
      <c r="I306">
        <v>170.9</v>
      </c>
      <c r="J306">
        <v>186.4</v>
      </c>
      <c r="K306">
        <v>164.7</v>
      </c>
      <c r="L306">
        <v>115.7</v>
      </c>
      <c r="M306">
        <v>165.5</v>
      </c>
      <c r="N306">
        <v>153.4</v>
      </c>
      <c r="O306">
        <v>173.5</v>
      </c>
      <c r="P306" s="36">
        <v>197.95</v>
      </c>
      <c r="Q306" s="36">
        <v>156.89999999999998</v>
      </c>
      <c r="R306" s="36">
        <v>153.26666666666668</v>
      </c>
      <c r="S306" s="36">
        <v>178.65</v>
      </c>
      <c r="T306" s="36">
        <v>167.9</v>
      </c>
      <c r="U306">
        <v>195.5</v>
      </c>
      <c r="V306">
        <v>157.9</v>
      </c>
      <c r="W306">
        <v>141.9</v>
      </c>
      <c r="X306">
        <v>155.5</v>
      </c>
      <c r="Y306">
        <v>161.5</v>
      </c>
      <c r="Z306">
        <v>157.69999999999999</v>
      </c>
      <c r="AA306">
        <v>150.69999999999999</v>
      </c>
      <c r="AB306">
        <v>161.5</v>
      </c>
      <c r="AC306">
        <v>149.5</v>
      </c>
      <c r="AD306">
        <v>151.19999999999999</v>
      </c>
      <c r="AE306">
        <v>160.30000000000001</v>
      </c>
      <c r="AF306">
        <v>159.6</v>
      </c>
      <c r="AG306">
        <v>155</v>
      </c>
      <c r="AH306">
        <v>161.80000000000001</v>
      </c>
    </row>
    <row r="307" spans="1:34">
      <c r="A307" t="s">
        <v>104</v>
      </c>
      <c r="B307">
        <v>2021</v>
      </c>
      <c r="C307" t="s">
        <v>194</v>
      </c>
      <c r="D307">
        <v>146.4</v>
      </c>
      <c r="E307">
        <v>206.8</v>
      </c>
      <c r="F307">
        <v>182.2</v>
      </c>
      <c r="G307">
        <v>157.5</v>
      </c>
      <c r="H307">
        <v>182.1</v>
      </c>
      <c r="I307">
        <v>163.9</v>
      </c>
      <c r="J307">
        <v>164.2</v>
      </c>
      <c r="K307">
        <v>164</v>
      </c>
      <c r="L307">
        <v>114.5</v>
      </c>
      <c r="M307">
        <v>168.3</v>
      </c>
      <c r="N307">
        <v>160.9</v>
      </c>
      <c r="O307">
        <v>172.2</v>
      </c>
      <c r="P307" s="36">
        <v>194.5</v>
      </c>
      <c r="Q307" s="36">
        <v>155.19999999999999</v>
      </c>
      <c r="R307" s="36">
        <v>156.26666666666668</v>
      </c>
      <c r="S307" s="36">
        <v>164.05</v>
      </c>
      <c r="T307" s="36">
        <v>164</v>
      </c>
      <c r="U307">
        <v>191.2</v>
      </c>
      <c r="V307">
        <v>162.80000000000001</v>
      </c>
      <c r="W307">
        <v>153.1</v>
      </c>
      <c r="X307">
        <v>161.4</v>
      </c>
      <c r="Y307">
        <v>161.5</v>
      </c>
      <c r="Z307">
        <v>160.69999999999999</v>
      </c>
      <c r="AA307">
        <v>155.80000000000001</v>
      </c>
      <c r="AB307">
        <v>167</v>
      </c>
      <c r="AC307">
        <v>153.1</v>
      </c>
      <c r="AD307">
        <v>155.30000000000001</v>
      </c>
      <c r="AE307">
        <v>163.19999999999999</v>
      </c>
      <c r="AF307">
        <v>160.1</v>
      </c>
      <c r="AG307">
        <v>159</v>
      </c>
      <c r="AH307">
        <v>162.5</v>
      </c>
    </row>
    <row r="308" spans="1:34">
      <c r="A308" t="s">
        <v>60</v>
      </c>
      <c r="B308">
        <v>2021</v>
      </c>
      <c r="C308" t="s">
        <v>213</v>
      </c>
      <c r="D308">
        <v>144.9</v>
      </c>
      <c r="E308">
        <v>202.3</v>
      </c>
      <c r="F308">
        <v>176.5</v>
      </c>
      <c r="G308">
        <v>157.5</v>
      </c>
      <c r="H308">
        <v>190.9</v>
      </c>
      <c r="I308">
        <v>155.69999999999999</v>
      </c>
      <c r="J308">
        <v>153.9</v>
      </c>
      <c r="K308">
        <v>162.80000000000001</v>
      </c>
      <c r="L308">
        <v>115.2</v>
      </c>
      <c r="M308">
        <v>169.8</v>
      </c>
      <c r="N308">
        <v>167.6</v>
      </c>
      <c r="O308">
        <v>171.9</v>
      </c>
      <c r="P308" s="36">
        <v>189.4</v>
      </c>
      <c r="Q308" s="36">
        <v>153.85000000000002</v>
      </c>
      <c r="R308" s="36">
        <v>159.33333333333334</v>
      </c>
      <c r="S308" s="36">
        <v>154.80000000000001</v>
      </c>
      <c r="T308" s="36">
        <v>161.80000000000001</v>
      </c>
      <c r="U308">
        <v>190.2</v>
      </c>
      <c r="V308">
        <v>167</v>
      </c>
      <c r="W308">
        <v>162.6</v>
      </c>
      <c r="X308">
        <v>166.3</v>
      </c>
      <c r="Y308" t="s">
        <v>79</v>
      </c>
      <c r="Z308">
        <v>163.1</v>
      </c>
      <c r="AA308">
        <v>160.9</v>
      </c>
      <c r="AB308">
        <v>171.1</v>
      </c>
      <c r="AC308">
        <v>157.69999999999999</v>
      </c>
      <c r="AD308">
        <v>161.1</v>
      </c>
      <c r="AE308">
        <v>167.5</v>
      </c>
      <c r="AF308">
        <v>160.30000000000001</v>
      </c>
      <c r="AG308">
        <v>163.30000000000001</v>
      </c>
      <c r="AH308">
        <v>163.6</v>
      </c>
    </row>
    <row r="309" spans="1:34">
      <c r="A309" t="s">
        <v>85</v>
      </c>
      <c r="B309">
        <v>2021</v>
      </c>
      <c r="C309" t="s">
        <v>213</v>
      </c>
      <c r="D309">
        <v>149.30000000000001</v>
      </c>
      <c r="E309">
        <v>207.4</v>
      </c>
      <c r="F309">
        <v>174.1</v>
      </c>
      <c r="G309">
        <v>159.19999999999999</v>
      </c>
      <c r="H309">
        <v>175</v>
      </c>
      <c r="I309">
        <v>161.30000000000001</v>
      </c>
      <c r="J309">
        <v>183.3</v>
      </c>
      <c r="K309">
        <v>164.5</v>
      </c>
      <c r="L309">
        <v>120.4</v>
      </c>
      <c r="M309">
        <v>166.2</v>
      </c>
      <c r="N309">
        <v>154.80000000000001</v>
      </c>
      <c r="O309">
        <v>175.1</v>
      </c>
      <c r="P309" s="36">
        <v>190.75</v>
      </c>
      <c r="Q309" s="36">
        <v>156.9</v>
      </c>
      <c r="R309" s="36">
        <v>156.83333333333334</v>
      </c>
      <c r="S309" s="36">
        <v>172.3</v>
      </c>
      <c r="T309" s="36">
        <v>167.3</v>
      </c>
      <c r="U309">
        <v>196.5</v>
      </c>
      <c r="V309">
        <v>159.80000000000001</v>
      </c>
      <c r="W309">
        <v>143.6</v>
      </c>
      <c r="X309">
        <v>157.30000000000001</v>
      </c>
      <c r="Y309">
        <v>162.1</v>
      </c>
      <c r="Z309">
        <v>160.69999999999999</v>
      </c>
      <c r="AA309">
        <v>153.19999999999999</v>
      </c>
      <c r="AB309">
        <v>162.80000000000001</v>
      </c>
      <c r="AC309">
        <v>150.4</v>
      </c>
      <c r="AD309">
        <v>153.69999999999999</v>
      </c>
      <c r="AE309">
        <v>160.4</v>
      </c>
      <c r="AF309">
        <v>159.6</v>
      </c>
      <c r="AG309">
        <v>156</v>
      </c>
      <c r="AH309">
        <v>162.30000000000001</v>
      </c>
    </row>
    <row r="310" spans="1:34">
      <c r="A310" t="s">
        <v>104</v>
      </c>
      <c r="B310">
        <v>2021</v>
      </c>
      <c r="C310" t="s">
        <v>213</v>
      </c>
      <c r="D310">
        <v>146.6</v>
      </c>
      <c r="E310">
        <v>204</v>
      </c>
      <c r="F310">
        <v>172.8</v>
      </c>
      <c r="G310">
        <v>158.4</v>
      </c>
      <c r="H310">
        <v>188</v>
      </c>
      <c r="I310">
        <v>156.80000000000001</v>
      </c>
      <c r="J310">
        <v>162.19999999999999</v>
      </c>
      <c r="K310">
        <v>164.1</v>
      </c>
      <c r="L310">
        <v>119.7</v>
      </c>
      <c r="M310">
        <v>168.8</v>
      </c>
      <c r="N310">
        <v>162.69999999999999</v>
      </c>
      <c r="O310">
        <v>173.9</v>
      </c>
      <c r="P310" s="36">
        <v>188.4</v>
      </c>
      <c r="Q310" s="36">
        <v>155.35</v>
      </c>
      <c r="R310" s="36">
        <v>160.53333333333333</v>
      </c>
      <c r="S310" s="36">
        <v>159.5</v>
      </c>
      <c r="T310" s="36">
        <v>164</v>
      </c>
      <c r="U310">
        <v>192.1</v>
      </c>
      <c r="V310">
        <v>164.5</v>
      </c>
      <c r="W310">
        <v>155.30000000000001</v>
      </c>
      <c r="X310">
        <v>163.19999999999999</v>
      </c>
      <c r="Y310">
        <v>162.1</v>
      </c>
      <c r="Z310">
        <v>162.6</v>
      </c>
      <c r="AA310">
        <v>157.5</v>
      </c>
      <c r="AB310">
        <v>168.4</v>
      </c>
      <c r="AC310">
        <v>154</v>
      </c>
      <c r="AD310">
        <v>157.6</v>
      </c>
      <c r="AE310">
        <v>163.80000000000001</v>
      </c>
      <c r="AF310">
        <v>160</v>
      </c>
      <c r="AG310">
        <v>160</v>
      </c>
      <c r="AH310">
        <v>163.19999999999999</v>
      </c>
    </row>
    <row r="311" spans="1:34">
      <c r="A311" t="s">
        <v>60</v>
      </c>
      <c r="B311">
        <v>2021</v>
      </c>
      <c r="C311" t="s">
        <v>228</v>
      </c>
      <c r="D311">
        <v>145.4</v>
      </c>
      <c r="E311">
        <v>202.1</v>
      </c>
      <c r="F311">
        <v>172</v>
      </c>
      <c r="G311">
        <v>158</v>
      </c>
      <c r="H311">
        <v>195.5</v>
      </c>
      <c r="I311">
        <v>152.69999999999999</v>
      </c>
      <c r="J311">
        <v>151.4</v>
      </c>
      <c r="K311">
        <v>163.9</v>
      </c>
      <c r="L311">
        <v>119.3</v>
      </c>
      <c r="M311">
        <v>170.1</v>
      </c>
      <c r="N311">
        <v>168.3</v>
      </c>
      <c r="O311">
        <v>172.8</v>
      </c>
      <c r="P311" s="36">
        <v>187.05</v>
      </c>
      <c r="Q311" s="36">
        <v>154.65</v>
      </c>
      <c r="R311" s="36">
        <v>162.53333333333333</v>
      </c>
      <c r="S311" s="36">
        <v>152.05000000000001</v>
      </c>
      <c r="T311" s="36">
        <v>162.1</v>
      </c>
      <c r="U311">
        <v>190.5</v>
      </c>
      <c r="V311">
        <v>167.7</v>
      </c>
      <c r="W311">
        <v>163.6</v>
      </c>
      <c r="X311">
        <v>167.1</v>
      </c>
      <c r="Y311" t="s">
        <v>79</v>
      </c>
      <c r="Z311">
        <v>163.69999999999999</v>
      </c>
      <c r="AA311">
        <v>161.30000000000001</v>
      </c>
      <c r="AB311">
        <v>171.9</v>
      </c>
      <c r="AC311">
        <v>157.80000000000001</v>
      </c>
      <c r="AD311">
        <v>162.69999999999999</v>
      </c>
      <c r="AE311">
        <v>168.5</v>
      </c>
      <c r="AF311">
        <v>160.19999999999999</v>
      </c>
      <c r="AG311">
        <v>163.80000000000001</v>
      </c>
      <c r="AH311">
        <v>164</v>
      </c>
    </row>
    <row r="312" spans="1:34">
      <c r="A312" t="s">
        <v>85</v>
      </c>
      <c r="B312">
        <v>2021</v>
      </c>
      <c r="C312" t="s">
        <v>228</v>
      </c>
      <c r="D312">
        <v>149.30000000000001</v>
      </c>
      <c r="E312">
        <v>207.4</v>
      </c>
      <c r="F312">
        <v>174.1</v>
      </c>
      <c r="G312">
        <v>159.1</v>
      </c>
      <c r="H312">
        <v>175</v>
      </c>
      <c r="I312">
        <v>161.19999999999999</v>
      </c>
      <c r="J312">
        <v>183.5</v>
      </c>
      <c r="K312">
        <v>164.5</v>
      </c>
      <c r="L312">
        <v>120.4</v>
      </c>
      <c r="M312">
        <v>166.2</v>
      </c>
      <c r="N312">
        <v>154.80000000000001</v>
      </c>
      <c r="O312">
        <v>175.1</v>
      </c>
      <c r="P312" s="36">
        <v>190.75</v>
      </c>
      <c r="Q312" s="36">
        <v>156.9</v>
      </c>
      <c r="R312" s="36">
        <v>156.83333333333334</v>
      </c>
      <c r="S312" s="36">
        <v>172.35</v>
      </c>
      <c r="T312" s="36">
        <v>167.3</v>
      </c>
      <c r="U312">
        <v>196.5</v>
      </c>
      <c r="V312">
        <v>159.80000000000001</v>
      </c>
      <c r="W312">
        <v>143.6</v>
      </c>
      <c r="X312">
        <v>157.4</v>
      </c>
      <c r="Y312">
        <v>162.1</v>
      </c>
      <c r="Z312">
        <v>160.80000000000001</v>
      </c>
      <c r="AA312">
        <v>153.30000000000001</v>
      </c>
      <c r="AB312">
        <v>162.80000000000001</v>
      </c>
      <c r="AC312">
        <v>150.5</v>
      </c>
      <c r="AD312">
        <v>153.9</v>
      </c>
      <c r="AE312">
        <v>160.30000000000001</v>
      </c>
      <c r="AF312">
        <v>159.6</v>
      </c>
      <c r="AG312">
        <v>156</v>
      </c>
      <c r="AH312">
        <v>162.30000000000001</v>
      </c>
    </row>
    <row r="313" spans="1:34">
      <c r="A313" t="s">
        <v>104</v>
      </c>
      <c r="B313">
        <v>2021</v>
      </c>
      <c r="C313" t="s">
        <v>228</v>
      </c>
      <c r="D313">
        <v>146.6</v>
      </c>
      <c r="E313">
        <v>204</v>
      </c>
      <c r="F313">
        <v>172.8</v>
      </c>
      <c r="G313">
        <v>158.4</v>
      </c>
      <c r="H313">
        <v>188</v>
      </c>
      <c r="I313">
        <v>156.69999999999999</v>
      </c>
      <c r="J313">
        <v>162.30000000000001</v>
      </c>
      <c r="K313">
        <v>164.1</v>
      </c>
      <c r="L313">
        <v>119.7</v>
      </c>
      <c r="M313">
        <v>168.8</v>
      </c>
      <c r="N313">
        <v>162.69999999999999</v>
      </c>
      <c r="O313">
        <v>173.9</v>
      </c>
      <c r="P313" s="36">
        <v>188.4</v>
      </c>
      <c r="Q313" s="36">
        <v>155.35</v>
      </c>
      <c r="R313" s="36">
        <v>160.53333333333333</v>
      </c>
      <c r="S313" s="36">
        <v>159.5</v>
      </c>
      <c r="T313" s="36">
        <v>164</v>
      </c>
      <c r="U313">
        <v>192.1</v>
      </c>
      <c r="V313">
        <v>164.6</v>
      </c>
      <c r="W313">
        <v>155.30000000000001</v>
      </c>
      <c r="X313">
        <v>163.30000000000001</v>
      </c>
      <c r="Y313">
        <v>162.1</v>
      </c>
      <c r="Z313">
        <v>162.6</v>
      </c>
      <c r="AA313">
        <v>157.5</v>
      </c>
      <c r="AB313">
        <v>168.4</v>
      </c>
      <c r="AC313">
        <v>154</v>
      </c>
      <c r="AD313">
        <v>157.69999999999999</v>
      </c>
      <c r="AE313">
        <v>163.69999999999999</v>
      </c>
      <c r="AF313">
        <v>160</v>
      </c>
      <c r="AG313">
        <v>160</v>
      </c>
      <c r="AH313">
        <v>163.19999999999999</v>
      </c>
    </row>
    <row r="314" spans="1:34">
      <c r="A314" t="s">
        <v>60</v>
      </c>
      <c r="B314">
        <v>2021</v>
      </c>
      <c r="C314" t="s">
        <v>238</v>
      </c>
      <c r="D314">
        <v>146.1</v>
      </c>
      <c r="E314">
        <v>202.5</v>
      </c>
      <c r="F314">
        <v>170.1</v>
      </c>
      <c r="G314">
        <v>158.4</v>
      </c>
      <c r="H314">
        <v>198.8</v>
      </c>
      <c r="I314">
        <v>152.6</v>
      </c>
      <c r="J314">
        <v>170.4</v>
      </c>
      <c r="K314">
        <v>165.2</v>
      </c>
      <c r="L314">
        <v>121.6</v>
      </c>
      <c r="M314">
        <v>170.6</v>
      </c>
      <c r="N314">
        <v>168.8</v>
      </c>
      <c r="O314">
        <v>173.6</v>
      </c>
      <c r="P314" s="36">
        <v>186.3</v>
      </c>
      <c r="Q314" s="36">
        <v>155.64999999999998</v>
      </c>
      <c r="R314" s="36">
        <v>164.66666666666666</v>
      </c>
      <c r="S314" s="36">
        <v>161.5</v>
      </c>
      <c r="T314" s="36">
        <v>165.5</v>
      </c>
      <c r="U314">
        <v>191.2</v>
      </c>
      <c r="V314">
        <v>168.9</v>
      </c>
      <c r="W314">
        <v>164.8</v>
      </c>
      <c r="X314">
        <v>168.3</v>
      </c>
      <c r="Y314" t="s">
        <v>79</v>
      </c>
      <c r="Z314">
        <v>165.5</v>
      </c>
      <c r="AA314">
        <v>162</v>
      </c>
      <c r="AB314">
        <v>172.5</v>
      </c>
      <c r="AC314">
        <v>159.5</v>
      </c>
      <c r="AD314">
        <v>163.19999999999999</v>
      </c>
      <c r="AE314">
        <v>169</v>
      </c>
      <c r="AF314">
        <v>161.1</v>
      </c>
      <c r="AG314">
        <v>164.7</v>
      </c>
      <c r="AH314">
        <v>166.3</v>
      </c>
    </row>
    <row r="315" spans="1:34">
      <c r="A315" t="s">
        <v>85</v>
      </c>
      <c r="B315">
        <v>2021</v>
      </c>
      <c r="C315" t="s">
        <v>238</v>
      </c>
      <c r="D315">
        <v>150.1</v>
      </c>
      <c r="E315">
        <v>208.4</v>
      </c>
      <c r="F315">
        <v>173</v>
      </c>
      <c r="G315">
        <v>159.19999999999999</v>
      </c>
      <c r="H315">
        <v>176.6</v>
      </c>
      <c r="I315">
        <v>159.30000000000001</v>
      </c>
      <c r="J315">
        <v>214.4</v>
      </c>
      <c r="K315">
        <v>165.3</v>
      </c>
      <c r="L315">
        <v>122.5</v>
      </c>
      <c r="M315">
        <v>166.8</v>
      </c>
      <c r="N315">
        <v>155.4</v>
      </c>
      <c r="O315">
        <v>175.9</v>
      </c>
      <c r="P315" s="36">
        <v>190.7</v>
      </c>
      <c r="Q315" s="36">
        <v>157.69999999999999</v>
      </c>
      <c r="R315" s="36">
        <v>158.33333333333334</v>
      </c>
      <c r="S315" s="36">
        <v>186.85000000000002</v>
      </c>
      <c r="T315" s="36">
        <v>171.5</v>
      </c>
      <c r="U315">
        <v>197</v>
      </c>
      <c r="V315">
        <v>160.80000000000001</v>
      </c>
      <c r="W315">
        <v>144.4</v>
      </c>
      <c r="X315">
        <v>158.30000000000001</v>
      </c>
      <c r="Y315">
        <v>163.6</v>
      </c>
      <c r="Z315">
        <v>162.19999999999999</v>
      </c>
      <c r="AA315">
        <v>154.30000000000001</v>
      </c>
      <c r="AB315">
        <v>163.5</v>
      </c>
      <c r="AC315">
        <v>152.19999999999999</v>
      </c>
      <c r="AD315">
        <v>155.1</v>
      </c>
      <c r="AE315">
        <v>160.30000000000001</v>
      </c>
      <c r="AF315">
        <v>160.30000000000001</v>
      </c>
      <c r="AG315">
        <v>157</v>
      </c>
      <c r="AH315">
        <v>164.6</v>
      </c>
    </row>
    <row r="316" spans="1:34">
      <c r="A316" t="s">
        <v>104</v>
      </c>
      <c r="B316">
        <v>2021</v>
      </c>
      <c r="C316" t="s">
        <v>238</v>
      </c>
      <c r="D316">
        <v>147.4</v>
      </c>
      <c r="E316">
        <v>204.6</v>
      </c>
      <c r="F316">
        <v>171.2</v>
      </c>
      <c r="G316">
        <v>158.69999999999999</v>
      </c>
      <c r="H316">
        <v>190.6</v>
      </c>
      <c r="I316">
        <v>155.69999999999999</v>
      </c>
      <c r="J316">
        <v>185.3</v>
      </c>
      <c r="K316">
        <v>165.2</v>
      </c>
      <c r="L316">
        <v>121.9</v>
      </c>
      <c r="M316">
        <v>169.3</v>
      </c>
      <c r="N316">
        <v>163.19999999999999</v>
      </c>
      <c r="O316">
        <v>174.7</v>
      </c>
      <c r="P316" s="36">
        <v>187.89999999999998</v>
      </c>
      <c r="Q316" s="36">
        <v>156.30000000000001</v>
      </c>
      <c r="R316" s="36">
        <v>162.4</v>
      </c>
      <c r="S316" s="36">
        <v>170.5</v>
      </c>
      <c r="T316" s="36">
        <v>167.7</v>
      </c>
      <c r="U316">
        <v>192.7</v>
      </c>
      <c r="V316">
        <v>165.7</v>
      </c>
      <c r="W316">
        <v>156.30000000000001</v>
      </c>
      <c r="X316">
        <v>164.3</v>
      </c>
      <c r="Y316">
        <v>163.6</v>
      </c>
      <c r="Z316">
        <v>164.2</v>
      </c>
      <c r="AA316">
        <v>158.4</v>
      </c>
      <c r="AB316">
        <v>169.1</v>
      </c>
      <c r="AC316">
        <v>155.69999999999999</v>
      </c>
      <c r="AD316">
        <v>158.6</v>
      </c>
      <c r="AE316">
        <v>163.9</v>
      </c>
      <c r="AF316">
        <v>160.80000000000001</v>
      </c>
      <c r="AG316">
        <v>161</v>
      </c>
      <c r="AH316">
        <v>165.5</v>
      </c>
    </row>
    <row r="317" spans="1:34">
      <c r="A317" t="s">
        <v>60</v>
      </c>
      <c r="B317">
        <v>2021</v>
      </c>
      <c r="C317" t="s">
        <v>264</v>
      </c>
      <c r="D317">
        <v>146.9</v>
      </c>
      <c r="E317">
        <v>199.8</v>
      </c>
      <c r="F317">
        <v>171.5</v>
      </c>
      <c r="G317">
        <v>159.1</v>
      </c>
      <c r="H317">
        <v>198.4</v>
      </c>
      <c r="I317">
        <v>153.19999999999999</v>
      </c>
      <c r="J317">
        <v>183.9</v>
      </c>
      <c r="K317">
        <v>165.4</v>
      </c>
      <c r="L317">
        <v>122.1</v>
      </c>
      <c r="M317">
        <v>170.8</v>
      </c>
      <c r="N317">
        <v>169.1</v>
      </c>
      <c r="O317">
        <v>174.3</v>
      </c>
      <c r="P317" s="36">
        <v>185.65</v>
      </c>
      <c r="Q317" s="36">
        <v>156.15</v>
      </c>
      <c r="R317" s="36">
        <v>164.93333333333334</v>
      </c>
      <c r="S317" s="36">
        <v>168.55</v>
      </c>
      <c r="T317" s="36">
        <v>167.5</v>
      </c>
      <c r="U317">
        <v>191.4</v>
      </c>
      <c r="V317">
        <v>170.4</v>
      </c>
      <c r="W317">
        <v>166</v>
      </c>
      <c r="X317">
        <v>169.8</v>
      </c>
      <c r="Y317" t="s">
        <v>79</v>
      </c>
      <c r="Z317">
        <v>165.3</v>
      </c>
      <c r="AA317">
        <v>162.9</v>
      </c>
      <c r="AB317">
        <v>173.4</v>
      </c>
      <c r="AC317">
        <v>158.9</v>
      </c>
      <c r="AD317">
        <v>163.80000000000001</v>
      </c>
      <c r="AE317">
        <v>169.3</v>
      </c>
      <c r="AF317">
        <v>162.4</v>
      </c>
      <c r="AG317">
        <v>165.2</v>
      </c>
      <c r="AH317">
        <v>167.6</v>
      </c>
    </row>
    <row r="318" spans="1:34">
      <c r="A318" t="s">
        <v>85</v>
      </c>
      <c r="B318">
        <v>2021</v>
      </c>
      <c r="C318" t="s">
        <v>264</v>
      </c>
      <c r="D318">
        <v>151</v>
      </c>
      <c r="E318">
        <v>204.9</v>
      </c>
      <c r="F318">
        <v>175.4</v>
      </c>
      <c r="G318">
        <v>159.6</v>
      </c>
      <c r="H318">
        <v>175.8</v>
      </c>
      <c r="I318">
        <v>160.30000000000001</v>
      </c>
      <c r="J318">
        <v>229.1</v>
      </c>
      <c r="K318">
        <v>165.1</v>
      </c>
      <c r="L318">
        <v>123.1</v>
      </c>
      <c r="M318">
        <v>167.2</v>
      </c>
      <c r="N318">
        <v>156.1</v>
      </c>
      <c r="O318">
        <v>176.8</v>
      </c>
      <c r="P318" s="36">
        <v>190.15</v>
      </c>
      <c r="Q318" s="36">
        <v>158.05000000000001</v>
      </c>
      <c r="R318" s="36">
        <v>158.56666666666666</v>
      </c>
      <c r="S318" s="36">
        <v>194.7</v>
      </c>
      <c r="T318" s="36">
        <v>173.5</v>
      </c>
      <c r="U318">
        <v>197</v>
      </c>
      <c r="V318">
        <v>162.30000000000001</v>
      </c>
      <c r="W318">
        <v>145.30000000000001</v>
      </c>
      <c r="X318">
        <v>159.69999999999999</v>
      </c>
      <c r="Y318">
        <v>164.2</v>
      </c>
      <c r="Z318">
        <v>161.6</v>
      </c>
      <c r="AA318">
        <v>155.19999999999999</v>
      </c>
      <c r="AB318">
        <v>164.2</v>
      </c>
      <c r="AC318">
        <v>151.19999999999999</v>
      </c>
      <c r="AD318">
        <v>156.69999999999999</v>
      </c>
      <c r="AE318">
        <v>160.80000000000001</v>
      </c>
      <c r="AF318">
        <v>161.80000000000001</v>
      </c>
      <c r="AG318">
        <v>157.30000000000001</v>
      </c>
      <c r="AH318">
        <v>165.6</v>
      </c>
    </row>
    <row r="319" spans="1:34">
      <c r="A319" t="s">
        <v>104</v>
      </c>
      <c r="B319">
        <v>2021</v>
      </c>
      <c r="C319" t="s">
        <v>264</v>
      </c>
      <c r="D319">
        <v>148.19999999999999</v>
      </c>
      <c r="E319">
        <v>201.6</v>
      </c>
      <c r="F319">
        <v>173</v>
      </c>
      <c r="G319">
        <v>159.30000000000001</v>
      </c>
      <c r="H319">
        <v>190.1</v>
      </c>
      <c r="I319">
        <v>156.5</v>
      </c>
      <c r="J319">
        <v>199.2</v>
      </c>
      <c r="K319">
        <v>165.3</v>
      </c>
      <c r="L319">
        <v>122.4</v>
      </c>
      <c r="M319">
        <v>169.6</v>
      </c>
      <c r="N319">
        <v>163.69999999999999</v>
      </c>
      <c r="O319">
        <v>175.5</v>
      </c>
      <c r="P319" s="36">
        <v>187.3</v>
      </c>
      <c r="Q319" s="36">
        <v>156.75</v>
      </c>
      <c r="R319" s="36">
        <v>162.66666666666666</v>
      </c>
      <c r="S319" s="36">
        <v>177.85</v>
      </c>
      <c r="T319" s="36">
        <v>169.7</v>
      </c>
      <c r="U319">
        <v>192.9</v>
      </c>
      <c r="V319">
        <v>167.2</v>
      </c>
      <c r="W319">
        <v>157.4</v>
      </c>
      <c r="X319">
        <v>165.8</v>
      </c>
      <c r="Y319">
        <v>164.2</v>
      </c>
      <c r="Z319">
        <v>163.9</v>
      </c>
      <c r="AA319">
        <v>159.30000000000001</v>
      </c>
      <c r="AB319">
        <v>169.9</v>
      </c>
      <c r="AC319">
        <v>154.80000000000001</v>
      </c>
      <c r="AD319">
        <v>159.80000000000001</v>
      </c>
      <c r="AE319">
        <v>164.3</v>
      </c>
      <c r="AF319">
        <v>162.19999999999999</v>
      </c>
      <c r="AG319">
        <v>161.4</v>
      </c>
      <c r="AH319">
        <v>166.7</v>
      </c>
    </row>
    <row r="320" spans="1:34">
      <c r="A320" t="s">
        <v>60</v>
      </c>
      <c r="B320">
        <v>2021</v>
      </c>
      <c r="C320" t="s">
        <v>273</v>
      </c>
      <c r="D320">
        <v>147.4</v>
      </c>
      <c r="E320">
        <v>197</v>
      </c>
      <c r="F320">
        <v>176.5</v>
      </c>
      <c r="G320">
        <v>159.80000000000001</v>
      </c>
      <c r="H320">
        <v>195.8</v>
      </c>
      <c r="I320">
        <v>152</v>
      </c>
      <c r="J320">
        <v>172.3</v>
      </c>
      <c r="K320">
        <v>164.5</v>
      </c>
      <c r="L320">
        <v>120.6</v>
      </c>
      <c r="M320">
        <v>171.7</v>
      </c>
      <c r="N320">
        <v>169.7</v>
      </c>
      <c r="O320">
        <v>175.1</v>
      </c>
      <c r="P320" s="36">
        <v>186.75</v>
      </c>
      <c r="Q320" s="36">
        <v>155.94999999999999</v>
      </c>
      <c r="R320" s="36">
        <v>163.83333333333334</v>
      </c>
      <c r="S320" s="36">
        <v>162.15</v>
      </c>
      <c r="T320" s="36">
        <v>165.8</v>
      </c>
      <c r="U320">
        <v>190.8</v>
      </c>
      <c r="V320">
        <v>171.8</v>
      </c>
      <c r="W320">
        <v>167.3</v>
      </c>
      <c r="X320">
        <v>171.2</v>
      </c>
      <c r="Y320" t="s">
        <v>79</v>
      </c>
      <c r="Z320">
        <v>165.6</v>
      </c>
      <c r="AA320">
        <v>163.9</v>
      </c>
      <c r="AB320">
        <v>174</v>
      </c>
      <c r="AC320">
        <v>160.1</v>
      </c>
      <c r="AD320">
        <v>164.5</v>
      </c>
      <c r="AE320">
        <v>169.7</v>
      </c>
      <c r="AF320">
        <v>162.80000000000001</v>
      </c>
      <c r="AG320">
        <v>166</v>
      </c>
      <c r="AH320">
        <v>167</v>
      </c>
    </row>
    <row r="321" spans="1:34">
      <c r="A321" t="s">
        <v>85</v>
      </c>
      <c r="B321">
        <v>2021</v>
      </c>
      <c r="C321" t="s">
        <v>273</v>
      </c>
      <c r="D321">
        <v>151.6</v>
      </c>
      <c r="E321">
        <v>202.2</v>
      </c>
      <c r="F321">
        <v>180</v>
      </c>
      <c r="G321">
        <v>160</v>
      </c>
      <c r="H321">
        <v>173.5</v>
      </c>
      <c r="I321">
        <v>158.30000000000001</v>
      </c>
      <c r="J321">
        <v>219.5</v>
      </c>
      <c r="K321">
        <v>164.2</v>
      </c>
      <c r="L321">
        <v>121.9</v>
      </c>
      <c r="M321">
        <v>168.2</v>
      </c>
      <c r="N321">
        <v>156.5</v>
      </c>
      <c r="O321">
        <v>178.2</v>
      </c>
      <c r="P321" s="36">
        <v>191.1</v>
      </c>
      <c r="Q321" s="36">
        <v>157.89999999999998</v>
      </c>
      <c r="R321" s="36">
        <v>157.86666666666665</v>
      </c>
      <c r="S321" s="36">
        <v>188.9</v>
      </c>
      <c r="T321" s="36">
        <v>172.2</v>
      </c>
      <c r="U321">
        <v>196.8</v>
      </c>
      <c r="V321">
        <v>163.30000000000001</v>
      </c>
      <c r="W321">
        <v>146.69999999999999</v>
      </c>
      <c r="X321">
        <v>160.69999999999999</v>
      </c>
      <c r="Y321">
        <v>163.4</v>
      </c>
      <c r="Z321">
        <v>161.69999999999999</v>
      </c>
      <c r="AA321">
        <v>156</v>
      </c>
      <c r="AB321">
        <v>165.1</v>
      </c>
      <c r="AC321">
        <v>151.80000000000001</v>
      </c>
      <c r="AD321">
        <v>157.6</v>
      </c>
      <c r="AE321">
        <v>160.6</v>
      </c>
      <c r="AF321">
        <v>162.4</v>
      </c>
      <c r="AG321">
        <v>157.80000000000001</v>
      </c>
      <c r="AH321">
        <v>165.2</v>
      </c>
    </row>
    <row r="322" spans="1:34">
      <c r="A322" t="s">
        <v>104</v>
      </c>
      <c r="B322">
        <v>2021</v>
      </c>
      <c r="C322" t="s">
        <v>273</v>
      </c>
      <c r="D322">
        <v>148.69999999999999</v>
      </c>
      <c r="E322">
        <v>198.8</v>
      </c>
      <c r="F322">
        <v>177.9</v>
      </c>
      <c r="G322">
        <v>159.9</v>
      </c>
      <c r="H322">
        <v>187.6</v>
      </c>
      <c r="I322">
        <v>154.9</v>
      </c>
      <c r="J322">
        <v>188.3</v>
      </c>
      <c r="K322">
        <v>164.4</v>
      </c>
      <c r="L322">
        <v>121</v>
      </c>
      <c r="M322">
        <v>170.5</v>
      </c>
      <c r="N322">
        <v>164.2</v>
      </c>
      <c r="O322">
        <v>176.5</v>
      </c>
      <c r="P322" s="36">
        <v>188.35000000000002</v>
      </c>
      <c r="Q322" s="36">
        <v>156.55000000000001</v>
      </c>
      <c r="R322" s="36">
        <v>161.70000000000002</v>
      </c>
      <c r="S322" s="36">
        <v>171.60000000000002</v>
      </c>
      <c r="T322" s="36">
        <v>168.2</v>
      </c>
      <c r="U322">
        <v>192.4</v>
      </c>
      <c r="V322">
        <v>168.5</v>
      </c>
      <c r="W322">
        <v>158.69999999999999</v>
      </c>
      <c r="X322">
        <v>167</v>
      </c>
      <c r="Y322">
        <v>163.4</v>
      </c>
      <c r="Z322">
        <v>164.1</v>
      </c>
      <c r="AA322">
        <v>160.19999999999999</v>
      </c>
      <c r="AB322">
        <v>170.6</v>
      </c>
      <c r="AC322">
        <v>155.69999999999999</v>
      </c>
      <c r="AD322">
        <v>160.6</v>
      </c>
      <c r="AE322">
        <v>164.4</v>
      </c>
      <c r="AF322">
        <v>162.6</v>
      </c>
      <c r="AG322">
        <v>162</v>
      </c>
      <c r="AH322">
        <v>166.2</v>
      </c>
    </row>
    <row r="323" spans="1:34">
      <c r="A323" t="s">
        <v>60</v>
      </c>
      <c r="B323">
        <v>2022</v>
      </c>
      <c r="C323" t="s">
        <v>62</v>
      </c>
      <c r="D323">
        <v>148.30000000000001</v>
      </c>
      <c r="E323">
        <v>196.9</v>
      </c>
      <c r="F323">
        <v>178</v>
      </c>
      <c r="G323">
        <v>160.5</v>
      </c>
      <c r="H323">
        <v>192.6</v>
      </c>
      <c r="I323">
        <v>151.19999999999999</v>
      </c>
      <c r="J323">
        <v>159.19999999999999</v>
      </c>
      <c r="K323">
        <v>164</v>
      </c>
      <c r="L323">
        <v>119.3</v>
      </c>
      <c r="M323">
        <v>173.3</v>
      </c>
      <c r="N323">
        <v>169.8</v>
      </c>
      <c r="O323">
        <v>175.8</v>
      </c>
      <c r="P323" s="36">
        <v>187.45</v>
      </c>
      <c r="Q323" s="36">
        <v>156.15</v>
      </c>
      <c r="R323" s="36">
        <v>162.56666666666666</v>
      </c>
      <c r="S323" s="36">
        <v>155.19999999999999</v>
      </c>
      <c r="T323" s="36">
        <v>164.1</v>
      </c>
      <c r="U323">
        <v>190.7</v>
      </c>
      <c r="V323">
        <v>173.2</v>
      </c>
      <c r="W323">
        <v>169.3</v>
      </c>
      <c r="X323">
        <v>172.7</v>
      </c>
      <c r="Y323" t="s">
        <v>79</v>
      </c>
      <c r="Z323">
        <v>165.8</v>
      </c>
      <c r="AA323">
        <v>164.9</v>
      </c>
      <c r="AB323">
        <v>174.7</v>
      </c>
      <c r="AC323">
        <v>160.80000000000001</v>
      </c>
      <c r="AD323">
        <v>164.9</v>
      </c>
      <c r="AE323">
        <v>169.9</v>
      </c>
      <c r="AF323">
        <v>163.19999999999999</v>
      </c>
      <c r="AG323">
        <v>166.6</v>
      </c>
      <c r="AH323">
        <v>166.4</v>
      </c>
    </row>
    <row r="324" spans="1:34">
      <c r="A324" t="s">
        <v>85</v>
      </c>
      <c r="B324">
        <v>2022</v>
      </c>
      <c r="C324" t="s">
        <v>62</v>
      </c>
      <c r="D324">
        <v>152.19999999999999</v>
      </c>
      <c r="E324">
        <v>202.1</v>
      </c>
      <c r="F324">
        <v>180.1</v>
      </c>
      <c r="G324">
        <v>160.4</v>
      </c>
      <c r="H324">
        <v>171</v>
      </c>
      <c r="I324">
        <v>156.5</v>
      </c>
      <c r="J324">
        <v>203.6</v>
      </c>
      <c r="K324">
        <v>163.80000000000001</v>
      </c>
      <c r="L324">
        <v>121.3</v>
      </c>
      <c r="M324">
        <v>169.8</v>
      </c>
      <c r="N324">
        <v>156.6</v>
      </c>
      <c r="O324">
        <v>179</v>
      </c>
      <c r="P324" s="36">
        <v>191.1</v>
      </c>
      <c r="Q324" s="36">
        <v>158</v>
      </c>
      <c r="R324" s="36">
        <v>157.1</v>
      </c>
      <c r="S324" s="36">
        <v>180.05</v>
      </c>
      <c r="T324" s="36">
        <v>170.3</v>
      </c>
      <c r="U324">
        <v>196.4</v>
      </c>
      <c r="V324">
        <v>164.7</v>
      </c>
      <c r="W324">
        <v>148.5</v>
      </c>
      <c r="X324">
        <v>162.19999999999999</v>
      </c>
      <c r="Y324">
        <v>164.5</v>
      </c>
      <c r="Z324">
        <v>161.6</v>
      </c>
      <c r="AA324">
        <v>156.80000000000001</v>
      </c>
      <c r="AB324">
        <v>166.1</v>
      </c>
      <c r="AC324">
        <v>152.69999999999999</v>
      </c>
      <c r="AD324">
        <v>158.4</v>
      </c>
      <c r="AE324">
        <v>161</v>
      </c>
      <c r="AF324">
        <v>162.80000000000001</v>
      </c>
      <c r="AG324">
        <v>158.6</v>
      </c>
      <c r="AH324">
        <v>165</v>
      </c>
    </row>
    <row r="325" spans="1:34">
      <c r="A325" t="s">
        <v>104</v>
      </c>
      <c r="B325">
        <v>2022</v>
      </c>
      <c r="C325" t="s">
        <v>62</v>
      </c>
      <c r="D325">
        <v>149.5</v>
      </c>
      <c r="E325">
        <v>198.7</v>
      </c>
      <c r="F325">
        <v>178.8</v>
      </c>
      <c r="G325">
        <v>160.5</v>
      </c>
      <c r="H325">
        <v>184.7</v>
      </c>
      <c r="I325">
        <v>153.69999999999999</v>
      </c>
      <c r="J325">
        <v>174.3</v>
      </c>
      <c r="K325">
        <v>163.9</v>
      </c>
      <c r="L325">
        <v>120</v>
      </c>
      <c r="M325">
        <v>172.1</v>
      </c>
      <c r="N325">
        <v>164.3</v>
      </c>
      <c r="O325">
        <v>177.3</v>
      </c>
      <c r="P325" s="36">
        <v>188.75</v>
      </c>
      <c r="Q325" s="36">
        <v>156.69999999999999</v>
      </c>
      <c r="R325" s="36">
        <v>160.66666666666666</v>
      </c>
      <c r="S325" s="36">
        <v>164</v>
      </c>
      <c r="T325" s="36">
        <v>166.4</v>
      </c>
      <c r="U325">
        <v>192.2</v>
      </c>
      <c r="V325">
        <v>169.9</v>
      </c>
      <c r="W325">
        <v>160.69999999999999</v>
      </c>
      <c r="X325">
        <v>168.5</v>
      </c>
      <c r="Y325">
        <v>164.5</v>
      </c>
      <c r="Z325">
        <v>164.2</v>
      </c>
      <c r="AA325">
        <v>161.1</v>
      </c>
      <c r="AB325">
        <v>171.4</v>
      </c>
      <c r="AC325">
        <v>156.5</v>
      </c>
      <c r="AD325">
        <v>161.19999999999999</v>
      </c>
      <c r="AE325">
        <v>164.7</v>
      </c>
      <c r="AF325">
        <v>163</v>
      </c>
      <c r="AG325">
        <v>162.69999999999999</v>
      </c>
      <c r="AH325">
        <v>165.7</v>
      </c>
    </row>
    <row r="326" spans="1:34">
      <c r="A326" t="s">
        <v>60</v>
      </c>
      <c r="B326">
        <v>2022</v>
      </c>
      <c r="C326" t="s">
        <v>116</v>
      </c>
      <c r="D326">
        <v>148.80000000000001</v>
      </c>
      <c r="E326">
        <v>198.1</v>
      </c>
      <c r="F326">
        <v>175.5</v>
      </c>
      <c r="G326">
        <v>160.69999999999999</v>
      </c>
      <c r="H326">
        <v>192.6</v>
      </c>
      <c r="I326">
        <v>151.4</v>
      </c>
      <c r="J326">
        <v>155.19999999999999</v>
      </c>
      <c r="K326">
        <v>163.9</v>
      </c>
      <c r="L326">
        <v>118.1</v>
      </c>
      <c r="M326">
        <v>175.4</v>
      </c>
      <c r="N326">
        <v>170.5</v>
      </c>
      <c r="O326">
        <v>176.3</v>
      </c>
      <c r="P326" s="36">
        <v>186.8</v>
      </c>
      <c r="Q326" s="36">
        <v>156.35000000000002</v>
      </c>
      <c r="R326" s="36">
        <v>162.33333333333334</v>
      </c>
      <c r="S326" s="36">
        <v>153.30000000000001</v>
      </c>
      <c r="T326" s="36">
        <v>163.9</v>
      </c>
      <c r="U326">
        <v>191.5</v>
      </c>
      <c r="V326">
        <v>174.1</v>
      </c>
      <c r="W326">
        <v>171</v>
      </c>
      <c r="X326">
        <v>173.7</v>
      </c>
      <c r="Y326" t="s">
        <v>79</v>
      </c>
      <c r="Z326">
        <v>167.4</v>
      </c>
      <c r="AA326">
        <v>165.7</v>
      </c>
      <c r="AB326">
        <v>175.3</v>
      </c>
      <c r="AC326">
        <v>161.19999999999999</v>
      </c>
      <c r="AD326">
        <v>165.5</v>
      </c>
      <c r="AE326">
        <v>170.3</v>
      </c>
      <c r="AF326">
        <v>164.5</v>
      </c>
      <c r="AG326">
        <v>167.3</v>
      </c>
      <c r="AH326">
        <v>166.7</v>
      </c>
    </row>
    <row r="327" spans="1:34">
      <c r="A327" t="s">
        <v>85</v>
      </c>
      <c r="B327">
        <v>2022</v>
      </c>
      <c r="C327" t="s">
        <v>116</v>
      </c>
      <c r="D327">
        <v>152.5</v>
      </c>
      <c r="E327">
        <v>205.2</v>
      </c>
      <c r="F327">
        <v>176.4</v>
      </c>
      <c r="G327">
        <v>160.6</v>
      </c>
      <c r="H327">
        <v>171.5</v>
      </c>
      <c r="I327">
        <v>156.4</v>
      </c>
      <c r="J327">
        <v>198</v>
      </c>
      <c r="K327">
        <v>163.19999999999999</v>
      </c>
      <c r="L327">
        <v>120.6</v>
      </c>
      <c r="M327">
        <v>172.2</v>
      </c>
      <c r="N327">
        <v>156.69999999999999</v>
      </c>
      <c r="O327">
        <v>180</v>
      </c>
      <c r="P327" s="36">
        <v>190.8</v>
      </c>
      <c r="Q327" s="36">
        <v>157.85</v>
      </c>
      <c r="R327" s="36">
        <v>157.36666666666667</v>
      </c>
      <c r="S327" s="36">
        <v>177.2</v>
      </c>
      <c r="T327" s="36">
        <v>170.2</v>
      </c>
      <c r="U327">
        <v>196.5</v>
      </c>
      <c r="V327">
        <v>165.7</v>
      </c>
      <c r="W327">
        <v>150.4</v>
      </c>
      <c r="X327">
        <v>163.4</v>
      </c>
      <c r="Y327">
        <v>165.5</v>
      </c>
      <c r="Z327">
        <v>163</v>
      </c>
      <c r="AA327">
        <v>157.4</v>
      </c>
      <c r="AB327">
        <v>167.2</v>
      </c>
      <c r="AC327">
        <v>153.1</v>
      </c>
      <c r="AD327">
        <v>159.5</v>
      </c>
      <c r="AE327">
        <v>162</v>
      </c>
      <c r="AF327">
        <v>164.2</v>
      </c>
      <c r="AG327">
        <v>159.4</v>
      </c>
      <c r="AH327">
        <v>165.5</v>
      </c>
    </row>
    <row r="328" spans="1:34">
      <c r="A328" t="s">
        <v>104</v>
      </c>
      <c r="B328">
        <v>2022</v>
      </c>
      <c r="C328" t="s">
        <v>116</v>
      </c>
      <c r="D328">
        <v>150</v>
      </c>
      <c r="E328">
        <v>200.6</v>
      </c>
      <c r="F328">
        <v>175.8</v>
      </c>
      <c r="G328">
        <v>160.69999999999999</v>
      </c>
      <c r="H328">
        <v>184.9</v>
      </c>
      <c r="I328">
        <v>153.69999999999999</v>
      </c>
      <c r="J328">
        <v>169.7</v>
      </c>
      <c r="K328">
        <v>163.69999999999999</v>
      </c>
      <c r="L328">
        <v>118.9</v>
      </c>
      <c r="M328">
        <v>174.3</v>
      </c>
      <c r="N328">
        <v>164.7</v>
      </c>
      <c r="O328">
        <v>178</v>
      </c>
      <c r="P328" s="36">
        <v>188.2</v>
      </c>
      <c r="Q328" s="36">
        <v>156.85</v>
      </c>
      <c r="R328" s="36">
        <v>160.6</v>
      </c>
      <c r="S328" s="36">
        <v>161.69999999999999</v>
      </c>
      <c r="T328" s="36">
        <v>166.2</v>
      </c>
      <c r="U328">
        <v>192.8</v>
      </c>
      <c r="V328">
        <v>170.8</v>
      </c>
      <c r="W328">
        <v>162.4</v>
      </c>
      <c r="X328">
        <v>169.6</v>
      </c>
      <c r="Y328">
        <v>165.5</v>
      </c>
      <c r="Z328">
        <v>165.7</v>
      </c>
      <c r="AA328">
        <v>161.80000000000001</v>
      </c>
      <c r="AB328">
        <v>172.2</v>
      </c>
      <c r="AC328">
        <v>156.9</v>
      </c>
      <c r="AD328">
        <v>162.1</v>
      </c>
      <c r="AE328">
        <v>165.4</v>
      </c>
      <c r="AF328">
        <v>164.4</v>
      </c>
      <c r="AG328">
        <v>163.5</v>
      </c>
      <c r="AH328">
        <v>166.1</v>
      </c>
    </row>
    <row r="329" spans="1:34">
      <c r="A329" t="s">
        <v>60</v>
      </c>
      <c r="B329">
        <v>2022</v>
      </c>
      <c r="C329" t="s">
        <v>138</v>
      </c>
      <c r="D329">
        <v>150.19999999999999</v>
      </c>
      <c r="E329">
        <v>208</v>
      </c>
      <c r="F329">
        <v>167.9</v>
      </c>
      <c r="G329">
        <v>162</v>
      </c>
      <c r="H329">
        <v>203.1</v>
      </c>
      <c r="I329">
        <v>155.9</v>
      </c>
      <c r="J329">
        <v>155.80000000000001</v>
      </c>
      <c r="K329">
        <v>164.2</v>
      </c>
      <c r="L329">
        <v>118.1</v>
      </c>
      <c r="M329">
        <v>178.7</v>
      </c>
      <c r="N329">
        <v>171.2</v>
      </c>
      <c r="O329">
        <v>177.4</v>
      </c>
      <c r="P329" s="36">
        <v>187.95</v>
      </c>
      <c r="Q329" s="36">
        <v>157.19999999999999</v>
      </c>
      <c r="R329" s="36">
        <v>166.20000000000002</v>
      </c>
      <c r="S329" s="36">
        <v>155.85000000000002</v>
      </c>
      <c r="T329" s="36">
        <v>166.6</v>
      </c>
      <c r="U329">
        <v>192.3</v>
      </c>
      <c r="V329">
        <v>175.4</v>
      </c>
      <c r="W329">
        <v>173.2</v>
      </c>
      <c r="X329">
        <v>175.1</v>
      </c>
      <c r="Y329" t="s">
        <v>79</v>
      </c>
      <c r="Z329">
        <v>168.9</v>
      </c>
      <c r="AA329">
        <v>166.5</v>
      </c>
      <c r="AB329">
        <v>176</v>
      </c>
      <c r="AC329">
        <v>162</v>
      </c>
      <c r="AD329">
        <v>166.6</v>
      </c>
      <c r="AE329">
        <v>170.6</v>
      </c>
      <c r="AF329">
        <v>167.4</v>
      </c>
      <c r="AG329">
        <v>168.3</v>
      </c>
      <c r="AH329">
        <v>168.7</v>
      </c>
    </row>
    <row r="330" spans="1:34">
      <c r="A330" t="s">
        <v>85</v>
      </c>
      <c r="B330">
        <v>2022</v>
      </c>
      <c r="C330" t="s">
        <v>138</v>
      </c>
      <c r="D330">
        <v>153.69999999999999</v>
      </c>
      <c r="E330">
        <v>215.8</v>
      </c>
      <c r="F330">
        <v>167.7</v>
      </c>
      <c r="G330">
        <v>162.6</v>
      </c>
      <c r="H330">
        <v>180</v>
      </c>
      <c r="I330">
        <v>159.6</v>
      </c>
      <c r="J330">
        <v>188.4</v>
      </c>
      <c r="K330">
        <v>163.4</v>
      </c>
      <c r="L330">
        <v>120.3</v>
      </c>
      <c r="M330">
        <v>174.7</v>
      </c>
      <c r="N330">
        <v>157.1</v>
      </c>
      <c r="O330">
        <v>181.5</v>
      </c>
      <c r="P330" s="36">
        <v>191.75</v>
      </c>
      <c r="Q330" s="36">
        <v>158.55000000000001</v>
      </c>
      <c r="R330" s="36">
        <v>160.6</v>
      </c>
      <c r="S330" s="36">
        <v>174</v>
      </c>
      <c r="T330" s="36">
        <v>171.5</v>
      </c>
      <c r="U330">
        <v>197.5</v>
      </c>
      <c r="V330">
        <v>167.1</v>
      </c>
      <c r="W330">
        <v>152.6</v>
      </c>
      <c r="X330">
        <v>164.9</v>
      </c>
      <c r="Y330">
        <v>165.3</v>
      </c>
      <c r="Z330">
        <v>164.5</v>
      </c>
      <c r="AA330">
        <v>158.6</v>
      </c>
      <c r="AB330">
        <v>168.2</v>
      </c>
      <c r="AC330">
        <v>154.19999999999999</v>
      </c>
      <c r="AD330">
        <v>160.80000000000001</v>
      </c>
      <c r="AE330">
        <v>162.69999999999999</v>
      </c>
      <c r="AF330">
        <v>166.8</v>
      </c>
      <c r="AG330">
        <v>160.6</v>
      </c>
      <c r="AH330">
        <v>166.5</v>
      </c>
    </row>
    <row r="331" spans="1:34">
      <c r="A331" t="s">
        <v>104</v>
      </c>
      <c r="B331">
        <v>2022</v>
      </c>
      <c r="C331" t="s">
        <v>138</v>
      </c>
      <c r="D331">
        <v>151.30000000000001</v>
      </c>
      <c r="E331">
        <v>210.7</v>
      </c>
      <c r="F331">
        <v>167.8</v>
      </c>
      <c r="G331">
        <v>162.19999999999999</v>
      </c>
      <c r="H331">
        <v>194.6</v>
      </c>
      <c r="I331">
        <v>157.6</v>
      </c>
      <c r="J331">
        <v>166.9</v>
      </c>
      <c r="K331">
        <v>163.9</v>
      </c>
      <c r="L331">
        <v>118.8</v>
      </c>
      <c r="M331">
        <v>177.4</v>
      </c>
      <c r="N331">
        <v>165.3</v>
      </c>
      <c r="O331">
        <v>179.3</v>
      </c>
      <c r="P331" s="36">
        <v>189.25</v>
      </c>
      <c r="Q331" s="36">
        <v>157.60000000000002</v>
      </c>
      <c r="R331" s="36">
        <v>164.23333333333332</v>
      </c>
      <c r="S331" s="36">
        <v>162.25</v>
      </c>
      <c r="T331" s="36">
        <v>168.4</v>
      </c>
      <c r="U331">
        <v>193.7</v>
      </c>
      <c r="V331">
        <v>172.1</v>
      </c>
      <c r="W331">
        <v>164.6</v>
      </c>
      <c r="X331">
        <v>171.1</v>
      </c>
      <c r="Y331">
        <v>165.3</v>
      </c>
      <c r="Z331">
        <v>167.2</v>
      </c>
      <c r="AA331">
        <v>162.80000000000001</v>
      </c>
      <c r="AB331">
        <v>173</v>
      </c>
      <c r="AC331">
        <v>157.9</v>
      </c>
      <c r="AD331">
        <v>163.30000000000001</v>
      </c>
      <c r="AE331">
        <v>166</v>
      </c>
      <c r="AF331">
        <v>167.2</v>
      </c>
      <c r="AG331">
        <v>164.6</v>
      </c>
      <c r="AH331">
        <v>167.7</v>
      </c>
    </row>
    <row r="332" spans="1:34">
      <c r="A332" t="s">
        <v>60</v>
      </c>
      <c r="B332">
        <v>2022</v>
      </c>
      <c r="C332" t="s">
        <v>154</v>
      </c>
      <c r="D332">
        <v>151.80000000000001</v>
      </c>
      <c r="E332">
        <v>209.7</v>
      </c>
      <c r="F332">
        <v>164.5</v>
      </c>
      <c r="G332">
        <v>163.80000000000001</v>
      </c>
      <c r="H332">
        <v>207.4</v>
      </c>
      <c r="I332">
        <v>169.7</v>
      </c>
      <c r="J332">
        <v>153.6</v>
      </c>
      <c r="K332">
        <v>165.1</v>
      </c>
      <c r="L332">
        <v>118.2</v>
      </c>
      <c r="M332">
        <v>182.9</v>
      </c>
      <c r="N332">
        <v>172.4</v>
      </c>
      <c r="O332">
        <v>178.9</v>
      </c>
      <c r="P332" s="36">
        <v>187.1</v>
      </c>
      <c r="Q332" s="36">
        <v>158.44999999999999</v>
      </c>
      <c r="R332" s="36">
        <v>168.16666666666666</v>
      </c>
      <c r="S332" s="36">
        <v>161.64999999999998</v>
      </c>
      <c r="T332" s="36">
        <v>168.6</v>
      </c>
      <c r="U332">
        <v>192.8</v>
      </c>
      <c r="V332">
        <v>177.5</v>
      </c>
      <c r="W332">
        <v>175.1</v>
      </c>
      <c r="X332">
        <v>177.1</v>
      </c>
      <c r="Y332" t="s">
        <v>79</v>
      </c>
      <c r="Z332">
        <v>173.3</v>
      </c>
      <c r="AA332">
        <v>167.7</v>
      </c>
      <c r="AB332">
        <v>177</v>
      </c>
      <c r="AC332">
        <v>166.2</v>
      </c>
      <c r="AD332">
        <v>167.2</v>
      </c>
      <c r="AE332">
        <v>170.9</v>
      </c>
      <c r="AF332">
        <v>169</v>
      </c>
      <c r="AG332">
        <v>170.2</v>
      </c>
      <c r="AH332">
        <v>170.8</v>
      </c>
    </row>
    <row r="333" spans="1:34">
      <c r="A333" t="s">
        <v>85</v>
      </c>
      <c r="B333">
        <v>2022</v>
      </c>
      <c r="C333" t="s">
        <v>154</v>
      </c>
      <c r="D333">
        <v>155.4</v>
      </c>
      <c r="E333">
        <v>215.8</v>
      </c>
      <c r="F333">
        <v>164.6</v>
      </c>
      <c r="G333">
        <v>164.2</v>
      </c>
      <c r="H333">
        <v>186</v>
      </c>
      <c r="I333">
        <v>175.9</v>
      </c>
      <c r="J333">
        <v>190.7</v>
      </c>
      <c r="K333">
        <v>164</v>
      </c>
      <c r="L333">
        <v>120.5</v>
      </c>
      <c r="M333">
        <v>178</v>
      </c>
      <c r="N333">
        <v>157.5</v>
      </c>
      <c r="O333">
        <v>183.3</v>
      </c>
      <c r="P333" s="36">
        <v>190.2</v>
      </c>
      <c r="Q333" s="36">
        <v>159.69999999999999</v>
      </c>
      <c r="R333" s="36">
        <v>163.26666666666668</v>
      </c>
      <c r="S333" s="36">
        <v>183.3</v>
      </c>
      <c r="T333" s="36">
        <v>174.5</v>
      </c>
      <c r="U333">
        <v>197.1</v>
      </c>
      <c r="V333">
        <v>168.4</v>
      </c>
      <c r="W333">
        <v>154.5</v>
      </c>
      <c r="X333">
        <v>166.3</v>
      </c>
      <c r="Y333">
        <v>167</v>
      </c>
      <c r="Z333">
        <v>170.5</v>
      </c>
      <c r="AA333">
        <v>159.80000000000001</v>
      </c>
      <c r="AB333">
        <v>169</v>
      </c>
      <c r="AC333">
        <v>159.30000000000001</v>
      </c>
      <c r="AD333">
        <v>162.19999999999999</v>
      </c>
      <c r="AE333">
        <v>164</v>
      </c>
      <c r="AF333">
        <v>168.4</v>
      </c>
      <c r="AG333">
        <v>163.1</v>
      </c>
      <c r="AH333">
        <v>169.2</v>
      </c>
    </row>
    <row r="334" spans="1:34">
      <c r="A334" t="s">
        <v>104</v>
      </c>
      <c r="B334">
        <v>2022</v>
      </c>
      <c r="C334" t="s">
        <v>154</v>
      </c>
      <c r="D334">
        <v>152.9</v>
      </c>
      <c r="E334">
        <v>211.8</v>
      </c>
      <c r="F334">
        <v>164.5</v>
      </c>
      <c r="G334">
        <v>163.9</v>
      </c>
      <c r="H334">
        <v>199.5</v>
      </c>
      <c r="I334">
        <v>172.6</v>
      </c>
      <c r="J334">
        <v>166.2</v>
      </c>
      <c r="K334">
        <v>164.7</v>
      </c>
      <c r="L334">
        <v>119</v>
      </c>
      <c r="M334">
        <v>181.3</v>
      </c>
      <c r="N334">
        <v>166.2</v>
      </c>
      <c r="O334">
        <v>180.9</v>
      </c>
      <c r="P334" s="36">
        <v>188.15</v>
      </c>
      <c r="Q334" s="36">
        <v>158.80000000000001</v>
      </c>
      <c r="R334" s="36">
        <v>166.46666666666667</v>
      </c>
      <c r="S334" s="36">
        <v>169.39999999999998</v>
      </c>
      <c r="T334" s="36">
        <v>170.8</v>
      </c>
      <c r="U334">
        <v>193.9</v>
      </c>
      <c r="V334">
        <v>173.9</v>
      </c>
      <c r="W334">
        <v>166.5</v>
      </c>
      <c r="X334">
        <v>172.8</v>
      </c>
      <c r="Y334">
        <v>167</v>
      </c>
      <c r="Z334">
        <v>172.2</v>
      </c>
      <c r="AA334">
        <v>164</v>
      </c>
      <c r="AB334">
        <v>174</v>
      </c>
      <c r="AC334">
        <v>162.6</v>
      </c>
      <c r="AD334">
        <v>164.4</v>
      </c>
      <c r="AE334">
        <v>166.9</v>
      </c>
      <c r="AF334">
        <v>168.8</v>
      </c>
      <c r="AG334">
        <v>166.8</v>
      </c>
      <c r="AH334">
        <v>170.1</v>
      </c>
    </row>
    <row r="335" spans="1:34">
      <c r="A335" t="s">
        <v>60</v>
      </c>
      <c r="B335">
        <v>2022</v>
      </c>
      <c r="C335" t="s">
        <v>167</v>
      </c>
      <c r="D335">
        <v>152.9</v>
      </c>
      <c r="E335">
        <v>214.7</v>
      </c>
      <c r="F335">
        <v>161.4</v>
      </c>
      <c r="G335">
        <v>164.6</v>
      </c>
      <c r="H335">
        <v>209.9</v>
      </c>
      <c r="I335">
        <v>168</v>
      </c>
      <c r="J335">
        <v>160.4</v>
      </c>
      <c r="K335">
        <v>165</v>
      </c>
      <c r="L335">
        <v>118.9</v>
      </c>
      <c r="M335">
        <v>186.6</v>
      </c>
      <c r="N335">
        <v>173.2</v>
      </c>
      <c r="O335">
        <v>180.4</v>
      </c>
      <c r="P335" s="36">
        <v>188.05</v>
      </c>
      <c r="Q335" s="36">
        <v>158.94999999999999</v>
      </c>
      <c r="R335" s="36">
        <v>169.73333333333335</v>
      </c>
      <c r="S335" s="36">
        <v>164.2</v>
      </c>
      <c r="T335" s="36">
        <v>170.8</v>
      </c>
      <c r="U335">
        <v>192.9</v>
      </c>
      <c r="V335">
        <v>179.3</v>
      </c>
      <c r="W335">
        <v>177.2</v>
      </c>
      <c r="X335">
        <v>179</v>
      </c>
      <c r="Y335" t="s">
        <v>79</v>
      </c>
      <c r="Z335">
        <v>175.3</v>
      </c>
      <c r="AA335">
        <v>168.9</v>
      </c>
      <c r="AB335">
        <v>177.7</v>
      </c>
      <c r="AC335">
        <v>167.1</v>
      </c>
      <c r="AD335">
        <v>167.6</v>
      </c>
      <c r="AE335">
        <v>171.8</v>
      </c>
      <c r="AF335">
        <v>168.5</v>
      </c>
      <c r="AG335">
        <v>170.9</v>
      </c>
      <c r="AH335">
        <v>172.5</v>
      </c>
    </row>
    <row r="336" spans="1:34">
      <c r="A336" t="s">
        <v>85</v>
      </c>
      <c r="B336">
        <v>2022</v>
      </c>
      <c r="C336" t="s">
        <v>167</v>
      </c>
      <c r="D336">
        <v>156.69999999999999</v>
      </c>
      <c r="E336">
        <v>221.2</v>
      </c>
      <c r="F336">
        <v>164.1</v>
      </c>
      <c r="G336">
        <v>165.4</v>
      </c>
      <c r="H336">
        <v>189.5</v>
      </c>
      <c r="I336">
        <v>174.5</v>
      </c>
      <c r="J336">
        <v>203.2</v>
      </c>
      <c r="K336">
        <v>164.1</v>
      </c>
      <c r="L336">
        <v>121.2</v>
      </c>
      <c r="M336">
        <v>181.4</v>
      </c>
      <c r="N336">
        <v>158.5</v>
      </c>
      <c r="O336">
        <v>184.9</v>
      </c>
      <c r="P336" s="36">
        <v>192.64999999999998</v>
      </c>
      <c r="Q336" s="36">
        <v>160.39999999999998</v>
      </c>
      <c r="R336" s="36">
        <v>165.20000000000002</v>
      </c>
      <c r="S336" s="36">
        <v>188.85</v>
      </c>
      <c r="T336" s="36">
        <v>177.5</v>
      </c>
      <c r="U336">
        <v>197.5</v>
      </c>
      <c r="V336">
        <v>170</v>
      </c>
      <c r="W336">
        <v>155.9</v>
      </c>
      <c r="X336">
        <v>167.8</v>
      </c>
      <c r="Y336">
        <v>167.5</v>
      </c>
      <c r="Z336">
        <v>173.5</v>
      </c>
      <c r="AA336">
        <v>161.1</v>
      </c>
      <c r="AB336">
        <v>170.1</v>
      </c>
      <c r="AC336">
        <v>159.4</v>
      </c>
      <c r="AD336">
        <v>163.19999999999999</v>
      </c>
      <c r="AE336">
        <v>165.2</v>
      </c>
      <c r="AF336">
        <v>168.2</v>
      </c>
      <c r="AG336">
        <v>163.80000000000001</v>
      </c>
      <c r="AH336">
        <v>170.8</v>
      </c>
    </row>
    <row r="337" spans="1:34">
      <c r="A337" t="s">
        <v>104</v>
      </c>
      <c r="B337">
        <v>2022</v>
      </c>
      <c r="C337" t="s">
        <v>167</v>
      </c>
      <c r="D337">
        <v>154.1</v>
      </c>
      <c r="E337">
        <v>217</v>
      </c>
      <c r="F337">
        <v>162.4</v>
      </c>
      <c r="G337">
        <v>164.9</v>
      </c>
      <c r="H337">
        <v>202.4</v>
      </c>
      <c r="I337">
        <v>171</v>
      </c>
      <c r="J337">
        <v>174.9</v>
      </c>
      <c r="K337">
        <v>164.7</v>
      </c>
      <c r="L337">
        <v>119.7</v>
      </c>
      <c r="M337">
        <v>184.9</v>
      </c>
      <c r="N337">
        <v>167.1</v>
      </c>
      <c r="O337">
        <v>182.5</v>
      </c>
      <c r="P337" s="36">
        <v>189.7</v>
      </c>
      <c r="Q337" s="36">
        <v>159.39999999999998</v>
      </c>
      <c r="R337" s="36">
        <v>168.20000000000002</v>
      </c>
      <c r="S337" s="36">
        <v>172.95</v>
      </c>
      <c r="T337" s="36">
        <v>173.3</v>
      </c>
      <c r="U337">
        <v>194.1</v>
      </c>
      <c r="V337">
        <v>175.6</v>
      </c>
      <c r="W337">
        <v>168.4</v>
      </c>
      <c r="X337">
        <v>174.6</v>
      </c>
      <c r="Y337">
        <v>167.5</v>
      </c>
      <c r="Z337">
        <v>174.6</v>
      </c>
      <c r="AA337">
        <v>165.2</v>
      </c>
      <c r="AB337">
        <v>174.8</v>
      </c>
      <c r="AC337">
        <v>163</v>
      </c>
      <c r="AD337">
        <v>165.1</v>
      </c>
      <c r="AE337">
        <v>167.9</v>
      </c>
      <c r="AF337">
        <v>168.4</v>
      </c>
      <c r="AG337">
        <v>167.5</v>
      </c>
      <c r="AH337">
        <v>171.7</v>
      </c>
    </row>
    <row r="338" spans="1:34">
      <c r="A338" t="s">
        <v>60</v>
      </c>
      <c r="B338">
        <v>2022</v>
      </c>
      <c r="C338" t="s">
        <v>177</v>
      </c>
      <c r="D338">
        <v>153.80000000000001</v>
      </c>
      <c r="E338">
        <v>217.2</v>
      </c>
      <c r="F338">
        <v>169.6</v>
      </c>
      <c r="G338">
        <v>165.4</v>
      </c>
      <c r="H338">
        <v>208.1</v>
      </c>
      <c r="I338">
        <v>165.8</v>
      </c>
      <c r="J338">
        <v>167.3</v>
      </c>
      <c r="K338">
        <v>164.6</v>
      </c>
      <c r="L338">
        <v>119.1</v>
      </c>
      <c r="M338">
        <v>188.9</v>
      </c>
      <c r="N338">
        <v>174.2</v>
      </c>
      <c r="O338">
        <v>181.9</v>
      </c>
      <c r="P338" s="36">
        <v>193.39999999999998</v>
      </c>
      <c r="Q338" s="36">
        <v>159.19999999999999</v>
      </c>
      <c r="R338" s="36">
        <v>169.70000000000002</v>
      </c>
      <c r="S338" s="36">
        <v>166.55</v>
      </c>
      <c r="T338" s="36">
        <v>172.4</v>
      </c>
      <c r="U338">
        <v>192.9</v>
      </c>
      <c r="V338">
        <v>180.7</v>
      </c>
      <c r="W338">
        <v>178.7</v>
      </c>
      <c r="X338">
        <v>180.4</v>
      </c>
      <c r="Y338" t="s">
        <v>79</v>
      </c>
      <c r="Z338">
        <v>176.7</v>
      </c>
      <c r="AA338">
        <v>170.3</v>
      </c>
      <c r="AB338">
        <v>178.2</v>
      </c>
      <c r="AC338">
        <v>165.5</v>
      </c>
      <c r="AD338">
        <v>168</v>
      </c>
      <c r="AE338">
        <v>172.6</v>
      </c>
      <c r="AF338">
        <v>169.5</v>
      </c>
      <c r="AG338">
        <v>171</v>
      </c>
      <c r="AH338">
        <v>173.6</v>
      </c>
    </row>
    <row r="339" spans="1:34">
      <c r="A339" t="s">
        <v>85</v>
      </c>
      <c r="B339">
        <v>2022</v>
      </c>
      <c r="C339" t="s">
        <v>177</v>
      </c>
      <c r="D339">
        <v>157.5</v>
      </c>
      <c r="E339">
        <v>223.4</v>
      </c>
      <c r="F339">
        <v>172.8</v>
      </c>
      <c r="G339">
        <v>166.4</v>
      </c>
      <c r="H339">
        <v>188.6</v>
      </c>
      <c r="I339">
        <v>174.1</v>
      </c>
      <c r="J339">
        <v>211.5</v>
      </c>
      <c r="K339">
        <v>163.6</v>
      </c>
      <c r="L339">
        <v>121.4</v>
      </c>
      <c r="M339">
        <v>183.5</v>
      </c>
      <c r="N339">
        <v>159.1</v>
      </c>
      <c r="O339">
        <v>186.3</v>
      </c>
      <c r="P339" s="36">
        <v>198.10000000000002</v>
      </c>
      <c r="Q339" s="36">
        <v>160.55000000000001</v>
      </c>
      <c r="R339" s="36">
        <v>165.43333333333334</v>
      </c>
      <c r="S339" s="36">
        <v>192.8</v>
      </c>
      <c r="T339" s="36">
        <v>179.3</v>
      </c>
      <c r="U339">
        <v>198.3</v>
      </c>
      <c r="V339">
        <v>171.6</v>
      </c>
      <c r="W339">
        <v>157.4</v>
      </c>
      <c r="X339">
        <v>169.4</v>
      </c>
      <c r="Y339">
        <v>166.8</v>
      </c>
      <c r="Z339">
        <v>174.9</v>
      </c>
      <c r="AA339">
        <v>162.1</v>
      </c>
      <c r="AB339">
        <v>170.9</v>
      </c>
      <c r="AC339">
        <v>157.19999999999999</v>
      </c>
      <c r="AD339">
        <v>164.1</v>
      </c>
      <c r="AE339">
        <v>166.5</v>
      </c>
      <c r="AF339">
        <v>169.2</v>
      </c>
      <c r="AG339">
        <v>163.80000000000001</v>
      </c>
      <c r="AH339">
        <v>171.4</v>
      </c>
    </row>
    <row r="340" spans="1:34">
      <c r="A340" t="s">
        <v>104</v>
      </c>
      <c r="B340">
        <v>2022</v>
      </c>
      <c r="C340" t="s">
        <v>177</v>
      </c>
      <c r="D340">
        <v>155</v>
      </c>
      <c r="E340">
        <v>219.4</v>
      </c>
      <c r="F340">
        <v>170.8</v>
      </c>
      <c r="G340">
        <v>165.8</v>
      </c>
      <c r="H340">
        <v>200.9</v>
      </c>
      <c r="I340">
        <v>169.7</v>
      </c>
      <c r="J340">
        <v>182.3</v>
      </c>
      <c r="K340">
        <v>164.3</v>
      </c>
      <c r="L340">
        <v>119.9</v>
      </c>
      <c r="M340">
        <v>187.1</v>
      </c>
      <c r="N340">
        <v>167.9</v>
      </c>
      <c r="O340">
        <v>183.9</v>
      </c>
      <c r="P340" s="36">
        <v>195.10000000000002</v>
      </c>
      <c r="Q340" s="36">
        <v>159.65</v>
      </c>
      <c r="R340" s="36">
        <v>168.23333333333335</v>
      </c>
      <c r="S340" s="36">
        <v>176</v>
      </c>
      <c r="T340" s="36">
        <v>174.9</v>
      </c>
      <c r="U340">
        <v>194.3</v>
      </c>
      <c r="V340">
        <v>177.1</v>
      </c>
      <c r="W340">
        <v>169.9</v>
      </c>
      <c r="X340">
        <v>176</v>
      </c>
      <c r="Y340">
        <v>166.8</v>
      </c>
      <c r="Z340">
        <v>176</v>
      </c>
      <c r="AA340">
        <v>166.4</v>
      </c>
      <c r="AB340">
        <v>175.4</v>
      </c>
      <c r="AC340">
        <v>161.1</v>
      </c>
      <c r="AD340">
        <v>165.8</v>
      </c>
      <c r="AE340">
        <v>169</v>
      </c>
      <c r="AF340">
        <v>169.4</v>
      </c>
      <c r="AG340">
        <v>167.5</v>
      </c>
      <c r="AH340">
        <v>172.6</v>
      </c>
    </row>
    <row r="341" spans="1:34">
      <c r="A341" t="s">
        <v>60</v>
      </c>
      <c r="B341">
        <v>2022</v>
      </c>
      <c r="C341" t="s">
        <v>194</v>
      </c>
      <c r="D341">
        <v>155.19999999999999</v>
      </c>
      <c r="E341">
        <v>210.8</v>
      </c>
      <c r="F341">
        <v>174.3</v>
      </c>
      <c r="G341">
        <v>166.3</v>
      </c>
      <c r="H341">
        <v>202.2</v>
      </c>
      <c r="I341">
        <v>169.6</v>
      </c>
      <c r="J341">
        <v>168.6</v>
      </c>
      <c r="K341">
        <v>164.4</v>
      </c>
      <c r="L341">
        <v>119.2</v>
      </c>
      <c r="M341">
        <v>191.8</v>
      </c>
      <c r="N341">
        <v>174.5</v>
      </c>
      <c r="O341">
        <v>183.1</v>
      </c>
      <c r="P341" s="36">
        <v>192.55</v>
      </c>
      <c r="Q341" s="36">
        <v>159.80000000000001</v>
      </c>
      <c r="R341" s="36">
        <v>168.16666666666666</v>
      </c>
      <c r="S341" s="36">
        <v>169.1</v>
      </c>
      <c r="T341" s="36">
        <v>172.5</v>
      </c>
      <c r="U341">
        <v>193.2</v>
      </c>
      <c r="V341">
        <v>182</v>
      </c>
      <c r="W341">
        <v>180.3</v>
      </c>
      <c r="X341">
        <v>181.7</v>
      </c>
      <c r="Y341" t="s">
        <v>79</v>
      </c>
      <c r="Z341">
        <v>179.6</v>
      </c>
      <c r="AA341">
        <v>171.3</v>
      </c>
      <c r="AB341">
        <v>178.8</v>
      </c>
      <c r="AC341">
        <v>166.3</v>
      </c>
      <c r="AD341">
        <v>168.6</v>
      </c>
      <c r="AE341">
        <v>174.7</v>
      </c>
      <c r="AF341">
        <v>169.7</v>
      </c>
      <c r="AG341">
        <v>171.8</v>
      </c>
      <c r="AH341">
        <v>174.3</v>
      </c>
    </row>
    <row r="342" spans="1:34">
      <c r="A342" t="s">
        <v>85</v>
      </c>
      <c r="B342">
        <v>2022</v>
      </c>
      <c r="C342" t="s">
        <v>194</v>
      </c>
      <c r="D342">
        <v>159.30000000000001</v>
      </c>
      <c r="E342">
        <v>217.1</v>
      </c>
      <c r="F342">
        <v>176.6</v>
      </c>
      <c r="G342">
        <v>167.1</v>
      </c>
      <c r="H342">
        <v>184.8</v>
      </c>
      <c r="I342">
        <v>179.5</v>
      </c>
      <c r="J342">
        <v>208.5</v>
      </c>
      <c r="K342">
        <v>164</v>
      </c>
      <c r="L342">
        <v>121.5</v>
      </c>
      <c r="M342">
        <v>186.3</v>
      </c>
      <c r="N342">
        <v>159.80000000000001</v>
      </c>
      <c r="O342">
        <v>187.7</v>
      </c>
      <c r="P342" s="36">
        <v>196.85</v>
      </c>
      <c r="Q342" s="36">
        <v>161.65</v>
      </c>
      <c r="R342" s="36">
        <v>164.66666666666666</v>
      </c>
      <c r="S342" s="36">
        <v>194</v>
      </c>
      <c r="T342" s="36">
        <v>179.4</v>
      </c>
      <c r="U342">
        <v>198.6</v>
      </c>
      <c r="V342">
        <v>172.7</v>
      </c>
      <c r="W342">
        <v>158.69999999999999</v>
      </c>
      <c r="X342">
        <v>170.6</v>
      </c>
      <c r="Y342">
        <v>167.8</v>
      </c>
      <c r="Z342">
        <v>179.5</v>
      </c>
      <c r="AA342">
        <v>163.1</v>
      </c>
      <c r="AB342">
        <v>171.7</v>
      </c>
      <c r="AC342">
        <v>157.4</v>
      </c>
      <c r="AD342">
        <v>164.6</v>
      </c>
      <c r="AE342">
        <v>169.1</v>
      </c>
      <c r="AF342">
        <v>169.8</v>
      </c>
      <c r="AG342">
        <v>164.7</v>
      </c>
      <c r="AH342">
        <v>172.3</v>
      </c>
    </row>
    <row r="343" spans="1:34">
      <c r="A343" t="s">
        <v>104</v>
      </c>
      <c r="B343">
        <v>2022</v>
      </c>
      <c r="C343" t="s">
        <v>194</v>
      </c>
      <c r="D343">
        <v>156.5</v>
      </c>
      <c r="E343">
        <v>213</v>
      </c>
      <c r="F343">
        <v>175.2</v>
      </c>
      <c r="G343">
        <v>166.6</v>
      </c>
      <c r="H343">
        <v>195.8</v>
      </c>
      <c r="I343">
        <v>174.2</v>
      </c>
      <c r="J343">
        <v>182.1</v>
      </c>
      <c r="K343">
        <v>164.3</v>
      </c>
      <c r="L343">
        <v>120</v>
      </c>
      <c r="M343">
        <v>190</v>
      </c>
      <c r="N343">
        <v>168.4</v>
      </c>
      <c r="O343">
        <v>185.2</v>
      </c>
      <c r="P343" s="36">
        <v>194.1</v>
      </c>
      <c r="Q343" s="36">
        <v>160.4</v>
      </c>
      <c r="R343" s="36">
        <v>167</v>
      </c>
      <c r="S343" s="36">
        <v>178.14999999999998</v>
      </c>
      <c r="T343" s="36">
        <v>175</v>
      </c>
      <c r="U343">
        <v>194.6</v>
      </c>
      <c r="V343">
        <v>178.3</v>
      </c>
      <c r="W343">
        <v>171.3</v>
      </c>
      <c r="X343">
        <v>177.3</v>
      </c>
      <c r="Y343">
        <v>167.8</v>
      </c>
      <c r="Z343">
        <v>179.6</v>
      </c>
      <c r="AA343">
        <v>167.4</v>
      </c>
      <c r="AB343">
        <v>176.1</v>
      </c>
      <c r="AC343">
        <v>161.6</v>
      </c>
      <c r="AD343">
        <v>166.3</v>
      </c>
      <c r="AE343">
        <v>171.4</v>
      </c>
      <c r="AF343">
        <v>169.7</v>
      </c>
      <c r="AG343">
        <v>168.4</v>
      </c>
      <c r="AH343">
        <v>173.4</v>
      </c>
    </row>
    <row r="344" spans="1:34">
      <c r="A344" t="s">
        <v>60</v>
      </c>
      <c r="B344">
        <v>2022</v>
      </c>
      <c r="C344" t="s">
        <v>213</v>
      </c>
      <c r="D344">
        <v>159.5</v>
      </c>
      <c r="E344">
        <v>204.1</v>
      </c>
      <c r="F344">
        <v>168.3</v>
      </c>
      <c r="G344">
        <v>167.9</v>
      </c>
      <c r="H344">
        <v>198.1</v>
      </c>
      <c r="I344">
        <v>169.2</v>
      </c>
      <c r="J344">
        <v>173.1</v>
      </c>
      <c r="K344">
        <v>167.1</v>
      </c>
      <c r="L344">
        <v>120.2</v>
      </c>
      <c r="M344">
        <v>195.6</v>
      </c>
      <c r="N344">
        <v>174.8</v>
      </c>
      <c r="O344">
        <v>184</v>
      </c>
      <c r="P344" s="36">
        <v>186.2</v>
      </c>
      <c r="Q344" s="36">
        <v>163.30000000000001</v>
      </c>
      <c r="R344" s="36">
        <v>167.43333333333334</v>
      </c>
      <c r="S344" s="36">
        <v>171.14999999999998</v>
      </c>
      <c r="T344" s="36">
        <v>173.9</v>
      </c>
      <c r="U344">
        <v>193.7</v>
      </c>
      <c r="V344">
        <v>183.2</v>
      </c>
      <c r="W344">
        <v>181.7</v>
      </c>
      <c r="X344">
        <v>183</v>
      </c>
      <c r="Y344" t="s">
        <v>79</v>
      </c>
      <c r="Z344">
        <v>179.1</v>
      </c>
      <c r="AA344">
        <v>172.3</v>
      </c>
      <c r="AB344">
        <v>179.4</v>
      </c>
      <c r="AC344">
        <v>166.6</v>
      </c>
      <c r="AD344">
        <v>169.3</v>
      </c>
      <c r="AE344">
        <v>175.7</v>
      </c>
      <c r="AF344">
        <v>171.1</v>
      </c>
      <c r="AG344">
        <v>172.6</v>
      </c>
      <c r="AH344">
        <v>175.3</v>
      </c>
    </row>
    <row r="345" spans="1:34">
      <c r="A345" t="s">
        <v>85</v>
      </c>
      <c r="B345">
        <v>2022</v>
      </c>
      <c r="C345" t="s">
        <v>213</v>
      </c>
      <c r="D345">
        <v>162.1</v>
      </c>
      <c r="E345">
        <v>210.9</v>
      </c>
      <c r="F345">
        <v>170.6</v>
      </c>
      <c r="G345">
        <v>168.4</v>
      </c>
      <c r="H345">
        <v>182.5</v>
      </c>
      <c r="I345">
        <v>177.1</v>
      </c>
      <c r="J345">
        <v>213.1</v>
      </c>
      <c r="K345">
        <v>167.3</v>
      </c>
      <c r="L345">
        <v>122.2</v>
      </c>
      <c r="M345">
        <v>189.7</v>
      </c>
      <c r="N345">
        <v>160.5</v>
      </c>
      <c r="O345">
        <v>188.9</v>
      </c>
      <c r="P345" s="36">
        <v>190.75</v>
      </c>
      <c r="Q345" s="36">
        <v>164.7</v>
      </c>
      <c r="R345" s="36">
        <v>164.53333333333333</v>
      </c>
      <c r="S345" s="36">
        <v>195.1</v>
      </c>
      <c r="T345" s="36">
        <v>180.4</v>
      </c>
      <c r="U345">
        <v>198.7</v>
      </c>
      <c r="V345">
        <v>173.7</v>
      </c>
      <c r="W345">
        <v>160</v>
      </c>
      <c r="X345">
        <v>171.6</v>
      </c>
      <c r="Y345">
        <v>169</v>
      </c>
      <c r="Z345">
        <v>178.4</v>
      </c>
      <c r="AA345">
        <v>164.2</v>
      </c>
      <c r="AB345">
        <v>172.6</v>
      </c>
      <c r="AC345">
        <v>157.69999999999999</v>
      </c>
      <c r="AD345">
        <v>165.1</v>
      </c>
      <c r="AE345">
        <v>169.9</v>
      </c>
      <c r="AF345">
        <v>171.4</v>
      </c>
      <c r="AG345">
        <v>165.4</v>
      </c>
      <c r="AH345">
        <v>173.1</v>
      </c>
    </row>
    <row r="346" spans="1:34">
      <c r="A346" t="s">
        <v>104</v>
      </c>
      <c r="B346">
        <v>2022</v>
      </c>
      <c r="C346" t="s">
        <v>213</v>
      </c>
      <c r="D346">
        <v>160.30000000000001</v>
      </c>
      <c r="E346">
        <v>206.5</v>
      </c>
      <c r="F346">
        <v>169.2</v>
      </c>
      <c r="G346">
        <v>168.1</v>
      </c>
      <c r="H346">
        <v>192.4</v>
      </c>
      <c r="I346">
        <v>172.9</v>
      </c>
      <c r="J346">
        <v>186.7</v>
      </c>
      <c r="K346">
        <v>167.2</v>
      </c>
      <c r="L346">
        <v>120.9</v>
      </c>
      <c r="M346">
        <v>193.6</v>
      </c>
      <c r="N346">
        <v>168.8</v>
      </c>
      <c r="O346">
        <v>186.3</v>
      </c>
      <c r="P346" s="36">
        <v>187.85</v>
      </c>
      <c r="Q346" s="36">
        <v>163.75</v>
      </c>
      <c r="R346" s="36">
        <v>166.53333333333333</v>
      </c>
      <c r="S346" s="36">
        <v>179.8</v>
      </c>
      <c r="T346" s="36">
        <v>176.3</v>
      </c>
      <c r="U346">
        <v>195</v>
      </c>
      <c r="V346">
        <v>179.5</v>
      </c>
      <c r="W346">
        <v>172.7</v>
      </c>
      <c r="X346">
        <v>178.5</v>
      </c>
      <c r="Y346">
        <v>169</v>
      </c>
      <c r="Z346">
        <v>178.8</v>
      </c>
      <c r="AA346">
        <v>168.5</v>
      </c>
      <c r="AB346">
        <v>176.8</v>
      </c>
      <c r="AC346">
        <v>161.9</v>
      </c>
      <c r="AD346">
        <v>166.9</v>
      </c>
      <c r="AE346">
        <v>172.3</v>
      </c>
      <c r="AF346">
        <v>171.2</v>
      </c>
      <c r="AG346">
        <v>169.1</v>
      </c>
      <c r="AH346">
        <v>174.3</v>
      </c>
    </row>
    <row r="347" spans="1:34">
      <c r="A347" t="s">
        <v>60</v>
      </c>
      <c r="B347">
        <v>2022</v>
      </c>
      <c r="C347" t="s">
        <v>228</v>
      </c>
      <c r="D347">
        <v>162.9</v>
      </c>
      <c r="E347">
        <v>206.7</v>
      </c>
      <c r="F347">
        <v>169</v>
      </c>
      <c r="G347">
        <v>169.5</v>
      </c>
      <c r="H347">
        <v>194.1</v>
      </c>
      <c r="I347">
        <v>164.1</v>
      </c>
      <c r="J347">
        <v>176.9</v>
      </c>
      <c r="K347">
        <v>169</v>
      </c>
      <c r="L347">
        <v>120.8</v>
      </c>
      <c r="M347">
        <v>199.1</v>
      </c>
      <c r="N347">
        <v>175.4</v>
      </c>
      <c r="O347">
        <v>184.8</v>
      </c>
      <c r="P347" s="36">
        <v>187.85</v>
      </c>
      <c r="Q347" s="36">
        <v>165.95</v>
      </c>
      <c r="R347" s="36">
        <v>166.56666666666666</v>
      </c>
      <c r="S347" s="36">
        <v>170.5</v>
      </c>
      <c r="T347" s="36">
        <v>175.5</v>
      </c>
      <c r="U347">
        <v>194.5</v>
      </c>
      <c r="V347">
        <v>184.7</v>
      </c>
      <c r="W347">
        <v>183.3</v>
      </c>
      <c r="X347">
        <v>184.5</v>
      </c>
      <c r="Y347" t="s">
        <v>79</v>
      </c>
      <c r="Z347">
        <v>179.7</v>
      </c>
      <c r="AA347">
        <v>173.6</v>
      </c>
      <c r="AB347">
        <v>180.2</v>
      </c>
      <c r="AC347">
        <v>166.9</v>
      </c>
      <c r="AD347">
        <v>170</v>
      </c>
      <c r="AE347">
        <v>176.2</v>
      </c>
      <c r="AF347">
        <v>170.8</v>
      </c>
      <c r="AG347">
        <v>173.1</v>
      </c>
      <c r="AH347">
        <v>176.4</v>
      </c>
    </row>
    <row r="348" spans="1:34">
      <c r="A348" t="s">
        <v>85</v>
      </c>
      <c r="B348">
        <v>2022</v>
      </c>
      <c r="C348" t="s">
        <v>228</v>
      </c>
      <c r="D348">
        <v>164.9</v>
      </c>
      <c r="E348">
        <v>213.7</v>
      </c>
      <c r="F348">
        <v>170.9</v>
      </c>
      <c r="G348">
        <v>170.1</v>
      </c>
      <c r="H348">
        <v>179.3</v>
      </c>
      <c r="I348">
        <v>167.5</v>
      </c>
      <c r="J348">
        <v>220.8</v>
      </c>
      <c r="K348">
        <v>169.2</v>
      </c>
      <c r="L348">
        <v>123.1</v>
      </c>
      <c r="M348">
        <v>193.6</v>
      </c>
      <c r="N348">
        <v>161.1</v>
      </c>
      <c r="O348">
        <v>190.4</v>
      </c>
      <c r="P348" s="36">
        <v>192.3</v>
      </c>
      <c r="Q348" s="36">
        <v>167.05</v>
      </c>
      <c r="R348" s="36">
        <v>164.26666666666665</v>
      </c>
      <c r="S348" s="36">
        <v>194.15</v>
      </c>
      <c r="T348" s="36">
        <v>181.8</v>
      </c>
      <c r="U348">
        <v>199.7</v>
      </c>
      <c r="V348">
        <v>175</v>
      </c>
      <c r="W348">
        <v>161.69999999999999</v>
      </c>
      <c r="X348">
        <v>173</v>
      </c>
      <c r="Y348">
        <v>169.5</v>
      </c>
      <c r="Z348">
        <v>179.2</v>
      </c>
      <c r="AA348">
        <v>165</v>
      </c>
      <c r="AB348">
        <v>173.8</v>
      </c>
      <c r="AC348">
        <v>158.19999999999999</v>
      </c>
      <c r="AD348">
        <v>165.8</v>
      </c>
      <c r="AE348">
        <v>170.9</v>
      </c>
      <c r="AF348">
        <v>171.1</v>
      </c>
      <c r="AG348">
        <v>166.1</v>
      </c>
      <c r="AH348">
        <v>174.1</v>
      </c>
    </row>
    <row r="349" spans="1:34">
      <c r="A349" t="s">
        <v>104</v>
      </c>
      <c r="B349">
        <v>2022</v>
      </c>
      <c r="C349" t="s">
        <v>228</v>
      </c>
      <c r="D349">
        <v>163.5</v>
      </c>
      <c r="E349">
        <v>209.2</v>
      </c>
      <c r="F349">
        <v>169.7</v>
      </c>
      <c r="G349">
        <v>169.7</v>
      </c>
      <c r="H349">
        <v>188.7</v>
      </c>
      <c r="I349">
        <v>165.7</v>
      </c>
      <c r="J349">
        <v>191.8</v>
      </c>
      <c r="K349">
        <v>169.1</v>
      </c>
      <c r="L349">
        <v>121.6</v>
      </c>
      <c r="M349">
        <v>197.3</v>
      </c>
      <c r="N349">
        <v>169.4</v>
      </c>
      <c r="O349">
        <v>187.4</v>
      </c>
      <c r="P349" s="36">
        <v>189.45</v>
      </c>
      <c r="Q349" s="36">
        <v>166.3</v>
      </c>
      <c r="R349" s="36">
        <v>165.89999999999998</v>
      </c>
      <c r="S349" s="36">
        <v>178.75</v>
      </c>
      <c r="T349" s="36">
        <v>177.8</v>
      </c>
      <c r="U349">
        <v>195.9</v>
      </c>
      <c r="V349">
        <v>180.9</v>
      </c>
      <c r="W349">
        <v>174.3</v>
      </c>
      <c r="X349">
        <v>179.9</v>
      </c>
      <c r="Y349">
        <v>169.5</v>
      </c>
      <c r="Z349">
        <v>179.5</v>
      </c>
      <c r="AA349">
        <v>169.5</v>
      </c>
      <c r="AB349">
        <v>177.8</v>
      </c>
      <c r="AC349">
        <v>162.30000000000001</v>
      </c>
      <c r="AD349">
        <v>167.6</v>
      </c>
      <c r="AE349">
        <v>173.1</v>
      </c>
      <c r="AF349">
        <v>170.9</v>
      </c>
      <c r="AG349">
        <v>169.7</v>
      </c>
      <c r="AH349">
        <v>175.3</v>
      </c>
    </row>
    <row r="350" spans="1:34">
      <c r="A350" t="s">
        <v>60</v>
      </c>
      <c r="B350">
        <v>2022</v>
      </c>
      <c r="C350" t="s">
        <v>238</v>
      </c>
      <c r="D350">
        <v>164.7</v>
      </c>
      <c r="E350">
        <v>208.8</v>
      </c>
      <c r="F350">
        <v>170.3</v>
      </c>
      <c r="G350">
        <v>170.9</v>
      </c>
      <c r="H350">
        <v>191.6</v>
      </c>
      <c r="I350">
        <v>162.19999999999999</v>
      </c>
      <c r="J350">
        <v>184.8</v>
      </c>
      <c r="K350">
        <v>169.7</v>
      </c>
      <c r="L350">
        <v>121.1</v>
      </c>
      <c r="M350">
        <v>201.6</v>
      </c>
      <c r="N350">
        <v>175.8</v>
      </c>
      <c r="O350">
        <v>185.6</v>
      </c>
      <c r="P350" s="36">
        <v>189.55</v>
      </c>
      <c r="Q350" s="36">
        <v>167.2</v>
      </c>
      <c r="R350" s="36">
        <v>166.1</v>
      </c>
      <c r="S350" s="36">
        <v>173.5</v>
      </c>
      <c r="T350" s="36">
        <v>177.4</v>
      </c>
      <c r="U350">
        <v>194.9</v>
      </c>
      <c r="V350">
        <v>186.1</v>
      </c>
      <c r="W350">
        <v>184.4</v>
      </c>
      <c r="X350">
        <v>185.9</v>
      </c>
      <c r="Y350" t="s">
        <v>79</v>
      </c>
      <c r="Z350">
        <v>180.8</v>
      </c>
      <c r="AA350">
        <v>174.4</v>
      </c>
      <c r="AB350">
        <v>181.2</v>
      </c>
      <c r="AC350">
        <v>167.4</v>
      </c>
      <c r="AD350">
        <v>170.6</v>
      </c>
      <c r="AE350">
        <v>176.5</v>
      </c>
      <c r="AF350">
        <v>172</v>
      </c>
      <c r="AG350">
        <v>173.9</v>
      </c>
      <c r="AH350">
        <v>177.9</v>
      </c>
    </row>
    <row r="351" spans="1:34">
      <c r="A351" t="s">
        <v>85</v>
      </c>
      <c r="B351">
        <v>2022</v>
      </c>
      <c r="C351" t="s">
        <v>238</v>
      </c>
      <c r="D351">
        <v>166.4</v>
      </c>
      <c r="E351">
        <v>214.9</v>
      </c>
      <c r="F351">
        <v>171.9</v>
      </c>
      <c r="G351">
        <v>171</v>
      </c>
      <c r="H351">
        <v>177.7</v>
      </c>
      <c r="I351">
        <v>165.7</v>
      </c>
      <c r="J351">
        <v>228.6</v>
      </c>
      <c r="K351">
        <v>169.9</v>
      </c>
      <c r="L351">
        <v>123.4</v>
      </c>
      <c r="M351">
        <v>196.4</v>
      </c>
      <c r="N351">
        <v>161.6</v>
      </c>
      <c r="O351">
        <v>191.5</v>
      </c>
      <c r="P351" s="36">
        <v>193.4</v>
      </c>
      <c r="Q351" s="36">
        <v>168.15</v>
      </c>
      <c r="R351" s="36">
        <v>164.20000000000002</v>
      </c>
      <c r="S351" s="36">
        <v>197.14999999999998</v>
      </c>
      <c r="T351" s="36">
        <v>183.3</v>
      </c>
      <c r="U351">
        <v>200.1</v>
      </c>
      <c r="V351">
        <v>175.5</v>
      </c>
      <c r="W351">
        <v>162.6</v>
      </c>
      <c r="X351">
        <v>173.6</v>
      </c>
      <c r="Y351">
        <v>171.2</v>
      </c>
      <c r="Z351">
        <v>180</v>
      </c>
      <c r="AA351">
        <v>166</v>
      </c>
      <c r="AB351">
        <v>174.7</v>
      </c>
      <c r="AC351">
        <v>158.80000000000001</v>
      </c>
      <c r="AD351">
        <v>166.3</v>
      </c>
      <c r="AE351">
        <v>171.2</v>
      </c>
      <c r="AF351">
        <v>172.3</v>
      </c>
      <c r="AG351">
        <v>166.8</v>
      </c>
      <c r="AH351">
        <v>175.3</v>
      </c>
    </row>
    <row r="352" spans="1:34">
      <c r="A352" t="s">
        <v>104</v>
      </c>
      <c r="B352">
        <v>2022</v>
      </c>
      <c r="C352" t="s">
        <v>238</v>
      </c>
      <c r="D352">
        <v>165.2</v>
      </c>
      <c r="E352">
        <v>210.9</v>
      </c>
      <c r="F352">
        <v>170.9</v>
      </c>
      <c r="G352">
        <v>170.9</v>
      </c>
      <c r="H352">
        <v>186.5</v>
      </c>
      <c r="I352">
        <v>163.80000000000001</v>
      </c>
      <c r="J352">
        <v>199.7</v>
      </c>
      <c r="K352">
        <v>169.8</v>
      </c>
      <c r="L352">
        <v>121.9</v>
      </c>
      <c r="M352">
        <v>199.9</v>
      </c>
      <c r="N352">
        <v>169.9</v>
      </c>
      <c r="O352">
        <v>188.3</v>
      </c>
      <c r="P352" s="36">
        <v>190.9</v>
      </c>
      <c r="Q352" s="36">
        <v>167.5</v>
      </c>
      <c r="R352" s="36">
        <v>165.56666666666666</v>
      </c>
      <c r="S352" s="36">
        <v>181.75</v>
      </c>
      <c r="T352" s="36">
        <v>179.6</v>
      </c>
      <c r="U352">
        <v>196.3</v>
      </c>
      <c r="V352">
        <v>181.9</v>
      </c>
      <c r="W352">
        <v>175.3</v>
      </c>
      <c r="X352">
        <v>181</v>
      </c>
      <c r="Y352">
        <v>171.2</v>
      </c>
      <c r="Z352">
        <v>180.5</v>
      </c>
      <c r="AA352">
        <v>170.4</v>
      </c>
      <c r="AB352">
        <v>178.7</v>
      </c>
      <c r="AC352">
        <v>162.9</v>
      </c>
      <c r="AD352">
        <v>168.2</v>
      </c>
      <c r="AE352">
        <v>173.4</v>
      </c>
      <c r="AF352">
        <v>172.1</v>
      </c>
      <c r="AG352">
        <v>170.5</v>
      </c>
      <c r="AH352">
        <v>176.7</v>
      </c>
    </row>
    <row r="353" spans="1:34">
      <c r="A353" t="s">
        <v>60</v>
      </c>
      <c r="B353">
        <v>2022</v>
      </c>
      <c r="C353" t="s">
        <v>264</v>
      </c>
      <c r="D353">
        <v>166.9</v>
      </c>
      <c r="E353">
        <v>207.2</v>
      </c>
      <c r="F353">
        <v>180.2</v>
      </c>
      <c r="G353">
        <v>172.3</v>
      </c>
      <c r="H353">
        <v>194</v>
      </c>
      <c r="I353">
        <v>159.1</v>
      </c>
      <c r="J353">
        <v>171.6</v>
      </c>
      <c r="K353">
        <v>170.2</v>
      </c>
      <c r="L353">
        <v>121.5</v>
      </c>
      <c r="M353">
        <v>204.8</v>
      </c>
      <c r="N353">
        <v>176.4</v>
      </c>
      <c r="O353">
        <v>186.9</v>
      </c>
      <c r="P353" s="36">
        <v>193.7</v>
      </c>
      <c r="Q353" s="36">
        <v>168.55</v>
      </c>
      <c r="R353" s="36">
        <v>167.46666666666667</v>
      </c>
      <c r="S353" s="36">
        <v>165.35</v>
      </c>
      <c r="T353" s="36">
        <v>176.6</v>
      </c>
      <c r="U353">
        <v>195.5</v>
      </c>
      <c r="V353">
        <v>187.2</v>
      </c>
      <c r="W353">
        <v>185.2</v>
      </c>
      <c r="X353">
        <v>186.9</v>
      </c>
      <c r="Y353" t="s">
        <v>79</v>
      </c>
      <c r="Z353">
        <v>181.9</v>
      </c>
      <c r="AA353">
        <v>175.5</v>
      </c>
      <c r="AB353">
        <v>182.3</v>
      </c>
      <c r="AC353">
        <v>167.5</v>
      </c>
      <c r="AD353">
        <v>170.8</v>
      </c>
      <c r="AE353">
        <v>176.9</v>
      </c>
      <c r="AF353">
        <v>173.4</v>
      </c>
      <c r="AG353">
        <v>174.6</v>
      </c>
      <c r="AH353">
        <v>177.8</v>
      </c>
    </row>
    <row r="354" spans="1:34">
      <c r="A354" t="s">
        <v>85</v>
      </c>
      <c r="B354">
        <v>2022</v>
      </c>
      <c r="C354" t="s">
        <v>264</v>
      </c>
      <c r="D354">
        <v>168.4</v>
      </c>
      <c r="E354">
        <v>213.4</v>
      </c>
      <c r="F354">
        <v>183.2</v>
      </c>
      <c r="G354">
        <v>172.3</v>
      </c>
      <c r="H354">
        <v>180</v>
      </c>
      <c r="I354">
        <v>162.6</v>
      </c>
      <c r="J354">
        <v>205.5</v>
      </c>
      <c r="K354">
        <v>171</v>
      </c>
      <c r="L354">
        <v>123.4</v>
      </c>
      <c r="M354">
        <v>198.8</v>
      </c>
      <c r="N354">
        <v>162.1</v>
      </c>
      <c r="O354">
        <v>192.4</v>
      </c>
      <c r="P354" s="36">
        <v>198.3</v>
      </c>
      <c r="Q354" s="36">
        <v>169.7</v>
      </c>
      <c r="R354" s="36">
        <v>165.26666666666665</v>
      </c>
      <c r="S354" s="36">
        <v>184.05</v>
      </c>
      <c r="T354" s="36">
        <v>181.3</v>
      </c>
      <c r="U354">
        <v>200.6</v>
      </c>
      <c r="V354">
        <v>176.7</v>
      </c>
      <c r="W354">
        <v>163.5</v>
      </c>
      <c r="X354">
        <v>174.7</v>
      </c>
      <c r="Y354">
        <v>171.8</v>
      </c>
      <c r="Z354">
        <v>180.3</v>
      </c>
      <c r="AA354">
        <v>166.9</v>
      </c>
      <c r="AB354">
        <v>175.8</v>
      </c>
      <c r="AC354">
        <v>158.9</v>
      </c>
      <c r="AD354">
        <v>166.7</v>
      </c>
      <c r="AE354">
        <v>171.5</v>
      </c>
      <c r="AF354">
        <v>173.8</v>
      </c>
      <c r="AG354">
        <v>167.4</v>
      </c>
      <c r="AH354">
        <v>174.1</v>
      </c>
    </row>
    <row r="355" spans="1:34">
      <c r="A355" t="s">
        <v>104</v>
      </c>
      <c r="B355">
        <v>2022</v>
      </c>
      <c r="C355" t="s">
        <v>264</v>
      </c>
      <c r="D355">
        <v>167.4</v>
      </c>
      <c r="E355">
        <v>209.4</v>
      </c>
      <c r="F355">
        <v>181.4</v>
      </c>
      <c r="G355">
        <v>172.3</v>
      </c>
      <c r="H355">
        <v>188.9</v>
      </c>
      <c r="I355">
        <v>160.69999999999999</v>
      </c>
      <c r="J355">
        <v>183.1</v>
      </c>
      <c r="K355">
        <v>170.5</v>
      </c>
      <c r="L355">
        <v>122.1</v>
      </c>
      <c r="M355">
        <v>202.8</v>
      </c>
      <c r="N355">
        <v>170.4</v>
      </c>
      <c r="O355">
        <v>189.5</v>
      </c>
      <c r="P355" s="36">
        <v>195.4</v>
      </c>
      <c r="Q355" s="36">
        <v>168.95</v>
      </c>
      <c r="R355" s="36">
        <v>166.83333333333334</v>
      </c>
      <c r="S355" s="36">
        <v>171.89999999999998</v>
      </c>
      <c r="T355" s="36">
        <v>178.3</v>
      </c>
      <c r="U355">
        <v>196.9</v>
      </c>
      <c r="V355">
        <v>183.1</v>
      </c>
      <c r="W355">
        <v>176.2</v>
      </c>
      <c r="X355">
        <v>182.1</v>
      </c>
      <c r="Y355">
        <v>171.8</v>
      </c>
      <c r="Z355">
        <v>181.3</v>
      </c>
      <c r="AA355">
        <v>171.4</v>
      </c>
      <c r="AB355">
        <v>179.8</v>
      </c>
      <c r="AC355">
        <v>163</v>
      </c>
      <c r="AD355">
        <v>168.5</v>
      </c>
      <c r="AE355">
        <v>173.7</v>
      </c>
      <c r="AF355">
        <v>173.6</v>
      </c>
      <c r="AG355">
        <v>171.1</v>
      </c>
      <c r="AH355">
        <v>176.5</v>
      </c>
    </row>
    <row r="356" spans="1:34">
      <c r="A356" t="s">
        <v>60</v>
      </c>
      <c r="B356">
        <v>2022</v>
      </c>
      <c r="C356" t="s">
        <v>273</v>
      </c>
      <c r="D356">
        <v>168.8</v>
      </c>
      <c r="E356">
        <v>206.9</v>
      </c>
      <c r="F356">
        <v>189.1</v>
      </c>
      <c r="G356">
        <v>173.4</v>
      </c>
      <c r="H356">
        <v>193.9</v>
      </c>
      <c r="I356">
        <v>156.69999999999999</v>
      </c>
      <c r="J356">
        <v>150.19999999999999</v>
      </c>
      <c r="K356">
        <v>170.5</v>
      </c>
      <c r="L356">
        <v>121.2</v>
      </c>
      <c r="M356">
        <v>207.5</v>
      </c>
      <c r="N356">
        <v>176.8</v>
      </c>
      <c r="O356">
        <v>187.7</v>
      </c>
      <c r="P356" s="36">
        <v>198</v>
      </c>
      <c r="Q356" s="36">
        <v>169.65</v>
      </c>
      <c r="R356" s="36">
        <v>167.6</v>
      </c>
      <c r="S356" s="36">
        <v>153.44999999999999</v>
      </c>
      <c r="T356" s="36">
        <v>174.4</v>
      </c>
      <c r="U356">
        <v>195.9</v>
      </c>
      <c r="V356">
        <v>188.1</v>
      </c>
      <c r="W356">
        <v>185.9</v>
      </c>
      <c r="X356">
        <v>187.8</v>
      </c>
      <c r="Y356" t="s">
        <v>79</v>
      </c>
      <c r="Z356">
        <v>182.8</v>
      </c>
      <c r="AA356">
        <v>176.4</v>
      </c>
      <c r="AB356">
        <v>183.5</v>
      </c>
      <c r="AC356">
        <v>167.8</v>
      </c>
      <c r="AD356">
        <v>171.2</v>
      </c>
      <c r="AE356">
        <v>177.3</v>
      </c>
      <c r="AF356">
        <v>175.7</v>
      </c>
      <c r="AG356">
        <v>175.5</v>
      </c>
      <c r="AH356">
        <v>177.1</v>
      </c>
    </row>
    <row r="357" spans="1:34">
      <c r="A357" t="s">
        <v>85</v>
      </c>
      <c r="B357">
        <v>2022</v>
      </c>
      <c r="C357" t="s">
        <v>273</v>
      </c>
      <c r="D357">
        <v>170.2</v>
      </c>
      <c r="E357">
        <v>212.9</v>
      </c>
      <c r="F357">
        <v>191.9</v>
      </c>
      <c r="G357">
        <v>173.9</v>
      </c>
      <c r="H357">
        <v>179.1</v>
      </c>
      <c r="I357">
        <v>159.5</v>
      </c>
      <c r="J357">
        <v>178.7</v>
      </c>
      <c r="K357">
        <v>171.3</v>
      </c>
      <c r="L357">
        <v>123.1</v>
      </c>
      <c r="M357">
        <v>200.5</v>
      </c>
      <c r="N357">
        <v>162.80000000000001</v>
      </c>
      <c r="O357">
        <v>193.3</v>
      </c>
      <c r="P357" s="36">
        <v>202.4</v>
      </c>
      <c r="Q357" s="36">
        <v>170.75</v>
      </c>
      <c r="R357" s="36">
        <v>165.16666666666666</v>
      </c>
      <c r="S357" s="36">
        <v>169.1</v>
      </c>
      <c r="T357" s="36">
        <v>178.6</v>
      </c>
      <c r="U357">
        <v>201.1</v>
      </c>
      <c r="V357">
        <v>177.7</v>
      </c>
      <c r="W357">
        <v>164.5</v>
      </c>
      <c r="X357">
        <v>175.7</v>
      </c>
      <c r="Y357">
        <v>170.7</v>
      </c>
      <c r="Z357">
        <v>180.6</v>
      </c>
      <c r="AA357">
        <v>167.3</v>
      </c>
      <c r="AB357">
        <v>177.2</v>
      </c>
      <c r="AC357">
        <v>159.4</v>
      </c>
      <c r="AD357">
        <v>167.1</v>
      </c>
      <c r="AE357">
        <v>171.8</v>
      </c>
      <c r="AF357">
        <v>176</v>
      </c>
      <c r="AG357">
        <v>168.2</v>
      </c>
      <c r="AH357">
        <v>174.1</v>
      </c>
    </row>
    <row r="358" spans="1:34">
      <c r="A358" t="s">
        <v>104</v>
      </c>
      <c r="B358">
        <v>2022</v>
      </c>
      <c r="C358" t="s">
        <v>273</v>
      </c>
      <c r="D358">
        <v>169.2</v>
      </c>
      <c r="E358">
        <v>209</v>
      </c>
      <c r="F358">
        <v>190.2</v>
      </c>
      <c r="G358">
        <v>173.6</v>
      </c>
      <c r="H358">
        <v>188.5</v>
      </c>
      <c r="I358">
        <v>158</v>
      </c>
      <c r="J358">
        <v>159.9</v>
      </c>
      <c r="K358">
        <v>170.8</v>
      </c>
      <c r="L358">
        <v>121.8</v>
      </c>
      <c r="M358">
        <v>205.2</v>
      </c>
      <c r="N358">
        <v>171</v>
      </c>
      <c r="O358">
        <v>190.3</v>
      </c>
      <c r="P358" s="36">
        <v>199.6</v>
      </c>
      <c r="Q358" s="36">
        <v>170</v>
      </c>
      <c r="R358" s="36">
        <v>166.86666666666667</v>
      </c>
      <c r="S358" s="36">
        <v>158.94999999999999</v>
      </c>
      <c r="T358" s="36">
        <v>175.9</v>
      </c>
      <c r="U358">
        <v>197.3</v>
      </c>
      <c r="V358">
        <v>184</v>
      </c>
      <c r="W358">
        <v>177</v>
      </c>
      <c r="X358">
        <v>183</v>
      </c>
      <c r="Y358">
        <v>170.7</v>
      </c>
      <c r="Z358">
        <v>182</v>
      </c>
      <c r="AA358">
        <v>172.1</v>
      </c>
      <c r="AB358">
        <v>181.1</v>
      </c>
      <c r="AC358">
        <v>163.4</v>
      </c>
      <c r="AD358">
        <v>168.9</v>
      </c>
      <c r="AE358">
        <v>174.1</v>
      </c>
      <c r="AF358">
        <v>175.8</v>
      </c>
      <c r="AG358">
        <v>172</v>
      </c>
      <c r="AH358">
        <v>175.7</v>
      </c>
    </row>
    <row r="359" spans="1:34">
      <c r="A359" t="s">
        <v>60</v>
      </c>
      <c r="B359">
        <v>2023</v>
      </c>
      <c r="C359" t="s">
        <v>62</v>
      </c>
      <c r="D359">
        <v>174</v>
      </c>
      <c r="E359">
        <v>208.3</v>
      </c>
      <c r="F359">
        <v>192.9</v>
      </c>
      <c r="G359">
        <v>174.3</v>
      </c>
      <c r="H359">
        <v>192.6</v>
      </c>
      <c r="I359">
        <v>156.30000000000001</v>
      </c>
      <c r="J359">
        <v>142.9</v>
      </c>
      <c r="K359">
        <v>170.7</v>
      </c>
      <c r="L359">
        <v>120.3</v>
      </c>
      <c r="M359">
        <v>210.5</v>
      </c>
      <c r="N359">
        <v>176.9</v>
      </c>
      <c r="O359">
        <v>188.5</v>
      </c>
      <c r="P359" s="36">
        <v>200.60000000000002</v>
      </c>
      <c r="Q359" s="36">
        <v>172.35</v>
      </c>
      <c r="R359" s="36">
        <v>167.13333333333333</v>
      </c>
      <c r="S359" s="36">
        <v>149.60000000000002</v>
      </c>
      <c r="T359" s="36">
        <v>175</v>
      </c>
      <c r="U359">
        <v>196.9</v>
      </c>
      <c r="V359">
        <v>189</v>
      </c>
      <c r="W359">
        <v>186.3</v>
      </c>
      <c r="X359">
        <v>188.6</v>
      </c>
      <c r="Y359" t="s">
        <v>79</v>
      </c>
      <c r="Z359">
        <v>183.2</v>
      </c>
      <c r="AA359">
        <v>177.2</v>
      </c>
      <c r="AB359">
        <v>184.7</v>
      </c>
      <c r="AC359">
        <v>168.2</v>
      </c>
      <c r="AD359">
        <v>171.8</v>
      </c>
      <c r="AE359">
        <v>177.8</v>
      </c>
      <c r="AF359">
        <v>178.4</v>
      </c>
      <c r="AG359">
        <v>176.5</v>
      </c>
      <c r="AH359">
        <v>177.8</v>
      </c>
    </row>
    <row r="360" spans="1:34">
      <c r="A360" t="s">
        <v>85</v>
      </c>
      <c r="B360">
        <v>2023</v>
      </c>
      <c r="C360" t="s">
        <v>62</v>
      </c>
      <c r="D360">
        <v>173.3</v>
      </c>
      <c r="E360">
        <v>215.2</v>
      </c>
      <c r="F360">
        <v>197</v>
      </c>
      <c r="G360">
        <v>175.2</v>
      </c>
      <c r="H360">
        <v>178</v>
      </c>
      <c r="I360">
        <v>160.5</v>
      </c>
      <c r="J360">
        <v>175.3</v>
      </c>
      <c r="K360">
        <v>171.2</v>
      </c>
      <c r="L360">
        <v>122.7</v>
      </c>
      <c r="M360">
        <v>204.3</v>
      </c>
      <c r="N360">
        <v>163.69999999999999</v>
      </c>
      <c r="O360">
        <v>194.3</v>
      </c>
      <c r="P360" s="36">
        <v>206.1</v>
      </c>
      <c r="Q360" s="36">
        <v>172.25</v>
      </c>
      <c r="R360" s="36">
        <v>165</v>
      </c>
      <c r="S360" s="36">
        <v>167.9</v>
      </c>
      <c r="T360" s="36">
        <v>179.5</v>
      </c>
      <c r="U360">
        <v>201.6</v>
      </c>
      <c r="V360">
        <v>178.7</v>
      </c>
      <c r="W360">
        <v>165.3</v>
      </c>
      <c r="X360">
        <v>176.6</v>
      </c>
      <c r="Y360">
        <v>172.1</v>
      </c>
      <c r="Z360">
        <v>180.1</v>
      </c>
      <c r="AA360">
        <v>168</v>
      </c>
      <c r="AB360">
        <v>178.5</v>
      </c>
      <c r="AC360">
        <v>159.5</v>
      </c>
      <c r="AD360">
        <v>167.8</v>
      </c>
      <c r="AE360">
        <v>171.8</v>
      </c>
      <c r="AF360">
        <v>178.8</v>
      </c>
      <c r="AG360">
        <v>168.9</v>
      </c>
      <c r="AH360">
        <v>174.9</v>
      </c>
    </row>
    <row r="361" spans="1:34">
      <c r="A361" t="s">
        <v>104</v>
      </c>
      <c r="B361">
        <v>2023</v>
      </c>
      <c r="C361" t="s">
        <v>62</v>
      </c>
      <c r="D361">
        <v>173.8</v>
      </c>
      <c r="E361">
        <v>210.7</v>
      </c>
      <c r="F361">
        <v>194.5</v>
      </c>
      <c r="G361">
        <v>174.6</v>
      </c>
      <c r="H361">
        <v>187.2</v>
      </c>
      <c r="I361">
        <v>158.30000000000001</v>
      </c>
      <c r="J361">
        <v>153.9</v>
      </c>
      <c r="K361">
        <v>170.9</v>
      </c>
      <c r="L361">
        <v>121.1</v>
      </c>
      <c r="M361">
        <v>208.4</v>
      </c>
      <c r="N361">
        <v>171.4</v>
      </c>
      <c r="O361">
        <v>191.2</v>
      </c>
      <c r="P361" s="36">
        <v>202.6</v>
      </c>
      <c r="Q361" s="36">
        <v>172.35000000000002</v>
      </c>
      <c r="R361" s="36">
        <v>166.49999999999997</v>
      </c>
      <c r="S361" s="36">
        <v>156.10000000000002</v>
      </c>
      <c r="T361" s="36">
        <v>176.7</v>
      </c>
      <c r="U361">
        <v>198.2</v>
      </c>
      <c r="V361">
        <v>184.9</v>
      </c>
      <c r="W361">
        <v>177.6</v>
      </c>
      <c r="X361">
        <v>183.8</v>
      </c>
      <c r="Y361">
        <v>172.1</v>
      </c>
      <c r="Z361">
        <v>182</v>
      </c>
      <c r="AA361">
        <v>172.9</v>
      </c>
      <c r="AB361">
        <v>182.3</v>
      </c>
      <c r="AC361">
        <v>163.6</v>
      </c>
      <c r="AD361">
        <v>169.5</v>
      </c>
      <c r="AE361">
        <v>174.3</v>
      </c>
      <c r="AF361">
        <v>178.6</v>
      </c>
      <c r="AG361">
        <v>172.8</v>
      </c>
      <c r="AH361">
        <v>176.5</v>
      </c>
    </row>
    <row r="362" spans="1:34">
      <c r="A362" t="s">
        <v>60</v>
      </c>
      <c r="B362">
        <v>2023</v>
      </c>
      <c r="C362" t="s">
        <v>116</v>
      </c>
      <c r="D362">
        <v>174.2</v>
      </c>
      <c r="E362">
        <v>205.2</v>
      </c>
      <c r="F362">
        <v>173.9</v>
      </c>
      <c r="G362">
        <v>177</v>
      </c>
      <c r="H362">
        <v>183.4</v>
      </c>
      <c r="I362">
        <v>167.2</v>
      </c>
      <c r="J362">
        <v>140.9</v>
      </c>
      <c r="K362">
        <v>170.4</v>
      </c>
      <c r="L362">
        <v>119.1</v>
      </c>
      <c r="M362">
        <v>212.1</v>
      </c>
      <c r="N362">
        <v>177.6</v>
      </c>
      <c r="O362">
        <v>189.9</v>
      </c>
      <c r="P362" s="36">
        <v>189.55</v>
      </c>
      <c r="Q362" s="36">
        <v>172.3</v>
      </c>
      <c r="R362" s="36">
        <v>164.13333333333333</v>
      </c>
      <c r="S362" s="36">
        <v>154.05000000000001</v>
      </c>
      <c r="T362" s="36">
        <v>174.8</v>
      </c>
      <c r="U362">
        <v>198.3</v>
      </c>
      <c r="V362">
        <v>190</v>
      </c>
      <c r="W362">
        <v>187</v>
      </c>
      <c r="X362">
        <v>189.6</v>
      </c>
      <c r="Y362" t="s">
        <v>79</v>
      </c>
      <c r="Z362">
        <v>181.6</v>
      </c>
      <c r="AA362">
        <v>178.6</v>
      </c>
      <c r="AB362">
        <v>186.6</v>
      </c>
      <c r="AC362">
        <v>169</v>
      </c>
      <c r="AD362">
        <v>172.8</v>
      </c>
      <c r="AE362">
        <v>178.5</v>
      </c>
      <c r="AF362">
        <v>180.7</v>
      </c>
      <c r="AG362">
        <v>177.9</v>
      </c>
      <c r="AH362">
        <v>178</v>
      </c>
    </row>
    <row r="363" spans="1:34">
      <c r="A363" t="s">
        <v>85</v>
      </c>
      <c r="B363">
        <v>2023</v>
      </c>
      <c r="C363" t="s">
        <v>116</v>
      </c>
      <c r="D363">
        <v>174.7</v>
      </c>
      <c r="E363">
        <v>212.2</v>
      </c>
      <c r="F363">
        <v>177.2</v>
      </c>
      <c r="G363">
        <v>177.9</v>
      </c>
      <c r="H363">
        <v>172.2</v>
      </c>
      <c r="I363">
        <v>172.1</v>
      </c>
      <c r="J363">
        <v>175.8</v>
      </c>
      <c r="K363">
        <v>172.2</v>
      </c>
      <c r="L363">
        <v>121.9</v>
      </c>
      <c r="M363">
        <v>204.8</v>
      </c>
      <c r="N363">
        <v>164.9</v>
      </c>
      <c r="O363">
        <v>196.6</v>
      </c>
      <c r="P363" s="36">
        <v>194.7</v>
      </c>
      <c r="Q363" s="36">
        <v>173.45</v>
      </c>
      <c r="R363" s="36">
        <v>163.56666666666669</v>
      </c>
      <c r="S363" s="36">
        <v>173.95</v>
      </c>
      <c r="T363" s="36">
        <v>180.7</v>
      </c>
      <c r="U363">
        <v>202.7</v>
      </c>
      <c r="V363">
        <v>180.3</v>
      </c>
      <c r="W363">
        <v>167</v>
      </c>
      <c r="X363">
        <v>178.2</v>
      </c>
      <c r="Y363">
        <v>173.5</v>
      </c>
      <c r="Z363">
        <v>182.8</v>
      </c>
      <c r="AA363">
        <v>169.2</v>
      </c>
      <c r="AB363">
        <v>180.8</v>
      </c>
      <c r="AC363">
        <v>159.80000000000001</v>
      </c>
      <c r="AD363">
        <v>168.4</v>
      </c>
      <c r="AE363">
        <v>172.5</v>
      </c>
      <c r="AF363">
        <v>181.4</v>
      </c>
      <c r="AG363">
        <v>170</v>
      </c>
      <c r="AH363">
        <v>176.3</v>
      </c>
    </row>
    <row r="364" spans="1:34">
      <c r="A364" t="s">
        <v>104</v>
      </c>
      <c r="B364">
        <v>2023</v>
      </c>
      <c r="C364" t="s">
        <v>116</v>
      </c>
      <c r="D364">
        <v>174.4</v>
      </c>
      <c r="E364">
        <v>207.7</v>
      </c>
      <c r="F364">
        <v>175.2</v>
      </c>
      <c r="G364">
        <v>177.3</v>
      </c>
      <c r="H364">
        <v>179.3</v>
      </c>
      <c r="I364">
        <v>169.5</v>
      </c>
      <c r="J364">
        <v>152.69999999999999</v>
      </c>
      <c r="K364">
        <v>171</v>
      </c>
      <c r="L364">
        <v>120</v>
      </c>
      <c r="M364">
        <v>209.7</v>
      </c>
      <c r="N364">
        <v>172.3</v>
      </c>
      <c r="O364">
        <v>193</v>
      </c>
      <c r="P364" s="36">
        <v>191.45</v>
      </c>
      <c r="Q364" s="36">
        <v>172.7</v>
      </c>
      <c r="R364" s="36">
        <v>164.1</v>
      </c>
      <c r="S364" s="36">
        <v>161.1</v>
      </c>
      <c r="T364" s="36">
        <v>177</v>
      </c>
      <c r="U364">
        <v>199.5</v>
      </c>
      <c r="V364">
        <v>186.2</v>
      </c>
      <c r="W364">
        <v>178.7</v>
      </c>
      <c r="X364">
        <v>185.1</v>
      </c>
      <c r="Y364">
        <v>173.5</v>
      </c>
      <c r="Z364">
        <v>182.1</v>
      </c>
      <c r="AA364">
        <v>174.2</v>
      </c>
      <c r="AB364">
        <v>184.4</v>
      </c>
      <c r="AC364">
        <v>164.2</v>
      </c>
      <c r="AD364">
        <v>170.3</v>
      </c>
      <c r="AE364">
        <v>175</v>
      </c>
      <c r="AF364">
        <v>181</v>
      </c>
      <c r="AG364">
        <v>174.1</v>
      </c>
      <c r="AH364">
        <v>177.2</v>
      </c>
    </row>
    <row r="365" spans="1:34">
      <c r="A365" t="s">
        <v>60</v>
      </c>
      <c r="B365">
        <v>2023</v>
      </c>
      <c r="C365" t="s">
        <v>138</v>
      </c>
      <c r="D365">
        <v>174.3</v>
      </c>
      <c r="E365">
        <v>205.2</v>
      </c>
      <c r="F365">
        <v>173.9</v>
      </c>
      <c r="G365">
        <v>177</v>
      </c>
      <c r="H365">
        <v>183.3</v>
      </c>
      <c r="I365">
        <v>167.2</v>
      </c>
      <c r="J365">
        <v>140.9</v>
      </c>
      <c r="K365">
        <v>170.5</v>
      </c>
      <c r="L365">
        <v>119.1</v>
      </c>
      <c r="M365">
        <v>212.1</v>
      </c>
      <c r="N365">
        <v>177.6</v>
      </c>
      <c r="O365">
        <v>189.9</v>
      </c>
      <c r="P365" s="36">
        <v>189.55</v>
      </c>
      <c r="Q365" s="36">
        <v>172.4</v>
      </c>
      <c r="R365" s="36">
        <v>164.1</v>
      </c>
      <c r="S365" s="36">
        <v>154.05000000000001</v>
      </c>
      <c r="T365" s="36">
        <v>174.8</v>
      </c>
      <c r="U365">
        <v>198.4</v>
      </c>
      <c r="V365">
        <v>190</v>
      </c>
      <c r="W365">
        <v>187</v>
      </c>
      <c r="X365">
        <v>189.6</v>
      </c>
      <c r="Y365" t="s">
        <v>79</v>
      </c>
      <c r="Z365">
        <v>181.4</v>
      </c>
      <c r="AA365">
        <v>178.6</v>
      </c>
      <c r="AB365">
        <v>186.6</v>
      </c>
      <c r="AC365">
        <v>169</v>
      </c>
      <c r="AD365">
        <v>172.8</v>
      </c>
      <c r="AE365">
        <v>178.5</v>
      </c>
      <c r="AF365">
        <v>180.7</v>
      </c>
      <c r="AG365">
        <v>177.9</v>
      </c>
      <c r="AH365">
        <v>178</v>
      </c>
    </row>
    <row r="366" spans="1:34">
      <c r="A366" t="s">
        <v>85</v>
      </c>
      <c r="B366">
        <v>2023</v>
      </c>
      <c r="C366" t="s">
        <v>138</v>
      </c>
      <c r="D366">
        <v>174.7</v>
      </c>
      <c r="E366">
        <v>212.2</v>
      </c>
      <c r="F366">
        <v>177.2</v>
      </c>
      <c r="G366">
        <v>177.9</v>
      </c>
      <c r="H366">
        <v>172.2</v>
      </c>
      <c r="I366">
        <v>172.1</v>
      </c>
      <c r="J366">
        <v>175.9</v>
      </c>
      <c r="K366">
        <v>172.2</v>
      </c>
      <c r="L366">
        <v>121.9</v>
      </c>
      <c r="M366">
        <v>204.8</v>
      </c>
      <c r="N366">
        <v>164.9</v>
      </c>
      <c r="O366">
        <v>196.6</v>
      </c>
      <c r="P366" s="36">
        <v>194.7</v>
      </c>
      <c r="Q366" s="36">
        <v>173.45</v>
      </c>
      <c r="R366" s="36">
        <v>163.56666666666669</v>
      </c>
      <c r="S366" s="36">
        <v>174</v>
      </c>
      <c r="T366" s="36">
        <v>180.8</v>
      </c>
      <c r="U366">
        <v>202.7</v>
      </c>
      <c r="V366">
        <v>180.2</v>
      </c>
      <c r="W366">
        <v>167</v>
      </c>
      <c r="X366">
        <v>178.2</v>
      </c>
      <c r="Y366">
        <v>173.5</v>
      </c>
      <c r="Z366">
        <v>182.6</v>
      </c>
      <c r="AA366">
        <v>169.2</v>
      </c>
      <c r="AB366">
        <v>180.8</v>
      </c>
      <c r="AC366">
        <v>159.80000000000001</v>
      </c>
      <c r="AD366">
        <v>168.4</v>
      </c>
      <c r="AE366">
        <v>172.5</v>
      </c>
      <c r="AF366">
        <v>181.5</v>
      </c>
      <c r="AG366">
        <v>170</v>
      </c>
      <c r="AH366">
        <v>176.3</v>
      </c>
    </row>
    <row r="367" spans="1:34">
      <c r="A367" t="s">
        <v>104</v>
      </c>
      <c r="B367">
        <v>2023</v>
      </c>
      <c r="C367" t="s">
        <v>138</v>
      </c>
      <c r="D367">
        <v>174.4</v>
      </c>
      <c r="E367">
        <v>207.7</v>
      </c>
      <c r="F367">
        <v>175.2</v>
      </c>
      <c r="G367">
        <v>177.3</v>
      </c>
      <c r="H367">
        <v>179.2</v>
      </c>
      <c r="I367">
        <v>169.5</v>
      </c>
      <c r="J367">
        <v>152.80000000000001</v>
      </c>
      <c r="K367">
        <v>171.1</v>
      </c>
      <c r="L367">
        <v>120</v>
      </c>
      <c r="M367">
        <v>209.7</v>
      </c>
      <c r="N367">
        <v>172.3</v>
      </c>
      <c r="O367">
        <v>193</v>
      </c>
      <c r="P367" s="36">
        <v>191.45</v>
      </c>
      <c r="Q367" s="36">
        <v>172.75</v>
      </c>
      <c r="R367" s="36">
        <v>164.06666666666666</v>
      </c>
      <c r="S367" s="36">
        <v>161.15</v>
      </c>
      <c r="T367" s="36">
        <v>177</v>
      </c>
      <c r="U367">
        <v>199.5</v>
      </c>
      <c r="V367">
        <v>186.1</v>
      </c>
      <c r="W367">
        <v>178.7</v>
      </c>
      <c r="X367">
        <v>185.1</v>
      </c>
      <c r="Y367">
        <v>173.5</v>
      </c>
      <c r="Z367">
        <v>181.9</v>
      </c>
      <c r="AA367">
        <v>174.2</v>
      </c>
      <c r="AB367">
        <v>184.4</v>
      </c>
      <c r="AC367">
        <v>164.2</v>
      </c>
      <c r="AD367">
        <v>170.3</v>
      </c>
      <c r="AE367">
        <v>175</v>
      </c>
      <c r="AF367">
        <v>181</v>
      </c>
      <c r="AG367">
        <v>174.1</v>
      </c>
      <c r="AH367">
        <v>177.2</v>
      </c>
    </row>
    <row r="368" spans="1:34">
      <c r="A368" t="s">
        <v>60</v>
      </c>
      <c r="B368">
        <v>2023</v>
      </c>
      <c r="C368" t="s">
        <v>154</v>
      </c>
      <c r="D368">
        <v>173.3</v>
      </c>
      <c r="E368">
        <v>206.9</v>
      </c>
      <c r="F368">
        <v>167.9</v>
      </c>
      <c r="G368">
        <v>178.2</v>
      </c>
      <c r="H368">
        <v>178.5</v>
      </c>
      <c r="I368">
        <v>173.7</v>
      </c>
      <c r="J368">
        <v>142.80000000000001</v>
      </c>
      <c r="K368">
        <v>172.8</v>
      </c>
      <c r="L368">
        <v>120.4</v>
      </c>
      <c r="M368">
        <v>215.5</v>
      </c>
      <c r="N368">
        <v>178.2</v>
      </c>
      <c r="O368">
        <v>190.5</v>
      </c>
      <c r="P368" s="36">
        <v>187.4</v>
      </c>
      <c r="Q368" s="36">
        <v>173.05</v>
      </c>
      <c r="R368" s="36">
        <v>163.13333333333333</v>
      </c>
      <c r="S368" s="36">
        <v>158.25</v>
      </c>
      <c r="T368" s="36">
        <v>175.5</v>
      </c>
      <c r="U368">
        <v>199.5</v>
      </c>
      <c r="V368">
        <v>190.7</v>
      </c>
      <c r="W368">
        <v>187.3</v>
      </c>
      <c r="X368">
        <v>190.2</v>
      </c>
      <c r="Y368" t="s">
        <v>931</v>
      </c>
      <c r="Z368">
        <v>181.5</v>
      </c>
      <c r="AA368">
        <v>179.1</v>
      </c>
      <c r="AB368">
        <v>187.2</v>
      </c>
      <c r="AC368">
        <v>169.4</v>
      </c>
      <c r="AD368">
        <v>173.2</v>
      </c>
      <c r="AE368">
        <v>179.4</v>
      </c>
      <c r="AF368">
        <v>183.8</v>
      </c>
      <c r="AG368">
        <v>178.9</v>
      </c>
      <c r="AH368">
        <v>178.8</v>
      </c>
    </row>
    <row r="369" spans="1:34">
      <c r="A369" t="s">
        <v>85</v>
      </c>
      <c r="B369">
        <v>2023</v>
      </c>
      <c r="C369" t="s">
        <v>154</v>
      </c>
      <c r="D369">
        <v>174.8</v>
      </c>
      <c r="E369">
        <v>213.7</v>
      </c>
      <c r="F369">
        <v>172.4</v>
      </c>
      <c r="G369">
        <v>178.8</v>
      </c>
      <c r="H369">
        <v>168.7</v>
      </c>
      <c r="I369">
        <v>179.2</v>
      </c>
      <c r="J369">
        <v>179.9</v>
      </c>
      <c r="K369">
        <v>174.7</v>
      </c>
      <c r="L369">
        <v>123.1</v>
      </c>
      <c r="M369">
        <v>207.8</v>
      </c>
      <c r="N369">
        <v>165.5</v>
      </c>
      <c r="O369">
        <v>197</v>
      </c>
      <c r="P369" s="36">
        <v>193.05</v>
      </c>
      <c r="Q369" s="36">
        <v>174.75</v>
      </c>
      <c r="R369" s="36">
        <v>162.93333333333331</v>
      </c>
      <c r="S369" s="36">
        <v>179.55</v>
      </c>
      <c r="T369" s="36">
        <v>182.1</v>
      </c>
      <c r="U369">
        <v>203.5</v>
      </c>
      <c r="V369">
        <v>181</v>
      </c>
      <c r="W369">
        <v>167.7</v>
      </c>
      <c r="X369">
        <v>178.9</v>
      </c>
      <c r="Y369">
        <v>175.2</v>
      </c>
      <c r="Z369">
        <v>182.1</v>
      </c>
      <c r="AA369">
        <v>169.6</v>
      </c>
      <c r="AB369">
        <v>181.5</v>
      </c>
      <c r="AC369">
        <v>160.1</v>
      </c>
      <c r="AD369">
        <v>168.8</v>
      </c>
      <c r="AE369">
        <v>174.2</v>
      </c>
      <c r="AF369">
        <v>184.4</v>
      </c>
      <c r="AG369">
        <v>170.9</v>
      </c>
      <c r="AH369">
        <v>177.4</v>
      </c>
    </row>
    <row r="370" spans="1:34">
      <c r="A370" t="s">
        <v>104</v>
      </c>
      <c r="B370">
        <v>2023</v>
      </c>
      <c r="C370" t="s">
        <v>154</v>
      </c>
      <c r="D370">
        <v>173.8</v>
      </c>
      <c r="E370">
        <v>209.3</v>
      </c>
      <c r="F370">
        <v>169.6</v>
      </c>
      <c r="G370">
        <v>178.4</v>
      </c>
      <c r="H370">
        <v>174.9</v>
      </c>
      <c r="I370">
        <v>176.3</v>
      </c>
      <c r="J370">
        <v>155.4</v>
      </c>
      <c r="K370">
        <v>173.4</v>
      </c>
      <c r="L370">
        <v>121.3</v>
      </c>
      <c r="M370">
        <v>212.9</v>
      </c>
      <c r="N370">
        <v>172.9</v>
      </c>
      <c r="O370">
        <v>193.5</v>
      </c>
      <c r="P370" s="36">
        <v>189.45</v>
      </c>
      <c r="Q370" s="36">
        <v>173.60000000000002</v>
      </c>
      <c r="R370" s="36">
        <v>163.23333333333332</v>
      </c>
      <c r="S370" s="36">
        <v>165.85000000000002</v>
      </c>
      <c r="T370" s="36">
        <v>177.9</v>
      </c>
      <c r="U370">
        <v>200.6</v>
      </c>
      <c r="V370">
        <v>186.9</v>
      </c>
      <c r="W370">
        <v>179.2</v>
      </c>
      <c r="X370">
        <v>185.7</v>
      </c>
      <c r="Y370">
        <v>175.2</v>
      </c>
      <c r="Z370">
        <v>181.7</v>
      </c>
      <c r="AA370">
        <v>174.6</v>
      </c>
      <c r="AB370">
        <v>185</v>
      </c>
      <c r="AC370">
        <v>164.5</v>
      </c>
      <c r="AD370">
        <v>170.7</v>
      </c>
      <c r="AE370">
        <v>176.4</v>
      </c>
      <c r="AF370">
        <v>184</v>
      </c>
      <c r="AG370">
        <v>175</v>
      </c>
      <c r="AH370">
        <v>178.1</v>
      </c>
    </row>
    <row r="371" spans="1:34">
      <c r="A371" t="s">
        <v>60</v>
      </c>
      <c r="B371">
        <v>2023</v>
      </c>
      <c r="C371" t="s">
        <v>167</v>
      </c>
      <c r="D371">
        <v>173.2</v>
      </c>
      <c r="E371">
        <v>211.5</v>
      </c>
      <c r="F371">
        <v>171</v>
      </c>
      <c r="G371">
        <v>179.6</v>
      </c>
      <c r="H371">
        <v>173.3</v>
      </c>
      <c r="I371">
        <v>169</v>
      </c>
      <c r="J371">
        <v>148.69999999999999</v>
      </c>
      <c r="K371">
        <v>174.9</v>
      </c>
      <c r="L371">
        <v>121.9</v>
      </c>
      <c r="M371">
        <v>221</v>
      </c>
      <c r="N371">
        <v>178.7</v>
      </c>
      <c r="O371">
        <v>191.1</v>
      </c>
      <c r="P371" s="36">
        <v>191.25</v>
      </c>
      <c r="Q371" s="36">
        <v>174.05</v>
      </c>
      <c r="R371" s="36">
        <v>162.10000000000002</v>
      </c>
      <c r="S371" s="36">
        <v>158.85</v>
      </c>
      <c r="T371" s="36">
        <v>176.8</v>
      </c>
      <c r="U371">
        <v>199.9</v>
      </c>
      <c r="V371">
        <v>191.2</v>
      </c>
      <c r="W371">
        <v>187.9</v>
      </c>
      <c r="X371">
        <v>190.8</v>
      </c>
      <c r="Y371" t="s">
        <v>931</v>
      </c>
      <c r="Z371">
        <v>182.5</v>
      </c>
      <c r="AA371">
        <v>179.8</v>
      </c>
      <c r="AB371">
        <v>187.8</v>
      </c>
      <c r="AC371">
        <v>169.7</v>
      </c>
      <c r="AD371">
        <v>173.8</v>
      </c>
      <c r="AE371">
        <v>180.3</v>
      </c>
      <c r="AF371">
        <v>184.9</v>
      </c>
      <c r="AG371">
        <v>179.5</v>
      </c>
      <c r="AH371">
        <v>179.8</v>
      </c>
    </row>
    <row r="372" spans="1:34">
      <c r="A372" t="s">
        <v>85</v>
      </c>
      <c r="B372">
        <v>2023</v>
      </c>
      <c r="C372" t="s">
        <v>167</v>
      </c>
      <c r="D372">
        <v>174.7</v>
      </c>
      <c r="E372">
        <v>219.4</v>
      </c>
      <c r="F372">
        <v>176.7</v>
      </c>
      <c r="G372">
        <v>179.4</v>
      </c>
      <c r="H372">
        <v>164.4</v>
      </c>
      <c r="I372">
        <v>175.8</v>
      </c>
      <c r="J372">
        <v>185</v>
      </c>
      <c r="K372">
        <v>176.9</v>
      </c>
      <c r="L372">
        <v>124.2</v>
      </c>
      <c r="M372">
        <v>211.9</v>
      </c>
      <c r="N372">
        <v>165.9</v>
      </c>
      <c r="O372">
        <v>197.7</v>
      </c>
      <c r="P372" s="36">
        <v>198.05</v>
      </c>
      <c r="Q372" s="36">
        <v>175.8</v>
      </c>
      <c r="R372" s="36">
        <v>162.1</v>
      </c>
      <c r="S372" s="36">
        <v>180.4</v>
      </c>
      <c r="T372" s="36">
        <v>183.1</v>
      </c>
      <c r="U372">
        <v>204.2</v>
      </c>
      <c r="V372">
        <v>181.3</v>
      </c>
      <c r="W372">
        <v>168.1</v>
      </c>
      <c r="X372">
        <v>179.3</v>
      </c>
      <c r="Y372">
        <v>175.6</v>
      </c>
      <c r="Z372">
        <v>183.4</v>
      </c>
      <c r="AA372">
        <v>170.1</v>
      </c>
      <c r="AB372">
        <v>182.2</v>
      </c>
      <c r="AC372">
        <v>160.4</v>
      </c>
      <c r="AD372">
        <v>169.2</v>
      </c>
      <c r="AE372">
        <v>174.8</v>
      </c>
      <c r="AF372">
        <v>185.6</v>
      </c>
      <c r="AG372">
        <v>171.6</v>
      </c>
      <c r="AH372">
        <v>178.2</v>
      </c>
    </row>
    <row r="373" spans="1:34">
      <c r="A373" t="s">
        <v>104</v>
      </c>
      <c r="B373">
        <v>2023</v>
      </c>
      <c r="C373" t="s">
        <v>167</v>
      </c>
      <c r="D373">
        <v>173.7</v>
      </c>
      <c r="E373">
        <v>214.3</v>
      </c>
      <c r="F373">
        <v>173.2</v>
      </c>
      <c r="G373">
        <v>179.5</v>
      </c>
      <c r="H373">
        <v>170</v>
      </c>
      <c r="I373">
        <v>172.2</v>
      </c>
      <c r="J373">
        <v>161</v>
      </c>
      <c r="K373">
        <v>175.6</v>
      </c>
      <c r="L373">
        <v>122.7</v>
      </c>
      <c r="M373">
        <v>218</v>
      </c>
      <c r="N373">
        <v>173.4</v>
      </c>
      <c r="O373">
        <v>194.2</v>
      </c>
      <c r="P373" s="36">
        <v>193.75</v>
      </c>
      <c r="Q373" s="36">
        <v>174.64999999999998</v>
      </c>
      <c r="R373" s="36">
        <v>162.29999999999998</v>
      </c>
      <c r="S373" s="36">
        <v>166.6</v>
      </c>
      <c r="T373" s="36">
        <v>179.1</v>
      </c>
      <c r="U373">
        <v>201</v>
      </c>
      <c r="V373">
        <v>187.3</v>
      </c>
      <c r="W373">
        <v>179.7</v>
      </c>
      <c r="X373">
        <v>186.2</v>
      </c>
      <c r="Y373">
        <v>175.6</v>
      </c>
      <c r="Z373">
        <v>182.8</v>
      </c>
      <c r="AA373">
        <v>175.2</v>
      </c>
      <c r="AB373">
        <v>185.7</v>
      </c>
      <c r="AC373">
        <v>164.8</v>
      </c>
      <c r="AD373">
        <v>171.2</v>
      </c>
      <c r="AE373">
        <v>177.1</v>
      </c>
      <c r="AF373">
        <v>185.2</v>
      </c>
      <c r="AG373">
        <v>175.7</v>
      </c>
      <c r="AH373">
        <v>179.1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F216-07A1-42D4-8B77-0F68D023D2F4}">
  <dimension ref="B1:AA39"/>
  <sheetViews>
    <sheetView showGridLines="0" workbookViewId="0">
      <selection activeCell="H20" sqref="H20"/>
    </sheetView>
  </sheetViews>
  <sheetFormatPr defaultRowHeight="14.4"/>
  <cols>
    <col min="2" max="2" width="10.77734375" bestFit="1" customWidth="1"/>
    <col min="3" max="3" width="15" bestFit="1" customWidth="1"/>
    <col min="4" max="4" width="16.44140625" bestFit="1" customWidth="1"/>
    <col min="5" max="6" width="6" bestFit="1" customWidth="1"/>
    <col min="7" max="7" width="10.77734375" bestFit="1" customWidth="1"/>
    <col min="8" max="8" width="16" bestFit="1" customWidth="1"/>
    <col min="9" max="9" width="16.44140625" bestFit="1" customWidth="1"/>
    <col min="10" max="11" width="6" bestFit="1" customWidth="1"/>
    <col min="12" max="12" width="11.21875" bestFit="1" customWidth="1"/>
    <col min="13" max="13" width="16" bestFit="1" customWidth="1"/>
    <col min="14" max="14" width="16.44140625" bestFit="1" customWidth="1"/>
    <col min="15" max="21" width="6" bestFit="1" customWidth="1"/>
    <col min="22" max="22" width="4" bestFit="1" customWidth="1"/>
    <col min="23" max="26" width="6" bestFit="1" customWidth="1"/>
    <col min="27" max="27" width="4" bestFit="1" customWidth="1"/>
    <col min="28" max="43" width="6" bestFit="1" customWidth="1"/>
    <col min="44" max="44" width="4" bestFit="1" customWidth="1"/>
    <col min="45" max="47" width="6" bestFit="1" customWidth="1"/>
    <col min="48" max="48" width="4" bestFit="1" customWidth="1"/>
    <col min="49" max="59" width="6" bestFit="1" customWidth="1"/>
    <col min="60" max="60" width="4" bestFit="1" customWidth="1"/>
    <col min="61" max="64" width="6" bestFit="1" customWidth="1"/>
    <col min="65" max="65" width="4" bestFit="1" customWidth="1"/>
    <col min="66" max="84" width="6" bestFit="1" customWidth="1"/>
    <col min="85" max="85" width="4" bestFit="1" customWidth="1"/>
    <col min="86" max="91" width="6" bestFit="1" customWidth="1"/>
    <col min="92" max="92" width="4" bestFit="1" customWidth="1"/>
    <col min="93" max="97" width="6" bestFit="1" customWidth="1"/>
    <col min="98" max="98" width="4" bestFit="1" customWidth="1"/>
    <col min="99" max="105" width="6" bestFit="1" customWidth="1"/>
    <col min="106" max="106" width="4" bestFit="1" customWidth="1"/>
    <col min="107" max="113" width="6" bestFit="1" customWidth="1"/>
    <col min="114" max="114" width="4" bestFit="1" customWidth="1"/>
    <col min="115" max="119" width="6" bestFit="1" customWidth="1"/>
    <col min="120" max="120" width="4" bestFit="1" customWidth="1"/>
    <col min="121" max="126" width="6" bestFit="1" customWidth="1"/>
    <col min="127" max="127" width="4" bestFit="1" customWidth="1"/>
    <col min="128" max="135" width="6" bestFit="1" customWidth="1"/>
    <col min="136" max="136" width="4" bestFit="1" customWidth="1"/>
    <col min="137" max="142" width="6" bestFit="1" customWidth="1"/>
    <col min="143" max="143" width="4" bestFit="1" customWidth="1"/>
    <col min="144" max="150" width="6" bestFit="1" customWidth="1"/>
    <col min="151" max="151" width="4" bestFit="1" customWidth="1"/>
    <col min="152" max="155" width="6" bestFit="1" customWidth="1"/>
    <col min="156" max="156" width="4" bestFit="1" customWidth="1"/>
    <col min="157" max="159" width="6" bestFit="1" customWidth="1"/>
    <col min="160" max="160" width="4" bestFit="1" customWidth="1"/>
    <col min="161" max="161" width="6" bestFit="1" customWidth="1"/>
    <col min="162" max="162" width="4" bestFit="1" customWidth="1"/>
    <col min="163" max="166" width="6" bestFit="1" customWidth="1"/>
    <col min="167" max="167" width="4" bestFit="1" customWidth="1"/>
    <col min="168" max="182" width="6" bestFit="1" customWidth="1"/>
    <col min="183" max="183" width="4" bestFit="1" customWidth="1"/>
    <col min="184" max="185" width="6" bestFit="1" customWidth="1"/>
    <col min="186" max="186" width="4" bestFit="1" customWidth="1"/>
    <col min="187" max="190" width="6" bestFit="1" customWidth="1"/>
    <col min="191" max="191" width="4" bestFit="1" customWidth="1"/>
    <col min="192" max="197" width="6" bestFit="1" customWidth="1"/>
    <col min="198" max="199" width="4" bestFit="1" customWidth="1"/>
    <col min="200" max="206" width="6" bestFit="1" customWidth="1"/>
    <col min="207" max="207" width="4" bestFit="1" customWidth="1"/>
    <col min="208" max="211" width="6" bestFit="1" customWidth="1"/>
    <col min="212" max="212" width="4" bestFit="1" customWidth="1"/>
    <col min="213" max="216" width="6" bestFit="1" customWidth="1"/>
    <col min="217" max="217" width="4" bestFit="1" customWidth="1"/>
    <col min="218" max="228" width="6" bestFit="1" customWidth="1"/>
    <col min="229" max="229" width="4" bestFit="1" customWidth="1"/>
    <col min="230" max="251" width="6" bestFit="1" customWidth="1"/>
    <col min="252" max="252" width="4" bestFit="1" customWidth="1"/>
    <col min="253" max="258" width="6" bestFit="1" customWidth="1"/>
    <col min="259" max="259" width="4" bestFit="1" customWidth="1"/>
    <col min="260" max="278" width="6" bestFit="1" customWidth="1"/>
    <col min="279" max="279" width="3.5546875" bestFit="1" customWidth="1"/>
    <col min="280" max="280" width="10.77734375" bestFit="1" customWidth="1"/>
  </cols>
  <sheetData>
    <row r="1" spans="2:27" ht="15" thickBot="1"/>
    <row r="2" spans="2:27">
      <c r="B2" s="16" t="s">
        <v>1202</v>
      </c>
      <c r="C2" s="11"/>
      <c r="D2" s="12"/>
      <c r="G2" s="16" t="s">
        <v>1202</v>
      </c>
      <c r="H2" s="11"/>
      <c r="I2" s="12"/>
      <c r="L2" s="16" t="s">
        <v>1202</v>
      </c>
      <c r="M2" s="11"/>
      <c r="N2" s="12"/>
    </row>
    <row r="3" spans="2:27">
      <c r="B3" s="13" t="s">
        <v>1203</v>
      </c>
      <c r="D3" s="14"/>
      <c r="G3" s="13" t="s">
        <v>1205</v>
      </c>
      <c r="I3" s="14"/>
      <c r="L3" s="13" t="s">
        <v>1203</v>
      </c>
      <c r="N3" s="14"/>
    </row>
    <row r="4" spans="2:27" ht="15" thickBot="1">
      <c r="B4" s="8" t="s">
        <v>1204</v>
      </c>
      <c r="C4" s="9"/>
      <c r="D4" s="15"/>
      <c r="G4" s="8" t="s">
        <v>1206</v>
      </c>
      <c r="H4" s="9"/>
      <c r="I4" s="15"/>
      <c r="L4" s="8" t="s">
        <v>1207</v>
      </c>
      <c r="M4" s="9"/>
      <c r="N4" s="15"/>
      <c r="Y4" s="17"/>
      <c r="Z4" s="17"/>
      <c r="AA4" s="17"/>
    </row>
    <row r="5" spans="2:27">
      <c r="AA5" s="18"/>
    </row>
    <row r="6" spans="2:27">
      <c r="B6" s="5" t="s">
        <v>32</v>
      </c>
      <c r="C6" t="s">
        <v>1208</v>
      </c>
      <c r="D6" t="s">
        <v>1201</v>
      </c>
      <c r="G6" s="5" t="s">
        <v>31</v>
      </c>
      <c r="H6" t="s">
        <v>1200</v>
      </c>
      <c r="I6" t="s">
        <v>1201</v>
      </c>
      <c r="L6" s="5" t="s">
        <v>30</v>
      </c>
      <c r="M6" t="s">
        <v>1200</v>
      </c>
      <c r="N6" t="s">
        <v>1201</v>
      </c>
    </row>
    <row r="7" spans="2:27">
      <c r="B7" s="6" t="s">
        <v>62</v>
      </c>
      <c r="C7">
        <v>33</v>
      </c>
      <c r="D7" s="10">
        <v>8.8709677419354843E-2</v>
      </c>
      <c r="G7" s="6">
        <v>2013</v>
      </c>
      <c r="H7">
        <v>36</v>
      </c>
      <c r="I7" s="10">
        <v>9.6774193548387094E-2</v>
      </c>
      <c r="L7" s="6" t="s">
        <v>60</v>
      </c>
      <c r="M7">
        <v>124</v>
      </c>
      <c r="N7" s="10">
        <v>0.33333333333333331</v>
      </c>
    </row>
    <row r="8" spans="2:27">
      <c r="B8" s="6" t="s">
        <v>116</v>
      </c>
      <c r="C8">
        <v>33</v>
      </c>
      <c r="D8" s="10">
        <v>8.8709677419354843E-2</v>
      </c>
      <c r="G8" s="6">
        <v>2014</v>
      </c>
      <c r="H8">
        <v>36</v>
      </c>
      <c r="I8" s="10">
        <v>9.6774193548387094E-2</v>
      </c>
      <c r="L8" s="6" t="s">
        <v>104</v>
      </c>
      <c r="M8">
        <v>124</v>
      </c>
      <c r="N8" s="10">
        <v>0.33333333333333331</v>
      </c>
    </row>
    <row r="9" spans="2:27">
      <c r="B9" s="6" t="s">
        <v>138</v>
      </c>
      <c r="C9">
        <v>33</v>
      </c>
      <c r="D9" s="10">
        <v>8.8709677419354843E-2</v>
      </c>
      <c r="G9" s="6">
        <v>2015</v>
      </c>
      <c r="H9">
        <v>36</v>
      </c>
      <c r="I9" s="10">
        <v>9.6774193548387094E-2</v>
      </c>
      <c r="L9" s="6" t="s">
        <v>85</v>
      </c>
      <c r="M9">
        <v>124</v>
      </c>
      <c r="N9" s="10">
        <v>0.33333333333333331</v>
      </c>
    </row>
    <row r="10" spans="2:27">
      <c r="B10" s="6" t="s">
        <v>154</v>
      </c>
      <c r="C10">
        <v>30</v>
      </c>
      <c r="D10" s="10">
        <v>8.0645161290322578E-2</v>
      </c>
      <c r="G10" s="6">
        <v>2016</v>
      </c>
      <c r="H10">
        <v>36</v>
      </c>
      <c r="I10" s="10">
        <v>9.6774193548387094E-2</v>
      </c>
      <c r="L10" s="6" t="s">
        <v>1199</v>
      </c>
      <c r="M10">
        <v>372</v>
      </c>
      <c r="N10" s="10">
        <v>1</v>
      </c>
    </row>
    <row r="11" spans="2:27">
      <c r="B11" s="6" t="s">
        <v>167</v>
      </c>
      <c r="C11">
        <v>33</v>
      </c>
      <c r="D11" s="10">
        <v>8.8709677419354843E-2</v>
      </c>
      <c r="G11" s="6">
        <v>2017</v>
      </c>
      <c r="H11">
        <v>36</v>
      </c>
      <c r="I11" s="10">
        <v>9.6774193548387094E-2</v>
      </c>
    </row>
    <row r="12" spans="2:27">
      <c r="B12" s="6" t="s">
        <v>177</v>
      </c>
      <c r="C12">
        <v>30</v>
      </c>
      <c r="D12" s="10">
        <v>8.0645161290322578E-2</v>
      </c>
      <c r="G12" s="6">
        <v>2018</v>
      </c>
      <c r="H12">
        <v>36</v>
      </c>
      <c r="I12" s="10">
        <v>9.6774193548387094E-2</v>
      </c>
    </row>
    <row r="13" spans="2:27">
      <c r="B13" s="6" t="s">
        <v>194</v>
      </c>
      <c r="C13">
        <v>30</v>
      </c>
      <c r="D13" s="10">
        <v>8.0645161290322578E-2</v>
      </c>
      <c r="G13" s="6">
        <v>2019</v>
      </c>
      <c r="H13">
        <v>33</v>
      </c>
      <c r="I13" s="10">
        <v>8.8709677419354843E-2</v>
      </c>
    </row>
    <row r="14" spans="2:27">
      <c r="B14" s="6" t="s">
        <v>213</v>
      </c>
      <c r="C14">
        <v>30</v>
      </c>
      <c r="D14" s="10">
        <v>8.0645161290322578E-2</v>
      </c>
      <c r="G14" s="6">
        <v>2020</v>
      </c>
      <c r="H14">
        <v>36</v>
      </c>
      <c r="I14" s="10">
        <v>9.6774193548387094E-2</v>
      </c>
    </row>
    <row r="15" spans="2:27">
      <c r="B15" s="6" t="s">
        <v>228</v>
      </c>
      <c r="C15">
        <v>30</v>
      </c>
      <c r="D15" s="10">
        <v>8.0645161290322578E-2</v>
      </c>
      <c r="G15" s="6">
        <v>2021</v>
      </c>
      <c r="H15">
        <v>36</v>
      </c>
      <c r="I15" s="10">
        <v>9.6774193548387094E-2</v>
      </c>
    </row>
    <row r="16" spans="2:27">
      <c r="B16" s="6" t="s">
        <v>238</v>
      </c>
      <c r="C16">
        <v>30</v>
      </c>
      <c r="D16" s="10">
        <v>8.0645161290322578E-2</v>
      </c>
      <c r="G16" s="6">
        <v>2022</v>
      </c>
      <c r="H16">
        <v>36</v>
      </c>
      <c r="I16" s="10">
        <v>9.6774193548387094E-2</v>
      </c>
    </row>
    <row r="17" spans="2:9">
      <c r="B17" s="6" t="s">
        <v>264</v>
      </c>
      <c r="C17">
        <v>30</v>
      </c>
      <c r="D17" s="10">
        <v>8.0645161290322578E-2</v>
      </c>
      <c r="G17" s="6">
        <v>2023</v>
      </c>
      <c r="H17">
        <v>15</v>
      </c>
      <c r="I17" s="10">
        <v>4.0322580645161289E-2</v>
      </c>
    </row>
    <row r="18" spans="2:9">
      <c r="B18" s="6" t="s">
        <v>273</v>
      </c>
      <c r="C18">
        <v>30</v>
      </c>
      <c r="D18" s="10">
        <v>8.0645161290322578E-2</v>
      </c>
      <c r="G18" s="6" t="s">
        <v>1199</v>
      </c>
      <c r="H18">
        <v>372</v>
      </c>
      <c r="I18" s="10">
        <v>1</v>
      </c>
    </row>
    <row r="19" spans="2:9">
      <c r="B19" s="6" t="s">
        <v>1199</v>
      </c>
      <c r="C19">
        <v>372</v>
      </c>
      <c r="D19" s="10">
        <v>1</v>
      </c>
    </row>
    <row r="24" spans="2:9">
      <c r="B24" s="7" t="s">
        <v>32</v>
      </c>
      <c r="C24" s="7" t="s">
        <v>1200</v>
      </c>
      <c r="D24" s="7" t="s">
        <v>1201</v>
      </c>
    </row>
    <row r="25" spans="2:9">
      <c r="B25" s="6" t="s">
        <v>62</v>
      </c>
      <c r="C25">
        <v>33</v>
      </c>
      <c r="D25" s="10">
        <v>8.8709677419354843E-2</v>
      </c>
    </row>
    <row r="26" spans="2:9">
      <c r="B26" s="6" t="s">
        <v>116</v>
      </c>
      <c r="C26">
        <v>33</v>
      </c>
      <c r="D26" s="10">
        <v>8.8709677419354843E-2</v>
      </c>
    </row>
    <row r="27" spans="2:9">
      <c r="B27" s="6" t="s">
        <v>138</v>
      </c>
      <c r="C27">
        <v>32</v>
      </c>
      <c r="D27" s="10">
        <v>8.6021505376344093E-2</v>
      </c>
    </row>
    <row r="28" spans="2:9">
      <c r="B28" s="6" t="s">
        <v>154</v>
      </c>
      <c r="C28">
        <v>30</v>
      </c>
      <c r="D28" s="10">
        <v>8.0645161290322578E-2</v>
      </c>
    </row>
    <row r="29" spans="2:9">
      <c r="B29" s="6" t="s">
        <v>167</v>
      </c>
      <c r="C29">
        <v>33</v>
      </c>
      <c r="D29" s="10">
        <v>8.8709677419354843E-2</v>
      </c>
    </row>
    <row r="30" spans="2:9">
      <c r="B30" s="6" t="s">
        <v>177</v>
      </c>
      <c r="C30">
        <v>30</v>
      </c>
      <c r="D30" s="10">
        <v>8.0645161290322578E-2</v>
      </c>
    </row>
    <row r="31" spans="2:9">
      <c r="B31" s="6" t="s">
        <v>194</v>
      </c>
      <c r="C31">
        <v>30</v>
      </c>
      <c r="D31" s="10">
        <v>8.0645161290322578E-2</v>
      </c>
    </row>
    <row r="32" spans="2:9">
      <c r="B32" s="6" t="s">
        <v>213</v>
      </c>
      <c r="C32">
        <v>30</v>
      </c>
      <c r="D32" s="10">
        <v>8.0645161290322578E-2</v>
      </c>
    </row>
    <row r="33" spans="2:4">
      <c r="B33" s="6" t="s">
        <v>228</v>
      </c>
      <c r="C33">
        <v>30</v>
      </c>
      <c r="D33" s="10">
        <v>8.0645161290322578E-2</v>
      </c>
    </row>
    <row r="34" spans="2:4">
      <c r="B34" s="6" t="s">
        <v>238</v>
      </c>
      <c r="C34">
        <v>30</v>
      </c>
      <c r="D34" s="10">
        <v>8.0645161290322578E-2</v>
      </c>
    </row>
    <row r="35" spans="2:4">
      <c r="B35" s="6" t="s">
        <v>264</v>
      </c>
      <c r="C35">
        <v>29</v>
      </c>
      <c r="D35" s="10">
        <v>7.7956989247311828E-2</v>
      </c>
    </row>
    <row r="36" spans="2:4">
      <c r="B36" s="6" t="s">
        <v>273</v>
      </c>
      <c r="C36">
        <v>30</v>
      </c>
      <c r="D36" s="10">
        <v>8.0645161290322578E-2</v>
      </c>
    </row>
    <row r="37" spans="2:4">
      <c r="B37" s="6" t="s">
        <v>315</v>
      </c>
      <c r="C37">
        <v>1</v>
      </c>
      <c r="D37" s="10">
        <v>2.6881720430107529E-3</v>
      </c>
    </row>
    <row r="38" spans="2:4">
      <c r="B38" s="6" t="s">
        <v>256</v>
      </c>
      <c r="C38">
        <v>1</v>
      </c>
      <c r="D38" s="10">
        <v>2.6881720430107529E-3</v>
      </c>
    </row>
    <row r="39" spans="2:4">
      <c r="B39" s="19" t="s">
        <v>1199</v>
      </c>
      <c r="C39" s="20">
        <v>372</v>
      </c>
      <c r="D39" s="2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12AB1-64E7-42C6-AA19-4FC953B4A3BF}">
  <dimension ref="A1:F15"/>
  <sheetViews>
    <sheetView tabSelected="1" workbookViewId="0">
      <selection activeCell="F20" sqref="F20"/>
    </sheetView>
  </sheetViews>
  <sheetFormatPr defaultRowHeight="14.4"/>
  <cols>
    <col min="1" max="1" width="21.44140625" bestFit="1" customWidth="1"/>
    <col min="2" max="2" width="6.88671875" bestFit="1" customWidth="1"/>
    <col min="3" max="3" width="8.6640625" bestFit="1" customWidth="1"/>
    <col min="4" max="4" width="12" bestFit="1" customWidth="1"/>
    <col min="5" max="5" width="8.21875" bestFit="1" customWidth="1"/>
    <col min="6" max="6" width="13.44140625" bestFit="1" customWidth="1"/>
  </cols>
  <sheetData>
    <row r="1" spans="1:6">
      <c r="A1" t="s">
        <v>1214</v>
      </c>
      <c r="B1" t="s">
        <v>31</v>
      </c>
      <c r="C1" t="s">
        <v>32</v>
      </c>
      <c r="D1" t="s">
        <v>60</v>
      </c>
      <c r="E1" t="s">
        <v>85</v>
      </c>
      <c r="F1" t="s">
        <v>104</v>
      </c>
    </row>
    <row r="2" spans="1:6">
      <c r="A2" t="s">
        <v>1233</v>
      </c>
      <c r="B2">
        <v>2022</v>
      </c>
      <c r="C2" t="s">
        <v>167</v>
      </c>
      <c r="D2">
        <v>169.73333333333335</v>
      </c>
      <c r="E2">
        <v>165.20000000000002</v>
      </c>
      <c r="F2">
        <v>168.20000000000002</v>
      </c>
    </row>
    <row r="3" spans="1:6">
      <c r="A3" t="s">
        <v>1226</v>
      </c>
      <c r="B3">
        <v>2022</v>
      </c>
      <c r="C3" t="s">
        <v>167</v>
      </c>
      <c r="D3">
        <v>164.2</v>
      </c>
      <c r="E3">
        <v>188.85</v>
      </c>
      <c r="F3">
        <v>172.95</v>
      </c>
    </row>
    <row r="4" spans="1:6">
      <c r="A4" t="s">
        <v>1229</v>
      </c>
      <c r="B4">
        <v>2022</v>
      </c>
      <c r="C4" t="s">
        <v>167</v>
      </c>
      <c r="D4">
        <v>158.94999999999999</v>
      </c>
      <c r="E4">
        <v>160.39999999999998</v>
      </c>
      <c r="F4">
        <v>159.39999999999998</v>
      </c>
    </row>
    <row r="5" spans="1:6">
      <c r="A5" t="s">
        <v>1231</v>
      </c>
      <c r="B5">
        <v>2022</v>
      </c>
      <c r="C5" t="s">
        <v>167</v>
      </c>
      <c r="D5">
        <v>188.05</v>
      </c>
      <c r="E5">
        <v>192.64999999999998</v>
      </c>
      <c r="F5">
        <v>189.7</v>
      </c>
    </row>
    <row r="6" spans="1:6">
      <c r="A6" t="s">
        <v>36</v>
      </c>
      <c r="B6">
        <v>2022</v>
      </c>
      <c r="C6" t="s">
        <v>167</v>
      </c>
      <c r="D6">
        <v>164.6</v>
      </c>
      <c r="E6">
        <v>165.4</v>
      </c>
      <c r="F6">
        <v>164.9</v>
      </c>
    </row>
    <row r="7" spans="1:6">
      <c r="A7" t="s">
        <v>43</v>
      </c>
      <c r="B7">
        <v>2022</v>
      </c>
      <c r="C7" t="s">
        <v>167</v>
      </c>
      <c r="D7">
        <v>173.2</v>
      </c>
      <c r="E7">
        <v>158.5</v>
      </c>
      <c r="F7">
        <v>167.1</v>
      </c>
    </row>
    <row r="8" spans="1:6">
      <c r="A8" t="s">
        <v>42</v>
      </c>
      <c r="B8">
        <v>2022</v>
      </c>
      <c r="C8" t="s">
        <v>167</v>
      </c>
      <c r="D8">
        <v>186.6</v>
      </c>
      <c r="E8">
        <v>181.4</v>
      </c>
      <c r="F8">
        <v>184.9</v>
      </c>
    </row>
    <row r="9" spans="1:6">
      <c r="A9" t="s">
        <v>1233</v>
      </c>
      <c r="B9">
        <v>2023</v>
      </c>
      <c r="C9" t="s">
        <v>167</v>
      </c>
      <c r="D9">
        <v>162.10000000000002</v>
      </c>
      <c r="E9">
        <v>162.1</v>
      </c>
      <c r="F9">
        <v>162.29999999999998</v>
      </c>
    </row>
    <row r="10" spans="1:6">
      <c r="A10" t="s">
        <v>1226</v>
      </c>
      <c r="B10">
        <v>2023</v>
      </c>
      <c r="C10" t="s">
        <v>167</v>
      </c>
      <c r="D10">
        <v>158.85</v>
      </c>
      <c r="E10">
        <v>180.4</v>
      </c>
      <c r="F10">
        <v>166.6</v>
      </c>
    </row>
    <row r="11" spans="1:6">
      <c r="A11" t="s">
        <v>1229</v>
      </c>
      <c r="B11">
        <v>2023</v>
      </c>
      <c r="C11" t="s">
        <v>167</v>
      </c>
      <c r="D11">
        <v>174.05</v>
      </c>
      <c r="E11">
        <v>175.8</v>
      </c>
      <c r="F11">
        <v>174.64999999999998</v>
      </c>
    </row>
    <row r="12" spans="1:6">
      <c r="A12" t="s">
        <v>1231</v>
      </c>
      <c r="B12">
        <v>2023</v>
      </c>
      <c r="C12" t="s">
        <v>167</v>
      </c>
      <c r="D12">
        <v>191.25</v>
      </c>
      <c r="E12">
        <v>198.05</v>
      </c>
      <c r="F12">
        <v>193.75</v>
      </c>
    </row>
    <row r="13" spans="1:6">
      <c r="A13" t="s">
        <v>36</v>
      </c>
      <c r="B13">
        <v>2023</v>
      </c>
      <c r="C13" t="s">
        <v>167</v>
      </c>
      <c r="D13">
        <v>179.6</v>
      </c>
      <c r="E13">
        <v>179.4</v>
      </c>
      <c r="F13">
        <v>179.5</v>
      </c>
    </row>
    <row r="14" spans="1:6">
      <c r="A14" t="s">
        <v>43</v>
      </c>
      <c r="B14">
        <v>2023</v>
      </c>
      <c r="C14" t="s">
        <v>167</v>
      </c>
      <c r="D14">
        <v>178.7</v>
      </c>
      <c r="E14">
        <v>165.9</v>
      </c>
      <c r="F14">
        <v>173.4</v>
      </c>
    </row>
    <row r="15" spans="1:6">
      <c r="A15" t="s">
        <v>42</v>
      </c>
      <c r="B15">
        <v>2023</v>
      </c>
      <c r="C15" t="s">
        <v>167</v>
      </c>
      <c r="D15">
        <v>221</v>
      </c>
      <c r="E15">
        <v>211.9</v>
      </c>
      <c r="F15">
        <v>218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62BDD-2F07-463F-A6BB-8161152022AC}">
  <dimension ref="B2:AW127"/>
  <sheetViews>
    <sheetView topLeftCell="AH1" workbookViewId="0">
      <selection activeCell="AT2" sqref="AT2"/>
    </sheetView>
  </sheetViews>
  <sheetFormatPr defaultRowHeight="14.4"/>
  <cols>
    <col min="2" max="2" width="9.109375" bestFit="1" customWidth="1"/>
    <col min="3" max="3" width="9.77734375" bestFit="1" customWidth="1"/>
    <col min="4" max="4" width="13.109375" bestFit="1" customWidth="1"/>
    <col min="5" max="5" width="7.5546875" bestFit="1" customWidth="1"/>
    <col min="6" max="6" width="8.44140625" bestFit="1" customWidth="1"/>
    <col min="7" max="7" width="13.77734375" bestFit="1" customWidth="1"/>
    <col min="9" max="9" width="6.88671875" bestFit="1" customWidth="1"/>
    <col min="10" max="10" width="9.77734375" bestFit="1" customWidth="1"/>
    <col min="11" max="11" width="9.77734375" customWidth="1"/>
    <col min="12" max="12" width="7.5546875" bestFit="1" customWidth="1"/>
    <col min="13" max="13" width="8.44140625" bestFit="1" customWidth="1"/>
    <col min="14" max="14" width="13.77734375" bestFit="1" customWidth="1"/>
    <col min="16" max="16" width="6.88671875" bestFit="1" customWidth="1"/>
    <col min="17" max="17" width="9.77734375" bestFit="1" customWidth="1"/>
    <col min="18" max="18" width="9.77734375" customWidth="1"/>
    <col min="19" max="19" width="7.5546875" bestFit="1" customWidth="1"/>
    <col min="20" max="20" width="8.44140625" bestFit="1" customWidth="1"/>
    <col min="21" max="21" width="13.77734375" bestFit="1" customWidth="1"/>
    <col min="23" max="23" width="6.88671875" bestFit="1" customWidth="1"/>
    <col min="24" max="24" width="9.77734375" bestFit="1" customWidth="1"/>
    <col min="25" max="25" width="9.77734375" customWidth="1"/>
    <col min="26" max="26" width="7.5546875" bestFit="1" customWidth="1"/>
    <col min="27" max="27" width="8.44140625" bestFit="1" customWidth="1"/>
    <col min="28" max="28" width="13.77734375" bestFit="1" customWidth="1"/>
    <col min="30" max="30" width="6.88671875" bestFit="1" customWidth="1"/>
    <col min="31" max="31" width="9.77734375" bestFit="1" customWidth="1"/>
    <col min="32" max="32" width="9.77734375" customWidth="1"/>
    <col min="33" max="33" width="7.5546875" bestFit="1" customWidth="1"/>
    <col min="34" max="34" width="8.44140625" bestFit="1" customWidth="1"/>
    <col min="35" max="35" width="13.77734375" bestFit="1" customWidth="1"/>
    <col min="37" max="37" width="6.88671875" bestFit="1" customWidth="1"/>
    <col min="38" max="38" width="9.77734375" bestFit="1" customWidth="1"/>
    <col min="39" max="39" width="9.77734375" customWidth="1"/>
    <col min="40" max="40" width="7.5546875" bestFit="1" customWidth="1"/>
    <col min="41" max="41" width="8.44140625" bestFit="1" customWidth="1"/>
    <col min="42" max="42" width="13.77734375" bestFit="1" customWidth="1"/>
    <col min="44" max="44" width="6.88671875" bestFit="1" customWidth="1"/>
    <col min="45" max="45" width="9.77734375" bestFit="1" customWidth="1"/>
    <col min="46" max="46" width="9.77734375" customWidth="1"/>
    <col min="47" max="47" width="7.5546875" bestFit="1" customWidth="1"/>
    <col min="48" max="48" width="8.44140625" bestFit="1" customWidth="1"/>
    <col min="49" max="49" width="13.77734375" bestFit="1" customWidth="1"/>
  </cols>
  <sheetData>
    <row r="2" spans="2:49">
      <c r="B2" t="s">
        <v>56</v>
      </c>
      <c r="I2" t="s">
        <v>45</v>
      </c>
      <c r="P2" t="s">
        <v>53</v>
      </c>
      <c r="W2" t="s">
        <v>52</v>
      </c>
      <c r="AD2" t="s">
        <v>54</v>
      </c>
      <c r="AK2" t="s">
        <v>1446</v>
      </c>
      <c r="AR2" t="s">
        <v>1447</v>
      </c>
    </row>
    <row r="3" spans="2:49">
      <c r="B3" t="s">
        <v>31</v>
      </c>
      <c r="C3" t="s">
        <v>32</v>
      </c>
      <c r="D3" t="s">
        <v>1250</v>
      </c>
      <c r="E3" t="s">
        <v>60</v>
      </c>
      <c r="F3" t="s">
        <v>85</v>
      </c>
      <c r="G3" t="s">
        <v>104</v>
      </c>
      <c r="I3" t="s">
        <v>31</v>
      </c>
      <c r="J3" t="s">
        <v>32</v>
      </c>
      <c r="K3" t="s">
        <v>1250</v>
      </c>
      <c r="L3" t="s">
        <v>60</v>
      </c>
      <c r="M3" t="s">
        <v>85</v>
      </c>
      <c r="N3" t="s">
        <v>104</v>
      </c>
      <c r="P3" t="s">
        <v>31</v>
      </c>
      <c r="Q3" t="s">
        <v>32</v>
      </c>
      <c r="R3" t="s">
        <v>1250</v>
      </c>
      <c r="S3" t="s">
        <v>60</v>
      </c>
      <c r="T3" t="s">
        <v>85</v>
      </c>
      <c r="U3" t="s">
        <v>104</v>
      </c>
      <c r="W3" t="s">
        <v>31</v>
      </c>
      <c r="X3" t="s">
        <v>32</v>
      </c>
      <c r="Y3" t="s">
        <v>1250</v>
      </c>
      <c r="Z3" t="s">
        <v>60</v>
      </c>
      <c r="AA3" t="s">
        <v>85</v>
      </c>
      <c r="AB3" t="s">
        <v>104</v>
      </c>
      <c r="AD3" t="s">
        <v>31</v>
      </c>
      <c r="AE3" t="s">
        <v>32</v>
      </c>
      <c r="AF3" t="s">
        <v>1250</v>
      </c>
      <c r="AG3" t="s">
        <v>60</v>
      </c>
      <c r="AH3" t="s">
        <v>85</v>
      </c>
      <c r="AI3" t="s">
        <v>104</v>
      </c>
      <c r="AK3" t="s">
        <v>31</v>
      </c>
      <c r="AL3" t="s">
        <v>32</v>
      </c>
      <c r="AM3" t="s">
        <v>1250</v>
      </c>
      <c r="AN3" t="s">
        <v>60</v>
      </c>
      <c r="AO3" t="s">
        <v>85</v>
      </c>
      <c r="AP3" t="s">
        <v>104</v>
      </c>
      <c r="AR3" t="s">
        <v>31</v>
      </c>
      <c r="AS3" t="s">
        <v>32</v>
      </c>
      <c r="AT3" t="s">
        <v>1250</v>
      </c>
      <c r="AU3" t="s">
        <v>60</v>
      </c>
      <c r="AV3" t="s">
        <v>85</v>
      </c>
      <c r="AW3" t="s">
        <v>104</v>
      </c>
    </row>
    <row r="4" spans="2:49">
      <c r="B4">
        <v>2019</v>
      </c>
      <c r="C4" t="s">
        <v>62</v>
      </c>
      <c r="D4" t="str">
        <f>Education[[#This Row],[Month]]&amp;" "&amp;RIGHT(Education[[#This Row],[Year]],2)</f>
        <v>January 19</v>
      </c>
      <c r="E4">
        <v>155.19999999999999</v>
      </c>
      <c r="F4">
        <v>146.6</v>
      </c>
      <c r="G4">
        <v>150.19999999999999</v>
      </c>
      <c r="I4">
        <v>2019</v>
      </c>
      <c r="J4" t="s">
        <v>62</v>
      </c>
      <c r="K4" t="str">
        <f>Education[[#This Row],[Month]]&amp;" "&amp;RIGHT(Education[[#This Row],[Year]],2)</f>
        <v>January 19</v>
      </c>
      <c r="L4">
        <v>137.4</v>
      </c>
      <c r="M4">
        <v>137.30000000000001</v>
      </c>
      <c r="N4">
        <v>137.4</v>
      </c>
      <c r="P4">
        <v>2019</v>
      </c>
      <c r="Q4" t="s">
        <v>62</v>
      </c>
      <c r="R4" t="str">
        <f>Health[[#This Row],[Month]]&amp;" "&amp;RIGHT(Health[[#This Row],[Year]],2)</f>
        <v>January 19</v>
      </c>
      <c r="S4">
        <v>149.6</v>
      </c>
      <c r="T4">
        <v>137.80000000000001</v>
      </c>
      <c r="U4">
        <v>145.1</v>
      </c>
      <c r="W4">
        <v>2019</v>
      </c>
      <c r="X4" t="s">
        <v>62</v>
      </c>
      <c r="Y4" t="str">
        <f>Household_goods_and_services[[#This Row],[Month]]&amp;" "&amp;RIGHT(Household_goods_and_services[[#This Row],[Year]],2)</f>
        <v>January 19</v>
      </c>
      <c r="Z4">
        <v>150.1</v>
      </c>
      <c r="AA4">
        <v>136.30000000000001</v>
      </c>
      <c r="AB4">
        <v>143.6</v>
      </c>
      <c r="AD4">
        <v>2019</v>
      </c>
      <c r="AE4" t="s">
        <v>62</v>
      </c>
      <c r="AF4" t="str">
        <f>Transport_and_communication[[#This Row],[Month]]&amp;" "&amp;RIGHT(Transport_and_communication[[#This Row],[Year]],2)</f>
        <v>January 19</v>
      </c>
      <c r="AG4">
        <v>128.6</v>
      </c>
      <c r="AH4">
        <v>118.6</v>
      </c>
      <c r="AI4">
        <v>123.3</v>
      </c>
      <c r="AK4">
        <v>2013</v>
      </c>
      <c r="AL4" t="s">
        <v>62</v>
      </c>
      <c r="AM4" t="str">
        <f>Clothing_and_Footwear[[#This Row],[Month]]&amp;" "&amp;RIGHT(Clothing_and_Footwear[[#This Row],[Year]],2)</f>
        <v>January 13</v>
      </c>
      <c r="AN4">
        <v>106.4</v>
      </c>
      <c r="AO4">
        <v>105.8</v>
      </c>
      <c r="AP4">
        <v>106.2</v>
      </c>
      <c r="AR4">
        <v>2013</v>
      </c>
      <c r="AS4" t="s">
        <v>62</v>
      </c>
      <c r="AT4" t="str">
        <f>General_Index[[#This Row],[Month]]&amp;" "&amp;RIGHT(General_Index[[#This Row],[Year]],2)</f>
        <v>January 13</v>
      </c>
      <c r="AU4">
        <v>105.1</v>
      </c>
      <c r="AV4">
        <v>104</v>
      </c>
      <c r="AW4">
        <v>104.6</v>
      </c>
    </row>
    <row r="5" spans="2:49">
      <c r="B5">
        <v>2019</v>
      </c>
      <c r="C5" t="s">
        <v>116</v>
      </c>
      <c r="D5" t="str">
        <f>Education[[#This Row],[Month]]&amp;" "&amp;RIGHT(Education[[#This Row],[Year]],2)</f>
        <v>February 19</v>
      </c>
      <c r="E5">
        <v>155.5</v>
      </c>
      <c r="F5">
        <v>146.6</v>
      </c>
      <c r="G5">
        <v>150.30000000000001</v>
      </c>
      <c r="I5">
        <v>2019</v>
      </c>
      <c r="J5" t="s">
        <v>116</v>
      </c>
      <c r="K5" t="str">
        <f>Education[[#This Row],[Month]]&amp;" "&amp;RIGHT(Education[[#This Row],[Year]],2)</f>
        <v>February 19</v>
      </c>
      <c r="L5">
        <v>137.19999999999999</v>
      </c>
      <c r="M5">
        <v>138</v>
      </c>
      <c r="N5">
        <v>137.5</v>
      </c>
      <c r="P5">
        <v>2019</v>
      </c>
      <c r="Q5" t="s">
        <v>116</v>
      </c>
      <c r="R5" t="str">
        <f>Health[[#This Row],[Month]]&amp;" "&amp;RIGHT(Health[[#This Row],[Year]],2)</f>
        <v>February 19</v>
      </c>
      <c r="S5">
        <v>149.9</v>
      </c>
      <c r="T5">
        <v>138.5</v>
      </c>
      <c r="U5">
        <v>145.6</v>
      </c>
      <c r="W5">
        <v>2019</v>
      </c>
      <c r="X5" t="s">
        <v>116</v>
      </c>
      <c r="Y5" t="str">
        <f>Household_goods_and_services[[#This Row],[Month]]&amp;" "&amp;RIGHT(Household_goods_and_services[[#This Row],[Year]],2)</f>
        <v>February 19</v>
      </c>
      <c r="Z5">
        <v>150.1</v>
      </c>
      <c r="AA5">
        <v>136.6</v>
      </c>
      <c r="AB5">
        <v>143.69999999999999</v>
      </c>
      <c r="AD5">
        <v>2019</v>
      </c>
      <c r="AE5" t="s">
        <v>116</v>
      </c>
      <c r="AF5" t="str">
        <f>Transport_and_communication[[#This Row],[Month]]&amp;" "&amp;RIGHT(Transport_and_communication[[#This Row],[Year]],2)</f>
        <v>February 19</v>
      </c>
      <c r="AG5">
        <v>129.19999999999999</v>
      </c>
      <c r="AH5">
        <v>119.2</v>
      </c>
      <c r="AI5">
        <v>123.9</v>
      </c>
      <c r="AK5">
        <v>2013</v>
      </c>
      <c r="AL5" t="s">
        <v>116</v>
      </c>
      <c r="AM5" t="str">
        <f>Clothing_and_Footwear[[#This Row],[Month]]&amp;" "&amp;RIGHT(Clothing_and_Footwear[[#This Row],[Year]],2)</f>
        <v>February 13</v>
      </c>
      <c r="AN5">
        <v>107</v>
      </c>
      <c r="AO5">
        <v>106.4</v>
      </c>
      <c r="AP5">
        <v>106.8</v>
      </c>
      <c r="AR5">
        <v>2013</v>
      </c>
      <c r="AS5" t="s">
        <v>116</v>
      </c>
      <c r="AT5" t="str">
        <f>General_Index[[#This Row],[Month]]&amp;" "&amp;RIGHT(General_Index[[#This Row],[Year]],2)</f>
        <v>February 13</v>
      </c>
      <c r="AU5">
        <v>105.8</v>
      </c>
      <c r="AV5">
        <v>104.7</v>
      </c>
      <c r="AW5">
        <v>105.3</v>
      </c>
    </row>
    <row r="6" spans="2:49">
      <c r="B6">
        <v>2019</v>
      </c>
      <c r="C6" t="s">
        <v>138</v>
      </c>
      <c r="D6" t="str">
        <f>Education[[#This Row],[Month]]&amp;" "&amp;RIGHT(Education[[#This Row],[Year]],2)</f>
        <v>March 19</v>
      </c>
      <c r="E6">
        <v>155.5</v>
      </c>
      <c r="F6">
        <v>146.69999999999999</v>
      </c>
      <c r="G6">
        <v>150.30000000000001</v>
      </c>
      <c r="I6">
        <v>2019</v>
      </c>
      <c r="J6" t="s">
        <v>138</v>
      </c>
      <c r="K6" t="str">
        <f>Education[[#This Row],[Month]]&amp;" "&amp;RIGHT(Education[[#This Row],[Year]],2)</f>
        <v>March 19</v>
      </c>
      <c r="L6">
        <v>137.30000000000001</v>
      </c>
      <c r="M6">
        <v>139.6</v>
      </c>
      <c r="N6">
        <v>138.1</v>
      </c>
      <c r="P6">
        <v>2019</v>
      </c>
      <c r="Q6" t="s">
        <v>138</v>
      </c>
      <c r="R6" t="str">
        <f>Health[[#This Row],[Month]]&amp;" "&amp;RIGHT(Health[[#This Row],[Year]],2)</f>
        <v>March 19</v>
      </c>
      <c r="S6">
        <v>150.4</v>
      </c>
      <c r="T6">
        <v>139.19999999999999</v>
      </c>
      <c r="U6">
        <v>146.19999999999999</v>
      </c>
      <c r="W6">
        <v>2019</v>
      </c>
      <c r="X6" t="s">
        <v>138</v>
      </c>
      <c r="Y6" t="str">
        <f>Household_goods_and_services[[#This Row],[Month]]&amp;" "&amp;RIGHT(Household_goods_and_services[[#This Row],[Year]],2)</f>
        <v>March 19</v>
      </c>
      <c r="Z6">
        <v>150</v>
      </c>
      <c r="AA6">
        <v>136.80000000000001</v>
      </c>
      <c r="AB6">
        <v>143.80000000000001</v>
      </c>
      <c r="AD6">
        <v>2019</v>
      </c>
      <c r="AE6" t="s">
        <v>138</v>
      </c>
      <c r="AF6" t="str">
        <f>Transport_and_communication[[#This Row],[Month]]&amp;" "&amp;RIGHT(Transport_and_communication[[#This Row],[Year]],2)</f>
        <v>March 19</v>
      </c>
      <c r="AG6">
        <v>129.9</v>
      </c>
      <c r="AH6">
        <v>119.9</v>
      </c>
      <c r="AI6">
        <v>124.6</v>
      </c>
      <c r="AK6">
        <v>2013</v>
      </c>
      <c r="AL6" t="s">
        <v>138</v>
      </c>
      <c r="AM6" t="str">
        <f>Clothing_and_Footwear[[#This Row],[Month]]&amp;" "&amp;RIGHT(Clothing_and_Footwear[[#This Row],[Year]],2)</f>
        <v>March 13</v>
      </c>
      <c r="AN6">
        <v>107.5</v>
      </c>
      <c r="AO6">
        <v>107</v>
      </c>
      <c r="AP6">
        <v>107.3</v>
      </c>
      <c r="AR6">
        <v>2013</v>
      </c>
      <c r="AS6" t="s">
        <v>138</v>
      </c>
      <c r="AT6" t="str">
        <f>General_Index[[#This Row],[Month]]&amp;" "&amp;RIGHT(General_Index[[#This Row],[Year]],2)</f>
        <v>March 13</v>
      </c>
      <c r="AU6">
        <v>106</v>
      </c>
      <c r="AV6">
        <v>105</v>
      </c>
      <c r="AW6">
        <v>105.5</v>
      </c>
    </row>
    <row r="7" spans="2:49">
      <c r="B7">
        <v>2019</v>
      </c>
      <c r="C7" t="s">
        <v>167</v>
      </c>
      <c r="D7" t="str">
        <f>Education[[#This Row],[Month]]&amp;" "&amp;RIGHT(Education[[#This Row],[Year]],2)</f>
        <v>May 19</v>
      </c>
      <c r="E7">
        <v>156.69999999999999</v>
      </c>
      <c r="F7">
        <v>148</v>
      </c>
      <c r="G7">
        <v>151.6</v>
      </c>
      <c r="I7">
        <v>2019</v>
      </c>
      <c r="J7" t="s">
        <v>167</v>
      </c>
      <c r="K7" t="str">
        <f>Education[[#This Row],[Month]]&amp;" "&amp;RIGHT(Education[[#This Row],[Year]],2)</f>
        <v>May 19</v>
      </c>
      <c r="L7">
        <v>139.19999999999999</v>
      </c>
      <c r="M7">
        <v>143.80000000000001</v>
      </c>
      <c r="N7">
        <v>140.9</v>
      </c>
      <c r="P7">
        <v>2019</v>
      </c>
      <c r="Q7" t="s">
        <v>167</v>
      </c>
      <c r="R7" t="str">
        <f>Health[[#This Row],[Month]]&amp;" "&amp;RIGHT(Health[[#This Row],[Year]],2)</f>
        <v>May 19</v>
      </c>
      <c r="S7">
        <v>151.30000000000001</v>
      </c>
      <c r="T7">
        <v>139.80000000000001</v>
      </c>
      <c r="U7">
        <v>146.9</v>
      </c>
      <c r="W7">
        <v>2019</v>
      </c>
      <c r="X7" t="s">
        <v>167</v>
      </c>
      <c r="Y7" t="str">
        <f>Household_goods_and_services[[#This Row],[Month]]&amp;" "&amp;RIGHT(Household_goods_and_services[[#This Row],[Year]],2)</f>
        <v>May 19</v>
      </c>
      <c r="Z7">
        <v>149.5</v>
      </c>
      <c r="AA7">
        <v>137.19999999999999</v>
      </c>
      <c r="AB7">
        <v>143.69999999999999</v>
      </c>
      <c r="AD7">
        <v>2019</v>
      </c>
      <c r="AE7" t="s">
        <v>167</v>
      </c>
      <c r="AF7" t="str">
        <f>Transport_and_communication[[#This Row],[Month]]&amp;" "&amp;RIGHT(Transport_and_communication[[#This Row],[Year]],2)</f>
        <v>May 19</v>
      </c>
      <c r="AG7">
        <v>130.19999999999999</v>
      </c>
      <c r="AH7">
        <v>120.1</v>
      </c>
      <c r="AI7">
        <v>124.9</v>
      </c>
      <c r="AK7">
        <v>2013</v>
      </c>
      <c r="AL7" t="s">
        <v>154</v>
      </c>
      <c r="AM7" t="str">
        <f>Clothing_and_Footwear[[#This Row],[Month]]&amp;" "&amp;RIGHT(Clothing_and_Footwear[[#This Row],[Year]],2)</f>
        <v>April 13</v>
      </c>
      <c r="AN7">
        <v>108</v>
      </c>
      <c r="AO7">
        <v>107.7</v>
      </c>
      <c r="AP7">
        <v>107.9</v>
      </c>
      <c r="AR7">
        <v>2013</v>
      </c>
      <c r="AS7" t="s">
        <v>154</v>
      </c>
      <c r="AT7" t="str">
        <f>General_Index[[#This Row],[Month]]&amp;" "&amp;RIGHT(General_Index[[#This Row],[Year]],2)</f>
        <v>April 13</v>
      </c>
      <c r="AU7">
        <v>106.4</v>
      </c>
      <c r="AV7">
        <v>105.7</v>
      </c>
      <c r="AW7">
        <v>106.1</v>
      </c>
    </row>
    <row r="8" spans="2:49">
      <c r="B8">
        <v>2019</v>
      </c>
      <c r="C8" t="s">
        <v>177</v>
      </c>
      <c r="D8" t="str">
        <f>Education[[#This Row],[Month]]&amp;" "&amp;RIGHT(Education[[#This Row],[Year]],2)</f>
        <v>June 19</v>
      </c>
      <c r="E8">
        <v>157.69999999999999</v>
      </c>
      <c r="F8">
        <v>148.9</v>
      </c>
      <c r="G8">
        <v>152.5</v>
      </c>
      <c r="I8">
        <v>2019</v>
      </c>
      <c r="J8" t="s">
        <v>177</v>
      </c>
      <c r="K8" t="str">
        <f>Education[[#This Row],[Month]]&amp;" "&amp;RIGHT(Education[[#This Row],[Year]],2)</f>
        <v>June 19</v>
      </c>
      <c r="L8">
        <v>141</v>
      </c>
      <c r="M8">
        <v>145.6</v>
      </c>
      <c r="N8">
        <v>142.69999999999999</v>
      </c>
      <c r="P8">
        <v>2019</v>
      </c>
      <c r="Q8" t="s">
        <v>177</v>
      </c>
      <c r="R8" t="str">
        <f>Health[[#This Row],[Month]]&amp;" "&amp;RIGHT(Health[[#This Row],[Year]],2)</f>
        <v>June 19</v>
      </c>
      <c r="S8">
        <v>151.69999999999999</v>
      </c>
      <c r="T8">
        <v>140.30000000000001</v>
      </c>
      <c r="U8">
        <v>147.4</v>
      </c>
      <c r="W8">
        <v>2019</v>
      </c>
      <c r="X8" t="s">
        <v>177</v>
      </c>
      <c r="Y8" t="str">
        <f>Household_goods_and_services[[#This Row],[Month]]&amp;" "&amp;RIGHT(Household_goods_and_services[[#This Row],[Year]],2)</f>
        <v>June 19</v>
      </c>
      <c r="Z8">
        <v>149.6</v>
      </c>
      <c r="AA8">
        <v>137.4</v>
      </c>
      <c r="AB8">
        <v>143.80000000000001</v>
      </c>
      <c r="AD8">
        <v>2019</v>
      </c>
      <c r="AE8" t="s">
        <v>177</v>
      </c>
      <c r="AF8" t="str">
        <f>Transport_and_communication[[#This Row],[Month]]&amp;" "&amp;RIGHT(Transport_and_communication[[#This Row],[Year]],2)</f>
        <v>June 19</v>
      </c>
      <c r="AG8">
        <v>130.19999999999999</v>
      </c>
      <c r="AH8">
        <v>119.6</v>
      </c>
      <c r="AI8">
        <v>124.6</v>
      </c>
      <c r="AK8">
        <v>2013</v>
      </c>
      <c r="AL8" t="s">
        <v>167</v>
      </c>
      <c r="AM8" t="str">
        <f>Clothing_and_Footwear[[#This Row],[Month]]&amp;" "&amp;RIGHT(Clothing_and_Footwear[[#This Row],[Year]],2)</f>
        <v>May 13</v>
      </c>
      <c r="AN8">
        <v>108.6</v>
      </c>
      <c r="AO8">
        <v>108.3</v>
      </c>
      <c r="AP8">
        <v>108.5</v>
      </c>
      <c r="AR8">
        <v>2013</v>
      </c>
      <c r="AS8" t="s">
        <v>167</v>
      </c>
      <c r="AT8" t="str">
        <f>General_Index[[#This Row],[Month]]&amp;" "&amp;RIGHT(General_Index[[#This Row],[Year]],2)</f>
        <v>May 13</v>
      </c>
      <c r="AU8">
        <v>107.2</v>
      </c>
      <c r="AV8">
        <v>106.6</v>
      </c>
      <c r="AW8">
        <v>106.9</v>
      </c>
    </row>
    <row r="9" spans="2:49">
      <c r="B9">
        <v>2019</v>
      </c>
      <c r="C9" t="s">
        <v>194</v>
      </c>
      <c r="D9" t="str">
        <f>Education[[#This Row],[Month]]&amp;" "&amp;RIGHT(Education[[#This Row],[Year]],2)</f>
        <v>July 19</v>
      </c>
      <c r="E9">
        <v>159.1</v>
      </c>
      <c r="F9">
        <v>150.4</v>
      </c>
      <c r="G9">
        <v>154</v>
      </c>
      <c r="I9">
        <v>2019</v>
      </c>
      <c r="J9" t="s">
        <v>194</v>
      </c>
      <c r="K9" t="str">
        <f>Education[[#This Row],[Month]]&amp;" "&amp;RIGHT(Education[[#This Row],[Year]],2)</f>
        <v>July 19</v>
      </c>
      <c r="L9">
        <v>143</v>
      </c>
      <c r="M9">
        <v>147.69999999999999</v>
      </c>
      <c r="N9">
        <v>144.69999999999999</v>
      </c>
      <c r="P9">
        <v>2019</v>
      </c>
      <c r="Q9" t="s">
        <v>194</v>
      </c>
      <c r="R9" t="str">
        <f>Health[[#This Row],[Month]]&amp;" "&amp;RIGHT(Health[[#This Row],[Year]],2)</f>
        <v>July 19</v>
      </c>
      <c r="S9">
        <v>152.19999999999999</v>
      </c>
      <c r="T9">
        <v>140.80000000000001</v>
      </c>
      <c r="U9">
        <v>147.9</v>
      </c>
      <c r="W9">
        <v>2019</v>
      </c>
      <c r="X9" t="s">
        <v>194</v>
      </c>
      <c r="Y9" t="str">
        <f>Household_goods_and_services[[#This Row],[Month]]&amp;" "&amp;RIGHT(Household_goods_and_services[[#This Row],[Year]],2)</f>
        <v>July 19</v>
      </c>
      <c r="Z9">
        <v>150</v>
      </c>
      <c r="AA9">
        <v>137.69999999999999</v>
      </c>
      <c r="AB9">
        <v>144.19999999999999</v>
      </c>
      <c r="AD9">
        <v>2019</v>
      </c>
      <c r="AE9" t="s">
        <v>194</v>
      </c>
      <c r="AF9" t="str">
        <f>Transport_and_communication[[#This Row],[Month]]&amp;" "&amp;RIGHT(Transport_and_communication[[#This Row],[Year]],2)</f>
        <v>July 19</v>
      </c>
      <c r="AG9">
        <v>131.19999999999999</v>
      </c>
      <c r="AH9">
        <v>120.6</v>
      </c>
      <c r="AI9">
        <v>125.6</v>
      </c>
      <c r="AK9">
        <v>2013</v>
      </c>
      <c r="AL9" t="s">
        <v>177</v>
      </c>
      <c r="AM9" t="str">
        <f>Clothing_and_Footwear[[#This Row],[Month]]&amp;" "&amp;RIGHT(Clothing_and_Footwear[[#This Row],[Year]],2)</f>
        <v>June 13</v>
      </c>
      <c r="AN9">
        <v>109.5</v>
      </c>
      <c r="AO9">
        <v>108.9</v>
      </c>
      <c r="AP9">
        <v>109.3</v>
      </c>
      <c r="AR9">
        <v>2013</v>
      </c>
      <c r="AS9" t="s">
        <v>177</v>
      </c>
      <c r="AT9" t="str">
        <f>General_Index[[#This Row],[Month]]&amp;" "&amp;RIGHT(General_Index[[#This Row],[Year]],2)</f>
        <v>June 13</v>
      </c>
      <c r="AU9">
        <v>108.9</v>
      </c>
      <c r="AV9">
        <v>109.7</v>
      </c>
      <c r="AW9">
        <v>109.3</v>
      </c>
    </row>
    <row r="10" spans="2:49">
      <c r="B10">
        <v>2019</v>
      </c>
      <c r="C10" t="s">
        <v>213</v>
      </c>
      <c r="D10" t="str">
        <f>Education[[#This Row],[Month]]&amp;" "&amp;RIGHT(Education[[#This Row],[Year]],2)</f>
        <v>August 19</v>
      </c>
      <c r="E10">
        <v>159.69999999999999</v>
      </c>
      <c r="F10">
        <v>151.5</v>
      </c>
      <c r="G10">
        <v>154.9</v>
      </c>
      <c r="I10">
        <v>2019</v>
      </c>
      <c r="J10" t="s">
        <v>213</v>
      </c>
      <c r="K10" t="str">
        <f>Education[[#This Row],[Month]]&amp;" "&amp;RIGHT(Education[[#This Row],[Year]],2)</f>
        <v>August 19</v>
      </c>
      <c r="L10">
        <v>144</v>
      </c>
      <c r="M10">
        <v>149.1</v>
      </c>
      <c r="N10">
        <v>145.9</v>
      </c>
      <c r="P10">
        <v>2019</v>
      </c>
      <c r="Q10" t="s">
        <v>213</v>
      </c>
      <c r="R10" t="str">
        <f>Health[[#This Row],[Month]]&amp;" "&amp;RIGHT(Health[[#This Row],[Year]],2)</f>
        <v>August 19</v>
      </c>
      <c r="S10">
        <v>152.69999999999999</v>
      </c>
      <c r="T10">
        <v>141.5</v>
      </c>
      <c r="U10">
        <v>148.5</v>
      </c>
      <c r="W10">
        <v>2019</v>
      </c>
      <c r="X10" t="s">
        <v>213</v>
      </c>
      <c r="Y10" t="str">
        <f>Household_goods_and_services[[#This Row],[Month]]&amp;" "&amp;RIGHT(Household_goods_and_services[[#This Row],[Year]],2)</f>
        <v>August 19</v>
      </c>
      <c r="Z10">
        <v>150.19999999999999</v>
      </c>
      <c r="AA10">
        <v>138.1</v>
      </c>
      <c r="AB10">
        <v>144.5</v>
      </c>
      <c r="AD10">
        <v>2019</v>
      </c>
      <c r="AE10" t="s">
        <v>213</v>
      </c>
      <c r="AF10" t="str">
        <f>Transport_and_communication[[#This Row],[Month]]&amp;" "&amp;RIGHT(Transport_and_communication[[#This Row],[Year]],2)</f>
        <v>August 19</v>
      </c>
      <c r="AG10">
        <v>131.4</v>
      </c>
      <c r="AH10">
        <v>120.8</v>
      </c>
      <c r="AI10">
        <v>125.8</v>
      </c>
      <c r="AK10">
        <v>2013</v>
      </c>
      <c r="AL10" t="s">
        <v>194</v>
      </c>
      <c r="AM10" t="str">
        <f>Clothing_and_Footwear[[#This Row],[Month]]&amp;" "&amp;RIGHT(Clothing_and_Footwear[[#This Row],[Year]],2)</f>
        <v>July 13</v>
      </c>
      <c r="AN10">
        <v>110.3</v>
      </c>
      <c r="AO10">
        <v>109.5</v>
      </c>
      <c r="AP10">
        <v>110</v>
      </c>
      <c r="AR10">
        <v>2013</v>
      </c>
      <c r="AS10" t="s">
        <v>194</v>
      </c>
      <c r="AT10" t="str">
        <f>General_Index[[#This Row],[Month]]&amp;" "&amp;RIGHT(General_Index[[#This Row],[Year]],2)</f>
        <v>July 13</v>
      </c>
      <c r="AU10">
        <v>110.7</v>
      </c>
      <c r="AV10">
        <v>111.4</v>
      </c>
      <c r="AW10">
        <v>111</v>
      </c>
    </row>
    <row r="11" spans="2:49">
      <c r="B11">
        <v>2019</v>
      </c>
      <c r="C11" t="s">
        <v>228</v>
      </c>
      <c r="D11" t="str">
        <f>Education[[#This Row],[Month]]&amp;" "&amp;RIGHT(Education[[#This Row],[Year]],2)</f>
        <v>September 19</v>
      </c>
      <c r="E11">
        <v>160.19999999999999</v>
      </c>
      <c r="F11">
        <v>151.6</v>
      </c>
      <c r="G11">
        <v>155.19999999999999</v>
      </c>
      <c r="I11">
        <v>2019</v>
      </c>
      <c r="J11" t="s">
        <v>228</v>
      </c>
      <c r="K11" t="str">
        <f>Education[[#This Row],[Month]]&amp;" "&amp;RIGHT(Education[[#This Row],[Year]],2)</f>
        <v>September 19</v>
      </c>
      <c r="L11">
        <v>145.5</v>
      </c>
      <c r="M11">
        <v>149.5</v>
      </c>
      <c r="N11">
        <v>147</v>
      </c>
      <c r="P11">
        <v>2019</v>
      </c>
      <c r="Q11" t="s">
        <v>228</v>
      </c>
      <c r="R11" t="str">
        <f>Health[[#This Row],[Month]]&amp;" "&amp;RIGHT(Health[[#This Row],[Year]],2)</f>
        <v>September 19</v>
      </c>
      <c r="S11">
        <v>153.4</v>
      </c>
      <c r="T11">
        <v>141.9</v>
      </c>
      <c r="U11">
        <v>149</v>
      </c>
      <c r="W11">
        <v>2019</v>
      </c>
      <c r="X11" t="s">
        <v>228</v>
      </c>
      <c r="Y11" t="str">
        <f>Household_goods_and_services[[#This Row],[Month]]&amp;" "&amp;RIGHT(Household_goods_and_services[[#This Row],[Year]],2)</f>
        <v>September 19</v>
      </c>
      <c r="Z11">
        <v>150.30000000000001</v>
      </c>
      <c r="AA11">
        <v>138.30000000000001</v>
      </c>
      <c r="AB11">
        <v>144.6</v>
      </c>
      <c r="AD11">
        <v>2019</v>
      </c>
      <c r="AE11" t="s">
        <v>228</v>
      </c>
      <c r="AF11" t="str">
        <f>Transport_and_communication[[#This Row],[Month]]&amp;" "&amp;RIGHT(Transport_and_communication[[#This Row],[Year]],2)</f>
        <v>September 19</v>
      </c>
      <c r="AG11">
        <v>131.6</v>
      </c>
      <c r="AH11">
        <v>121.2</v>
      </c>
      <c r="AI11">
        <v>126.1</v>
      </c>
      <c r="AK11">
        <v>2013</v>
      </c>
      <c r="AL11" t="s">
        <v>213</v>
      </c>
      <c r="AM11" t="str">
        <f>Clothing_and_Footwear[[#This Row],[Month]]&amp;" "&amp;RIGHT(Clothing_and_Footwear[[#This Row],[Year]],2)</f>
        <v>August 13</v>
      </c>
      <c r="AN11">
        <v>111.1</v>
      </c>
      <c r="AO11">
        <v>110.2</v>
      </c>
      <c r="AP11">
        <v>110.7</v>
      </c>
      <c r="AR11">
        <v>2013</v>
      </c>
      <c r="AS11" t="s">
        <v>213</v>
      </c>
      <c r="AT11" t="str">
        <f>General_Index[[#This Row],[Month]]&amp;" "&amp;RIGHT(General_Index[[#This Row],[Year]],2)</f>
        <v>August 13</v>
      </c>
      <c r="AU11">
        <v>112.1</v>
      </c>
      <c r="AV11">
        <v>112.7</v>
      </c>
      <c r="AW11">
        <v>112.4</v>
      </c>
    </row>
    <row r="12" spans="2:49">
      <c r="B12">
        <v>2019</v>
      </c>
      <c r="C12" t="s">
        <v>238</v>
      </c>
      <c r="D12" t="str">
        <f>Education[[#This Row],[Month]]&amp;" "&amp;RIGHT(Education[[#This Row],[Year]],2)</f>
        <v>October 19</v>
      </c>
      <c r="E12">
        <v>160.69999999999999</v>
      </c>
      <c r="F12">
        <v>151.69999999999999</v>
      </c>
      <c r="G12">
        <v>155.4</v>
      </c>
      <c r="I12">
        <v>2019</v>
      </c>
      <c r="J12" t="s">
        <v>238</v>
      </c>
      <c r="K12" t="str">
        <f>Education[[#This Row],[Month]]&amp;" "&amp;RIGHT(Education[[#This Row],[Year]],2)</f>
        <v>October 19</v>
      </c>
      <c r="L12">
        <v>148.30000000000001</v>
      </c>
      <c r="M12">
        <v>151.9</v>
      </c>
      <c r="N12">
        <v>149.6</v>
      </c>
      <c r="P12">
        <v>2019</v>
      </c>
      <c r="Q12" t="s">
        <v>238</v>
      </c>
      <c r="R12" t="str">
        <f>Health[[#This Row],[Month]]&amp;" "&amp;RIGHT(Health[[#This Row],[Year]],2)</f>
        <v>October 19</v>
      </c>
      <c r="S12">
        <v>153.69999999999999</v>
      </c>
      <c r="T12">
        <v>142.4</v>
      </c>
      <c r="U12">
        <v>149.4</v>
      </c>
      <c r="W12">
        <v>2019</v>
      </c>
      <c r="X12" t="s">
        <v>238</v>
      </c>
      <c r="Y12" t="str">
        <f>Household_goods_and_services[[#This Row],[Month]]&amp;" "&amp;RIGHT(Household_goods_and_services[[#This Row],[Year]],2)</f>
        <v>October 19</v>
      </c>
      <c r="Z12">
        <v>150.6</v>
      </c>
      <c r="AA12">
        <v>138.69999999999999</v>
      </c>
      <c r="AB12">
        <v>145</v>
      </c>
      <c r="AD12">
        <v>2019</v>
      </c>
      <c r="AE12" t="s">
        <v>238</v>
      </c>
      <c r="AF12" t="str">
        <f>Transport_and_communication[[#This Row],[Month]]&amp;" "&amp;RIGHT(Transport_and_communication[[#This Row],[Year]],2)</f>
        <v>October 19</v>
      </c>
      <c r="AG12">
        <v>131.69999999999999</v>
      </c>
      <c r="AH12">
        <v>121.5</v>
      </c>
      <c r="AI12">
        <v>126.3</v>
      </c>
      <c r="AK12">
        <v>2013</v>
      </c>
      <c r="AL12" t="s">
        <v>228</v>
      </c>
      <c r="AM12" t="str">
        <f>Clothing_and_Footwear[[#This Row],[Month]]&amp;" "&amp;RIGHT(Clothing_and_Footwear[[#This Row],[Year]],2)</f>
        <v>September 13</v>
      </c>
      <c r="AN12">
        <v>112.5</v>
      </c>
      <c r="AO12">
        <v>111.1</v>
      </c>
      <c r="AP12">
        <v>111.9</v>
      </c>
      <c r="AR12">
        <v>2013</v>
      </c>
      <c r="AS12" t="s">
        <v>228</v>
      </c>
      <c r="AT12" t="str">
        <f>General_Index[[#This Row],[Month]]&amp;" "&amp;RIGHT(General_Index[[#This Row],[Year]],2)</f>
        <v>September 13</v>
      </c>
      <c r="AU12">
        <v>114.2</v>
      </c>
      <c r="AV12">
        <v>113.2</v>
      </c>
      <c r="AW12">
        <v>113.7</v>
      </c>
    </row>
    <row r="13" spans="2:49">
      <c r="B13">
        <v>2019</v>
      </c>
      <c r="C13" t="s">
        <v>264</v>
      </c>
      <c r="D13" t="str">
        <f>Education[[#This Row],[Month]]&amp;" "&amp;RIGHT(Education[[#This Row],[Year]],2)</f>
        <v>November 19</v>
      </c>
      <c r="E13">
        <v>160.80000000000001</v>
      </c>
      <c r="F13">
        <v>151.80000000000001</v>
      </c>
      <c r="G13">
        <v>155.5</v>
      </c>
      <c r="I13">
        <v>2019</v>
      </c>
      <c r="J13" t="s">
        <v>264</v>
      </c>
      <c r="K13" t="str">
        <f>Education[[#This Row],[Month]]&amp;" "&amp;RIGHT(Education[[#This Row],[Year]],2)</f>
        <v>November 19</v>
      </c>
      <c r="L13">
        <v>150.9</v>
      </c>
      <c r="M13">
        <v>153.6</v>
      </c>
      <c r="N13">
        <v>151.9</v>
      </c>
      <c r="P13">
        <v>2019</v>
      </c>
      <c r="Q13" t="s">
        <v>264</v>
      </c>
      <c r="R13" t="str">
        <f>Health[[#This Row],[Month]]&amp;" "&amp;RIGHT(Health[[#This Row],[Year]],2)</f>
        <v>November 19</v>
      </c>
      <c r="S13">
        <v>154.30000000000001</v>
      </c>
      <c r="T13">
        <v>142.80000000000001</v>
      </c>
      <c r="U13">
        <v>149.9</v>
      </c>
      <c r="W13">
        <v>2019</v>
      </c>
      <c r="X13" t="s">
        <v>264</v>
      </c>
      <c r="Y13" t="str">
        <f>Household_goods_and_services[[#This Row],[Month]]&amp;" "&amp;RIGHT(Household_goods_and_services[[#This Row],[Year]],2)</f>
        <v>November 19</v>
      </c>
      <c r="Z13">
        <v>150.9</v>
      </c>
      <c r="AA13">
        <v>139.1</v>
      </c>
      <c r="AB13">
        <v>145.30000000000001</v>
      </c>
      <c r="AD13">
        <v>2019</v>
      </c>
      <c r="AE13" t="s">
        <v>264</v>
      </c>
      <c r="AF13" t="str">
        <f>Transport_and_communication[[#This Row],[Month]]&amp;" "&amp;RIGHT(Transport_and_communication[[#This Row],[Year]],2)</f>
        <v>November 19</v>
      </c>
      <c r="AG13">
        <v>132.1</v>
      </c>
      <c r="AH13">
        <v>121.7</v>
      </c>
      <c r="AI13">
        <v>126.6</v>
      </c>
      <c r="AK13">
        <v>2013</v>
      </c>
      <c r="AL13" t="s">
        <v>238</v>
      </c>
      <c r="AM13" t="str">
        <f>Clothing_and_Footwear[[#This Row],[Month]]&amp;" "&amp;RIGHT(Clothing_and_Footwear[[#This Row],[Year]],2)</f>
        <v>October 13</v>
      </c>
      <c r="AN13">
        <v>113.4</v>
      </c>
      <c r="AO13">
        <v>112</v>
      </c>
      <c r="AP13">
        <v>112.8</v>
      </c>
      <c r="AR13">
        <v>2013</v>
      </c>
      <c r="AS13" t="s">
        <v>238</v>
      </c>
      <c r="AT13" t="str">
        <f>General_Index[[#This Row],[Month]]&amp;" "&amp;RIGHT(General_Index[[#This Row],[Year]],2)</f>
        <v>October 13</v>
      </c>
      <c r="AU13">
        <v>115.5</v>
      </c>
      <c r="AV13">
        <v>114</v>
      </c>
      <c r="AW13">
        <v>114.8</v>
      </c>
    </row>
    <row r="14" spans="2:49">
      <c r="B14">
        <v>2019</v>
      </c>
      <c r="C14" t="s">
        <v>273</v>
      </c>
      <c r="D14" t="str">
        <f>Education[[#This Row],[Month]]&amp;" "&amp;RIGHT(Education[[#This Row],[Year]],2)</f>
        <v>December 19</v>
      </c>
      <c r="E14">
        <v>161.1</v>
      </c>
      <c r="F14">
        <v>151.9</v>
      </c>
      <c r="G14">
        <v>155.69999999999999</v>
      </c>
      <c r="I14">
        <v>2019</v>
      </c>
      <c r="J14" t="s">
        <v>273</v>
      </c>
      <c r="K14" t="str">
        <f>Education[[#This Row],[Month]]&amp;" "&amp;RIGHT(Education[[#This Row],[Year]],2)</f>
        <v>December 19</v>
      </c>
      <c r="L14">
        <v>154.30000000000001</v>
      </c>
      <c r="M14">
        <v>156.30000000000001</v>
      </c>
      <c r="N14">
        <v>155</v>
      </c>
      <c r="P14">
        <v>2019</v>
      </c>
      <c r="Q14" t="s">
        <v>273</v>
      </c>
      <c r="R14" t="str">
        <f>Health[[#This Row],[Month]]&amp;" "&amp;RIGHT(Health[[#This Row],[Year]],2)</f>
        <v>December 19</v>
      </c>
      <c r="S14">
        <v>154.80000000000001</v>
      </c>
      <c r="T14">
        <v>143.19999999999999</v>
      </c>
      <c r="U14">
        <v>150.4</v>
      </c>
      <c r="W14">
        <v>2019</v>
      </c>
      <c r="X14" t="s">
        <v>273</v>
      </c>
      <c r="Y14" t="str">
        <f>Household_goods_and_services[[#This Row],[Month]]&amp;" "&amp;RIGHT(Household_goods_and_services[[#This Row],[Year]],2)</f>
        <v>December 19</v>
      </c>
      <c r="Z14">
        <v>151.19999999999999</v>
      </c>
      <c r="AA14">
        <v>139.80000000000001</v>
      </c>
      <c r="AB14">
        <v>145.80000000000001</v>
      </c>
      <c r="AD14">
        <v>2019</v>
      </c>
      <c r="AE14" t="s">
        <v>273</v>
      </c>
      <c r="AF14" t="str">
        <f>Transport_and_communication[[#This Row],[Month]]&amp;" "&amp;RIGHT(Transport_and_communication[[#This Row],[Year]],2)</f>
        <v>December 19</v>
      </c>
      <c r="AG14">
        <v>135</v>
      </c>
      <c r="AH14">
        <v>125.2</v>
      </c>
      <c r="AI14">
        <v>129.80000000000001</v>
      </c>
      <c r="AK14">
        <v>2013</v>
      </c>
      <c r="AL14" t="s">
        <v>264</v>
      </c>
      <c r="AM14" t="str">
        <f>Clothing_and_Footwear[[#This Row],[Month]]&amp;" "&amp;RIGHT(Clothing_and_Footwear[[#This Row],[Year]],2)</f>
        <v>November 13</v>
      </c>
      <c r="AN14">
        <v>114.4</v>
      </c>
      <c r="AO14">
        <v>113</v>
      </c>
      <c r="AP14">
        <v>113.8</v>
      </c>
      <c r="AR14">
        <v>2013</v>
      </c>
      <c r="AS14" t="s">
        <v>264</v>
      </c>
      <c r="AT14" t="str">
        <f>General_Index[[#This Row],[Month]]&amp;" "&amp;RIGHT(General_Index[[#This Row],[Year]],2)</f>
        <v>November 13</v>
      </c>
      <c r="AU14">
        <v>117.4</v>
      </c>
      <c r="AV14">
        <v>115</v>
      </c>
      <c r="AW14">
        <v>116.3</v>
      </c>
    </row>
    <row r="15" spans="2:49">
      <c r="B15">
        <v>2020</v>
      </c>
      <c r="C15" t="s">
        <v>62</v>
      </c>
      <c r="D15" t="str">
        <f>Education[[#This Row],[Month]]&amp;" "&amp;RIGHT(Education[[#This Row],[Year]],2)</f>
        <v>January 20</v>
      </c>
      <c r="E15">
        <v>161.69999999999999</v>
      </c>
      <c r="F15">
        <v>152.1</v>
      </c>
      <c r="G15">
        <v>156.1</v>
      </c>
      <c r="I15">
        <v>2020</v>
      </c>
      <c r="J15" t="s">
        <v>62</v>
      </c>
      <c r="K15" t="str">
        <f>Education[[#This Row],[Month]]&amp;" "&amp;RIGHT(Education[[#This Row],[Year]],2)</f>
        <v>January 20</v>
      </c>
      <c r="L15">
        <v>153</v>
      </c>
      <c r="M15">
        <v>154.4</v>
      </c>
      <c r="N15">
        <v>153.5</v>
      </c>
      <c r="P15">
        <v>2020</v>
      </c>
      <c r="Q15" t="s">
        <v>62</v>
      </c>
      <c r="R15" t="str">
        <f>Health[[#This Row],[Month]]&amp;" "&amp;RIGHT(Health[[#This Row],[Year]],2)</f>
        <v>January 20</v>
      </c>
      <c r="S15">
        <v>155.69999999999999</v>
      </c>
      <c r="T15">
        <v>143.80000000000001</v>
      </c>
      <c r="U15">
        <v>151.19999999999999</v>
      </c>
      <c r="W15">
        <v>2020</v>
      </c>
      <c r="X15" t="s">
        <v>62</v>
      </c>
      <c r="Y15" t="str">
        <f>Household_goods_and_services[[#This Row],[Month]]&amp;" "&amp;RIGHT(Household_goods_and_services[[#This Row],[Year]],2)</f>
        <v>January 20</v>
      </c>
      <c r="Z15">
        <v>151.69999999999999</v>
      </c>
      <c r="AA15">
        <v>140.1</v>
      </c>
      <c r="AB15">
        <v>146.19999999999999</v>
      </c>
      <c r="AD15">
        <v>2020</v>
      </c>
      <c r="AE15" t="s">
        <v>62</v>
      </c>
      <c r="AF15" t="str">
        <f>Transport_and_communication[[#This Row],[Month]]&amp;" "&amp;RIGHT(Transport_and_communication[[#This Row],[Year]],2)</f>
        <v>January 20</v>
      </c>
      <c r="AG15">
        <v>136.30000000000001</v>
      </c>
      <c r="AH15">
        <v>126.1</v>
      </c>
      <c r="AI15">
        <v>130.9</v>
      </c>
      <c r="AK15">
        <v>2013</v>
      </c>
      <c r="AL15" t="s">
        <v>273</v>
      </c>
      <c r="AM15" t="str">
        <f>Clothing_and_Footwear[[#This Row],[Month]]&amp;" "&amp;RIGHT(Clothing_and_Footwear[[#This Row],[Year]],2)</f>
        <v>December 13</v>
      </c>
      <c r="AN15">
        <v>115.5</v>
      </c>
      <c r="AO15">
        <v>113.7</v>
      </c>
      <c r="AP15">
        <v>114.8</v>
      </c>
      <c r="AR15">
        <v>2013</v>
      </c>
      <c r="AS15" t="s">
        <v>273</v>
      </c>
      <c r="AT15" t="str">
        <f>General_Index[[#This Row],[Month]]&amp;" "&amp;RIGHT(General_Index[[#This Row],[Year]],2)</f>
        <v>December 13</v>
      </c>
      <c r="AU15">
        <v>115.5</v>
      </c>
      <c r="AV15">
        <v>113.3</v>
      </c>
      <c r="AW15">
        <v>114.5</v>
      </c>
    </row>
    <row r="16" spans="2:49">
      <c r="B16">
        <v>2020</v>
      </c>
      <c r="C16" t="s">
        <v>116</v>
      </c>
      <c r="D16" t="str">
        <f>Education[[#This Row],[Month]]&amp;" "&amp;RIGHT(Education[[#This Row],[Year]],2)</f>
        <v>February 20</v>
      </c>
      <c r="E16">
        <v>161.9</v>
      </c>
      <c r="F16">
        <v>152.19999999999999</v>
      </c>
      <c r="G16">
        <v>156.19999999999999</v>
      </c>
      <c r="I16">
        <v>2020</v>
      </c>
      <c r="J16" t="s">
        <v>116</v>
      </c>
      <c r="K16" t="str">
        <f>Education[[#This Row],[Month]]&amp;" "&amp;RIGHT(Education[[#This Row],[Year]],2)</f>
        <v>February 20</v>
      </c>
      <c r="L16">
        <v>149.80000000000001</v>
      </c>
      <c r="M16">
        <v>151.69999999999999</v>
      </c>
      <c r="N16">
        <v>150.5</v>
      </c>
      <c r="P16">
        <v>2020</v>
      </c>
      <c r="Q16" t="s">
        <v>116</v>
      </c>
      <c r="R16" t="str">
        <f>Health[[#This Row],[Month]]&amp;" "&amp;RIGHT(Health[[#This Row],[Year]],2)</f>
        <v>February 20</v>
      </c>
      <c r="S16">
        <v>156.19999999999999</v>
      </c>
      <c r="T16">
        <v>144.4</v>
      </c>
      <c r="U16">
        <v>151.69999999999999</v>
      </c>
      <c r="W16">
        <v>2020</v>
      </c>
      <c r="X16" t="s">
        <v>116</v>
      </c>
      <c r="Y16" t="str">
        <f>Household_goods_and_services[[#This Row],[Month]]&amp;" "&amp;RIGHT(Household_goods_and_services[[#This Row],[Year]],2)</f>
        <v>February 20</v>
      </c>
      <c r="Z16">
        <v>151.80000000000001</v>
      </c>
      <c r="AA16">
        <v>140.4</v>
      </c>
      <c r="AB16">
        <v>146.4</v>
      </c>
      <c r="AD16">
        <v>2020</v>
      </c>
      <c r="AE16" t="s">
        <v>116</v>
      </c>
      <c r="AF16" t="str">
        <f>Transport_and_communication[[#This Row],[Month]]&amp;" "&amp;RIGHT(Transport_and_communication[[#This Row],[Year]],2)</f>
        <v>February 20</v>
      </c>
      <c r="AG16">
        <v>136</v>
      </c>
      <c r="AH16">
        <v>125.2</v>
      </c>
      <c r="AI16">
        <v>130.30000000000001</v>
      </c>
      <c r="AK16">
        <v>2014</v>
      </c>
      <c r="AL16" t="s">
        <v>62</v>
      </c>
      <c r="AM16" t="str">
        <f>Clothing_and_Footwear[[#This Row],[Month]]&amp;" "&amp;RIGHT(Clothing_and_Footwear[[#This Row],[Year]],2)</f>
        <v>January 14</v>
      </c>
      <c r="AN16">
        <v>116.2</v>
      </c>
      <c r="AO16">
        <v>114.3</v>
      </c>
      <c r="AP16">
        <v>115.4</v>
      </c>
      <c r="AR16">
        <v>2014</v>
      </c>
      <c r="AS16" t="s">
        <v>62</v>
      </c>
      <c r="AT16" t="str">
        <f>General_Index[[#This Row],[Month]]&amp;" "&amp;RIGHT(General_Index[[#This Row],[Year]],2)</f>
        <v>January 14</v>
      </c>
      <c r="AU16">
        <v>114.2</v>
      </c>
      <c r="AV16">
        <v>112.9</v>
      </c>
      <c r="AW16">
        <v>113.6</v>
      </c>
    </row>
    <row r="17" spans="2:49">
      <c r="B17">
        <v>2020</v>
      </c>
      <c r="C17" t="s">
        <v>138</v>
      </c>
      <c r="D17" t="str">
        <f>Education[[#This Row],[Month]]&amp;" "&amp;RIGHT(Education[[#This Row],[Year]],2)</f>
        <v>March 20</v>
      </c>
      <c r="E17">
        <v>161.19999999999999</v>
      </c>
      <c r="F17">
        <v>152.5</v>
      </c>
      <c r="G17">
        <v>156.1</v>
      </c>
      <c r="I17">
        <v>2020</v>
      </c>
      <c r="J17" t="s">
        <v>138</v>
      </c>
      <c r="K17" t="str">
        <f>Education[[#This Row],[Month]]&amp;" "&amp;RIGHT(Education[[#This Row],[Year]],2)</f>
        <v>March 20</v>
      </c>
      <c r="L17">
        <v>148.19999999999999</v>
      </c>
      <c r="M17">
        <v>150.1</v>
      </c>
      <c r="N17">
        <v>148.9</v>
      </c>
      <c r="P17">
        <v>2020</v>
      </c>
      <c r="Q17" t="s">
        <v>138</v>
      </c>
      <c r="R17" t="str">
        <f>Health[[#This Row],[Month]]&amp;" "&amp;RIGHT(Health[[#This Row],[Year]],2)</f>
        <v>March 20</v>
      </c>
      <c r="S17">
        <v>156.69999999999999</v>
      </c>
      <c r="T17">
        <v>145</v>
      </c>
      <c r="U17">
        <v>152.30000000000001</v>
      </c>
      <c r="W17">
        <v>2020</v>
      </c>
      <c r="X17" t="s">
        <v>138</v>
      </c>
      <c r="Y17" t="str">
        <f>Household_goods_and_services[[#This Row],[Month]]&amp;" "&amp;RIGHT(Household_goods_and_services[[#This Row],[Year]],2)</f>
        <v>March 20</v>
      </c>
      <c r="Z17">
        <v>151.5</v>
      </c>
      <c r="AA17">
        <v>140.80000000000001</v>
      </c>
      <c r="AB17">
        <v>146.4</v>
      </c>
      <c r="AD17">
        <v>2020</v>
      </c>
      <c r="AE17" t="s">
        <v>138</v>
      </c>
      <c r="AF17" t="str">
        <f>Transport_and_communication[[#This Row],[Month]]&amp;" "&amp;RIGHT(Transport_and_communication[[#This Row],[Year]],2)</f>
        <v>March 20</v>
      </c>
      <c r="AG17">
        <v>135.80000000000001</v>
      </c>
      <c r="AH17">
        <v>124.6</v>
      </c>
      <c r="AI17">
        <v>129.9</v>
      </c>
      <c r="AK17">
        <v>2014</v>
      </c>
      <c r="AL17" t="s">
        <v>116</v>
      </c>
      <c r="AM17" t="str">
        <f>Clothing_and_Footwear[[#This Row],[Month]]&amp;" "&amp;RIGHT(Clothing_and_Footwear[[#This Row],[Year]],2)</f>
        <v>February 14</v>
      </c>
      <c r="AN17">
        <v>116.7</v>
      </c>
      <c r="AO17">
        <v>114.7</v>
      </c>
      <c r="AP17">
        <v>115.9</v>
      </c>
      <c r="AR17">
        <v>2014</v>
      </c>
      <c r="AS17" t="s">
        <v>116</v>
      </c>
      <c r="AT17" t="str">
        <f>General_Index[[#This Row],[Month]]&amp;" "&amp;RIGHT(General_Index[[#This Row],[Year]],2)</f>
        <v>February 14</v>
      </c>
      <c r="AU17">
        <v>114</v>
      </c>
      <c r="AV17">
        <v>113.1</v>
      </c>
      <c r="AW17">
        <v>113.6</v>
      </c>
    </row>
    <row r="18" spans="2:49">
      <c r="B18">
        <v>2020</v>
      </c>
      <c r="C18" t="s">
        <v>154</v>
      </c>
      <c r="D18" t="str">
        <f>Education[[#This Row],[Month]]&amp;" "&amp;RIGHT(Education[[#This Row],[Year]],2)</f>
        <v>April 20</v>
      </c>
      <c r="E18">
        <v>161.19999999999999</v>
      </c>
      <c r="F18">
        <v>152.5</v>
      </c>
      <c r="G18">
        <v>156.25</v>
      </c>
      <c r="I18">
        <v>2020</v>
      </c>
      <c r="J18" t="s">
        <v>154</v>
      </c>
      <c r="K18" t="str">
        <f>Education[[#This Row],[Month]]&amp;" "&amp;RIGHT(Education[[#This Row],[Year]],2)</f>
        <v>April 20</v>
      </c>
      <c r="L18">
        <v>150.1</v>
      </c>
      <c r="M18">
        <v>153.5</v>
      </c>
      <c r="N18">
        <v>151.4</v>
      </c>
      <c r="P18">
        <v>2020</v>
      </c>
      <c r="Q18" t="s">
        <v>154</v>
      </c>
      <c r="R18" t="str">
        <f>Health[[#This Row],[Month]]&amp;" "&amp;RIGHT(Health[[#This Row],[Year]],2)</f>
        <v>April 20</v>
      </c>
      <c r="S18">
        <v>154.30000000000001</v>
      </c>
      <c r="T18">
        <v>144.80000000000001</v>
      </c>
      <c r="U18">
        <v>150.69999999999999</v>
      </c>
      <c r="W18">
        <v>2020</v>
      </c>
      <c r="X18" t="s">
        <v>154</v>
      </c>
      <c r="Y18" t="str">
        <f>Household_goods_and_services[[#This Row],[Month]]&amp;" "&amp;RIGHT(Household_goods_and_services[[#This Row],[Year]],2)</f>
        <v>April 20</v>
      </c>
      <c r="Z18">
        <v>151.6</v>
      </c>
      <c r="AA18">
        <v>140.60000000000002</v>
      </c>
      <c r="AB18">
        <v>146.4</v>
      </c>
      <c r="AD18">
        <v>2020</v>
      </c>
      <c r="AE18" t="s">
        <v>154</v>
      </c>
      <c r="AF18" t="str">
        <f>Transport_and_communication[[#This Row],[Month]]&amp;" "&amp;RIGHT(Transport_and_communication[[#This Row],[Year]],2)</f>
        <v>April 20</v>
      </c>
      <c r="AG18">
        <v>138.60000000000002</v>
      </c>
      <c r="AH18">
        <v>126.95</v>
      </c>
      <c r="AI18">
        <v>132.44999999999999</v>
      </c>
      <c r="AK18">
        <v>2014</v>
      </c>
      <c r="AL18" t="s">
        <v>138</v>
      </c>
      <c r="AM18" t="str">
        <f>Clothing_and_Footwear[[#This Row],[Month]]&amp;" "&amp;RIGHT(Clothing_and_Footwear[[#This Row],[Year]],2)</f>
        <v>March 14</v>
      </c>
      <c r="AN18">
        <v>117.2</v>
      </c>
      <c r="AO18">
        <v>115.2</v>
      </c>
      <c r="AP18">
        <v>116.4</v>
      </c>
      <c r="AR18">
        <v>2014</v>
      </c>
      <c r="AS18" t="s">
        <v>138</v>
      </c>
      <c r="AT18" t="str">
        <f>General_Index[[#This Row],[Month]]&amp;" "&amp;RIGHT(General_Index[[#This Row],[Year]],2)</f>
        <v>March 14</v>
      </c>
      <c r="AU18">
        <v>114.6</v>
      </c>
      <c r="AV18">
        <v>113.7</v>
      </c>
      <c r="AW18">
        <v>114.2</v>
      </c>
    </row>
    <row r="19" spans="2:49">
      <c r="B19">
        <v>2020</v>
      </c>
      <c r="C19" t="s">
        <v>167</v>
      </c>
      <c r="D19" t="str">
        <f>Education[[#This Row],[Month]]&amp;" "&amp;RIGHT(Education[[#This Row],[Year]],2)</f>
        <v>May 20</v>
      </c>
      <c r="E19">
        <v>161.19999999999999</v>
      </c>
      <c r="F19">
        <v>152.5</v>
      </c>
      <c r="G19">
        <v>156.25</v>
      </c>
      <c r="I19">
        <v>2020</v>
      </c>
      <c r="J19" t="s">
        <v>167</v>
      </c>
      <c r="K19" t="str">
        <f>Education[[#This Row],[Month]]&amp;" "&amp;RIGHT(Education[[#This Row],[Year]],2)</f>
        <v>May 20</v>
      </c>
      <c r="L19">
        <v>151.19999999999999</v>
      </c>
      <c r="M19">
        <v>155.25</v>
      </c>
      <c r="N19">
        <v>152.69999999999999</v>
      </c>
      <c r="P19">
        <v>2020</v>
      </c>
      <c r="Q19" t="s">
        <v>167</v>
      </c>
      <c r="R19" t="str">
        <f>Health[[#This Row],[Month]]&amp;" "&amp;RIGHT(Health[[#This Row],[Year]],2)</f>
        <v>May 20</v>
      </c>
      <c r="S19">
        <v>156.25</v>
      </c>
      <c r="T19">
        <v>146.44999999999999</v>
      </c>
      <c r="U19">
        <v>152.55000000000001</v>
      </c>
      <c r="W19">
        <v>2020</v>
      </c>
      <c r="X19" t="s">
        <v>167</v>
      </c>
      <c r="Y19" t="str">
        <f>Household_goods_and_services[[#This Row],[Month]]&amp;" "&amp;RIGHT(Household_goods_and_services[[#This Row],[Year]],2)</f>
        <v>May 20</v>
      </c>
      <c r="Z19">
        <v>151.6</v>
      </c>
      <c r="AA19">
        <v>140.60000000000002</v>
      </c>
      <c r="AB19">
        <v>146.4</v>
      </c>
      <c r="AD19">
        <v>2020</v>
      </c>
      <c r="AE19" t="s">
        <v>167</v>
      </c>
      <c r="AF19" t="str">
        <f>Transport_and_communication[[#This Row],[Month]]&amp;" "&amp;RIGHT(Transport_and_communication[[#This Row],[Year]],2)</f>
        <v>May 20</v>
      </c>
      <c r="AG19">
        <v>138.60000000000002</v>
      </c>
      <c r="AH19">
        <v>126.95</v>
      </c>
      <c r="AI19">
        <v>132.44999999999999</v>
      </c>
      <c r="AK19">
        <v>2014</v>
      </c>
      <c r="AL19" t="s">
        <v>154</v>
      </c>
      <c r="AM19" t="str">
        <f>Clothing_and_Footwear[[#This Row],[Month]]&amp;" "&amp;RIGHT(Clothing_and_Footwear[[#This Row],[Year]],2)</f>
        <v>April 14</v>
      </c>
      <c r="AN19">
        <v>117.8</v>
      </c>
      <c r="AO19">
        <v>115.7</v>
      </c>
      <c r="AP19">
        <v>117</v>
      </c>
      <c r="AR19">
        <v>2014</v>
      </c>
      <c r="AS19" t="s">
        <v>154</v>
      </c>
      <c r="AT19" t="str">
        <f>General_Index[[#This Row],[Month]]&amp;" "&amp;RIGHT(General_Index[[#This Row],[Year]],2)</f>
        <v>April 14</v>
      </c>
      <c r="AU19">
        <v>115.4</v>
      </c>
      <c r="AV19">
        <v>114.7</v>
      </c>
      <c r="AW19">
        <v>115.1</v>
      </c>
    </row>
    <row r="20" spans="2:49">
      <c r="B20">
        <v>2020</v>
      </c>
      <c r="C20" t="s">
        <v>177</v>
      </c>
      <c r="D20" t="str">
        <f>Education[[#This Row],[Month]]&amp;" "&amp;RIGHT(Education[[#This Row],[Year]],2)</f>
        <v>June 20</v>
      </c>
      <c r="E20">
        <v>161.80000000000001</v>
      </c>
      <c r="F20">
        <v>152.5</v>
      </c>
      <c r="G20">
        <v>156.4</v>
      </c>
      <c r="I20">
        <v>2020</v>
      </c>
      <c r="J20" t="s">
        <v>177</v>
      </c>
      <c r="K20" t="str">
        <f>Education[[#This Row],[Month]]&amp;" "&amp;RIGHT(Education[[#This Row],[Year]],2)</f>
        <v>June 20</v>
      </c>
      <c r="L20">
        <v>152.30000000000001</v>
      </c>
      <c r="M20">
        <v>157</v>
      </c>
      <c r="N20">
        <v>154</v>
      </c>
      <c r="P20">
        <v>2020</v>
      </c>
      <c r="Q20" t="s">
        <v>177</v>
      </c>
      <c r="R20" t="str">
        <f>Health[[#This Row],[Month]]&amp;" "&amp;RIGHT(Health[[#This Row],[Year]],2)</f>
        <v>June 20</v>
      </c>
      <c r="S20">
        <v>158.19999999999999</v>
      </c>
      <c r="T20">
        <v>148.1</v>
      </c>
      <c r="U20">
        <v>154.4</v>
      </c>
      <c r="W20">
        <v>2020</v>
      </c>
      <c r="X20" t="s">
        <v>177</v>
      </c>
      <c r="Y20" t="str">
        <f>Household_goods_and_services[[#This Row],[Month]]&amp;" "&amp;RIGHT(Household_goods_and_services[[#This Row],[Year]],2)</f>
        <v>June 20</v>
      </c>
      <c r="Z20">
        <v>151.69999999999999</v>
      </c>
      <c r="AA20">
        <v>140.4</v>
      </c>
      <c r="AB20">
        <v>146.4</v>
      </c>
      <c r="AD20">
        <v>2020</v>
      </c>
      <c r="AE20" t="s">
        <v>177</v>
      </c>
      <c r="AF20" t="str">
        <f>Transport_and_communication[[#This Row],[Month]]&amp;" "&amp;RIGHT(Transport_and_communication[[#This Row],[Year]],2)</f>
        <v>June 20</v>
      </c>
      <c r="AG20">
        <v>141.4</v>
      </c>
      <c r="AH20">
        <v>129.30000000000001</v>
      </c>
      <c r="AI20">
        <v>135</v>
      </c>
      <c r="AK20">
        <v>2014</v>
      </c>
      <c r="AL20" t="s">
        <v>167</v>
      </c>
      <c r="AM20" t="str">
        <f>Clothing_and_Footwear[[#This Row],[Month]]&amp;" "&amp;RIGHT(Clothing_and_Footwear[[#This Row],[Year]],2)</f>
        <v>May 14</v>
      </c>
      <c r="AN20">
        <v>118.5</v>
      </c>
      <c r="AO20">
        <v>116.2</v>
      </c>
      <c r="AP20">
        <v>117.6</v>
      </c>
      <c r="AR20">
        <v>2014</v>
      </c>
      <c r="AS20" t="s">
        <v>167</v>
      </c>
      <c r="AT20" t="str">
        <f>General_Index[[#This Row],[Month]]&amp;" "&amp;RIGHT(General_Index[[#This Row],[Year]],2)</f>
        <v>May 14</v>
      </c>
      <c r="AU20">
        <v>116</v>
      </c>
      <c r="AV20">
        <v>115.6</v>
      </c>
      <c r="AW20">
        <v>115.8</v>
      </c>
    </row>
    <row r="21" spans="2:49">
      <c r="B21">
        <v>2020</v>
      </c>
      <c r="C21" t="s">
        <v>194</v>
      </c>
      <c r="D21" t="str">
        <f>Education[[#This Row],[Month]]&amp;" "&amp;RIGHT(Education[[#This Row],[Year]],2)</f>
        <v>July 20</v>
      </c>
      <c r="E21">
        <v>161.80000000000001</v>
      </c>
      <c r="F21">
        <v>152.5</v>
      </c>
      <c r="G21">
        <v>156.4</v>
      </c>
      <c r="I21">
        <v>2020</v>
      </c>
      <c r="J21" t="s">
        <v>194</v>
      </c>
      <c r="K21" t="str">
        <f>Education[[#This Row],[Month]]&amp;" "&amp;RIGHT(Education[[#This Row],[Year]],2)</f>
        <v>July 20</v>
      </c>
      <c r="L21">
        <v>152.30000000000001</v>
      </c>
      <c r="M21">
        <v>157</v>
      </c>
      <c r="N21">
        <v>154</v>
      </c>
      <c r="P21">
        <v>2020</v>
      </c>
      <c r="Q21" t="s">
        <v>194</v>
      </c>
      <c r="R21" t="str">
        <f>Health[[#This Row],[Month]]&amp;" "&amp;RIGHT(Health[[#This Row],[Year]],2)</f>
        <v>July 20</v>
      </c>
      <c r="S21">
        <v>158.19999999999999</v>
      </c>
      <c r="T21">
        <v>148.1</v>
      </c>
      <c r="U21">
        <v>154.4</v>
      </c>
      <c r="W21">
        <v>2020</v>
      </c>
      <c r="X21" t="s">
        <v>194</v>
      </c>
      <c r="Y21" t="str">
        <f>Household_goods_and_services[[#This Row],[Month]]&amp;" "&amp;RIGHT(Household_goods_and_services[[#This Row],[Year]],2)</f>
        <v>July 20</v>
      </c>
      <c r="Z21">
        <v>151.69999999999999</v>
      </c>
      <c r="AA21">
        <v>140.4</v>
      </c>
      <c r="AB21">
        <v>146.4</v>
      </c>
      <c r="AD21">
        <v>2020</v>
      </c>
      <c r="AE21" t="s">
        <v>194</v>
      </c>
      <c r="AF21" t="str">
        <f>Transport_and_communication[[#This Row],[Month]]&amp;" "&amp;RIGHT(Transport_and_communication[[#This Row],[Year]],2)</f>
        <v>July 20</v>
      </c>
      <c r="AG21">
        <v>141.4</v>
      </c>
      <c r="AH21">
        <v>129.30000000000001</v>
      </c>
      <c r="AI21">
        <v>135</v>
      </c>
      <c r="AK21">
        <v>2014</v>
      </c>
      <c r="AL21" t="s">
        <v>177</v>
      </c>
      <c r="AM21" t="str">
        <f>Clothing_and_Footwear[[#This Row],[Month]]&amp;" "&amp;RIGHT(Clothing_and_Footwear[[#This Row],[Year]],2)</f>
        <v>June 14</v>
      </c>
      <c r="AN21">
        <v>119.3</v>
      </c>
      <c r="AO21">
        <v>116.7</v>
      </c>
      <c r="AP21">
        <v>118.3</v>
      </c>
      <c r="AR21">
        <v>2014</v>
      </c>
      <c r="AS21" t="s">
        <v>177</v>
      </c>
      <c r="AT21" t="str">
        <f>General_Index[[#This Row],[Month]]&amp;" "&amp;RIGHT(General_Index[[#This Row],[Year]],2)</f>
        <v>June 14</v>
      </c>
      <c r="AU21">
        <v>117</v>
      </c>
      <c r="AV21">
        <v>116.4</v>
      </c>
      <c r="AW21">
        <v>116.7</v>
      </c>
    </row>
    <row r="22" spans="2:49">
      <c r="B22">
        <v>2020</v>
      </c>
      <c r="C22" t="s">
        <v>213</v>
      </c>
      <c r="D22" t="str">
        <f>Education[[#This Row],[Month]]&amp;" "&amp;RIGHT(Education[[#This Row],[Year]],2)</f>
        <v>August 20</v>
      </c>
      <c r="E22">
        <v>162.69999999999999</v>
      </c>
      <c r="F22">
        <v>155.5</v>
      </c>
      <c r="G22">
        <v>158.5</v>
      </c>
      <c r="I22">
        <v>2020</v>
      </c>
      <c r="J22" t="s">
        <v>213</v>
      </c>
      <c r="K22" t="str">
        <f>Education[[#This Row],[Month]]&amp;" "&amp;RIGHT(Education[[#This Row],[Year]],2)</f>
        <v>August 20</v>
      </c>
      <c r="L22">
        <v>155.30000000000001</v>
      </c>
      <c r="M22">
        <v>159.9</v>
      </c>
      <c r="N22">
        <v>157</v>
      </c>
      <c r="P22">
        <v>2020</v>
      </c>
      <c r="Q22" t="s">
        <v>213</v>
      </c>
      <c r="R22" t="str">
        <f>Health[[#This Row],[Month]]&amp;" "&amp;RIGHT(Health[[#This Row],[Year]],2)</f>
        <v>August 20</v>
      </c>
      <c r="S22">
        <v>158.80000000000001</v>
      </c>
      <c r="T22">
        <v>148.69999999999999</v>
      </c>
      <c r="U22">
        <v>155</v>
      </c>
      <c r="W22">
        <v>2020</v>
      </c>
      <c r="X22" t="s">
        <v>213</v>
      </c>
      <c r="Y22" t="str">
        <f>Household_goods_and_services[[#This Row],[Month]]&amp;" "&amp;RIGHT(Household_goods_and_services[[#This Row],[Year]],2)</f>
        <v>August 20</v>
      </c>
      <c r="Z22">
        <v>151.9</v>
      </c>
      <c r="AA22">
        <v>144.5</v>
      </c>
      <c r="AB22">
        <v>148.4</v>
      </c>
      <c r="AD22">
        <v>2020</v>
      </c>
      <c r="AE22" t="s">
        <v>213</v>
      </c>
      <c r="AF22" t="str">
        <f>Transport_and_communication[[#This Row],[Month]]&amp;" "&amp;RIGHT(Transport_and_communication[[#This Row],[Year]],2)</f>
        <v>August 20</v>
      </c>
      <c r="AG22">
        <v>143.6</v>
      </c>
      <c r="AH22">
        <v>133.9</v>
      </c>
      <c r="AI22">
        <v>138.5</v>
      </c>
      <c r="AK22">
        <v>2014</v>
      </c>
      <c r="AL22" t="s">
        <v>194</v>
      </c>
      <c r="AM22" t="str">
        <f>Clothing_and_Footwear[[#This Row],[Month]]&amp;" "&amp;RIGHT(Clothing_and_Footwear[[#This Row],[Year]],2)</f>
        <v>July 14</v>
      </c>
      <c r="AN22">
        <v>120.3</v>
      </c>
      <c r="AO22">
        <v>117.4</v>
      </c>
      <c r="AP22">
        <v>119.1</v>
      </c>
      <c r="AR22">
        <v>2014</v>
      </c>
      <c r="AS22" t="s">
        <v>194</v>
      </c>
      <c r="AT22" t="str">
        <f>General_Index[[#This Row],[Month]]&amp;" "&amp;RIGHT(General_Index[[#This Row],[Year]],2)</f>
        <v>July 14</v>
      </c>
      <c r="AU22">
        <v>119.5</v>
      </c>
      <c r="AV22">
        <v>118.9</v>
      </c>
      <c r="AW22">
        <v>119.2</v>
      </c>
    </row>
    <row r="23" spans="2:49">
      <c r="B23">
        <v>2020</v>
      </c>
      <c r="C23" t="s">
        <v>228</v>
      </c>
      <c r="D23" t="str">
        <f>Education[[#This Row],[Month]]&amp;" "&amp;RIGHT(Education[[#This Row],[Year]],2)</f>
        <v>September 20</v>
      </c>
      <c r="E23">
        <v>161.1</v>
      </c>
      <c r="F23">
        <v>154.9</v>
      </c>
      <c r="G23">
        <v>157.5</v>
      </c>
      <c r="I23">
        <v>2020</v>
      </c>
      <c r="J23" t="s">
        <v>228</v>
      </c>
      <c r="K23" t="str">
        <f>Education[[#This Row],[Month]]&amp;" "&amp;RIGHT(Education[[#This Row],[Year]],2)</f>
        <v>September 20</v>
      </c>
      <c r="L23">
        <v>156.1</v>
      </c>
      <c r="M23">
        <v>161.30000000000001</v>
      </c>
      <c r="N23">
        <v>158</v>
      </c>
      <c r="P23">
        <v>2020</v>
      </c>
      <c r="Q23" t="s">
        <v>228</v>
      </c>
      <c r="R23" t="str">
        <f>Health[[#This Row],[Month]]&amp;" "&amp;RIGHT(Health[[#This Row],[Year]],2)</f>
        <v>September 20</v>
      </c>
      <c r="S23">
        <v>159.1</v>
      </c>
      <c r="T23">
        <v>150</v>
      </c>
      <c r="U23">
        <v>155.6</v>
      </c>
      <c r="W23">
        <v>2020</v>
      </c>
      <c r="X23" t="s">
        <v>228</v>
      </c>
      <c r="Y23" t="str">
        <f>Household_goods_and_services[[#This Row],[Month]]&amp;" "&amp;RIGHT(Household_goods_and_services[[#This Row],[Year]],2)</f>
        <v>September 20</v>
      </c>
      <c r="Z23">
        <v>151.6</v>
      </c>
      <c r="AA23">
        <v>145.4</v>
      </c>
      <c r="AB23">
        <v>148.69999999999999</v>
      </c>
      <c r="AD23">
        <v>2020</v>
      </c>
      <c r="AE23" t="s">
        <v>228</v>
      </c>
      <c r="AF23" t="str">
        <f>Transport_and_communication[[#This Row],[Month]]&amp;" "&amp;RIGHT(Transport_and_communication[[#This Row],[Year]],2)</f>
        <v>September 20</v>
      </c>
      <c r="AG23">
        <v>144.6</v>
      </c>
      <c r="AH23">
        <v>135.1</v>
      </c>
      <c r="AI23">
        <v>139.6</v>
      </c>
      <c r="AK23">
        <v>2014</v>
      </c>
      <c r="AL23" t="s">
        <v>213</v>
      </c>
      <c r="AM23" t="str">
        <f>Clothing_and_Footwear[[#This Row],[Month]]&amp;" "&amp;RIGHT(Clothing_and_Footwear[[#This Row],[Year]],2)</f>
        <v>August 14</v>
      </c>
      <c r="AN23">
        <v>120.7</v>
      </c>
      <c r="AO23">
        <v>117.9</v>
      </c>
      <c r="AP23">
        <v>119.6</v>
      </c>
      <c r="AR23">
        <v>2014</v>
      </c>
      <c r="AS23" t="s">
        <v>213</v>
      </c>
      <c r="AT23" t="str">
        <f>General_Index[[#This Row],[Month]]&amp;" "&amp;RIGHT(General_Index[[#This Row],[Year]],2)</f>
        <v>August 14</v>
      </c>
      <c r="AU23">
        <v>120.7</v>
      </c>
      <c r="AV23">
        <v>119.9</v>
      </c>
      <c r="AW23">
        <v>120.3</v>
      </c>
    </row>
    <row r="24" spans="2:49">
      <c r="B24">
        <v>2020</v>
      </c>
      <c r="C24" t="s">
        <v>238</v>
      </c>
      <c r="D24" t="str">
        <f>Education[[#This Row],[Month]]&amp;" "&amp;RIGHT(Education[[#This Row],[Year]],2)</f>
        <v>October 20</v>
      </c>
      <c r="E24">
        <v>162.5</v>
      </c>
      <c r="F24">
        <v>155.69999999999999</v>
      </c>
      <c r="G24">
        <v>158.5</v>
      </c>
      <c r="I24">
        <v>2020</v>
      </c>
      <c r="J24" t="s">
        <v>238</v>
      </c>
      <c r="K24" t="str">
        <f>Education[[#This Row],[Month]]&amp;" "&amp;RIGHT(Education[[#This Row],[Year]],2)</f>
        <v>October 20</v>
      </c>
      <c r="L24">
        <v>159.6</v>
      </c>
      <c r="M24">
        <v>164.4</v>
      </c>
      <c r="N24">
        <v>161.4</v>
      </c>
      <c r="P24">
        <v>2020</v>
      </c>
      <c r="Q24" t="s">
        <v>238</v>
      </c>
      <c r="R24" t="str">
        <f>Health[[#This Row],[Month]]&amp;" "&amp;RIGHT(Health[[#This Row],[Year]],2)</f>
        <v>October 20</v>
      </c>
      <c r="S24">
        <v>159.5</v>
      </c>
      <c r="T24">
        <v>151</v>
      </c>
      <c r="U24">
        <v>156.30000000000001</v>
      </c>
      <c r="W24">
        <v>2020</v>
      </c>
      <c r="X24" t="s">
        <v>238</v>
      </c>
      <c r="Y24" t="str">
        <f>Household_goods_and_services[[#This Row],[Month]]&amp;" "&amp;RIGHT(Household_goods_and_services[[#This Row],[Year]],2)</f>
        <v>October 20</v>
      </c>
      <c r="Z24">
        <v>152</v>
      </c>
      <c r="AA24">
        <v>145.1</v>
      </c>
      <c r="AB24">
        <v>148.69999999999999</v>
      </c>
      <c r="AD24">
        <v>2020</v>
      </c>
      <c r="AE24" t="s">
        <v>238</v>
      </c>
      <c r="AF24" t="str">
        <f>Transport_and_communication[[#This Row],[Month]]&amp;" "&amp;RIGHT(Transport_and_communication[[#This Row],[Year]],2)</f>
        <v>October 20</v>
      </c>
      <c r="AG24">
        <v>146.4</v>
      </c>
      <c r="AH24">
        <v>135.4</v>
      </c>
      <c r="AI24">
        <v>140.6</v>
      </c>
      <c r="AK24">
        <v>2014</v>
      </c>
      <c r="AL24" t="s">
        <v>228</v>
      </c>
      <c r="AM24" t="str">
        <f>Clothing_and_Footwear[[#This Row],[Month]]&amp;" "&amp;RIGHT(Clothing_and_Footwear[[#This Row],[Year]],2)</f>
        <v>September 14</v>
      </c>
      <c r="AN24">
        <v>121.3</v>
      </c>
      <c r="AO24">
        <v>118.4</v>
      </c>
      <c r="AP24">
        <v>120.1</v>
      </c>
      <c r="AR24">
        <v>2014</v>
      </c>
      <c r="AS24" t="s">
        <v>228</v>
      </c>
      <c r="AT24" t="str">
        <f>General_Index[[#This Row],[Month]]&amp;" "&amp;RIGHT(General_Index[[#This Row],[Year]],2)</f>
        <v>September 14</v>
      </c>
      <c r="AU24">
        <v>120.9</v>
      </c>
      <c r="AV24">
        <v>119.2</v>
      </c>
      <c r="AW24">
        <v>120.1</v>
      </c>
    </row>
    <row r="25" spans="2:49">
      <c r="B25">
        <v>2020</v>
      </c>
      <c r="C25" t="s">
        <v>264</v>
      </c>
      <c r="D25" t="str">
        <f>Education[[#This Row],[Month]]&amp;" "&amp;RIGHT(Education[[#This Row],[Year]],2)</f>
        <v>November 20</v>
      </c>
      <c r="E25">
        <v>161.6</v>
      </c>
      <c r="F25">
        <v>156.4</v>
      </c>
      <c r="G25">
        <v>158.6</v>
      </c>
      <c r="I25">
        <v>2020</v>
      </c>
      <c r="J25" t="s">
        <v>264</v>
      </c>
      <c r="K25" t="str">
        <f>Education[[#This Row],[Month]]&amp;" "&amp;RIGHT(Education[[#This Row],[Year]],2)</f>
        <v>November 20</v>
      </c>
      <c r="L25">
        <v>163.4</v>
      </c>
      <c r="M25">
        <v>167</v>
      </c>
      <c r="N25">
        <v>164.7</v>
      </c>
      <c r="P25">
        <v>2020</v>
      </c>
      <c r="Q25" t="s">
        <v>264</v>
      </c>
      <c r="R25" t="str">
        <f>Health[[#This Row],[Month]]&amp;" "&amp;RIGHT(Health[[#This Row],[Year]],2)</f>
        <v>November 20</v>
      </c>
      <c r="S25">
        <v>160.4</v>
      </c>
      <c r="T25">
        <v>152</v>
      </c>
      <c r="U25">
        <v>157.19999999999999</v>
      </c>
      <c r="W25">
        <v>2020</v>
      </c>
      <c r="X25" t="s">
        <v>264</v>
      </c>
      <c r="Y25" t="str">
        <f>Household_goods_and_services[[#This Row],[Month]]&amp;" "&amp;RIGHT(Household_goods_and_services[[#This Row],[Year]],2)</f>
        <v>November 20</v>
      </c>
      <c r="Z25">
        <v>152.80000000000001</v>
      </c>
      <c r="AA25">
        <v>145.1</v>
      </c>
      <c r="AB25">
        <v>149.19999999999999</v>
      </c>
      <c r="AD25">
        <v>2020</v>
      </c>
      <c r="AE25" t="s">
        <v>264</v>
      </c>
      <c r="AF25" t="str">
        <f>Transport_and_communication[[#This Row],[Month]]&amp;" "&amp;RIGHT(Transport_and_communication[[#This Row],[Year]],2)</f>
        <v>November 20</v>
      </c>
      <c r="AG25">
        <v>146.1</v>
      </c>
      <c r="AH25">
        <v>135.19999999999999</v>
      </c>
      <c r="AI25">
        <v>140.4</v>
      </c>
      <c r="AK25">
        <v>2014</v>
      </c>
      <c r="AL25" t="s">
        <v>238</v>
      </c>
      <c r="AM25" t="str">
        <f>Clothing_and_Footwear[[#This Row],[Month]]&amp;" "&amp;RIGHT(Clothing_and_Footwear[[#This Row],[Year]],2)</f>
        <v>October 14</v>
      </c>
      <c r="AN25">
        <v>122.3</v>
      </c>
      <c r="AO25">
        <v>118.9</v>
      </c>
      <c r="AP25">
        <v>121</v>
      </c>
      <c r="AR25">
        <v>2014</v>
      </c>
      <c r="AS25" t="s">
        <v>238</v>
      </c>
      <c r="AT25" t="str">
        <f>General_Index[[#This Row],[Month]]&amp;" "&amp;RIGHT(General_Index[[#This Row],[Year]],2)</f>
        <v>October 14</v>
      </c>
      <c r="AU25">
        <v>121</v>
      </c>
      <c r="AV25">
        <v>119.1</v>
      </c>
      <c r="AW25">
        <v>120.1</v>
      </c>
    </row>
    <row r="26" spans="2:49">
      <c r="B26">
        <v>2020</v>
      </c>
      <c r="C26" t="s">
        <v>273</v>
      </c>
      <c r="D26" t="str">
        <f>Education[[#This Row],[Month]]&amp;" "&amp;RIGHT(Education[[#This Row],[Year]],2)</f>
        <v>December 20</v>
      </c>
      <c r="E26">
        <v>162.9</v>
      </c>
      <c r="F26">
        <v>156.9</v>
      </c>
      <c r="G26">
        <v>159.4</v>
      </c>
      <c r="I26">
        <v>2020</v>
      </c>
      <c r="J26" t="s">
        <v>273</v>
      </c>
      <c r="K26" t="str">
        <f>Education[[#This Row],[Month]]&amp;" "&amp;RIGHT(Education[[#This Row],[Year]],2)</f>
        <v>December 20</v>
      </c>
      <c r="L26">
        <v>164.5</v>
      </c>
      <c r="M26">
        <v>167</v>
      </c>
      <c r="N26">
        <v>165.4</v>
      </c>
      <c r="P26">
        <v>2020</v>
      </c>
      <c r="Q26" t="s">
        <v>273</v>
      </c>
      <c r="R26" t="str">
        <f>Health[[#This Row],[Month]]&amp;" "&amp;RIGHT(Health[[#This Row],[Year]],2)</f>
        <v>December 20</v>
      </c>
      <c r="S26">
        <v>161.6</v>
      </c>
      <c r="T26">
        <v>152.9</v>
      </c>
      <c r="U26">
        <v>158.30000000000001</v>
      </c>
      <c r="W26">
        <v>2020</v>
      </c>
      <c r="X26" t="s">
        <v>273</v>
      </c>
      <c r="Y26" t="str">
        <f>Household_goods_and_services[[#This Row],[Month]]&amp;" "&amp;RIGHT(Household_goods_and_services[[#This Row],[Year]],2)</f>
        <v>December 20</v>
      </c>
      <c r="Z26">
        <v>153.4</v>
      </c>
      <c r="AA26">
        <v>145.5</v>
      </c>
      <c r="AB26">
        <v>149.69999999999999</v>
      </c>
      <c r="AD26">
        <v>2020</v>
      </c>
      <c r="AE26" t="s">
        <v>273</v>
      </c>
      <c r="AF26" t="str">
        <f>Transport_and_communication[[#This Row],[Month]]&amp;" "&amp;RIGHT(Transport_and_communication[[#This Row],[Year]],2)</f>
        <v>December 20</v>
      </c>
      <c r="AG26">
        <v>146.4</v>
      </c>
      <c r="AH26">
        <v>135.5</v>
      </c>
      <c r="AI26">
        <v>140.69999999999999</v>
      </c>
      <c r="AK26">
        <v>2014</v>
      </c>
      <c r="AL26" t="s">
        <v>264</v>
      </c>
      <c r="AM26" t="str">
        <f>Clothing_and_Footwear[[#This Row],[Month]]&amp;" "&amp;RIGHT(Clothing_and_Footwear[[#This Row],[Year]],2)</f>
        <v>November 14</v>
      </c>
      <c r="AN26">
        <v>122.9</v>
      </c>
      <c r="AO26">
        <v>119.5</v>
      </c>
      <c r="AP26">
        <v>121.6</v>
      </c>
      <c r="AR26">
        <v>2014</v>
      </c>
      <c r="AS26" t="s">
        <v>264</v>
      </c>
      <c r="AT26" t="str">
        <f>General_Index[[#This Row],[Month]]&amp;" "&amp;RIGHT(General_Index[[#This Row],[Year]],2)</f>
        <v>November 14</v>
      </c>
      <c r="AU26">
        <v>121.1</v>
      </c>
      <c r="AV26">
        <v>119</v>
      </c>
      <c r="AW26">
        <v>120.1</v>
      </c>
    </row>
    <row r="27" spans="2:49">
      <c r="B27">
        <v>2021</v>
      </c>
      <c r="C27" t="s">
        <v>62</v>
      </c>
      <c r="D27" t="str">
        <f>Education[[#This Row],[Month]]&amp;" "&amp;RIGHT(Education[[#This Row],[Year]],2)</f>
        <v>January 21</v>
      </c>
      <c r="E27">
        <v>163.5</v>
      </c>
      <c r="F27">
        <v>156.1</v>
      </c>
      <c r="G27">
        <v>159.19999999999999</v>
      </c>
      <c r="I27">
        <v>2021</v>
      </c>
      <c r="J27" t="s">
        <v>62</v>
      </c>
      <c r="K27" t="str">
        <f>Education[[#This Row],[Month]]&amp;" "&amp;RIGHT(Education[[#This Row],[Year]],2)</f>
        <v>January 21</v>
      </c>
      <c r="L27">
        <v>159.6</v>
      </c>
      <c r="M27">
        <v>163.4</v>
      </c>
      <c r="N27">
        <v>161</v>
      </c>
      <c r="P27">
        <v>2021</v>
      </c>
      <c r="Q27" t="s">
        <v>62</v>
      </c>
      <c r="R27" t="str">
        <f>Health[[#This Row],[Month]]&amp;" "&amp;RIGHT(Health[[#This Row],[Year]],2)</f>
        <v>January 21</v>
      </c>
      <c r="S27">
        <v>162.5</v>
      </c>
      <c r="T27">
        <v>154.1</v>
      </c>
      <c r="U27">
        <v>159.30000000000001</v>
      </c>
      <c r="W27">
        <v>2021</v>
      </c>
      <c r="X27" t="s">
        <v>62</v>
      </c>
      <c r="Y27" t="str">
        <f>Household_goods_and_services[[#This Row],[Month]]&amp;" "&amp;RIGHT(Household_goods_and_services[[#This Row],[Year]],2)</f>
        <v>January 21</v>
      </c>
      <c r="Z27">
        <v>153.9</v>
      </c>
      <c r="AA27">
        <v>145.69999999999999</v>
      </c>
      <c r="AB27">
        <v>150</v>
      </c>
      <c r="AD27">
        <v>2021</v>
      </c>
      <c r="AE27" t="s">
        <v>62</v>
      </c>
      <c r="AF27" t="str">
        <f>Transport_and_communication[[#This Row],[Month]]&amp;" "&amp;RIGHT(Transport_and_communication[[#This Row],[Year]],2)</f>
        <v>January 21</v>
      </c>
      <c r="AG27">
        <v>147.5</v>
      </c>
      <c r="AH27">
        <v>136.9</v>
      </c>
      <c r="AI27">
        <v>141.9</v>
      </c>
      <c r="AK27">
        <v>2014</v>
      </c>
      <c r="AL27" t="s">
        <v>273</v>
      </c>
      <c r="AM27" t="str">
        <f>Clothing_and_Footwear[[#This Row],[Month]]&amp;" "&amp;RIGHT(Clothing_and_Footwear[[#This Row],[Year]],2)</f>
        <v>December 14</v>
      </c>
      <c r="AN27">
        <v>123.3</v>
      </c>
      <c r="AO27">
        <v>120</v>
      </c>
      <c r="AP27">
        <v>122</v>
      </c>
      <c r="AR27">
        <v>2014</v>
      </c>
      <c r="AS27" t="s">
        <v>273</v>
      </c>
      <c r="AT27" t="str">
        <f>General_Index[[#This Row],[Month]]&amp;" "&amp;RIGHT(General_Index[[#This Row],[Year]],2)</f>
        <v>December 14</v>
      </c>
      <c r="AU27">
        <v>120.3</v>
      </c>
      <c r="AV27">
        <v>118.4</v>
      </c>
      <c r="AW27">
        <v>119.4</v>
      </c>
    </row>
    <row r="28" spans="2:49">
      <c r="B28">
        <v>2021</v>
      </c>
      <c r="C28" t="s">
        <v>116</v>
      </c>
      <c r="D28" t="str">
        <f>Education[[#This Row],[Month]]&amp;" "&amp;RIGHT(Education[[#This Row],[Year]],2)</f>
        <v>February 21</v>
      </c>
      <c r="E28">
        <v>163.6</v>
      </c>
      <c r="F28">
        <v>156.6</v>
      </c>
      <c r="G28">
        <v>159.5</v>
      </c>
      <c r="I28">
        <v>2021</v>
      </c>
      <c r="J28" t="s">
        <v>116</v>
      </c>
      <c r="K28" t="str">
        <f>Education[[#This Row],[Month]]&amp;" "&amp;RIGHT(Education[[#This Row],[Year]],2)</f>
        <v>February 21</v>
      </c>
      <c r="L28">
        <v>154.69999999999999</v>
      </c>
      <c r="M28">
        <v>160.80000000000001</v>
      </c>
      <c r="N28">
        <v>156.9</v>
      </c>
      <c r="P28">
        <v>2021</v>
      </c>
      <c r="Q28" t="s">
        <v>116</v>
      </c>
      <c r="R28" t="str">
        <f>Health[[#This Row],[Month]]&amp;" "&amp;RIGHT(Health[[#This Row],[Year]],2)</f>
        <v>February 21</v>
      </c>
      <c r="S28">
        <v>164.3</v>
      </c>
      <c r="T28">
        <v>156.30000000000001</v>
      </c>
      <c r="U28">
        <v>161.30000000000001</v>
      </c>
      <c r="W28">
        <v>2021</v>
      </c>
      <c r="X28" t="s">
        <v>116</v>
      </c>
      <c r="Y28" t="str">
        <f>Household_goods_and_services[[#This Row],[Month]]&amp;" "&amp;RIGHT(Household_goods_and_services[[#This Row],[Year]],2)</f>
        <v>February 21</v>
      </c>
      <c r="Z28">
        <v>154.80000000000001</v>
      </c>
      <c r="AA28">
        <v>146.5</v>
      </c>
      <c r="AB28">
        <v>150.9</v>
      </c>
      <c r="AD28">
        <v>2021</v>
      </c>
      <c r="AE28" t="s">
        <v>116</v>
      </c>
      <c r="AF28" t="str">
        <f>Transport_and_communication[[#This Row],[Month]]&amp;" "&amp;RIGHT(Transport_and_communication[[#This Row],[Year]],2)</f>
        <v>February 21</v>
      </c>
      <c r="AG28">
        <v>150.19999999999999</v>
      </c>
      <c r="AH28">
        <v>140.5</v>
      </c>
      <c r="AI28">
        <v>145.1</v>
      </c>
      <c r="AK28">
        <v>2015</v>
      </c>
      <c r="AL28" t="s">
        <v>62</v>
      </c>
      <c r="AM28" t="str">
        <f>Clothing_and_Footwear[[#This Row],[Month]]&amp;" "&amp;RIGHT(Clothing_and_Footwear[[#This Row],[Year]],2)</f>
        <v>January 15</v>
      </c>
      <c r="AN28">
        <v>124</v>
      </c>
      <c r="AO28">
        <v>120.2</v>
      </c>
      <c r="AP28">
        <v>122.5</v>
      </c>
      <c r="AR28">
        <v>2015</v>
      </c>
      <c r="AS28" t="s">
        <v>62</v>
      </c>
      <c r="AT28" t="str">
        <f>General_Index[[#This Row],[Month]]&amp;" "&amp;RIGHT(General_Index[[#This Row],[Year]],2)</f>
        <v>January 15</v>
      </c>
      <c r="AU28">
        <v>120.3</v>
      </c>
      <c r="AV28">
        <v>118.5</v>
      </c>
      <c r="AW28">
        <v>119.5</v>
      </c>
    </row>
    <row r="29" spans="2:49">
      <c r="B29">
        <v>2021</v>
      </c>
      <c r="C29" t="s">
        <v>138</v>
      </c>
      <c r="D29" t="str">
        <f>Education[[#This Row],[Month]]&amp;" "&amp;RIGHT(Education[[#This Row],[Year]],2)</f>
        <v>March 21</v>
      </c>
      <c r="E29">
        <v>163.80000000000001</v>
      </c>
      <c r="F29">
        <v>157.6</v>
      </c>
      <c r="G29">
        <v>160.19999999999999</v>
      </c>
      <c r="I29">
        <v>2021</v>
      </c>
      <c r="J29" t="s">
        <v>138</v>
      </c>
      <c r="K29" t="str">
        <f>Education[[#This Row],[Month]]&amp;" "&amp;RIGHT(Education[[#This Row],[Year]],2)</f>
        <v>March 21</v>
      </c>
      <c r="L29">
        <v>154.5</v>
      </c>
      <c r="M29">
        <v>160.4</v>
      </c>
      <c r="N29">
        <v>156.69999999999999</v>
      </c>
      <c r="P29">
        <v>2021</v>
      </c>
      <c r="Q29" t="s">
        <v>138</v>
      </c>
      <c r="R29" t="str">
        <f>Health[[#This Row],[Month]]&amp;" "&amp;RIGHT(Health[[#This Row],[Year]],2)</f>
        <v>March 21</v>
      </c>
      <c r="S29">
        <v>164.6</v>
      </c>
      <c r="T29">
        <v>156.9</v>
      </c>
      <c r="U29">
        <v>161.69999999999999</v>
      </c>
      <c r="W29">
        <v>2021</v>
      </c>
      <c r="X29" t="s">
        <v>138</v>
      </c>
      <c r="Y29" t="str">
        <f>Household_goods_and_services[[#This Row],[Month]]&amp;" "&amp;RIGHT(Household_goods_and_services[[#This Row],[Year]],2)</f>
        <v>March 21</v>
      </c>
      <c r="Z29">
        <v>154.80000000000001</v>
      </c>
      <c r="AA29">
        <v>147.19999999999999</v>
      </c>
      <c r="AB29">
        <v>151.19999999999999</v>
      </c>
      <c r="AD29">
        <v>2021</v>
      </c>
      <c r="AE29" t="s">
        <v>138</v>
      </c>
      <c r="AF29" t="str">
        <f>Transport_and_communication[[#This Row],[Month]]&amp;" "&amp;RIGHT(Transport_and_communication[[#This Row],[Year]],2)</f>
        <v>March 21</v>
      </c>
      <c r="AG29">
        <v>151.30000000000001</v>
      </c>
      <c r="AH29">
        <v>141.69999999999999</v>
      </c>
      <c r="AI29">
        <v>146.19999999999999</v>
      </c>
      <c r="AK29">
        <v>2015</v>
      </c>
      <c r="AL29" t="s">
        <v>116</v>
      </c>
      <c r="AM29" t="str">
        <f>Clothing_and_Footwear[[#This Row],[Month]]&amp;" "&amp;RIGHT(Clothing_and_Footwear[[#This Row],[Year]],2)</f>
        <v>February 15</v>
      </c>
      <c r="AN29">
        <v>125</v>
      </c>
      <c r="AO29">
        <v>120.6</v>
      </c>
      <c r="AP29">
        <v>123.3</v>
      </c>
      <c r="AR29">
        <v>2015</v>
      </c>
      <c r="AS29" t="s">
        <v>116</v>
      </c>
      <c r="AT29" t="str">
        <f>General_Index[[#This Row],[Month]]&amp;" "&amp;RIGHT(General_Index[[#This Row],[Year]],2)</f>
        <v>February 15</v>
      </c>
      <c r="AU29">
        <v>120.6</v>
      </c>
      <c r="AV29">
        <v>118.7</v>
      </c>
      <c r="AW29">
        <v>119.7</v>
      </c>
    </row>
    <row r="30" spans="2:49">
      <c r="B30">
        <v>2021</v>
      </c>
      <c r="C30" t="s">
        <v>154</v>
      </c>
      <c r="D30" t="str">
        <f>Education[[#This Row],[Month]]&amp;" "&amp;RIGHT(Education[[#This Row],[Year]],2)</f>
        <v>April 21</v>
      </c>
      <c r="E30">
        <v>164.1</v>
      </c>
      <c r="F30">
        <v>157.6</v>
      </c>
      <c r="G30">
        <v>160.30000000000001</v>
      </c>
      <c r="I30">
        <v>2021</v>
      </c>
      <c r="J30" t="s">
        <v>154</v>
      </c>
      <c r="K30" t="str">
        <f>Education[[#This Row],[Month]]&amp;" "&amp;RIGHT(Education[[#This Row],[Year]],2)</f>
        <v>April 21</v>
      </c>
      <c r="L30">
        <v>155.6</v>
      </c>
      <c r="M30">
        <v>162</v>
      </c>
      <c r="N30">
        <v>158</v>
      </c>
      <c r="P30">
        <v>2021</v>
      </c>
      <c r="Q30" t="s">
        <v>154</v>
      </c>
      <c r="R30" t="str">
        <f>Health[[#This Row],[Month]]&amp;" "&amp;RIGHT(Health[[#This Row],[Year]],2)</f>
        <v>April 21</v>
      </c>
      <c r="S30">
        <v>165.3</v>
      </c>
      <c r="T30">
        <v>157.5</v>
      </c>
      <c r="U30">
        <v>162.30000000000001</v>
      </c>
      <c r="W30">
        <v>2021</v>
      </c>
      <c r="X30" t="s">
        <v>154</v>
      </c>
      <c r="Y30" t="str">
        <f>Household_goods_and_services[[#This Row],[Month]]&amp;" "&amp;RIGHT(Household_goods_and_services[[#This Row],[Year]],2)</f>
        <v>April 21</v>
      </c>
      <c r="Z30">
        <v>155.5</v>
      </c>
      <c r="AA30">
        <v>147.6</v>
      </c>
      <c r="AB30">
        <v>151.80000000000001</v>
      </c>
      <c r="AD30">
        <v>2021</v>
      </c>
      <c r="AE30" t="s">
        <v>154</v>
      </c>
      <c r="AF30" t="str">
        <f>Transport_and_communication[[#This Row],[Month]]&amp;" "&amp;RIGHT(Transport_and_communication[[#This Row],[Year]],2)</f>
        <v>April 21</v>
      </c>
      <c r="AG30">
        <v>151.69999999999999</v>
      </c>
      <c r="AH30">
        <v>142.1</v>
      </c>
      <c r="AI30">
        <v>146.6</v>
      </c>
      <c r="AK30">
        <v>2015</v>
      </c>
      <c r="AL30" t="s">
        <v>138</v>
      </c>
      <c r="AM30" t="str">
        <f>Clothing_and_Footwear[[#This Row],[Month]]&amp;" "&amp;RIGHT(Clothing_and_Footwear[[#This Row],[Year]],2)</f>
        <v>March 15</v>
      </c>
      <c r="AN30">
        <v>125.5</v>
      </c>
      <c r="AO30">
        <v>120.9</v>
      </c>
      <c r="AP30">
        <v>123.7</v>
      </c>
      <c r="AR30">
        <v>2015</v>
      </c>
      <c r="AS30" t="s">
        <v>138</v>
      </c>
      <c r="AT30" t="str">
        <f>General_Index[[#This Row],[Month]]&amp;" "&amp;RIGHT(General_Index[[#This Row],[Year]],2)</f>
        <v>March 15</v>
      </c>
      <c r="AU30">
        <v>121.1</v>
      </c>
      <c r="AV30">
        <v>119.1</v>
      </c>
      <c r="AW30">
        <v>120.2</v>
      </c>
    </row>
    <row r="31" spans="2:49">
      <c r="B31">
        <v>2021</v>
      </c>
      <c r="C31" t="s">
        <v>167</v>
      </c>
      <c r="D31" t="str">
        <f>Education[[#This Row],[Month]]&amp;" "&amp;RIGHT(Education[[#This Row],[Year]],2)</f>
        <v>May 21</v>
      </c>
      <c r="E31">
        <v>167.6</v>
      </c>
      <c r="F31">
        <v>156.6</v>
      </c>
      <c r="G31">
        <v>161.19999999999999</v>
      </c>
      <c r="I31">
        <v>2021</v>
      </c>
      <c r="J31" t="s">
        <v>167</v>
      </c>
      <c r="K31" t="str">
        <f>Education[[#This Row],[Month]]&amp;" "&amp;RIGHT(Education[[#This Row],[Year]],2)</f>
        <v>May 21</v>
      </c>
      <c r="L31">
        <v>158.69999999999999</v>
      </c>
      <c r="M31">
        <v>164.2</v>
      </c>
      <c r="N31">
        <v>160.69999999999999</v>
      </c>
      <c r="P31">
        <v>2021</v>
      </c>
      <c r="Q31" t="s">
        <v>167</v>
      </c>
      <c r="R31" t="str">
        <f>Health[[#This Row],[Month]]&amp;" "&amp;RIGHT(Health[[#This Row],[Year]],2)</f>
        <v>May 21</v>
      </c>
      <c r="S31">
        <v>169.1</v>
      </c>
      <c r="T31">
        <v>160.4</v>
      </c>
      <c r="U31">
        <v>165.8</v>
      </c>
      <c r="W31">
        <v>2021</v>
      </c>
      <c r="X31" t="s">
        <v>167</v>
      </c>
      <c r="Y31" t="str">
        <f>Household_goods_and_services[[#This Row],[Month]]&amp;" "&amp;RIGHT(Household_goods_and_services[[#This Row],[Year]],2)</f>
        <v>May 21</v>
      </c>
      <c r="Z31">
        <v>158.80000000000001</v>
      </c>
      <c r="AA31">
        <v>150.1</v>
      </c>
      <c r="AB31">
        <v>154.69999999999999</v>
      </c>
      <c r="AD31">
        <v>2021</v>
      </c>
      <c r="AE31" t="s">
        <v>167</v>
      </c>
      <c r="AF31" t="str">
        <f>Transport_and_communication[[#This Row],[Month]]&amp;" "&amp;RIGHT(Transport_and_communication[[#This Row],[Year]],2)</f>
        <v>May 21</v>
      </c>
      <c r="AG31">
        <v>153.19999999999999</v>
      </c>
      <c r="AH31">
        <v>145</v>
      </c>
      <c r="AI31">
        <v>148.9</v>
      </c>
      <c r="AK31">
        <v>2015</v>
      </c>
      <c r="AL31" t="s">
        <v>154</v>
      </c>
      <c r="AM31" t="str">
        <f>Clothing_and_Footwear[[#This Row],[Month]]&amp;" "&amp;RIGHT(Clothing_and_Footwear[[#This Row],[Year]],2)</f>
        <v>April 15</v>
      </c>
      <c r="AN31">
        <v>126</v>
      </c>
      <c r="AO31">
        <v>121.3</v>
      </c>
      <c r="AP31">
        <v>124.1</v>
      </c>
      <c r="AR31">
        <v>2015</v>
      </c>
      <c r="AS31" t="s">
        <v>154</v>
      </c>
      <c r="AT31" t="str">
        <f>General_Index[[#This Row],[Month]]&amp;" "&amp;RIGHT(General_Index[[#This Row],[Year]],2)</f>
        <v>April 15</v>
      </c>
      <c r="AU31">
        <v>121.5</v>
      </c>
      <c r="AV31">
        <v>119.7</v>
      </c>
      <c r="AW31">
        <v>120.7</v>
      </c>
    </row>
    <row r="32" spans="2:49">
      <c r="B32">
        <v>2021</v>
      </c>
      <c r="C32" t="s">
        <v>177</v>
      </c>
      <c r="D32" t="str">
        <f>Education[[#This Row],[Month]]&amp;" "&amp;RIGHT(Education[[#This Row],[Year]],2)</f>
        <v>June 21</v>
      </c>
      <c r="E32">
        <v>166.8</v>
      </c>
      <c r="F32">
        <v>158.1</v>
      </c>
      <c r="G32">
        <v>161.69999999999999</v>
      </c>
      <c r="I32">
        <v>2021</v>
      </c>
      <c r="J32" t="s">
        <v>177</v>
      </c>
      <c r="K32" t="str">
        <f>Education[[#This Row],[Month]]&amp;" "&amp;RIGHT(Education[[#This Row],[Year]],2)</f>
        <v>June 21</v>
      </c>
      <c r="L32">
        <v>160.5</v>
      </c>
      <c r="M32">
        <v>166.2</v>
      </c>
      <c r="N32">
        <v>162.6</v>
      </c>
      <c r="P32">
        <v>2021</v>
      </c>
      <c r="Q32" t="s">
        <v>177</v>
      </c>
      <c r="R32" t="str">
        <f>Health[[#This Row],[Month]]&amp;" "&amp;RIGHT(Health[[#This Row],[Year]],2)</f>
        <v>June 21</v>
      </c>
      <c r="S32">
        <v>169.7</v>
      </c>
      <c r="T32">
        <v>160.80000000000001</v>
      </c>
      <c r="U32">
        <v>166.3</v>
      </c>
      <c r="W32">
        <v>2021</v>
      </c>
      <c r="X32" t="s">
        <v>177</v>
      </c>
      <c r="Y32" t="str">
        <f>Household_goods_and_services[[#This Row],[Month]]&amp;" "&amp;RIGHT(Household_goods_and_services[[#This Row],[Year]],2)</f>
        <v>June 21</v>
      </c>
      <c r="Z32">
        <v>159.19999999999999</v>
      </c>
      <c r="AA32">
        <v>149.80000000000001</v>
      </c>
      <c r="AB32">
        <v>154.80000000000001</v>
      </c>
      <c r="AD32">
        <v>2021</v>
      </c>
      <c r="AE32" t="s">
        <v>177</v>
      </c>
      <c r="AF32" t="str">
        <f>Transport_and_communication[[#This Row],[Month]]&amp;" "&amp;RIGHT(Transport_and_communication[[#This Row],[Year]],2)</f>
        <v>June 21</v>
      </c>
      <c r="AG32">
        <v>154.19999999999999</v>
      </c>
      <c r="AH32">
        <v>147.5</v>
      </c>
      <c r="AI32">
        <v>150.69999999999999</v>
      </c>
      <c r="AK32">
        <v>2015</v>
      </c>
      <c r="AL32" t="s">
        <v>167</v>
      </c>
      <c r="AM32" t="str">
        <f>Clothing_and_Footwear[[#This Row],[Month]]&amp;" "&amp;RIGHT(Clothing_and_Footwear[[#This Row],[Year]],2)</f>
        <v>May 15</v>
      </c>
      <c r="AN32">
        <v>126.8</v>
      </c>
      <c r="AO32">
        <v>121.6</v>
      </c>
      <c r="AP32">
        <v>124.7</v>
      </c>
      <c r="AR32">
        <v>2015</v>
      </c>
      <c r="AS32" t="s">
        <v>167</v>
      </c>
      <c r="AT32" t="str">
        <f>General_Index[[#This Row],[Month]]&amp;" "&amp;RIGHT(General_Index[[#This Row],[Year]],2)</f>
        <v>May 15</v>
      </c>
      <c r="AU32">
        <v>122.4</v>
      </c>
      <c r="AV32">
        <v>120.7</v>
      </c>
      <c r="AW32">
        <v>121.6</v>
      </c>
    </row>
    <row r="33" spans="2:49">
      <c r="B33">
        <v>2021</v>
      </c>
      <c r="C33" t="s">
        <v>194</v>
      </c>
      <c r="D33" t="str">
        <f>Education[[#This Row],[Month]]&amp;" "&amp;RIGHT(Education[[#This Row],[Year]],2)</f>
        <v>July 21</v>
      </c>
      <c r="E33">
        <v>167.2</v>
      </c>
      <c r="F33">
        <v>160.30000000000001</v>
      </c>
      <c r="G33">
        <v>163.19999999999999</v>
      </c>
      <c r="I33">
        <v>2021</v>
      </c>
      <c r="J33" t="s">
        <v>194</v>
      </c>
      <c r="K33" t="str">
        <f>Education[[#This Row],[Month]]&amp;" "&amp;RIGHT(Education[[#This Row],[Year]],2)</f>
        <v>July 21</v>
      </c>
      <c r="L33">
        <v>161.69999999999999</v>
      </c>
      <c r="M33">
        <v>167.9</v>
      </c>
      <c r="N33">
        <v>164</v>
      </c>
      <c r="P33">
        <v>2021</v>
      </c>
      <c r="Q33" t="s">
        <v>194</v>
      </c>
      <c r="R33" t="str">
        <f>Health[[#This Row],[Month]]&amp;" "&amp;RIGHT(Health[[#This Row],[Year]],2)</f>
        <v>July 21</v>
      </c>
      <c r="S33">
        <v>170.4</v>
      </c>
      <c r="T33">
        <v>161.5</v>
      </c>
      <c r="U33">
        <v>167</v>
      </c>
      <c r="W33">
        <v>2021</v>
      </c>
      <c r="X33" t="s">
        <v>194</v>
      </c>
      <c r="Y33" t="str">
        <f>Household_goods_and_services[[#This Row],[Month]]&amp;" "&amp;RIGHT(Household_goods_and_services[[#This Row],[Year]],2)</f>
        <v>July 21</v>
      </c>
      <c r="Z33">
        <v>160.30000000000001</v>
      </c>
      <c r="AA33">
        <v>150.69999999999999</v>
      </c>
      <c r="AB33">
        <v>155.80000000000001</v>
      </c>
      <c r="AD33">
        <v>2021</v>
      </c>
      <c r="AE33" t="s">
        <v>194</v>
      </c>
      <c r="AF33" t="str">
        <f>Transport_and_communication[[#This Row],[Month]]&amp;" "&amp;RIGHT(Transport_and_communication[[#This Row],[Year]],2)</f>
        <v>July 21</v>
      </c>
      <c r="AG33">
        <v>157.1</v>
      </c>
      <c r="AH33">
        <v>149.5</v>
      </c>
      <c r="AI33">
        <v>153.1</v>
      </c>
      <c r="AK33">
        <v>2015</v>
      </c>
      <c r="AL33" t="s">
        <v>177</v>
      </c>
      <c r="AM33" t="str">
        <f>Clothing_and_Footwear[[#This Row],[Month]]&amp;" "&amp;RIGHT(Clothing_and_Footwear[[#This Row],[Year]],2)</f>
        <v>June 15</v>
      </c>
      <c r="AN33">
        <v>128</v>
      </c>
      <c r="AO33">
        <v>122.3</v>
      </c>
      <c r="AP33">
        <v>125.7</v>
      </c>
      <c r="AR33">
        <v>2015</v>
      </c>
      <c r="AS33" t="s">
        <v>177</v>
      </c>
      <c r="AT33" t="str">
        <f>General_Index[[#This Row],[Month]]&amp;" "&amp;RIGHT(General_Index[[#This Row],[Year]],2)</f>
        <v>June 15</v>
      </c>
      <c r="AU33">
        <v>124.1</v>
      </c>
      <c r="AV33">
        <v>121.7</v>
      </c>
      <c r="AW33">
        <v>123</v>
      </c>
    </row>
    <row r="34" spans="2:49">
      <c r="B34">
        <v>2021</v>
      </c>
      <c r="C34" t="s">
        <v>213</v>
      </c>
      <c r="D34" t="str">
        <f>Education[[#This Row],[Month]]&amp;" "&amp;RIGHT(Education[[#This Row],[Year]],2)</f>
        <v>August 21</v>
      </c>
      <c r="E34">
        <v>167.5</v>
      </c>
      <c r="F34">
        <v>160.4</v>
      </c>
      <c r="G34">
        <v>163.80000000000001</v>
      </c>
      <c r="I34">
        <v>2021</v>
      </c>
      <c r="J34" t="s">
        <v>213</v>
      </c>
      <c r="K34" t="str">
        <f>Education[[#This Row],[Month]]&amp;" "&amp;RIGHT(Education[[#This Row],[Year]],2)</f>
        <v>August 21</v>
      </c>
      <c r="L34">
        <v>161.80000000000001</v>
      </c>
      <c r="M34">
        <v>167.3</v>
      </c>
      <c r="N34">
        <v>164</v>
      </c>
      <c r="P34">
        <v>2021</v>
      </c>
      <c r="Q34" t="s">
        <v>213</v>
      </c>
      <c r="R34" t="str">
        <f>Health[[#This Row],[Month]]&amp;" "&amp;RIGHT(Health[[#This Row],[Year]],2)</f>
        <v>August 21</v>
      </c>
      <c r="S34">
        <v>171.1</v>
      </c>
      <c r="T34">
        <v>162.80000000000001</v>
      </c>
      <c r="U34">
        <v>168.4</v>
      </c>
      <c r="W34">
        <v>2021</v>
      </c>
      <c r="X34" t="s">
        <v>213</v>
      </c>
      <c r="Y34" t="str">
        <f>Household_goods_and_services[[#This Row],[Month]]&amp;" "&amp;RIGHT(Household_goods_and_services[[#This Row],[Year]],2)</f>
        <v>August 21</v>
      </c>
      <c r="Z34">
        <v>160.9</v>
      </c>
      <c r="AA34">
        <v>153.19999999999999</v>
      </c>
      <c r="AB34">
        <v>157.5</v>
      </c>
      <c r="AD34">
        <v>2021</v>
      </c>
      <c r="AE34" t="s">
        <v>213</v>
      </c>
      <c r="AF34" t="str">
        <f>Transport_and_communication[[#This Row],[Month]]&amp;" "&amp;RIGHT(Transport_and_communication[[#This Row],[Year]],2)</f>
        <v>August 21</v>
      </c>
      <c r="AG34">
        <v>157.69999999999999</v>
      </c>
      <c r="AH34">
        <v>150.4</v>
      </c>
      <c r="AI34">
        <v>154</v>
      </c>
      <c r="AK34">
        <v>2015</v>
      </c>
      <c r="AL34" t="s">
        <v>194</v>
      </c>
      <c r="AM34" t="str">
        <f>Clothing_and_Footwear[[#This Row],[Month]]&amp;" "&amp;RIGHT(Clothing_and_Footwear[[#This Row],[Year]],2)</f>
        <v>July 15</v>
      </c>
      <c r="AN34">
        <v>128.30000000000001</v>
      </c>
      <c r="AO34">
        <v>122.7</v>
      </c>
      <c r="AP34">
        <v>126.1</v>
      </c>
      <c r="AR34">
        <v>2015</v>
      </c>
      <c r="AS34" t="s">
        <v>194</v>
      </c>
      <c r="AT34" t="str">
        <f>General_Index[[#This Row],[Month]]&amp;" "&amp;RIGHT(General_Index[[#This Row],[Year]],2)</f>
        <v>July 15</v>
      </c>
      <c r="AU34">
        <v>124.7</v>
      </c>
      <c r="AV34">
        <v>122.4</v>
      </c>
      <c r="AW34">
        <v>123.6</v>
      </c>
    </row>
    <row r="35" spans="2:49">
      <c r="B35">
        <v>2021</v>
      </c>
      <c r="C35" t="s">
        <v>228</v>
      </c>
      <c r="D35" t="str">
        <f>Education[[#This Row],[Month]]&amp;" "&amp;RIGHT(Education[[#This Row],[Year]],2)</f>
        <v>September 21</v>
      </c>
      <c r="E35">
        <v>168.5</v>
      </c>
      <c r="F35">
        <v>160.30000000000001</v>
      </c>
      <c r="G35">
        <v>163.69999999999999</v>
      </c>
      <c r="I35">
        <v>2021</v>
      </c>
      <c r="J35" t="s">
        <v>228</v>
      </c>
      <c r="K35" t="str">
        <f>Education[[#This Row],[Month]]&amp;" "&amp;RIGHT(Education[[#This Row],[Year]],2)</f>
        <v>September 21</v>
      </c>
      <c r="L35">
        <v>162.1</v>
      </c>
      <c r="M35">
        <v>167.3</v>
      </c>
      <c r="N35">
        <v>164</v>
      </c>
      <c r="P35">
        <v>2021</v>
      </c>
      <c r="Q35" t="s">
        <v>228</v>
      </c>
      <c r="R35" t="str">
        <f>Health[[#This Row],[Month]]&amp;" "&amp;RIGHT(Health[[#This Row],[Year]],2)</f>
        <v>September 21</v>
      </c>
      <c r="S35">
        <v>171.9</v>
      </c>
      <c r="T35">
        <v>162.80000000000001</v>
      </c>
      <c r="U35">
        <v>168.4</v>
      </c>
      <c r="W35">
        <v>2021</v>
      </c>
      <c r="X35" t="s">
        <v>228</v>
      </c>
      <c r="Y35" t="str">
        <f>Household_goods_and_services[[#This Row],[Month]]&amp;" "&amp;RIGHT(Household_goods_and_services[[#This Row],[Year]],2)</f>
        <v>September 21</v>
      </c>
      <c r="Z35">
        <v>161.30000000000001</v>
      </c>
      <c r="AA35">
        <v>153.30000000000001</v>
      </c>
      <c r="AB35">
        <v>157.5</v>
      </c>
      <c r="AD35">
        <v>2021</v>
      </c>
      <c r="AE35" t="s">
        <v>228</v>
      </c>
      <c r="AF35" t="str">
        <f>Transport_and_communication[[#This Row],[Month]]&amp;" "&amp;RIGHT(Transport_and_communication[[#This Row],[Year]],2)</f>
        <v>September 21</v>
      </c>
      <c r="AG35">
        <v>157.80000000000001</v>
      </c>
      <c r="AH35">
        <v>150.5</v>
      </c>
      <c r="AI35">
        <v>154</v>
      </c>
      <c r="AK35">
        <v>2015</v>
      </c>
      <c r="AL35" t="s">
        <v>213</v>
      </c>
      <c r="AM35" t="str">
        <f>Clothing_and_Footwear[[#This Row],[Month]]&amp;" "&amp;RIGHT(Clothing_and_Footwear[[#This Row],[Year]],2)</f>
        <v>August 15</v>
      </c>
      <c r="AN35">
        <v>129</v>
      </c>
      <c r="AO35">
        <v>122.9</v>
      </c>
      <c r="AP35">
        <v>126.6</v>
      </c>
      <c r="AR35">
        <v>2015</v>
      </c>
      <c r="AS35" t="s">
        <v>213</v>
      </c>
      <c r="AT35" t="str">
        <f>General_Index[[#This Row],[Month]]&amp;" "&amp;RIGHT(General_Index[[#This Row],[Year]],2)</f>
        <v>August 15</v>
      </c>
      <c r="AU35">
        <v>126.1</v>
      </c>
      <c r="AV35">
        <v>123.2</v>
      </c>
      <c r="AW35">
        <v>124.8</v>
      </c>
    </row>
    <row r="36" spans="2:49">
      <c r="B36">
        <v>2021</v>
      </c>
      <c r="C36" t="s">
        <v>238</v>
      </c>
      <c r="D36" t="str">
        <f>Education[[#This Row],[Month]]&amp;" "&amp;RIGHT(Education[[#This Row],[Year]],2)</f>
        <v>October 21</v>
      </c>
      <c r="E36">
        <v>169</v>
      </c>
      <c r="F36">
        <v>160.30000000000001</v>
      </c>
      <c r="G36">
        <v>163.9</v>
      </c>
      <c r="I36">
        <v>2021</v>
      </c>
      <c r="J36" t="s">
        <v>238</v>
      </c>
      <c r="K36" t="str">
        <f>Education[[#This Row],[Month]]&amp;" "&amp;RIGHT(Education[[#This Row],[Year]],2)</f>
        <v>October 21</v>
      </c>
      <c r="L36">
        <v>165.5</v>
      </c>
      <c r="M36">
        <v>171.5</v>
      </c>
      <c r="N36">
        <v>167.7</v>
      </c>
      <c r="P36">
        <v>2021</v>
      </c>
      <c r="Q36" t="s">
        <v>238</v>
      </c>
      <c r="R36" t="str">
        <f>Health[[#This Row],[Month]]&amp;" "&amp;RIGHT(Health[[#This Row],[Year]],2)</f>
        <v>October 21</v>
      </c>
      <c r="S36">
        <v>172.5</v>
      </c>
      <c r="T36">
        <v>163.5</v>
      </c>
      <c r="U36">
        <v>169.1</v>
      </c>
      <c r="W36">
        <v>2021</v>
      </c>
      <c r="X36" t="s">
        <v>238</v>
      </c>
      <c r="Y36" t="str">
        <f>Household_goods_and_services[[#This Row],[Month]]&amp;" "&amp;RIGHT(Household_goods_and_services[[#This Row],[Year]],2)</f>
        <v>October 21</v>
      </c>
      <c r="Z36">
        <v>162</v>
      </c>
      <c r="AA36">
        <v>154.30000000000001</v>
      </c>
      <c r="AB36">
        <v>158.4</v>
      </c>
      <c r="AD36">
        <v>2021</v>
      </c>
      <c r="AE36" t="s">
        <v>238</v>
      </c>
      <c r="AF36" t="str">
        <f>Transport_and_communication[[#This Row],[Month]]&amp;" "&amp;RIGHT(Transport_and_communication[[#This Row],[Year]],2)</f>
        <v>October 21</v>
      </c>
      <c r="AG36">
        <v>159.5</v>
      </c>
      <c r="AH36">
        <v>152.19999999999999</v>
      </c>
      <c r="AI36">
        <v>155.69999999999999</v>
      </c>
      <c r="AK36">
        <v>2015</v>
      </c>
      <c r="AL36" t="s">
        <v>228</v>
      </c>
      <c r="AM36" t="str">
        <f>Clothing_and_Footwear[[#This Row],[Month]]&amp;" "&amp;RIGHT(Clothing_and_Footwear[[#This Row],[Year]],2)</f>
        <v>September 15</v>
      </c>
      <c r="AN36">
        <v>129.9</v>
      </c>
      <c r="AO36">
        <v>123.2</v>
      </c>
      <c r="AP36">
        <v>127.2</v>
      </c>
      <c r="AR36">
        <v>2015</v>
      </c>
      <c r="AS36" t="s">
        <v>228</v>
      </c>
      <c r="AT36" t="str">
        <f>General_Index[[#This Row],[Month]]&amp;" "&amp;RIGHT(General_Index[[#This Row],[Year]],2)</f>
        <v>September 15</v>
      </c>
      <c r="AU36">
        <v>127</v>
      </c>
      <c r="AV36">
        <v>123.5</v>
      </c>
      <c r="AW36">
        <v>125.4</v>
      </c>
    </row>
    <row r="37" spans="2:49">
      <c r="B37">
        <v>2021</v>
      </c>
      <c r="C37" t="s">
        <v>264</v>
      </c>
      <c r="D37" t="str">
        <f>Education[[#This Row],[Month]]&amp;" "&amp;RIGHT(Education[[#This Row],[Year]],2)</f>
        <v>November 21</v>
      </c>
      <c r="E37">
        <v>169.3</v>
      </c>
      <c r="F37">
        <v>160.80000000000001</v>
      </c>
      <c r="G37">
        <v>164.3</v>
      </c>
      <c r="I37">
        <v>2021</v>
      </c>
      <c r="J37" t="s">
        <v>264</v>
      </c>
      <c r="K37" t="str">
        <f>Education[[#This Row],[Month]]&amp;" "&amp;RIGHT(Education[[#This Row],[Year]],2)</f>
        <v>November 21</v>
      </c>
      <c r="L37">
        <v>167.5</v>
      </c>
      <c r="M37">
        <v>173.5</v>
      </c>
      <c r="N37">
        <v>169.7</v>
      </c>
      <c r="P37">
        <v>2021</v>
      </c>
      <c r="Q37" t="s">
        <v>264</v>
      </c>
      <c r="R37" t="str">
        <f>Health[[#This Row],[Month]]&amp;" "&amp;RIGHT(Health[[#This Row],[Year]],2)</f>
        <v>November 21</v>
      </c>
      <c r="S37">
        <v>173.4</v>
      </c>
      <c r="T37">
        <v>164.2</v>
      </c>
      <c r="U37">
        <v>169.9</v>
      </c>
      <c r="W37">
        <v>2021</v>
      </c>
      <c r="X37" t="s">
        <v>264</v>
      </c>
      <c r="Y37" t="str">
        <f>Household_goods_and_services[[#This Row],[Month]]&amp;" "&amp;RIGHT(Household_goods_and_services[[#This Row],[Year]],2)</f>
        <v>November 21</v>
      </c>
      <c r="Z37">
        <v>162.9</v>
      </c>
      <c r="AA37">
        <v>155.19999999999999</v>
      </c>
      <c r="AB37">
        <v>159.30000000000001</v>
      </c>
      <c r="AD37">
        <v>2021</v>
      </c>
      <c r="AE37" t="s">
        <v>264</v>
      </c>
      <c r="AF37" t="str">
        <f>Transport_and_communication[[#This Row],[Month]]&amp;" "&amp;RIGHT(Transport_and_communication[[#This Row],[Year]],2)</f>
        <v>November 21</v>
      </c>
      <c r="AG37">
        <v>158.9</v>
      </c>
      <c r="AH37">
        <v>151.19999999999999</v>
      </c>
      <c r="AI37">
        <v>154.80000000000001</v>
      </c>
      <c r="AK37">
        <v>2015</v>
      </c>
      <c r="AL37" t="s">
        <v>238</v>
      </c>
      <c r="AM37" t="str">
        <f>Clothing_and_Footwear[[#This Row],[Month]]&amp;" "&amp;RIGHT(Clothing_and_Footwear[[#This Row],[Year]],2)</f>
        <v>October 15</v>
      </c>
      <c r="AN37">
        <v>130.6</v>
      </c>
      <c r="AO37">
        <v>123.6</v>
      </c>
      <c r="AP37">
        <v>127.8</v>
      </c>
      <c r="AR37">
        <v>2015</v>
      </c>
      <c r="AS37" t="s">
        <v>238</v>
      </c>
      <c r="AT37" t="str">
        <f>General_Index[[#This Row],[Month]]&amp;" "&amp;RIGHT(General_Index[[#This Row],[Year]],2)</f>
        <v>October 15</v>
      </c>
      <c r="AU37">
        <v>127.7</v>
      </c>
      <c r="AV37">
        <v>124.2</v>
      </c>
      <c r="AW37">
        <v>126.1</v>
      </c>
    </row>
    <row r="38" spans="2:49">
      <c r="B38">
        <v>2021</v>
      </c>
      <c r="C38" t="s">
        <v>273</v>
      </c>
      <c r="D38" t="str">
        <f>Education[[#This Row],[Month]]&amp;" "&amp;RIGHT(Education[[#This Row],[Year]],2)</f>
        <v>December 21</v>
      </c>
      <c r="E38">
        <v>169.7</v>
      </c>
      <c r="F38">
        <v>160.6</v>
      </c>
      <c r="G38">
        <v>164.4</v>
      </c>
      <c r="I38">
        <v>2021</v>
      </c>
      <c r="J38" t="s">
        <v>273</v>
      </c>
      <c r="K38" t="str">
        <f>Education[[#This Row],[Month]]&amp;" "&amp;RIGHT(Education[[#This Row],[Year]],2)</f>
        <v>December 21</v>
      </c>
      <c r="L38">
        <v>165.8</v>
      </c>
      <c r="M38">
        <v>172.2</v>
      </c>
      <c r="N38">
        <v>168.2</v>
      </c>
      <c r="P38">
        <v>2021</v>
      </c>
      <c r="Q38" t="s">
        <v>273</v>
      </c>
      <c r="R38" t="str">
        <f>Health[[#This Row],[Month]]&amp;" "&amp;RIGHT(Health[[#This Row],[Year]],2)</f>
        <v>December 21</v>
      </c>
      <c r="S38">
        <v>174</v>
      </c>
      <c r="T38">
        <v>165.1</v>
      </c>
      <c r="U38">
        <v>170.6</v>
      </c>
      <c r="W38">
        <v>2021</v>
      </c>
      <c r="X38" t="s">
        <v>273</v>
      </c>
      <c r="Y38" t="str">
        <f>Household_goods_and_services[[#This Row],[Month]]&amp;" "&amp;RIGHT(Household_goods_and_services[[#This Row],[Year]],2)</f>
        <v>December 21</v>
      </c>
      <c r="Z38">
        <v>163.9</v>
      </c>
      <c r="AA38">
        <v>156</v>
      </c>
      <c r="AB38">
        <v>160.19999999999999</v>
      </c>
      <c r="AD38">
        <v>2021</v>
      </c>
      <c r="AE38" t="s">
        <v>273</v>
      </c>
      <c r="AF38" t="str">
        <f>Transport_and_communication[[#This Row],[Month]]&amp;" "&amp;RIGHT(Transport_and_communication[[#This Row],[Year]],2)</f>
        <v>December 21</v>
      </c>
      <c r="AG38">
        <v>160.1</v>
      </c>
      <c r="AH38">
        <v>151.80000000000001</v>
      </c>
      <c r="AI38">
        <v>155.69999999999999</v>
      </c>
      <c r="AK38">
        <v>2015</v>
      </c>
      <c r="AL38" t="s">
        <v>264</v>
      </c>
      <c r="AM38" t="str">
        <f>Clothing_and_Footwear[[#This Row],[Month]]&amp;" "&amp;RIGHT(Clothing_and_Footwear[[#This Row],[Year]],2)</f>
        <v>November 15</v>
      </c>
      <c r="AN38">
        <v>131.5</v>
      </c>
      <c r="AO38">
        <v>124.2</v>
      </c>
      <c r="AP38">
        <v>128.6</v>
      </c>
      <c r="AR38">
        <v>2015</v>
      </c>
      <c r="AS38" t="s">
        <v>264</v>
      </c>
      <c r="AT38" t="str">
        <f>General_Index[[#This Row],[Month]]&amp;" "&amp;RIGHT(General_Index[[#This Row],[Year]],2)</f>
        <v>November 15</v>
      </c>
      <c r="AU38">
        <v>128.30000000000001</v>
      </c>
      <c r="AV38">
        <v>124.6</v>
      </c>
      <c r="AW38">
        <v>126.6</v>
      </c>
    </row>
    <row r="39" spans="2:49">
      <c r="AK39">
        <v>2015</v>
      </c>
      <c r="AL39" t="s">
        <v>273</v>
      </c>
      <c r="AM39" t="str">
        <f>Clothing_and_Footwear[[#This Row],[Month]]&amp;" "&amp;RIGHT(Clothing_and_Footwear[[#This Row],[Year]],2)</f>
        <v>December 15</v>
      </c>
      <c r="AN39">
        <v>131.9</v>
      </c>
      <c r="AO39">
        <v>124.5</v>
      </c>
      <c r="AP39">
        <v>129</v>
      </c>
      <c r="AR39">
        <v>2015</v>
      </c>
      <c r="AS39" t="s">
        <v>273</v>
      </c>
      <c r="AT39" t="str">
        <f>General_Index[[#This Row],[Month]]&amp;" "&amp;RIGHT(General_Index[[#This Row],[Year]],2)</f>
        <v>December 15</v>
      </c>
      <c r="AU39">
        <v>127.9</v>
      </c>
      <c r="AV39">
        <v>124</v>
      </c>
      <c r="AW39">
        <v>126.1</v>
      </c>
    </row>
    <row r="40" spans="2:49">
      <c r="AK40">
        <v>2016</v>
      </c>
      <c r="AL40" t="s">
        <v>62</v>
      </c>
      <c r="AM40" t="str">
        <f>Clothing_and_Footwear[[#This Row],[Month]]&amp;" "&amp;RIGHT(Clothing_and_Footwear[[#This Row],[Year]],2)</f>
        <v>January 16</v>
      </c>
      <c r="AN40">
        <v>132.6</v>
      </c>
      <c r="AO40">
        <v>124.9</v>
      </c>
      <c r="AP40">
        <v>129.5</v>
      </c>
      <c r="AR40">
        <v>2016</v>
      </c>
      <c r="AS40" t="s">
        <v>62</v>
      </c>
      <c r="AT40" t="str">
        <f>General_Index[[#This Row],[Month]]&amp;" "&amp;RIGHT(General_Index[[#This Row],[Year]],2)</f>
        <v>January 16</v>
      </c>
      <c r="AU40">
        <v>128.1</v>
      </c>
      <c r="AV40">
        <v>124.2</v>
      </c>
      <c r="AW40">
        <v>126.3</v>
      </c>
    </row>
    <row r="41" spans="2:49">
      <c r="AK41">
        <v>2016</v>
      </c>
      <c r="AL41" t="s">
        <v>116</v>
      </c>
      <c r="AM41" t="str">
        <f>Clothing_and_Footwear[[#This Row],[Month]]&amp;" "&amp;RIGHT(Clothing_and_Footwear[[#This Row],[Year]],2)</f>
        <v>February 16</v>
      </c>
      <c r="AN41">
        <v>133.4</v>
      </c>
      <c r="AO41">
        <v>125.3</v>
      </c>
      <c r="AP41">
        <v>130.19999999999999</v>
      </c>
      <c r="AR41">
        <v>2016</v>
      </c>
      <c r="AS41" t="s">
        <v>116</v>
      </c>
      <c r="AT41" t="str">
        <f>General_Index[[#This Row],[Month]]&amp;" "&amp;RIGHT(General_Index[[#This Row],[Year]],2)</f>
        <v>February 16</v>
      </c>
      <c r="AU41">
        <v>127.9</v>
      </c>
      <c r="AV41">
        <v>123.8</v>
      </c>
      <c r="AW41">
        <v>126</v>
      </c>
    </row>
    <row r="42" spans="2:49">
      <c r="AK42">
        <v>2016</v>
      </c>
      <c r="AL42" t="s">
        <v>138</v>
      </c>
      <c r="AM42" t="str">
        <f>Clothing_and_Footwear[[#This Row],[Month]]&amp;" "&amp;RIGHT(Clothing_and_Footwear[[#This Row],[Year]],2)</f>
        <v>March 16</v>
      </c>
      <c r="AN42">
        <v>133.80000000000001</v>
      </c>
      <c r="AO42">
        <v>125.5</v>
      </c>
      <c r="AP42">
        <v>130.5</v>
      </c>
      <c r="AR42">
        <v>2016</v>
      </c>
      <c r="AS42" t="s">
        <v>138</v>
      </c>
      <c r="AT42" t="str">
        <f>General_Index[[#This Row],[Month]]&amp;" "&amp;RIGHT(General_Index[[#This Row],[Year]],2)</f>
        <v>March 16</v>
      </c>
      <c r="AU42">
        <v>128</v>
      </c>
      <c r="AV42">
        <v>123.8</v>
      </c>
      <c r="AW42">
        <v>126</v>
      </c>
    </row>
    <row r="43" spans="2:49">
      <c r="AK43">
        <v>2016</v>
      </c>
      <c r="AL43" t="s">
        <v>154</v>
      </c>
      <c r="AM43" t="str">
        <f>Clothing_and_Footwear[[#This Row],[Month]]&amp;" "&amp;RIGHT(Clothing_and_Footwear[[#This Row],[Year]],2)</f>
        <v>April 16</v>
      </c>
      <c r="AN43">
        <v>134.4</v>
      </c>
      <c r="AO43">
        <v>125.8</v>
      </c>
      <c r="AP43">
        <v>131</v>
      </c>
      <c r="AR43">
        <v>2016</v>
      </c>
      <c r="AS43" t="s">
        <v>154</v>
      </c>
      <c r="AT43" t="str">
        <f>General_Index[[#This Row],[Month]]&amp;" "&amp;RIGHT(General_Index[[#This Row],[Year]],2)</f>
        <v>April 16</v>
      </c>
      <c r="AU43">
        <v>129</v>
      </c>
      <c r="AV43">
        <v>125.3</v>
      </c>
      <c r="AW43">
        <v>127.3</v>
      </c>
    </row>
    <row r="44" spans="2:49">
      <c r="AK44">
        <v>2016</v>
      </c>
      <c r="AL44" t="s">
        <v>167</v>
      </c>
      <c r="AM44" t="str">
        <f>Clothing_and_Footwear[[#This Row],[Month]]&amp;" "&amp;RIGHT(Clothing_and_Footwear[[#This Row],[Year]],2)</f>
        <v>May 16</v>
      </c>
      <c r="AN44">
        <v>134.80000000000001</v>
      </c>
      <c r="AO44">
        <v>126.2</v>
      </c>
      <c r="AP44">
        <v>131.4</v>
      </c>
      <c r="AR44">
        <v>2016</v>
      </c>
      <c r="AS44" t="s">
        <v>167</v>
      </c>
      <c r="AT44" t="str">
        <f>General_Index[[#This Row],[Month]]&amp;" "&amp;RIGHT(General_Index[[#This Row],[Year]],2)</f>
        <v>May 16</v>
      </c>
      <c r="AU44">
        <v>130.30000000000001</v>
      </c>
      <c r="AV44">
        <v>126.6</v>
      </c>
      <c r="AW44">
        <v>128.6</v>
      </c>
    </row>
    <row r="45" spans="2:49">
      <c r="AK45">
        <v>2016</v>
      </c>
      <c r="AL45" t="s">
        <v>177</v>
      </c>
      <c r="AM45" t="str">
        <f>Clothing_and_Footwear[[#This Row],[Month]]&amp;" "&amp;RIGHT(Clothing_and_Footwear[[#This Row],[Year]],2)</f>
        <v>June 16</v>
      </c>
      <c r="AN45">
        <v>135.6</v>
      </c>
      <c r="AO45">
        <v>126.6</v>
      </c>
      <c r="AP45">
        <v>132</v>
      </c>
      <c r="AR45">
        <v>2016</v>
      </c>
      <c r="AS45" t="s">
        <v>177</v>
      </c>
      <c r="AT45" t="str">
        <f>General_Index[[#This Row],[Month]]&amp;" "&amp;RIGHT(General_Index[[#This Row],[Year]],2)</f>
        <v>June 16</v>
      </c>
      <c r="AU45">
        <v>131.9</v>
      </c>
      <c r="AV45">
        <v>128.1</v>
      </c>
      <c r="AW45">
        <v>130.1</v>
      </c>
    </row>
    <row r="46" spans="2:49">
      <c r="AK46">
        <v>2016</v>
      </c>
      <c r="AL46" t="s">
        <v>194</v>
      </c>
      <c r="AM46" t="str">
        <f>Clothing_and_Footwear[[#This Row],[Month]]&amp;" "&amp;RIGHT(Clothing_and_Footwear[[#This Row],[Year]],2)</f>
        <v>July 16</v>
      </c>
      <c r="AN46">
        <v>136.5</v>
      </c>
      <c r="AO46">
        <v>126.9</v>
      </c>
      <c r="AP46">
        <v>132.69999999999999</v>
      </c>
      <c r="AR46">
        <v>2016</v>
      </c>
      <c r="AS46" t="s">
        <v>194</v>
      </c>
      <c r="AT46" t="str">
        <f>General_Index[[#This Row],[Month]]&amp;" "&amp;RIGHT(General_Index[[#This Row],[Year]],2)</f>
        <v>July 16</v>
      </c>
      <c r="AU46">
        <v>133</v>
      </c>
      <c r="AV46">
        <v>129</v>
      </c>
      <c r="AW46">
        <v>131.1</v>
      </c>
    </row>
    <row r="47" spans="2:49">
      <c r="AK47">
        <v>2016</v>
      </c>
      <c r="AL47" t="s">
        <v>213</v>
      </c>
      <c r="AM47" t="str">
        <f>Clothing_and_Footwear[[#This Row],[Month]]&amp;" "&amp;RIGHT(Clothing_and_Footwear[[#This Row],[Year]],2)</f>
        <v>August 16</v>
      </c>
      <c r="AN47">
        <v>137.1</v>
      </c>
      <c r="AO47">
        <v>127.3</v>
      </c>
      <c r="AP47">
        <v>133.19999999999999</v>
      </c>
      <c r="AR47">
        <v>2016</v>
      </c>
      <c r="AS47" t="s">
        <v>213</v>
      </c>
      <c r="AT47" t="str">
        <f>General_Index[[#This Row],[Month]]&amp;" "&amp;RIGHT(General_Index[[#This Row],[Year]],2)</f>
        <v>August 16</v>
      </c>
      <c r="AU47">
        <v>133.5</v>
      </c>
      <c r="AV47">
        <v>128.4</v>
      </c>
      <c r="AW47">
        <v>131.1</v>
      </c>
    </row>
    <row r="48" spans="2:49">
      <c r="AK48">
        <v>2016</v>
      </c>
      <c r="AL48" t="s">
        <v>228</v>
      </c>
      <c r="AM48" t="str">
        <f>Clothing_and_Footwear[[#This Row],[Month]]&amp;" "&amp;RIGHT(Clothing_and_Footwear[[#This Row],[Year]],2)</f>
        <v>September 16</v>
      </c>
      <c r="AN48">
        <v>137.80000000000001</v>
      </c>
      <c r="AO48">
        <v>127.7</v>
      </c>
      <c r="AP48">
        <v>133.80000000000001</v>
      </c>
      <c r="AR48">
        <v>2016</v>
      </c>
      <c r="AS48" t="s">
        <v>228</v>
      </c>
      <c r="AT48" t="str">
        <f>General_Index[[#This Row],[Month]]&amp;" "&amp;RIGHT(General_Index[[#This Row],[Year]],2)</f>
        <v>September 16</v>
      </c>
      <c r="AU48">
        <v>133.4</v>
      </c>
      <c r="AV48">
        <v>128</v>
      </c>
      <c r="AW48">
        <v>130.9</v>
      </c>
    </row>
    <row r="49" spans="37:49">
      <c r="AK49">
        <v>2016</v>
      </c>
      <c r="AL49" t="s">
        <v>238</v>
      </c>
      <c r="AM49" t="str">
        <f>Clothing_and_Footwear[[#This Row],[Month]]&amp;" "&amp;RIGHT(Clothing_and_Footwear[[#This Row],[Year]],2)</f>
        <v>October 16</v>
      </c>
      <c r="AN49">
        <v>138.80000000000001</v>
      </c>
      <c r="AO49">
        <v>128</v>
      </c>
      <c r="AP49">
        <v>134.5</v>
      </c>
      <c r="AR49">
        <v>2016</v>
      </c>
      <c r="AS49" t="s">
        <v>238</v>
      </c>
      <c r="AT49" t="str">
        <f>General_Index[[#This Row],[Month]]&amp;" "&amp;RIGHT(General_Index[[#This Row],[Year]],2)</f>
        <v>October 16</v>
      </c>
      <c r="AU49">
        <v>133.80000000000001</v>
      </c>
      <c r="AV49">
        <v>128.6</v>
      </c>
      <c r="AW49">
        <v>131.4</v>
      </c>
    </row>
    <row r="50" spans="37:49">
      <c r="AK50">
        <v>2016</v>
      </c>
      <c r="AL50" t="s">
        <v>264</v>
      </c>
      <c r="AM50" t="str">
        <f>Clothing_and_Footwear[[#This Row],[Month]]&amp;" "&amp;RIGHT(Clothing_and_Footwear[[#This Row],[Year]],2)</f>
        <v>November 16</v>
      </c>
      <c r="AN50">
        <v>139.19999999999999</v>
      </c>
      <c r="AO50">
        <v>128.5</v>
      </c>
      <c r="AP50">
        <v>135</v>
      </c>
      <c r="AR50">
        <v>2016</v>
      </c>
      <c r="AS50" t="s">
        <v>264</v>
      </c>
      <c r="AT50" t="str">
        <f>General_Index[[#This Row],[Month]]&amp;" "&amp;RIGHT(General_Index[[#This Row],[Year]],2)</f>
        <v>November 16</v>
      </c>
      <c r="AU50">
        <v>133.6</v>
      </c>
      <c r="AV50">
        <v>128.5</v>
      </c>
      <c r="AW50">
        <v>131.19999999999999</v>
      </c>
    </row>
    <row r="51" spans="37:49">
      <c r="AK51">
        <v>2016</v>
      </c>
      <c r="AL51" t="s">
        <v>273</v>
      </c>
      <c r="AM51" t="str">
        <f>Clothing_and_Footwear[[#This Row],[Month]]&amp;" "&amp;RIGHT(Clothing_and_Footwear[[#This Row],[Year]],2)</f>
        <v>December 16</v>
      </c>
      <c r="AN51">
        <v>139.69999999999999</v>
      </c>
      <c r="AO51">
        <v>128.80000000000001</v>
      </c>
      <c r="AP51">
        <v>135.4</v>
      </c>
      <c r="AR51">
        <v>2016</v>
      </c>
      <c r="AS51" t="s">
        <v>273</v>
      </c>
      <c r="AT51" t="str">
        <f>General_Index[[#This Row],[Month]]&amp;" "&amp;RIGHT(General_Index[[#This Row],[Year]],2)</f>
        <v>December 16</v>
      </c>
      <c r="AU51">
        <v>132.80000000000001</v>
      </c>
      <c r="AV51">
        <v>127.6</v>
      </c>
      <c r="AW51">
        <v>130.4</v>
      </c>
    </row>
    <row r="52" spans="37:49">
      <c r="AK52">
        <v>2017</v>
      </c>
      <c r="AL52" t="s">
        <v>62</v>
      </c>
      <c r="AM52" t="str">
        <f>Clothing_and_Footwear[[#This Row],[Month]]&amp;" "&amp;RIGHT(Clothing_and_Footwear[[#This Row],[Year]],2)</f>
        <v>January 17</v>
      </c>
      <c r="AN52">
        <v>140</v>
      </c>
      <c r="AO52">
        <v>129</v>
      </c>
      <c r="AP52">
        <v>135.6</v>
      </c>
      <c r="AR52">
        <v>2017</v>
      </c>
      <c r="AS52" t="s">
        <v>62</v>
      </c>
      <c r="AT52" t="str">
        <f>General_Index[[#This Row],[Month]]&amp;" "&amp;RIGHT(General_Index[[#This Row],[Year]],2)</f>
        <v>January 17</v>
      </c>
      <c r="AU52">
        <v>132.4</v>
      </c>
      <c r="AV52">
        <v>127.8</v>
      </c>
      <c r="AW52">
        <v>130.30000000000001</v>
      </c>
    </row>
    <row r="53" spans="37:49">
      <c r="AK53">
        <v>2017</v>
      </c>
      <c r="AL53" t="s">
        <v>116</v>
      </c>
      <c r="AM53" t="str">
        <f>Clothing_and_Footwear[[#This Row],[Month]]&amp;" "&amp;RIGHT(Clothing_and_Footwear[[#This Row],[Year]],2)</f>
        <v>February 17</v>
      </c>
      <c r="AN53">
        <v>140.19999999999999</v>
      </c>
      <c r="AO53">
        <v>129.30000000000001</v>
      </c>
      <c r="AP53">
        <v>135.9</v>
      </c>
      <c r="AR53">
        <v>2017</v>
      </c>
      <c r="AS53" t="s">
        <v>116</v>
      </c>
      <c r="AT53" t="str">
        <f>General_Index[[#This Row],[Month]]&amp;" "&amp;RIGHT(General_Index[[#This Row],[Year]],2)</f>
        <v>February 17</v>
      </c>
      <c r="AU53">
        <v>132.6</v>
      </c>
      <c r="AV53">
        <v>128.19999999999999</v>
      </c>
      <c r="AW53">
        <v>130.6</v>
      </c>
    </row>
    <row r="54" spans="37:49">
      <c r="AK54">
        <v>2017</v>
      </c>
      <c r="AL54" t="s">
        <v>138</v>
      </c>
      <c r="AM54" t="str">
        <f>Clothing_and_Footwear[[#This Row],[Month]]&amp;" "&amp;RIGHT(Clothing_and_Footwear[[#This Row],[Year]],2)</f>
        <v>March 17</v>
      </c>
      <c r="AN54">
        <v>140.80000000000001</v>
      </c>
      <c r="AO54">
        <v>129.6</v>
      </c>
      <c r="AP54">
        <v>136.4</v>
      </c>
      <c r="AR54">
        <v>2017</v>
      </c>
      <c r="AS54" t="s">
        <v>138</v>
      </c>
      <c r="AT54" t="str">
        <f>General_Index[[#This Row],[Month]]&amp;" "&amp;RIGHT(General_Index[[#This Row],[Year]],2)</f>
        <v>March 17</v>
      </c>
      <c r="AU54">
        <v>132.80000000000001</v>
      </c>
      <c r="AV54">
        <v>128.69999999999999</v>
      </c>
      <c r="AW54">
        <v>130.9</v>
      </c>
    </row>
    <row r="55" spans="37:49">
      <c r="AK55">
        <v>2017</v>
      </c>
      <c r="AL55" t="s">
        <v>154</v>
      </c>
      <c r="AM55" t="str">
        <f>Clothing_and_Footwear[[#This Row],[Month]]&amp;" "&amp;RIGHT(Clothing_and_Footwear[[#This Row],[Year]],2)</f>
        <v>April 17</v>
      </c>
      <c r="AN55">
        <v>141.6</v>
      </c>
      <c r="AO55">
        <v>130</v>
      </c>
      <c r="AP55">
        <v>137</v>
      </c>
      <c r="AR55">
        <v>2017</v>
      </c>
      <c r="AS55" t="s">
        <v>154</v>
      </c>
      <c r="AT55" t="str">
        <f>General_Index[[#This Row],[Month]]&amp;" "&amp;RIGHT(General_Index[[#This Row],[Year]],2)</f>
        <v>April 17</v>
      </c>
      <c r="AU55">
        <v>132.9</v>
      </c>
      <c r="AV55">
        <v>129.1</v>
      </c>
      <c r="AW55">
        <v>131.1</v>
      </c>
    </row>
    <row r="56" spans="37:49">
      <c r="AK56">
        <v>2017</v>
      </c>
      <c r="AL56" t="s">
        <v>167</v>
      </c>
      <c r="AM56" t="str">
        <f>Clothing_and_Footwear[[#This Row],[Month]]&amp;" "&amp;RIGHT(Clothing_and_Footwear[[#This Row],[Year]],2)</f>
        <v>May 17</v>
      </c>
      <c r="AN56">
        <v>141.80000000000001</v>
      </c>
      <c r="AO56">
        <v>130.19999999999999</v>
      </c>
      <c r="AP56">
        <v>137.19999999999999</v>
      </c>
      <c r="AR56">
        <v>2017</v>
      </c>
      <c r="AS56" t="s">
        <v>167</v>
      </c>
      <c r="AT56" t="str">
        <f>General_Index[[#This Row],[Month]]&amp;" "&amp;RIGHT(General_Index[[#This Row],[Year]],2)</f>
        <v>May 17</v>
      </c>
      <c r="AU56">
        <v>133.30000000000001</v>
      </c>
      <c r="AV56">
        <v>129.30000000000001</v>
      </c>
      <c r="AW56">
        <v>131.4</v>
      </c>
    </row>
    <row r="57" spans="37:49">
      <c r="AK57">
        <v>2017</v>
      </c>
      <c r="AL57" t="s">
        <v>177</v>
      </c>
      <c r="AM57" t="str">
        <f>Clothing_and_Footwear[[#This Row],[Month]]&amp;" "&amp;RIGHT(Clothing_and_Footwear[[#This Row],[Year]],2)</f>
        <v>June 17</v>
      </c>
      <c r="AN57">
        <v>142.30000000000001</v>
      </c>
      <c r="AO57">
        <v>130.19999999999999</v>
      </c>
      <c r="AP57">
        <v>137.5</v>
      </c>
      <c r="AR57">
        <v>2017</v>
      </c>
      <c r="AS57" t="s">
        <v>177</v>
      </c>
      <c r="AT57" t="str">
        <f>General_Index[[#This Row],[Month]]&amp;" "&amp;RIGHT(General_Index[[#This Row],[Year]],2)</f>
        <v>June 17</v>
      </c>
      <c r="AU57">
        <v>133.9</v>
      </c>
      <c r="AV57">
        <v>129.9</v>
      </c>
      <c r="AW57">
        <v>132</v>
      </c>
    </row>
    <row r="58" spans="37:49">
      <c r="AK58">
        <v>2017</v>
      </c>
      <c r="AL58" t="s">
        <v>194</v>
      </c>
      <c r="AM58" t="str">
        <f>Clothing_and_Footwear[[#This Row],[Month]]&amp;" "&amp;RIGHT(Clothing_and_Footwear[[#This Row],[Year]],2)</f>
        <v>July 17</v>
      </c>
      <c r="AN58">
        <v>143.5</v>
      </c>
      <c r="AO58">
        <v>130.4</v>
      </c>
      <c r="AP58">
        <v>138.30000000000001</v>
      </c>
      <c r="AR58">
        <v>2017</v>
      </c>
      <c r="AS58" t="s">
        <v>194</v>
      </c>
      <c r="AT58" t="str">
        <f>General_Index[[#This Row],[Month]]&amp;" "&amp;RIGHT(General_Index[[#This Row],[Year]],2)</f>
        <v>July 17</v>
      </c>
      <c r="AU58">
        <v>136.19999999999999</v>
      </c>
      <c r="AV58">
        <v>131.80000000000001</v>
      </c>
      <c r="AW58">
        <v>134.19999999999999</v>
      </c>
    </row>
    <row r="59" spans="37:49">
      <c r="AK59">
        <v>2017</v>
      </c>
      <c r="AL59" t="s">
        <v>213</v>
      </c>
      <c r="AM59" t="str">
        <f>Clothing_and_Footwear[[#This Row],[Month]]&amp;" "&amp;RIGHT(Clothing_and_Footwear[[#This Row],[Year]],2)</f>
        <v>August 17</v>
      </c>
      <c r="AN59">
        <v>144.5</v>
      </c>
      <c r="AO59">
        <v>131.4</v>
      </c>
      <c r="AP59">
        <v>139.30000000000001</v>
      </c>
      <c r="AR59">
        <v>2017</v>
      </c>
      <c r="AS59" t="s">
        <v>213</v>
      </c>
      <c r="AT59" t="str">
        <f>General_Index[[#This Row],[Month]]&amp;" "&amp;RIGHT(General_Index[[#This Row],[Year]],2)</f>
        <v>August 17</v>
      </c>
      <c r="AU59">
        <v>137.80000000000001</v>
      </c>
      <c r="AV59">
        <v>132.69999999999999</v>
      </c>
      <c r="AW59">
        <v>135.4</v>
      </c>
    </row>
    <row r="60" spans="37:49">
      <c r="AK60">
        <v>2017</v>
      </c>
      <c r="AL60" t="s">
        <v>228</v>
      </c>
      <c r="AM60" t="str">
        <f>Clothing_and_Footwear[[#This Row],[Month]]&amp;" "&amp;RIGHT(Clothing_and_Footwear[[#This Row],[Year]],2)</f>
        <v>September 17</v>
      </c>
      <c r="AN60">
        <v>145.19999999999999</v>
      </c>
      <c r="AO60">
        <v>132</v>
      </c>
      <c r="AP60">
        <v>140</v>
      </c>
      <c r="AR60">
        <v>2017</v>
      </c>
      <c r="AS60" t="s">
        <v>228</v>
      </c>
      <c r="AT60" t="str">
        <f>General_Index[[#This Row],[Month]]&amp;" "&amp;RIGHT(General_Index[[#This Row],[Year]],2)</f>
        <v>September 17</v>
      </c>
      <c r="AU60">
        <v>137.6</v>
      </c>
      <c r="AV60">
        <v>132.4</v>
      </c>
      <c r="AW60">
        <v>135.19999999999999</v>
      </c>
    </row>
    <row r="61" spans="37:49">
      <c r="AK61">
        <v>2017</v>
      </c>
      <c r="AL61" t="s">
        <v>238</v>
      </c>
      <c r="AM61" t="str">
        <f>Clothing_and_Footwear[[#This Row],[Month]]&amp;" "&amp;RIGHT(Clothing_and_Footwear[[#This Row],[Year]],2)</f>
        <v>October 17</v>
      </c>
      <c r="AN61">
        <v>146.19999999999999</v>
      </c>
      <c r="AO61">
        <v>132.6</v>
      </c>
      <c r="AP61">
        <v>140.80000000000001</v>
      </c>
      <c r="AR61">
        <v>2017</v>
      </c>
      <c r="AS61" t="s">
        <v>238</v>
      </c>
      <c r="AT61" t="str">
        <f>General_Index[[#This Row],[Month]]&amp;" "&amp;RIGHT(General_Index[[#This Row],[Year]],2)</f>
        <v>October 17</v>
      </c>
      <c r="AU61">
        <v>138.30000000000001</v>
      </c>
      <c r="AV61">
        <v>133.5</v>
      </c>
      <c r="AW61">
        <v>136.1</v>
      </c>
    </row>
    <row r="62" spans="37:49">
      <c r="AK62">
        <v>2017</v>
      </c>
      <c r="AL62" t="s">
        <v>264</v>
      </c>
      <c r="AM62" t="str">
        <f>Clothing_and_Footwear[[#This Row],[Month]]&amp;" "&amp;RIGHT(Clothing_and_Footwear[[#This Row],[Year]],2)</f>
        <v>November 17</v>
      </c>
      <c r="AN62">
        <v>147.30000000000001</v>
      </c>
      <c r="AO62">
        <v>133.5</v>
      </c>
      <c r="AP62">
        <v>141.80000000000001</v>
      </c>
      <c r="AR62">
        <v>2017</v>
      </c>
      <c r="AS62" t="s">
        <v>264</v>
      </c>
      <c r="AT62" t="str">
        <f>General_Index[[#This Row],[Month]]&amp;" "&amp;RIGHT(General_Index[[#This Row],[Year]],2)</f>
        <v>November 17</v>
      </c>
      <c r="AU62">
        <v>140</v>
      </c>
      <c r="AV62">
        <v>134.80000000000001</v>
      </c>
      <c r="AW62">
        <v>137.6</v>
      </c>
    </row>
    <row r="63" spans="37:49">
      <c r="AK63">
        <v>2017</v>
      </c>
      <c r="AL63" t="s">
        <v>273</v>
      </c>
      <c r="AM63" t="str">
        <f>Clothing_and_Footwear[[#This Row],[Month]]&amp;" "&amp;RIGHT(Clothing_and_Footwear[[#This Row],[Year]],2)</f>
        <v>December 17</v>
      </c>
      <c r="AN63">
        <v>147.19999999999999</v>
      </c>
      <c r="AO63">
        <v>134</v>
      </c>
      <c r="AP63">
        <v>142</v>
      </c>
      <c r="AR63">
        <v>2017</v>
      </c>
      <c r="AS63" t="s">
        <v>273</v>
      </c>
      <c r="AT63" t="str">
        <f>General_Index[[#This Row],[Month]]&amp;" "&amp;RIGHT(General_Index[[#This Row],[Year]],2)</f>
        <v>December 17</v>
      </c>
      <c r="AU63">
        <v>139.80000000000001</v>
      </c>
      <c r="AV63">
        <v>134.1</v>
      </c>
      <c r="AW63">
        <v>137.19999999999999</v>
      </c>
    </row>
    <row r="64" spans="37:49">
      <c r="AK64">
        <v>2018</v>
      </c>
      <c r="AL64" t="s">
        <v>62</v>
      </c>
      <c r="AM64" t="str">
        <f>Clothing_and_Footwear[[#This Row],[Month]]&amp;" "&amp;RIGHT(Clothing_and_Footwear[[#This Row],[Year]],2)</f>
        <v>January 18</v>
      </c>
      <c r="AN64">
        <v>147.5</v>
      </c>
      <c r="AO64">
        <v>134.4</v>
      </c>
      <c r="AP64">
        <v>142.30000000000001</v>
      </c>
      <c r="AR64">
        <v>2018</v>
      </c>
      <c r="AS64" t="s">
        <v>62</v>
      </c>
      <c r="AT64" t="str">
        <f>General_Index[[#This Row],[Month]]&amp;" "&amp;RIGHT(General_Index[[#This Row],[Year]],2)</f>
        <v>January 18</v>
      </c>
      <c r="AU64">
        <v>139.30000000000001</v>
      </c>
      <c r="AV64">
        <v>134.1</v>
      </c>
      <c r="AW64">
        <v>136.9</v>
      </c>
    </row>
    <row r="65" spans="37:49">
      <c r="AK65">
        <v>2018</v>
      </c>
      <c r="AL65" t="s">
        <v>116</v>
      </c>
      <c r="AM65" t="str">
        <f>Clothing_and_Footwear[[#This Row],[Month]]&amp;" "&amp;RIGHT(Clothing_and_Footwear[[#This Row],[Year]],2)</f>
        <v>February 18</v>
      </c>
      <c r="AN65">
        <v>147.80000000000001</v>
      </c>
      <c r="AO65">
        <v>134.69999999999999</v>
      </c>
      <c r="AP65">
        <v>142.6</v>
      </c>
      <c r="AR65">
        <v>2018</v>
      </c>
      <c r="AS65" t="s">
        <v>116</v>
      </c>
      <c r="AT65" t="str">
        <f>General_Index[[#This Row],[Month]]&amp;" "&amp;RIGHT(General_Index[[#This Row],[Year]],2)</f>
        <v>February 18</v>
      </c>
      <c r="AU65">
        <v>138.5</v>
      </c>
      <c r="AV65">
        <v>134</v>
      </c>
      <c r="AW65">
        <v>136.4</v>
      </c>
    </row>
    <row r="66" spans="37:49">
      <c r="AK66">
        <v>2018</v>
      </c>
      <c r="AL66" t="s">
        <v>138</v>
      </c>
      <c r="AM66" t="str">
        <f>Clothing_and_Footwear[[#This Row],[Month]]&amp;" "&amp;RIGHT(Clothing_and_Footwear[[#This Row],[Year]],2)</f>
        <v>March 18</v>
      </c>
      <c r="AN66">
        <v>148.30000000000001</v>
      </c>
      <c r="AO66">
        <v>135.19999999999999</v>
      </c>
      <c r="AP66">
        <v>143.1</v>
      </c>
      <c r="AR66">
        <v>2018</v>
      </c>
      <c r="AS66" t="s">
        <v>138</v>
      </c>
      <c r="AT66" t="str">
        <f>General_Index[[#This Row],[Month]]&amp;" "&amp;RIGHT(General_Index[[#This Row],[Year]],2)</f>
        <v>March 18</v>
      </c>
      <c r="AU66">
        <v>138.69999999999999</v>
      </c>
      <c r="AV66">
        <v>134</v>
      </c>
      <c r="AW66">
        <v>136.5</v>
      </c>
    </row>
    <row r="67" spans="37:49">
      <c r="AK67">
        <v>2018</v>
      </c>
      <c r="AL67" t="s">
        <v>154</v>
      </c>
      <c r="AM67" t="str">
        <f>Clothing_and_Footwear[[#This Row],[Month]]&amp;" "&amp;RIGHT(Clothing_and_Footwear[[#This Row],[Year]],2)</f>
        <v>April 18</v>
      </c>
      <c r="AN67">
        <v>149.1</v>
      </c>
      <c r="AO67">
        <v>136.19999999999999</v>
      </c>
      <c r="AP67">
        <v>144</v>
      </c>
      <c r="AR67">
        <v>2018</v>
      </c>
      <c r="AS67" t="s">
        <v>154</v>
      </c>
      <c r="AT67" t="str">
        <f>General_Index[[#This Row],[Month]]&amp;" "&amp;RIGHT(General_Index[[#This Row],[Year]],2)</f>
        <v>April 18</v>
      </c>
      <c r="AU67">
        <v>139.1</v>
      </c>
      <c r="AV67">
        <v>134.80000000000001</v>
      </c>
      <c r="AW67">
        <v>137.1</v>
      </c>
    </row>
    <row r="68" spans="37:49">
      <c r="AK68">
        <v>2018</v>
      </c>
      <c r="AL68" t="s">
        <v>167</v>
      </c>
      <c r="AM68" t="str">
        <f>Clothing_and_Footwear[[#This Row],[Month]]&amp;" "&amp;RIGHT(Clothing_and_Footwear[[#This Row],[Year]],2)</f>
        <v>May 18</v>
      </c>
      <c r="AN68">
        <v>149.80000000000001</v>
      </c>
      <c r="AO68">
        <v>137</v>
      </c>
      <c r="AP68">
        <v>144.69999999999999</v>
      </c>
      <c r="AR68">
        <v>2018</v>
      </c>
      <c r="AS68" t="s">
        <v>167</v>
      </c>
      <c r="AT68" t="str">
        <f>General_Index[[#This Row],[Month]]&amp;" "&amp;RIGHT(General_Index[[#This Row],[Year]],2)</f>
        <v>May 18</v>
      </c>
      <c r="AU68">
        <v>139.80000000000001</v>
      </c>
      <c r="AV68">
        <v>135.4</v>
      </c>
      <c r="AW68">
        <v>137.80000000000001</v>
      </c>
    </row>
    <row r="69" spans="37:49">
      <c r="AK69">
        <v>2018</v>
      </c>
      <c r="AL69" t="s">
        <v>177</v>
      </c>
      <c r="AM69" t="str">
        <f>Clothing_and_Footwear[[#This Row],[Month]]&amp;" "&amp;RIGHT(Clothing_and_Footwear[[#This Row],[Year]],2)</f>
        <v>June 18</v>
      </c>
      <c r="AN69">
        <v>150.30000000000001</v>
      </c>
      <c r="AO69">
        <v>137.4</v>
      </c>
      <c r="AP69">
        <v>145.19999999999999</v>
      </c>
      <c r="AR69">
        <v>2018</v>
      </c>
      <c r="AS69" t="s">
        <v>177</v>
      </c>
      <c r="AT69" t="str">
        <f>General_Index[[#This Row],[Month]]&amp;" "&amp;RIGHT(General_Index[[#This Row],[Year]],2)</f>
        <v>June 18</v>
      </c>
      <c r="AU69">
        <v>140.5</v>
      </c>
      <c r="AV69">
        <v>136.19999999999999</v>
      </c>
      <c r="AW69">
        <v>138.5</v>
      </c>
    </row>
    <row r="70" spans="37:49">
      <c r="AK70">
        <v>2018</v>
      </c>
      <c r="AL70" t="s">
        <v>194</v>
      </c>
      <c r="AM70" t="str">
        <f>Clothing_and_Footwear[[#This Row],[Month]]&amp;" "&amp;RIGHT(Clothing_and_Footwear[[#This Row],[Year]],2)</f>
        <v>July 18</v>
      </c>
      <c r="AN70">
        <v>150.6</v>
      </c>
      <c r="AO70">
        <v>137.9</v>
      </c>
      <c r="AP70">
        <v>145.6</v>
      </c>
      <c r="AR70">
        <v>2018</v>
      </c>
      <c r="AS70" t="s">
        <v>194</v>
      </c>
      <c r="AT70" t="str">
        <f>General_Index[[#This Row],[Month]]&amp;" "&amp;RIGHT(General_Index[[#This Row],[Year]],2)</f>
        <v>July 18</v>
      </c>
      <c r="AU70">
        <v>141.80000000000001</v>
      </c>
      <c r="AV70">
        <v>137.5</v>
      </c>
      <c r="AW70">
        <v>139.80000000000001</v>
      </c>
    </row>
    <row r="71" spans="37:49">
      <c r="AK71">
        <v>2018</v>
      </c>
      <c r="AL71" t="s">
        <v>213</v>
      </c>
      <c r="AM71" t="str">
        <f>Clothing_and_Footwear[[#This Row],[Month]]&amp;" "&amp;RIGHT(Clothing_and_Footwear[[#This Row],[Year]],2)</f>
        <v>August 18</v>
      </c>
      <c r="AN71">
        <v>151.30000000000001</v>
      </c>
      <c r="AO71">
        <v>138.30000000000001</v>
      </c>
      <c r="AP71">
        <v>146.1</v>
      </c>
      <c r="AR71">
        <v>2018</v>
      </c>
      <c r="AS71" t="s">
        <v>213</v>
      </c>
      <c r="AT71" t="str">
        <f>General_Index[[#This Row],[Month]]&amp;" "&amp;RIGHT(General_Index[[#This Row],[Year]],2)</f>
        <v>August 18</v>
      </c>
      <c r="AU71">
        <v>142.5</v>
      </c>
      <c r="AV71">
        <v>138</v>
      </c>
      <c r="AW71">
        <v>140.4</v>
      </c>
    </row>
    <row r="72" spans="37:49">
      <c r="AK72">
        <v>2018</v>
      </c>
      <c r="AL72" t="s">
        <v>228</v>
      </c>
      <c r="AM72" t="str">
        <f>Clothing_and_Footwear[[#This Row],[Month]]&amp;" "&amp;RIGHT(Clothing_and_Footwear[[#This Row],[Year]],2)</f>
        <v>September 18</v>
      </c>
      <c r="AN72">
        <v>151.30000000000001</v>
      </c>
      <c r="AO72">
        <v>139.1</v>
      </c>
      <c r="AP72">
        <v>146.5</v>
      </c>
      <c r="AR72">
        <v>2018</v>
      </c>
      <c r="AS72" t="s">
        <v>228</v>
      </c>
      <c r="AT72" t="str">
        <f>General_Index[[#This Row],[Month]]&amp;" "&amp;RIGHT(General_Index[[#This Row],[Year]],2)</f>
        <v>September 18</v>
      </c>
      <c r="AU72">
        <v>142.1</v>
      </c>
      <c r="AV72">
        <v>138.1</v>
      </c>
      <c r="AW72">
        <v>140.19999999999999</v>
      </c>
    </row>
    <row r="73" spans="37:49">
      <c r="AK73">
        <v>2018</v>
      </c>
      <c r="AL73" t="s">
        <v>238</v>
      </c>
      <c r="AM73" t="str">
        <f>Clothing_and_Footwear[[#This Row],[Month]]&amp;" "&amp;RIGHT(Clothing_and_Footwear[[#This Row],[Year]],2)</f>
        <v>October 18</v>
      </c>
      <c r="AN73">
        <v>149.80000000000001</v>
      </c>
      <c r="AO73">
        <v>139.69999999999999</v>
      </c>
      <c r="AP73">
        <v>146.80000000000001</v>
      </c>
      <c r="AR73">
        <v>2018</v>
      </c>
      <c r="AS73" t="s">
        <v>238</v>
      </c>
      <c r="AT73" t="str">
        <f>General_Index[[#This Row],[Month]]&amp;" "&amp;RIGHT(General_Index[[#This Row],[Year]],2)</f>
        <v>October 18</v>
      </c>
      <c r="AU73">
        <v>142.19999999999999</v>
      </c>
      <c r="AV73">
        <v>138.9</v>
      </c>
      <c r="AW73">
        <v>140.80000000000001</v>
      </c>
    </row>
    <row r="74" spans="37:49">
      <c r="AK74">
        <v>2018</v>
      </c>
      <c r="AL74" t="s">
        <v>264</v>
      </c>
      <c r="AM74" t="str">
        <f>Clothing_and_Footwear[[#This Row],[Month]]&amp;" "&amp;RIGHT(Clothing_and_Footwear[[#This Row],[Year]],2)</f>
        <v>November 18</v>
      </c>
      <c r="AN74">
        <v>150.80000000000001</v>
      </c>
      <c r="AO74">
        <v>140.5</v>
      </c>
      <c r="AP74">
        <v>146.69999999999999</v>
      </c>
      <c r="AR74">
        <v>2018</v>
      </c>
      <c r="AS74" t="s">
        <v>264</v>
      </c>
      <c r="AT74" t="str">
        <f>General_Index[[#This Row],[Month]]&amp;" "&amp;RIGHT(General_Index[[#This Row],[Year]],2)</f>
        <v>November 18</v>
      </c>
      <c r="AU74">
        <v>142.4</v>
      </c>
      <c r="AV74">
        <v>139</v>
      </c>
      <c r="AW74">
        <v>140.80000000000001</v>
      </c>
    </row>
    <row r="75" spans="37:49">
      <c r="AK75">
        <v>2018</v>
      </c>
      <c r="AL75" t="s">
        <v>273</v>
      </c>
      <c r="AM75" t="str">
        <f>Clothing_and_Footwear[[#This Row],[Month]]&amp;" "&amp;RIGHT(Clothing_and_Footwear[[#This Row],[Year]],2)</f>
        <v>December 18</v>
      </c>
      <c r="AN75">
        <v>150.80000000000001</v>
      </c>
      <c r="AO75">
        <v>140.80000000000001</v>
      </c>
      <c r="AP75">
        <v>146.80000000000001</v>
      </c>
      <c r="AR75">
        <v>2018</v>
      </c>
      <c r="AS75" t="s">
        <v>273</v>
      </c>
      <c r="AT75" t="str">
        <f>General_Index[[#This Row],[Month]]&amp;" "&amp;RIGHT(General_Index[[#This Row],[Year]],2)</f>
        <v>December 18</v>
      </c>
      <c r="AU75">
        <v>141.9</v>
      </c>
      <c r="AV75">
        <v>138</v>
      </c>
      <c r="AW75">
        <v>140.1</v>
      </c>
    </row>
    <row r="76" spans="37:49">
      <c r="AK76">
        <v>2019</v>
      </c>
      <c r="AL76" t="s">
        <v>62</v>
      </c>
      <c r="AM76" t="str">
        <f>Clothing_and_Footwear[[#This Row],[Month]]&amp;" "&amp;RIGHT(Clothing_and_Footwear[[#This Row],[Year]],2)</f>
        <v>January 19</v>
      </c>
      <c r="AN76">
        <v>149.9</v>
      </c>
      <c r="AO76">
        <v>141.1</v>
      </c>
      <c r="AP76">
        <v>146.4</v>
      </c>
      <c r="AR76">
        <v>2019</v>
      </c>
      <c r="AS76" t="s">
        <v>62</v>
      </c>
      <c r="AT76" t="str">
        <f>General_Index[[#This Row],[Month]]&amp;" "&amp;RIGHT(General_Index[[#This Row],[Year]],2)</f>
        <v>January 19</v>
      </c>
      <c r="AU76">
        <v>141</v>
      </c>
      <c r="AV76">
        <v>138</v>
      </c>
      <c r="AW76">
        <v>139.6</v>
      </c>
    </row>
    <row r="77" spans="37:49">
      <c r="AK77">
        <v>2019</v>
      </c>
      <c r="AL77" t="s">
        <v>116</v>
      </c>
      <c r="AM77" t="str">
        <f>Clothing_and_Footwear[[#This Row],[Month]]&amp;" "&amp;RIGHT(Clothing_and_Footwear[[#This Row],[Year]],2)</f>
        <v>February 19</v>
      </c>
      <c r="AN77">
        <v>149.9</v>
      </c>
      <c r="AO77">
        <v>141.4</v>
      </c>
      <c r="AP77">
        <v>146.5</v>
      </c>
      <c r="AR77">
        <v>2019</v>
      </c>
      <c r="AS77" t="s">
        <v>116</v>
      </c>
      <c r="AT77" t="str">
        <f>General_Index[[#This Row],[Month]]&amp;" "&amp;RIGHT(General_Index[[#This Row],[Year]],2)</f>
        <v>February 19</v>
      </c>
      <c r="AU77">
        <v>141</v>
      </c>
      <c r="AV77">
        <v>138.6</v>
      </c>
      <c r="AW77">
        <v>139.9</v>
      </c>
    </row>
    <row r="78" spans="37:49">
      <c r="AK78">
        <v>2019</v>
      </c>
      <c r="AL78" t="s">
        <v>138</v>
      </c>
      <c r="AM78" t="str">
        <f>Clothing_and_Footwear[[#This Row],[Month]]&amp;" "&amp;RIGHT(Clothing_and_Footwear[[#This Row],[Year]],2)</f>
        <v>March 19</v>
      </c>
      <c r="AN78">
        <v>150.1</v>
      </c>
      <c r="AO78">
        <v>141.6</v>
      </c>
      <c r="AP78">
        <v>146.69999999999999</v>
      </c>
      <c r="AR78">
        <v>2019</v>
      </c>
      <c r="AS78" t="s">
        <v>138</v>
      </c>
      <c r="AT78" t="str">
        <f>General_Index[[#This Row],[Month]]&amp;" "&amp;RIGHT(General_Index[[#This Row],[Year]],2)</f>
        <v>March 19</v>
      </c>
      <c r="AU78">
        <v>141.19999999999999</v>
      </c>
      <c r="AV78">
        <v>139.5</v>
      </c>
      <c r="AW78">
        <v>140.4</v>
      </c>
    </row>
    <row r="79" spans="37:49">
      <c r="AK79">
        <v>2019</v>
      </c>
      <c r="AL79" t="s">
        <v>167</v>
      </c>
      <c r="AM79" t="str">
        <f>Clothing_and_Footwear[[#This Row],[Month]]&amp;" "&amp;RIGHT(Clothing_and_Footwear[[#This Row],[Year]],2)</f>
        <v>May 19</v>
      </c>
      <c r="AN79">
        <v>150.69999999999999</v>
      </c>
      <c r="AO79">
        <v>142.19999999999999</v>
      </c>
      <c r="AP79">
        <v>147.30000000000001</v>
      </c>
      <c r="AR79">
        <v>2019</v>
      </c>
      <c r="AS79" t="s">
        <v>167</v>
      </c>
      <c r="AT79" t="str">
        <f>General_Index[[#This Row],[Month]]&amp;" "&amp;RIGHT(General_Index[[#This Row],[Year]],2)</f>
        <v>May 19</v>
      </c>
      <c r="AU79">
        <v>142.4</v>
      </c>
      <c r="AV79">
        <v>141.5</v>
      </c>
      <c r="AW79">
        <v>142</v>
      </c>
    </row>
    <row r="80" spans="37:49">
      <c r="AK80">
        <v>2019</v>
      </c>
      <c r="AL80" t="s">
        <v>177</v>
      </c>
      <c r="AM80" t="str">
        <f>Clothing_and_Footwear[[#This Row],[Month]]&amp;" "&amp;RIGHT(Clothing_and_Footwear[[#This Row],[Year]],2)</f>
        <v>June 19</v>
      </c>
      <c r="AN80">
        <v>150.69999999999999</v>
      </c>
      <c r="AO80">
        <v>142.4</v>
      </c>
      <c r="AP80">
        <v>147.4</v>
      </c>
      <c r="AR80">
        <v>2019</v>
      </c>
      <c r="AS80" t="s">
        <v>177</v>
      </c>
      <c r="AT80" t="str">
        <f>General_Index[[#This Row],[Month]]&amp;" "&amp;RIGHT(General_Index[[#This Row],[Year]],2)</f>
        <v>June 19</v>
      </c>
      <c r="AU80">
        <v>143.6</v>
      </c>
      <c r="AV80">
        <v>142.1</v>
      </c>
      <c r="AW80">
        <v>142.9</v>
      </c>
    </row>
    <row r="81" spans="37:49">
      <c r="AK81">
        <v>2019</v>
      </c>
      <c r="AL81" t="s">
        <v>194</v>
      </c>
      <c r="AM81" t="str">
        <f>Clothing_and_Footwear[[#This Row],[Month]]&amp;" "&amp;RIGHT(Clothing_and_Footwear[[#This Row],[Year]],2)</f>
        <v>July 19</v>
      </c>
      <c r="AN81">
        <v>150.9</v>
      </c>
      <c r="AO81">
        <v>142.69999999999999</v>
      </c>
      <c r="AP81">
        <v>147.6</v>
      </c>
      <c r="AR81">
        <v>2019</v>
      </c>
      <c r="AS81" t="s">
        <v>194</v>
      </c>
      <c r="AT81" t="str">
        <f>General_Index[[#This Row],[Month]]&amp;" "&amp;RIGHT(General_Index[[#This Row],[Year]],2)</f>
        <v>July 19</v>
      </c>
      <c r="AU81">
        <v>144.9</v>
      </c>
      <c r="AV81">
        <v>143.30000000000001</v>
      </c>
      <c r="AW81">
        <v>144.19999999999999</v>
      </c>
    </row>
    <row r="82" spans="37:49">
      <c r="AK82">
        <v>2019</v>
      </c>
      <c r="AL82" t="s">
        <v>213</v>
      </c>
      <c r="AM82" t="str">
        <f>Clothing_and_Footwear[[#This Row],[Month]]&amp;" "&amp;RIGHT(Clothing_and_Footwear[[#This Row],[Year]],2)</f>
        <v>August 19</v>
      </c>
      <c r="AN82">
        <v>151.1</v>
      </c>
      <c r="AO82">
        <v>143</v>
      </c>
      <c r="AP82">
        <v>147.9</v>
      </c>
      <c r="AR82">
        <v>2019</v>
      </c>
      <c r="AS82" t="s">
        <v>213</v>
      </c>
      <c r="AT82" t="str">
        <f>General_Index[[#This Row],[Month]]&amp;" "&amp;RIGHT(General_Index[[#This Row],[Year]],2)</f>
        <v>August 19</v>
      </c>
      <c r="AU82">
        <v>145.69999999999999</v>
      </c>
      <c r="AV82">
        <v>144.19999999999999</v>
      </c>
      <c r="AW82">
        <v>145</v>
      </c>
    </row>
    <row r="83" spans="37:49">
      <c r="AK83">
        <v>2019</v>
      </c>
      <c r="AL83" t="s">
        <v>228</v>
      </c>
      <c r="AM83" t="str">
        <f>Clothing_and_Footwear[[#This Row],[Month]]&amp;" "&amp;RIGHT(Clothing_and_Footwear[[#This Row],[Year]],2)</f>
        <v>September 19</v>
      </c>
      <c r="AN83">
        <v>151</v>
      </c>
      <c r="AO83">
        <v>143.30000000000001</v>
      </c>
      <c r="AP83">
        <v>147.9</v>
      </c>
      <c r="AR83">
        <v>2019</v>
      </c>
      <c r="AS83" t="s">
        <v>228</v>
      </c>
      <c r="AT83" t="str">
        <f>General_Index[[#This Row],[Month]]&amp;" "&amp;RIGHT(General_Index[[#This Row],[Year]],2)</f>
        <v>September 19</v>
      </c>
      <c r="AU83">
        <v>146.69999999999999</v>
      </c>
      <c r="AV83">
        <v>144.69999999999999</v>
      </c>
      <c r="AW83">
        <v>145.80000000000001</v>
      </c>
    </row>
    <row r="84" spans="37:49">
      <c r="AK84">
        <v>2019</v>
      </c>
      <c r="AL84" t="s">
        <v>238</v>
      </c>
      <c r="AM84" t="str">
        <f>Clothing_and_Footwear[[#This Row],[Month]]&amp;" "&amp;RIGHT(Clothing_and_Footwear[[#This Row],[Year]],2)</f>
        <v>October 19</v>
      </c>
      <c r="AN84">
        <v>151</v>
      </c>
      <c r="AO84">
        <v>143.9</v>
      </c>
      <c r="AP84">
        <v>148.19999999999999</v>
      </c>
      <c r="AR84">
        <v>2019</v>
      </c>
      <c r="AS84" t="s">
        <v>238</v>
      </c>
      <c r="AT84" t="str">
        <f>General_Index[[#This Row],[Month]]&amp;" "&amp;RIGHT(General_Index[[#This Row],[Year]],2)</f>
        <v>October 19</v>
      </c>
      <c r="AU84">
        <v>148.30000000000001</v>
      </c>
      <c r="AV84">
        <v>146</v>
      </c>
      <c r="AW84">
        <v>147.19999999999999</v>
      </c>
    </row>
    <row r="85" spans="37:49">
      <c r="AK85">
        <v>2019</v>
      </c>
      <c r="AL85" t="s">
        <v>264</v>
      </c>
      <c r="AM85" t="str">
        <f>Clothing_and_Footwear[[#This Row],[Month]]&amp;" "&amp;RIGHT(Clothing_and_Footwear[[#This Row],[Year]],2)</f>
        <v>November 19</v>
      </c>
      <c r="AN85">
        <v>151.5</v>
      </c>
      <c r="AO85">
        <v>144.19999999999999</v>
      </c>
      <c r="AP85">
        <v>148.6</v>
      </c>
      <c r="AR85">
        <v>2019</v>
      </c>
      <c r="AS85" t="s">
        <v>264</v>
      </c>
      <c r="AT85" t="str">
        <f>General_Index[[#This Row],[Month]]&amp;" "&amp;RIGHT(General_Index[[#This Row],[Year]],2)</f>
        <v>November 19</v>
      </c>
      <c r="AU85">
        <v>149.9</v>
      </c>
      <c r="AV85">
        <v>147</v>
      </c>
      <c r="AW85">
        <v>148.6</v>
      </c>
    </row>
    <row r="86" spans="37:49">
      <c r="AK86">
        <v>2019</v>
      </c>
      <c r="AL86" t="s">
        <v>273</v>
      </c>
      <c r="AM86" t="str">
        <f>Clothing_and_Footwear[[#This Row],[Month]]&amp;" "&amp;RIGHT(Clothing_and_Footwear[[#This Row],[Year]],2)</f>
        <v>December 19</v>
      </c>
      <c r="AN86">
        <v>151.9</v>
      </c>
      <c r="AO86">
        <v>144.6</v>
      </c>
      <c r="AP86">
        <v>149</v>
      </c>
      <c r="AR86">
        <v>2019</v>
      </c>
      <c r="AS86" t="s">
        <v>273</v>
      </c>
      <c r="AT86" t="str">
        <f>General_Index[[#This Row],[Month]]&amp;" "&amp;RIGHT(General_Index[[#This Row],[Year]],2)</f>
        <v>December 19</v>
      </c>
      <c r="AU86">
        <v>152.30000000000001</v>
      </c>
      <c r="AV86">
        <v>148.30000000000001</v>
      </c>
      <c r="AW86">
        <v>150.4</v>
      </c>
    </row>
    <row r="87" spans="37:49">
      <c r="AK87">
        <v>2020</v>
      </c>
      <c r="AL87" t="s">
        <v>62</v>
      </c>
      <c r="AM87" t="str">
        <f>Clothing_and_Footwear[[#This Row],[Month]]&amp;" "&amp;RIGHT(Clothing_and_Footwear[[#This Row],[Year]],2)</f>
        <v>January 20</v>
      </c>
      <c r="AN87">
        <v>152.1</v>
      </c>
      <c r="AO87">
        <v>144.9</v>
      </c>
      <c r="AP87">
        <v>149.19999999999999</v>
      </c>
      <c r="AR87">
        <v>2020</v>
      </c>
      <c r="AS87" t="s">
        <v>62</v>
      </c>
      <c r="AT87" t="str">
        <f>General_Index[[#This Row],[Month]]&amp;" "&amp;RIGHT(General_Index[[#This Row],[Year]],2)</f>
        <v>January 20</v>
      </c>
      <c r="AU87">
        <v>151.9</v>
      </c>
      <c r="AV87">
        <v>148.19999999999999</v>
      </c>
      <c r="AW87">
        <v>150.19999999999999</v>
      </c>
    </row>
    <row r="88" spans="37:49">
      <c r="AK88">
        <v>2020</v>
      </c>
      <c r="AL88" t="s">
        <v>116</v>
      </c>
      <c r="AM88" t="str">
        <f>Clothing_and_Footwear[[#This Row],[Month]]&amp;" "&amp;RIGHT(Clothing_and_Footwear[[#This Row],[Year]],2)</f>
        <v>February 20</v>
      </c>
      <c r="AN88">
        <v>152.30000000000001</v>
      </c>
      <c r="AO88">
        <v>145.19999999999999</v>
      </c>
      <c r="AP88">
        <v>149.5</v>
      </c>
      <c r="AR88">
        <v>2020</v>
      </c>
      <c r="AS88" t="s">
        <v>116</v>
      </c>
      <c r="AT88" t="str">
        <f>General_Index[[#This Row],[Month]]&amp;" "&amp;RIGHT(General_Index[[#This Row],[Year]],2)</f>
        <v>February 20</v>
      </c>
      <c r="AU88">
        <v>150.4</v>
      </c>
      <c r="AV88">
        <v>147.69999999999999</v>
      </c>
      <c r="AW88">
        <v>149.1</v>
      </c>
    </row>
    <row r="89" spans="37:49">
      <c r="AK89">
        <v>2020</v>
      </c>
      <c r="AL89" t="s">
        <v>138</v>
      </c>
      <c r="AM89" t="str">
        <f>Clothing_and_Footwear[[#This Row],[Month]]&amp;" "&amp;RIGHT(Clothing_and_Footwear[[#This Row],[Year]],2)</f>
        <v>March 20</v>
      </c>
      <c r="AN89">
        <v>152.5</v>
      </c>
      <c r="AO89">
        <v>145.6</v>
      </c>
      <c r="AP89">
        <v>149.80000000000001</v>
      </c>
      <c r="AR89">
        <v>2020</v>
      </c>
      <c r="AS89" t="s">
        <v>138</v>
      </c>
      <c r="AT89" t="str">
        <f>General_Index[[#This Row],[Month]]&amp;" "&amp;RIGHT(General_Index[[#This Row],[Year]],2)</f>
        <v>March 20</v>
      </c>
      <c r="AU89">
        <v>149.80000000000001</v>
      </c>
      <c r="AV89">
        <v>147.30000000000001</v>
      </c>
      <c r="AW89">
        <v>148.6</v>
      </c>
    </row>
    <row r="90" spans="37:49">
      <c r="AK90">
        <v>2020</v>
      </c>
      <c r="AL90" t="s">
        <v>154</v>
      </c>
      <c r="AM90" t="str">
        <f>Clothing_and_Footwear[[#This Row],[Month]]&amp;" "&amp;RIGHT(Clothing_and_Footwear[[#This Row],[Year]],2)</f>
        <v>April 20</v>
      </c>
      <c r="AN90">
        <v>153.30000000000001</v>
      </c>
      <c r="AO90">
        <v>146.39999999999998</v>
      </c>
      <c r="AP90">
        <v>150.60000000000002</v>
      </c>
      <c r="AR90">
        <v>2020</v>
      </c>
      <c r="AS90" t="s">
        <v>154</v>
      </c>
      <c r="AT90" t="str">
        <f>General_Index[[#This Row],[Month]]&amp;" "&amp;RIGHT(General_Index[[#This Row],[Year]],2)</f>
        <v>April 20</v>
      </c>
      <c r="AU90">
        <v>149.80000000000001</v>
      </c>
      <c r="AV90">
        <v>149.05000000000001</v>
      </c>
      <c r="AW90">
        <v>150.19999999999999</v>
      </c>
    </row>
    <row r="91" spans="37:49">
      <c r="AK91">
        <v>2020</v>
      </c>
      <c r="AL91" t="s">
        <v>167</v>
      </c>
      <c r="AM91" t="str">
        <f>Clothing_and_Footwear[[#This Row],[Month]]&amp;" "&amp;RIGHT(Clothing_and_Footwear[[#This Row],[Year]],2)</f>
        <v>May 20</v>
      </c>
      <c r="AN91">
        <v>153.30000000000001</v>
      </c>
      <c r="AO91">
        <v>146.39999999999998</v>
      </c>
      <c r="AP91">
        <v>150.60000000000002</v>
      </c>
      <c r="AR91">
        <v>2020</v>
      </c>
      <c r="AS91" t="s">
        <v>167</v>
      </c>
      <c r="AT91" t="str">
        <f>General_Index[[#This Row],[Month]]&amp;" "&amp;RIGHT(General_Index[[#This Row],[Year]],2)</f>
        <v>May 20</v>
      </c>
      <c r="AU91">
        <v>149.80000000000001</v>
      </c>
      <c r="AV91">
        <v>149.05000000000001</v>
      </c>
      <c r="AW91">
        <v>150.19999999999999</v>
      </c>
    </row>
    <row r="92" spans="37:49">
      <c r="AK92">
        <v>2020</v>
      </c>
      <c r="AL92" t="s">
        <v>177</v>
      </c>
      <c r="AM92" t="str">
        <f>Clothing_and_Footwear[[#This Row],[Month]]&amp;" "&amp;RIGHT(Clothing_and_Footwear[[#This Row],[Year]],2)</f>
        <v>June 20</v>
      </c>
      <c r="AN92">
        <v>154.1</v>
      </c>
      <c r="AO92">
        <v>147.19999999999999</v>
      </c>
      <c r="AP92">
        <v>151.4</v>
      </c>
      <c r="AR92">
        <v>2020</v>
      </c>
      <c r="AS92" t="s">
        <v>177</v>
      </c>
      <c r="AT92" t="str">
        <f>General_Index[[#This Row],[Month]]&amp;" "&amp;RIGHT(General_Index[[#This Row],[Year]],2)</f>
        <v>June 20</v>
      </c>
      <c r="AU92">
        <v>152.69999999999999</v>
      </c>
      <c r="AV92">
        <v>150.80000000000001</v>
      </c>
      <c r="AW92">
        <v>151.80000000000001</v>
      </c>
    </row>
    <row r="93" spans="37:49">
      <c r="AK93">
        <v>2020</v>
      </c>
      <c r="AL93" t="s">
        <v>194</v>
      </c>
      <c r="AM93" t="str">
        <f>Clothing_and_Footwear[[#This Row],[Month]]&amp;" "&amp;RIGHT(Clothing_and_Footwear[[#This Row],[Year]],2)</f>
        <v>July 20</v>
      </c>
      <c r="AN93">
        <v>154.1</v>
      </c>
      <c r="AO93">
        <v>147.19999999999999</v>
      </c>
      <c r="AP93">
        <v>151.4</v>
      </c>
      <c r="AR93">
        <v>2020</v>
      </c>
      <c r="AS93" t="s">
        <v>194</v>
      </c>
      <c r="AT93" t="str">
        <f>General_Index[[#This Row],[Month]]&amp;" "&amp;RIGHT(General_Index[[#This Row],[Year]],2)</f>
        <v>July 20</v>
      </c>
      <c r="AU93">
        <v>152.69999999999999</v>
      </c>
      <c r="AV93">
        <v>150.80000000000001</v>
      </c>
      <c r="AW93">
        <v>151.80000000000001</v>
      </c>
    </row>
    <row r="94" spans="37:49">
      <c r="AK94">
        <v>2020</v>
      </c>
      <c r="AL94" t="s">
        <v>213</v>
      </c>
      <c r="AM94" t="str">
        <f>Clothing_and_Footwear[[#This Row],[Month]]&amp;" "&amp;RIGHT(Clothing_and_Footwear[[#This Row],[Year]],2)</f>
        <v>August 20</v>
      </c>
      <c r="AN94">
        <v>154.30000000000001</v>
      </c>
      <c r="AO94">
        <v>147.80000000000001</v>
      </c>
      <c r="AP94">
        <v>151.69999999999999</v>
      </c>
      <c r="AR94">
        <v>2020</v>
      </c>
      <c r="AS94" t="s">
        <v>213</v>
      </c>
      <c r="AT94" t="str">
        <f>General_Index[[#This Row],[Month]]&amp;" "&amp;RIGHT(General_Index[[#This Row],[Year]],2)</f>
        <v>August 20</v>
      </c>
      <c r="AU94">
        <v>154.69999999999999</v>
      </c>
      <c r="AV94">
        <v>152.9</v>
      </c>
      <c r="AW94">
        <v>153.9</v>
      </c>
    </row>
    <row r="95" spans="37:49">
      <c r="AK95">
        <v>2020</v>
      </c>
      <c r="AL95" t="s">
        <v>228</v>
      </c>
      <c r="AM95" t="str">
        <f>Clothing_and_Footwear[[#This Row],[Month]]&amp;" "&amp;RIGHT(Clothing_and_Footwear[[#This Row],[Year]],2)</f>
        <v>September 20</v>
      </c>
      <c r="AN95">
        <v>154.6</v>
      </c>
      <c r="AO95">
        <v>148.1</v>
      </c>
      <c r="AP95">
        <v>152</v>
      </c>
      <c r="AR95">
        <v>2020</v>
      </c>
      <c r="AS95" t="s">
        <v>228</v>
      </c>
      <c r="AT95" t="str">
        <f>General_Index[[#This Row],[Month]]&amp;" "&amp;RIGHT(General_Index[[#This Row],[Year]],2)</f>
        <v>September 20</v>
      </c>
      <c r="AU95">
        <v>155.4</v>
      </c>
      <c r="AV95">
        <v>154</v>
      </c>
      <c r="AW95">
        <v>154.69999999999999</v>
      </c>
    </row>
    <row r="96" spans="37:49">
      <c r="AK96">
        <v>2020</v>
      </c>
      <c r="AL96" t="s">
        <v>238</v>
      </c>
      <c r="AM96" t="str">
        <f>Clothing_and_Footwear[[#This Row],[Month]]&amp;" "&amp;RIGHT(Clothing_and_Footwear[[#This Row],[Year]],2)</f>
        <v>October 20</v>
      </c>
      <c r="AN96">
        <v>155</v>
      </c>
      <c r="AO96">
        <v>148.30000000000001</v>
      </c>
      <c r="AP96">
        <v>152.30000000000001</v>
      </c>
      <c r="AR96">
        <v>2020</v>
      </c>
      <c r="AS96" t="s">
        <v>238</v>
      </c>
      <c r="AT96" t="str">
        <f>General_Index[[#This Row],[Month]]&amp;" "&amp;RIGHT(General_Index[[#This Row],[Year]],2)</f>
        <v>October 20</v>
      </c>
      <c r="AU96">
        <v>157.5</v>
      </c>
      <c r="AV96">
        <v>155.19999999999999</v>
      </c>
      <c r="AW96">
        <v>156.4</v>
      </c>
    </row>
    <row r="97" spans="37:49">
      <c r="AK97">
        <v>2020</v>
      </c>
      <c r="AL97" t="s">
        <v>264</v>
      </c>
      <c r="AM97" t="str">
        <f>Clothing_and_Footwear[[#This Row],[Month]]&amp;" "&amp;RIGHT(Clothing_and_Footwear[[#This Row],[Year]],2)</f>
        <v>November 20</v>
      </c>
      <c r="AN97">
        <v>155.5</v>
      </c>
      <c r="AO97">
        <v>148.80000000000001</v>
      </c>
      <c r="AP97">
        <v>152.80000000000001</v>
      </c>
      <c r="AR97">
        <v>2020</v>
      </c>
      <c r="AS97" t="s">
        <v>264</v>
      </c>
      <c r="AT97" t="str">
        <f>General_Index[[#This Row],[Month]]&amp;" "&amp;RIGHT(General_Index[[#This Row],[Year]],2)</f>
        <v>November 20</v>
      </c>
      <c r="AU97">
        <v>159.80000000000001</v>
      </c>
      <c r="AV97">
        <v>156.69999999999999</v>
      </c>
      <c r="AW97">
        <v>158.4</v>
      </c>
    </row>
    <row r="98" spans="37:49">
      <c r="AK98">
        <v>2020</v>
      </c>
      <c r="AL98" t="s">
        <v>273</v>
      </c>
      <c r="AM98" t="str">
        <f>Clothing_and_Footwear[[#This Row],[Month]]&amp;" "&amp;RIGHT(Clothing_and_Footwear[[#This Row],[Year]],2)</f>
        <v>December 20</v>
      </c>
      <c r="AN98">
        <v>156.30000000000001</v>
      </c>
      <c r="AO98">
        <v>149.6</v>
      </c>
      <c r="AP98">
        <v>153.6</v>
      </c>
      <c r="AR98">
        <v>2020</v>
      </c>
      <c r="AS98" t="s">
        <v>273</v>
      </c>
      <c r="AT98" t="str">
        <f>General_Index[[#This Row],[Month]]&amp;" "&amp;RIGHT(General_Index[[#This Row],[Year]],2)</f>
        <v>December 20</v>
      </c>
      <c r="AU98">
        <v>160.69999999999999</v>
      </c>
      <c r="AV98">
        <v>156.9</v>
      </c>
      <c r="AW98">
        <v>158.9</v>
      </c>
    </row>
    <row r="99" spans="37:49">
      <c r="AK99">
        <v>2021</v>
      </c>
      <c r="AL99" t="s">
        <v>62</v>
      </c>
      <c r="AM99" t="str">
        <f>Clothing_and_Footwear[[#This Row],[Month]]&amp;" "&amp;RIGHT(Clothing_and_Footwear[[#This Row],[Year]],2)</f>
        <v>January 21</v>
      </c>
      <c r="AN99">
        <v>156.80000000000001</v>
      </c>
      <c r="AO99">
        <v>150.19999999999999</v>
      </c>
      <c r="AP99">
        <v>154.19999999999999</v>
      </c>
      <c r="AR99">
        <v>2021</v>
      </c>
      <c r="AS99" t="s">
        <v>62</v>
      </c>
      <c r="AT99" t="str">
        <f>General_Index[[#This Row],[Month]]&amp;" "&amp;RIGHT(General_Index[[#This Row],[Year]],2)</f>
        <v>January 21</v>
      </c>
      <c r="AU99">
        <v>158.5</v>
      </c>
      <c r="AV99">
        <v>156</v>
      </c>
      <c r="AW99">
        <v>157.30000000000001</v>
      </c>
    </row>
    <row r="100" spans="37:49">
      <c r="AK100">
        <v>2021</v>
      </c>
      <c r="AL100" t="s">
        <v>116</v>
      </c>
      <c r="AM100" t="str">
        <f>Clothing_and_Footwear[[#This Row],[Month]]&amp;" "&amp;RIGHT(Clothing_and_Footwear[[#This Row],[Year]],2)</f>
        <v>February 21</v>
      </c>
      <c r="AN100">
        <v>158.4</v>
      </c>
      <c r="AO100">
        <v>151.80000000000001</v>
      </c>
      <c r="AP100">
        <v>155.80000000000001</v>
      </c>
      <c r="AR100">
        <v>2021</v>
      </c>
      <c r="AS100" t="s">
        <v>116</v>
      </c>
      <c r="AT100" t="str">
        <f>General_Index[[#This Row],[Month]]&amp;" "&amp;RIGHT(General_Index[[#This Row],[Year]],2)</f>
        <v>February 21</v>
      </c>
      <c r="AU100">
        <v>156.69999999999999</v>
      </c>
      <c r="AV100">
        <v>156.5</v>
      </c>
      <c r="AW100">
        <v>156.6</v>
      </c>
    </row>
    <row r="101" spans="37:49">
      <c r="AK101">
        <v>2021</v>
      </c>
      <c r="AL101" t="s">
        <v>138</v>
      </c>
      <c r="AM101" t="str">
        <f>Clothing_and_Footwear[[#This Row],[Month]]&amp;" "&amp;RIGHT(Clothing_and_Footwear[[#This Row],[Year]],2)</f>
        <v>March 21</v>
      </c>
      <c r="AN101">
        <v>158.9</v>
      </c>
      <c r="AO101">
        <v>152.6</v>
      </c>
      <c r="AP101">
        <v>156.4</v>
      </c>
      <c r="AR101">
        <v>2021</v>
      </c>
      <c r="AS101" t="s">
        <v>138</v>
      </c>
      <c r="AT101" t="str">
        <f>General_Index[[#This Row],[Month]]&amp;" "&amp;RIGHT(General_Index[[#This Row],[Year]],2)</f>
        <v>March 21</v>
      </c>
      <c r="AU101">
        <v>156.69999999999999</v>
      </c>
      <c r="AV101">
        <v>156.9</v>
      </c>
      <c r="AW101">
        <v>156.80000000000001</v>
      </c>
    </row>
    <row r="102" spans="37:49">
      <c r="AK102">
        <v>2021</v>
      </c>
      <c r="AL102" t="s">
        <v>154</v>
      </c>
      <c r="AM102" t="str">
        <f>Clothing_and_Footwear[[#This Row],[Month]]&amp;" "&amp;RIGHT(Clothing_and_Footwear[[#This Row],[Year]],2)</f>
        <v>April 21</v>
      </c>
      <c r="AN102">
        <v>159.9</v>
      </c>
      <c r="AO102">
        <v>153.4</v>
      </c>
      <c r="AP102">
        <v>157.30000000000001</v>
      </c>
      <c r="AR102">
        <v>2021</v>
      </c>
      <c r="AS102" t="s">
        <v>154</v>
      </c>
      <c r="AT102" t="str">
        <f>General_Index[[#This Row],[Month]]&amp;" "&amp;RIGHT(General_Index[[#This Row],[Year]],2)</f>
        <v>April 21</v>
      </c>
      <c r="AU102">
        <v>157.6</v>
      </c>
      <c r="AV102">
        <v>158</v>
      </c>
      <c r="AW102">
        <v>157.80000000000001</v>
      </c>
    </row>
    <row r="103" spans="37:49">
      <c r="AK103">
        <v>2021</v>
      </c>
      <c r="AL103" t="s">
        <v>167</v>
      </c>
      <c r="AM103" t="str">
        <f>Clothing_and_Footwear[[#This Row],[Month]]&amp;" "&amp;RIGHT(Clothing_and_Footwear[[#This Row],[Year]],2)</f>
        <v>May 21</v>
      </c>
      <c r="AN103">
        <v>164.5</v>
      </c>
      <c r="AO103">
        <v>154.1</v>
      </c>
      <c r="AP103">
        <v>160.4</v>
      </c>
      <c r="AR103">
        <v>2021</v>
      </c>
      <c r="AS103" t="s">
        <v>167</v>
      </c>
      <c r="AT103" t="str">
        <f>General_Index[[#This Row],[Month]]&amp;" "&amp;RIGHT(General_Index[[#This Row],[Year]],2)</f>
        <v>May 21</v>
      </c>
      <c r="AU103">
        <v>161.1</v>
      </c>
      <c r="AV103">
        <v>159.5</v>
      </c>
      <c r="AW103">
        <v>160.4</v>
      </c>
    </row>
    <row r="104" spans="37:49">
      <c r="AK104">
        <v>2021</v>
      </c>
      <c r="AL104" t="s">
        <v>177</v>
      </c>
      <c r="AM104" t="str">
        <f>Clothing_and_Footwear[[#This Row],[Month]]&amp;" "&amp;RIGHT(Clothing_and_Footwear[[#This Row],[Year]],2)</f>
        <v>June 21</v>
      </c>
      <c r="AN104">
        <v>164.6</v>
      </c>
      <c r="AO104">
        <v>154.80000000000001</v>
      </c>
      <c r="AP104">
        <v>160.69999999999999</v>
      </c>
      <c r="AR104">
        <v>2021</v>
      </c>
      <c r="AS104" t="s">
        <v>177</v>
      </c>
      <c r="AT104" t="str">
        <f>General_Index[[#This Row],[Month]]&amp;" "&amp;RIGHT(General_Index[[#This Row],[Year]],2)</f>
        <v>June 21</v>
      </c>
      <c r="AU104">
        <v>162.1</v>
      </c>
      <c r="AV104">
        <v>160.4</v>
      </c>
      <c r="AW104">
        <v>161.30000000000001</v>
      </c>
    </row>
    <row r="105" spans="37:49">
      <c r="AK105">
        <v>2021</v>
      </c>
      <c r="AL105" t="s">
        <v>194</v>
      </c>
      <c r="AM105" t="str">
        <f>Clothing_and_Footwear[[#This Row],[Month]]&amp;" "&amp;RIGHT(Clothing_and_Footwear[[#This Row],[Year]],2)</f>
        <v>July 21</v>
      </c>
      <c r="AN105">
        <v>165.3</v>
      </c>
      <c r="AO105">
        <v>155.5</v>
      </c>
      <c r="AP105">
        <v>161.4</v>
      </c>
      <c r="AR105">
        <v>2021</v>
      </c>
      <c r="AS105" t="s">
        <v>194</v>
      </c>
      <c r="AT105" t="str">
        <f>General_Index[[#This Row],[Month]]&amp;" "&amp;RIGHT(General_Index[[#This Row],[Year]],2)</f>
        <v>July 21</v>
      </c>
      <c r="AU105">
        <v>163.19999999999999</v>
      </c>
      <c r="AV105">
        <v>161.80000000000001</v>
      </c>
      <c r="AW105">
        <v>162.5</v>
      </c>
    </row>
    <row r="106" spans="37:49">
      <c r="AK106">
        <v>2021</v>
      </c>
      <c r="AL106" t="s">
        <v>213</v>
      </c>
      <c r="AM106" t="str">
        <f>Clothing_and_Footwear[[#This Row],[Month]]&amp;" "&amp;RIGHT(Clothing_and_Footwear[[#This Row],[Year]],2)</f>
        <v>August 21</v>
      </c>
      <c r="AN106">
        <v>166.3</v>
      </c>
      <c r="AO106">
        <v>157.30000000000001</v>
      </c>
      <c r="AP106">
        <v>163.19999999999999</v>
      </c>
      <c r="AR106">
        <v>2021</v>
      </c>
      <c r="AS106" t="s">
        <v>213</v>
      </c>
      <c r="AT106" t="str">
        <f>General_Index[[#This Row],[Month]]&amp;" "&amp;RIGHT(General_Index[[#This Row],[Year]],2)</f>
        <v>August 21</v>
      </c>
      <c r="AU106">
        <v>163.6</v>
      </c>
      <c r="AV106">
        <v>162.30000000000001</v>
      </c>
      <c r="AW106">
        <v>163.19999999999999</v>
      </c>
    </row>
    <row r="107" spans="37:49">
      <c r="AK107">
        <v>2021</v>
      </c>
      <c r="AL107" t="s">
        <v>228</v>
      </c>
      <c r="AM107" t="str">
        <f>Clothing_and_Footwear[[#This Row],[Month]]&amp;" "&amp;RIGHT(Clothing_and_Footwear[[#This Row],[Year]],2)</f>
        <v>September 21</v>
      </c>
      <c r="AN107">
        <v>167.1</v>
      </c>
      <c r="AO107">
        <v>157.4</v>
      </c>
      <c r="AP107">
        <v>163.30000000000001</v>
      </c>
      <c r="AR107">
        <v>2021</v>
      </c>
      <c r="AS107" t="s">
        <v>228</v>
      </c>
      <c r="AT107" t="str">
        <f>General_Index[[#This Row],[Month]]&amp;" "&amp;RIGHT(General_Index[[#This Row],[Year]],2)</f>
        <v>September 21</v>
      </c>
      <c r="AU107">
        <v>164</v>
      </c>
      <c r="AV107">
        <v>162.30000000000001</v>
      </c>
      <c r="AW107">
        <v>163.19999999999999</v>
      </c>
    </row>
    <row r="108" spans="37:49">
      <c r="AK108">
        <v>2021</v>
      </c>
      <c r="AL108" t="s">
        <v>238</v>
      </c>
      <c r="AM108" t="str">
        <f>Clothing_and_Footwear[[#This Row],[Month]]&amp;" "&amp;RIGHT(Clothing_and_Footwear[[#This Row],[Year]],2)</f>
        <v>October 21</v>
      </c>
      <c r="AN108">
        <v>168.3</v>
      </c>
      <c r="AO108">
        <v>158.30000000000001</v>
      </c>
      <c r="AP108">
        <v>164.3</v>
      </c>
      <c r="AR108">
        <v>2021</v>
      </c>
      <c r="AS108" t="s">
        <v>238</v>
      </c>
      <c r="AT108" t="str">
        <f>General_Index[[#This Row],[Month]]&amp;" "&amp;RIGHT(General_Index[[#This Row],[Year]],2)</f>
        <v>October 21</v>
      </c>
      <c r="AU108">
        <v>166.3</v>
      </c>
      <c r="AV108">
        <v>164.6</v>
      </c>
      <c r="AW108">
        <v>165.5</v>
      </c>
    </row>
    <row r="109" spans="37:49">
      <c r="AK109">
        <v>2021</v>
      </c>
      <c r="AL109" t="s">
        <v>264</v>
      </c>
      <c r="AM109" t="str">
        <f>Clothing_and_Footwear[[#This Row],[Month]]&amp;" "&amp;RIGHT(Clothing_and_Footwear[[#This Row],[Year]],2)</f>
        <v>November 21</v>
      </c>
      <c r="AN109">
        <v>169.8</v>
      </c>
      <c r="AO109">
        <v>159.69999999999999</v>
      </c>
      <c r="AP109">
        <v>165.8</v>
      </c>
      <c r="AR109">
        <v>2021</v>
      </c>
      <c r="AS109" t="s">
        <v>264</v>
      </c>
      <c r="AT109" t="str">
        <f>General_Index[[#This Row],[Month]]&amp;" "&amp;RIGHT(General_Index[[#This Row],[Year]],2)</f>
        <v>November 21</v>
      </c>
      <c r="AU109">
        <v>167.6</v>
      </c>
      <c r="AV109">
        <v>165.6</v>
      </c>
      <c r="AW109">
        <v>166.7</v>
      </c>
    </row>
    <row r="110" spans="37:49">
      <c r="AK110">
        <v>2021</v>
      </c>
      <c r="AL110" t="s">
        <v>273</v>
      </c>
      <c r="AM110" t="str">
        <f>Clothing_and_Footwear[[#This Row],[Month]]&amp;" "&amp;RIGHT(Clothing_and_Footwear[[#This Row],[Year]],2)</f>
        <v>December 21</v>
      </c>
      <c r="AN110">
        <v>171.2</v>
      </c>
      <c r="AO110">
        <v>160.69999999999999</v>
      </c>
      <c r="AP110">
        <v>167</v>
      </c>
      <c r="AR110">
        <v>2021</v>
      </c>
      <c r="AS110" t="s">
        <v>273</v>
      </c>
      <c r="AT110" t="str">
        <f>General_Index[[#This Row],[Month]]&amp;" "&amp;RIGHT(General_Index[[#This Row],[Year]],2)</f>
        <v>December 21</v>
      </c>
      <c r="AU110">
        <v>167</v>
      </c>
      <c r="AV110">
        <v>165.2</v>
      </c>
      <c r="AW110">
        <v>166.2</v>
      </c>
    </row>
    <row r="111" spans="37:49">
      <c r="AK111">
        <v>2022</v>
      </c>
      <c r="AL111" t="s">
        <v>62</v>
      </c>
      <c r="AM111" t="str">
        <f>Clothing_and_Footwear[[#This Row],[Month]]&amp;" "&amp;RIGHT(Clothing_and_Footwear[[#This Row],[Year]],2)</f>
        <v>January 22</v>
      </c>
      <c r="AN111">
        <v>172.7</v>
      </c>
      <c r="AO111">
        <v>162.19999999999999</v>
      </c>
      <c r="AP111">
        <v>168.5</v>
      </c>
      <c r="AR111">
        <v>2022</v>
      </c>
      <c r="AS111" t="s">
        <v>62</v>
      </c>
      <c r="AT111" t="str">
        <f>General_Index[[#This Row],[Month]]&amp;" "&amp;RIGHT(General_Index[[#This Row],[Year]],2)</f>
        <v>January 22</v>
      </c>
      <c r="AU111">
        <v>166.4</v>
      </c>
      <c r="AV111">
        <v>165</v>
      </c>
      <c r="AW111">
        <v>165.7</v>
      </c>
    </row>
    <row r="112" spans="37:49">
      <c r="AK112">
        <v>2022</v>
      </c>
      <c r="AL112" t="s">
        <v>116</v>
      </c>
      <c r="AM112" t="str">
        <f>Clothing_and_Footwear[[#This Row],[Month]]&amp;" "&amp;RIGHT(Clothing_and_Footwear[[#This Row],[Year]],2)</f>
        <v>February 22</v>
      </c>
      <c r="AN112">
        <v>173.7</v>
      </c>
      <c r="AO112">
        <v>163.4</v>
      </c>
      <c r="AP112">
        <v>169.6</v>
      </c>
      <c r="AR112">
        <v>2022</v>
      </c>
      <c r="AS112" t="s">
        <v>116</v>
      </c>
      <c r="AT112" t="str">
        <f>General_Index[[#This Row],[Month]]&amp;" "&amp;RIGHT(General_Index[[#This Row],[Year]],2)</f>
        <v>February 22</v>
      </c>
      <c r="AU112">
        <v>166.7</v>
      </c>
      <c r="AV112">
        <v>165.5</v>
      </c>
      <c r="AW112">
        <v>166.1</v>
      </c>
    </row>
    <row r="113" spans="37:49">
      <c r="AK113">
        <v>2022</v>
      </c>
      <c r="AL113" t="s">
        <v>138</v>
      </c>
      <c r="AM113" t="str">
        <f>Clothing_and_Footwear[[#This Row],[Month]]&amp;" "&amp;RIGHT(Clothing_and_Footwear[[#This Row],[Year]],2)</f>
        <v>March 22</v>
      </c>
      <c r="AN113">
        <v>175.1</v>
      </c>
      <c r="AO113">
        <v>164.9</v>
      </c>
      <c r="AP113">
        <v>171.1</v>
      </c>
      <c r="AR113">
        <v>2022</v>
      </c>
      <c r="AS113" t="s">
        <v>138</v>
      </c>
      <c r="AT113" t="str">
        <f>General_Index[[#This Row],[Month]]&amp;" "&amp;RIGHT(General_Index[[#This Row],[Year]],2)</f>
        <v>March 22</v>
      </c>
      <c r="AU113">
        <v>168.7</v>
      </c>
      <c r="AV113">
        <v>166.5</v>
      </c>
      <c r="AW113">
        <v>167.7</v>
      </c>
    </row>
    <row r="114" spans="37:49">
      <c r="AK114">
        <v>2022</v>
      </c>
      <c r="AL114" t="s">
        <v>154</v>
      </c>
      <c r="AM114" t="str">
        <f>Clothing_and_Footwear[[#This Row],[Month]]&amp;" "&amp;RIGHT(Clothing_and_Footwear[[#This Row],[Year]],2)</f>
        <v>April 22</v>
      </c>
      <c r="AN114">
        <v>177.1</v>
      </c>
      <c r="AO114">
        <v>166.3</v>
      </c>
      <c r="AP114">
        <v>172.8</v>
      </c>
      <c r="AR114">
        <v>2022</v>
      </c>
      <c r="AS114" t="s">
        <v>154</v>
      </c>
      <c r="AT114" t="str">
        <f>General_Index[[#This Row],[Month]]&amp;" "&amp;RIGHT(General_Index[[#This Row],[Year]],2)</f>
        <v>April 22</v>
      </c>
      <c r="AU114">
        <v>170.8</v>
      </c>
      <c r="AV114">
        <v>169.2</v>
      </c>
      <c r="AW114">
        <v>170.1</v>
      </c>
    </row>
    <row r="115" spans="37:49">
      <c r="AK115">
        <v>2022</v>
      </c>
      <c r="AL115" t="s">
        <v>167</v>
      </c>
      <c r="AM115" t="str">
        <f>Clothing_and_Footwear[[#This Row],[Month]]&amp;" "&amp;RIGHT(Clothing_and_Footwear[[#This Row],[Year]],2)</f>
        <v>May 22</v>
      </c>
      <c r="AN115">
        <v>179</v>
      </c>
      <c r="AO115">
        <v>167.8</v>
      </c>
      <c r="AP115">
        <v>174.6</v>
      </c>
      <c r="AR115">
        <v>2022</v>
      </c>
      <c r="AS115" t="s">
        <v>167</v>
      </c>
      <c r="AT115" t="str">
        <f>General_Index[[#This Row],[Month]]&amp;" "&amp;RIGHT(General_Index[[#This Row],[Year]],2)</f>
        <v>May 22</v>
      </c>
      <c r="AU115">
        <v>172.5</v>
      </c>
      <c r="AV115">
        <v>170.8</v>
      </c>
      <c r="AW115">
        <v>171.7</v>
      </c>
    </row>
    <row r="116" spans="37:49">
      <c r="AK116">
        <v>2022</v>
      </c>
      <c r="AL116" t="s">
        <v>177</v>
      </c>
      <c r="AM116" t="str">
        <f>Clothing_and_Footwear[[#This Row],[Month]]&amp;" "&amp;RIGHT(Clothing_and_Footwear[[#This Row],[Year]],2)</f>
        <v>June 22</v>
      </c>
      <c r="AN116">
        <v>180.4</v>
      </c>
      <c r="AO116">
        <v>169.4</v>
      </c>
      <c r="AP116">
        <v>176</v>
      </c>
      <c r="AR116">
        <v>2022</v>
      </c>
      <c r="AS116" t="s">
        <v>177</v>
      </c>
      <c r="AT116" t="str">
        <f>General_Index[[#This Row],[Month]]&amp;" "&amp;RIGHT(General_Index[[#This Row],[Year]],2)</f>
        <v>June 22</v>
      </c>
      <c r="AU116">
        <v>173.6</v>
      </c>
      <c r="AV116">
        <v>171.4</v>
      </c>
      <c r="AW116">
        <v>172.6</v>
      </c>
    </row>
    <row r="117" spans="37:49">
      <c r="AK117">
        <v>2022</v>
      </c>
      <c r="AL117" t="s">
        <v>194</v>
      </c>
      <c r="AM117" t="str">
        <f>Clothing_and_Footwear[[#This Row],[Month]]&amp;" "&amp;RIGHT(Clothing_and_Footwear[[#This Row],[Year]],2)</f>
        <v>July 22</v>
      </c>
      <c r="AN117">
        <v>181.7</v>
      </c>
      <c r="AO117">
        <v>170.6</v>
      </c>
      <c r="AP117">
        <v>177.3</v>
      </c>
      <c r="AR117">
        <v>2022</v>
      </c>
      <c r="AS117" t="s">
        <v>194</v>
      </c>
      <c r="AT117" t="str">
        <f>General_Index[[#This Row],[Month]]&amp;" "&amp;RIGHT(General_Index[[#This Row],[Year]],2)</f>
        <v>July 22</v>
      </c>
      <c r="AU117">
        <v>174.3</v>
      </c>
      <c r="AV117">
        <v>172.3</v>
      </c>
      <c r="AW117">
        <v>173.4</v>
      </c>
    </row>
    <row r="118" spans="37:49">
      <c r="AK118">
        <v>2022</v>
      </c>
      <c r="AL118" t="s">
        <v>213</v>
      </c>
      <c r="AM118" t="str">
        <f>Clothing_and_Footwear[[#This Row],[Month]]&amp;" "&amp;RIGHT(Clothing_and_Footwear[[#This Row],[Year]],2)</f>
        <v>August 22</v>
      </c>
      <c r="AN118">
        <v>183</v>
      </c>
      <c r="AO118">
        <v>171.6</v>
      </c>
      <c r="AP118">
        <v>178.5</v>
      </c>
      <c r="AR118">
        <v>2022</v>
      </c>
      <c r="AS118" t="s">
        <v>213</v>
      </c>
      <c r="AT118" t="str">
        <f>General_Index[[#This Row],[Month]]&amp;" "&amp;RIGHT(General_Index[[#This Row],[Year]],2)</f>
        <v>August 22</v>
      </c>
      <c r="AU118">
        <v>175.3</v>
      </c>
      <c r="AV118">
        <v>173.1</v>
      </c>
      <c r="AW118">
        <v>174.3</v>
      </c>
    </row>
    <row r="119" spans="37:49">
      <c r="AK119">
        <v>2022</v>
      </c>
      <c r="AL119" t="s">
        <v>228</v>
      </c>
      <c r="AM119" t="str">
        <f>Clothing_and_Footwear[[#This Row],[Month]]&amp;" "&amp;RIGHT(Clothing_and_Footwear[[#This Row],[Year]],2)</f>
        <v>September 22</v>
      </c>
      <c r="AN119">
        <v>184.5</v>
      </c>
      <c r="AO119">
        <v>173</v>
      </c>
      <c r="AP119">
        <v>179.9</v>
      </c>
      <c r="AR119">
        <v>2022</v>
      </c>
      <c r="AS119" t="s">
        <v>228</v>
      </c>
      <c r="AT119" t="str">
        <f>General_Index[[#This Row],[Month]]&amp;" "&amp;RIGHT(General_Index[[#This Row],[Year]],2)</f>
        <v>September 22</v>
      </c>
      <c r="AU119">
        <v>176.4</v>
      </c>
      <c r="AV119">
        <v>174.1</v>
      </c>
      <c r="AW119">
        <v>175.3</v>
      </c>
    </row>
    <row r="120" spans="37:49">
      <c r="AK120">
        <v>2022</v>
      </c>
      <c r="AL120" t="s">
        <v>238</v>
      </c>
      <c r="AM120" t="str">
        <f>Clothing_and_Footwear[[#This Row],[Month]]&amp;" "&amp;RIGHT(Clothing_and_Footwear[[#This Row],[Year]],2)</f>
        <v>October 22</v>
      </c>
      <c r="AN120">
        <v>185.9</v>
      </c>
      <c r="AO120">
        <v>173.6</v>
      </c>
      <c r="AP120">
        <v>181</v>
      </c>
      <c r="AR120">
        <v>2022</v>
      </c>
      <c r="AS120" t="s">
        <v>238</v>
      </c>
      <c r="AT120" t="str">
        <f>General_Index[[#This Row],[Month]]&amp;" "&amp;RIGHT(General_Index[[#This Row],[Year]],2)</f>
        <v>October 22</v>
      </c>
      <c r="AU120">
        <v>177.9</v>
      </c>
      <c r="AV120">
        <v>175.3</v>
      </c>
      <c r="AW120">
        <v>176.7</v>
      </c>
    </row>
    <row r="121" spans="37:49">
      <c r="AK121">
        <v>2022</v>
      </c>
      <c r="AL121" t="s">
        <v>264</v>
      </c>
      <c r="AM121" t="str">
        <f>Clothing_and_Footwear[[#This Row],[Month]]&amp;" "&amp;RIGHT(Clothing_and_Footwear[[#This Row],[Year]],2)</f>
        <v>November 22</v>
      </c>
      <c r="AN121">
        <v>186.9</v>
      </c>
      <c r="AO121">
        <v>174.7</v>
      </c>
      <c r="AP121">
        <v>182.1</v>
      </c>
      <c r="AR121">
        <v>2022</v>
      </c>
      <c r="AS121" t="s">
        <v>264</v>
      </c>
      <c r="AT121" t="str">
        <f>General_Index[[#This Row],[Month]]&amp;" "&amp;RIGHT(General_Index[[#This Row],[Year]],2)</f>
        <v>November 22</v>
      </c>
      <c r="AU121">
        <v>177.8</v>
      </c>
      <c r="AV121">
        <v>174.1</v>
      </c>
      <c r="AW121">
        <v>176.5</v>
      </c>
    </row>
    <row r="122" spans="37:49">
      <c r="AK122">
        <v>2022</v>
      </c>
      <c r="AL122" t="s">
        <v>273</v>
      </c>
      <c r="AM122" t="str">
        <f>Clothing_and_Footwear[[#This Row],[Month]]&amp;" "&amp;RIGHT(Clothing_and_Footwear[[#This Row],[Year]],2)</f>
        <v>December 22</v>
      </c>
      <c r="AN122">
        <v>187.8</v>
      </c>
      <c r="AO122">
        <v>175.7</v>
      </c>
      <c r="AP122">
        <v>183</v>
      </c>
      <c r="AR122">
        <v>2022</v>
      </c>
      <c r="AS122" t="s">
        <v>273</v>
      </c>
      <c r="AT122" t="str">
        <f>General_Index[[#This Row],[Month]]&amp;" "&amp;RIGHT(General_Index[[#This Row],[Year]],2)</f>
        <v>December 22</v>
      </c>
      <c r="AU122">
        <v>177.1</v>
      </c>
      <c r="AV122">
        <v>174.1</v>
      </c>
      <c r="AW122">
        <v>175.7</v>
      </c>
    </row>
    <row r="123" spans="37:49">
      <c r="AK123">
        <v>2023</v>
      </c>
      <c r="AL123" t="s">
        <v>62</v>
      </c>
      <c r="AM123" t="str">
        <f>Clothing_and_Footwear[[#This Row],[Month]]&amp;" "&amp;RIGHT(Clothing_and_Footwear[[#This Row],[Year]],2)</f>
        <v>January 23</v>
      </c>
      <c r="AN123">
        <v>188.6</v>
      </c>
      <c r="AO123">
        <v>176.6</v>
      </c>
      <c r="AP123">
        <v>183.8</v>
      </c>
      <c r="AR123">
        <v>2023</v>
      </c>
      <c r="AS123" t="s">
        <v>62</v>
      </c>
      <c r="AT123" t="str">
        <f>General_Index[[#This Row],[Month]]&amp;" "&amp;RIGHT(General_Index[[#This Row],[Year]],2)</f>
        <v>January 23</v>
      </c>
      <c r="AU123">
        <v>177.8</v>
      </c>
      <c r="AV123">
        <v>174.9</v>
      </c>
      <c r="AW123">
        <v>176.5</v>
      </c>
    </row>
    <row r="124" spans="37:49">
      <c r="AK124">
        <v>2023</v>
      </c>
      <c r="AL124" t="s">
        <v>116</v>
      </c>
      <c r="AM124" t="str">
        <f>Clothing_and_Footwear[[#This Row],[Month]]&amp;" "&amp;RIGHT(Clothing_and_Footwear[[#This Row],[Year]],2)</f>
        <v>February 23</v>
      </c>
      <c r="AN124">
        <v>189.6</v>
      </c>
      <c r="AO124">
        <v>178.2</v>
      </c>
      <c r="AP124">
        <v>185.1</v>
      </c>
      <c r="AR124">
        <v>2023</v>
      </c>
      <c r="AS124" t="s">
        <v>116</v>
      </c>
      <c r="AT124" t="str">
        <f>General_Index[[#This Row],[Month]]&amp;" "&amp;RIGHT(General_Index[[#This Row],[Year]],2)</f>
        <v>February 23</v>
      </c>
      <c r="AU124">
        <v>178</v>
      </c>
      <c r="AV124">
        <v>176.3</v>
      </c>
      <c r="AW124">
        <v>177.2</v>
      </c>
    </row>
    <row r="125" spans="37:49">
      <c r="AK125">
        <v>2023</v>
      </c>
      <c r="AL125" t="s">
        <v>138</v>
      </c>
      <c r="AM125" t="str">
        <f>Clothing_and_Footwear[[#This Row],[Month]]&amp;" "&amp;RIGHT(Clothing_and_Footwear[[#This Row],[Year]],2)</f>
        <v>March 23</v>
      </c>
      <c r="AN125">
        <v>189.6</v>
      </c>
      <c r="AO125">
        <v>178.2</v>
      </c>
      <c r="AP125">
        <v>185.1</v>
      </c>
      <c r="AR125">
        <v>2023</v>
      </c>
      <c r="AS125" t="s">
        <v>138</v>
      </c>
      <c r="AT125" t="str">
        <f>General_Index[[#This Row],[Month]]&amp;" "&amp;RIGHT(General_Index[[#This Row],[Year]],2)</f>
        <v>March 23</v>
      </c>
      <c r="AU125">
        <v>178</v>
      </c>
      <c r="AV125">
        <v>176.3</v>
      </c>
      <c r="AW125">
        <v>177.2</v>
      </c>
    </row>
    <row r="126" spans="37:49">
      <c r="AK126">
        <v>2023</v>
      </c>
      <c r="AL126" t="s">
        <v>154</v>
      </c>
      <c r="AM126" t="str">
        <f>Clothing_and_Footwear[[#This Row],[Month]]&amp;" "&amp;RIGHT(Clothing_and_Footwear[[#This Row],[Year]],2)</f>
        <v>April 23</v>
      </c>
      <c r="AN126">
        <v>190.2</v>
      </c>
      <c r="AO126">
        <v>178.9</v>
      </c>
      <c r="AP126">
        <v>185.7</v>
      </c>
      <c r="AR126">
        <v>2023</v>
      </c>
      <c r="AS126" t="s">
        <v>154</v>
      </c>
      <c r="AT126" t="str">
        <f>General_Index[[#This Row],[Month]]&amp;" "&amp;RIGHT(General_Index[[#This Row],[Year]],2)</f>
        <v>April 23</v>
      </c>
      <c r="AU126">
        <v>178.8</v>
      </c>
      <c r="AV126">
        <v>177.4</v>
      </c>
      <c r="AW126">
        <v>178.1</v>
      </c>
    </row>
    <row r="127" spans="37:49">
      <c r="AK127">
        <v>2023</v>
      </c>
      <c r="AL127" t="s">
        <v>167</v>
      </c>
      <c r="AM127" t="str">
        <f>Clothing_and_Footwear[[#This Row],[Month]]&amp;" "&amp;RIGHT(Clothing_and_Footwear[[#This Row],[Year]],2)</f>
        <v>May 23</v>
      </c>
      <c r="AN127">
        <v>190.8</v>
      </c>
      <c r="AO127">
        <v>179.3</v>
      </c>
      <c r="AP127">
        <v>186.2</v>
      </c>
      <c r="AR127">
        <v>2023</v>
      </c>
      <c r="AS127" t="s">
        <v>167</v>
      </c>
      <c r="AT127" t="str">
        <f>General_Index[[#This Row],[Month]]&amp;" "&amp;RIGHT(General_Index[[#This Row],[Year]],2)</f>
        <v>May 23</v>
      </c>
      <c r="AU127">
        <v>179.8</v>
      </c>
      <c r="AV127">
        <v>178.2</v>
      </c>
      <c r="AW127">
        <v>179.1</v>
      </c>
    </row>
  </sheetData>
  <pageMargins left="0.7" right="0.7" top="0.75" bottom="0.75" header="0.3" footer="0.3"/>
  <tableParts count="7">
    <tablePart r:id="rId1"/>
    <tablePart r:id="rId2"/>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E085-0110-4D76-9FAE-A5C12EEF7491}">
  <dimension ref="B9:M67"/>
  <sheetViews>
    <sheetView showGridLines="0" topLeftCell="A52" zoomScale="98" zoomScaleNormal="98" workbookViewId="0">
      <selection activeCell="J46" sqref="J46"/>
    </sheetView>
  </sheetViews>
  <sheetFormatPr defaultRowHeight="14.4"/>
  <cols>
    <col min="2" max="2" width="25.88671875" bestFit="1" customWidth="1"/>
    <col min="3" max="3" width="11.88671875" bestFit="1" customWidth="1"/>
    <col min="4" max="4" width="20" bestFit="1" customWidth="1"/>
    <col min="5" max="5" width="26.77734375" bestFit="1" customWidth="1"/>
    <col min="6" max="6" width="27" bestFit="1" customWidth="1"/>
    <col min="7" max="7" width="25.88671875" bestFit="1" customWidth="1"/>
    <col min="8" max="8" width="24.5546875" bestFit="1" customWidth="1"/>
    <col min="9" max="9" width="12.5546875" bestFit="1" customWidth="1"/>
    <col min="10" max="10" width="23.77734375" bestFit="1" customWidth="1"/>
    <col min="11" max="11" width="13" bestFit="1" customWidth="1"/>
    <col min="12" max="12" width="22" bestFit="1" customWidth="1"/>
    <col min="13" max="13" width="21.21875" bestFit="1" customWidth="1"/>
  </cols>
  <sheetData>
    <row r="9" spans="2:13">
      <c r="B9" s="26" t="s">
        <v>1373</v>
      </c>
      <c r="C9" s="26"/>
      <c r="D9" s="26"/>
    </row>
    <row r="10" spans="2:13">
      <c r="B10" s="23" t="s">
        <v>30</v>
      </c>
      <c r="C10" s="23" t="s">
        <v>31</v>
      </c>
      <c r="D10" s="23" t="s">
        <v>32</v>
      </c>
      <c r="E10" s="23" t="s">
        <v>45</v>
      </c>
      <c r="F10" s="23" t="s">
        <v>49</v>
      </c>
      <c r="G10" s="23" t="s">
        <v>52</v>
      </c>
      <c r="H10" s="23" t="s">
        <v>53</v>
      </c>
      <c r="I10" s="23" t="s">
        <v>54</v>
      </c>
      <c r="J10" s="23" t="s">
        <v>55</v>
      </c>
      <c r="K10" s="23" t="s">
        <v>56</v>
      </c>
      <c r="L10" s="23" t="s">
        <v>57</v>
      </c>
      <c r="M10" s="23" t="s">
        <v>58</v>
      </c>
    </row>
    <row r="11" spans="2:13">
      <c r="B11" s="22" t="s">
        <v>60</v>
      </c>
      <c r="C11" s="22">
        <v>2023</v>
      </c>
      <c r="D11" s="22" t="s">
        <v>167</v>
      </c>
      <c r="E11" s="22">
        <f>INDEX('Main Data'!$E$371:$AI$371, MATCH('EDA 1'!E$10,Table2[[#Headers],[Cereals and products]:[General index]],0))</f>
        <v>176.8</v>
      </c>
      <c r="F11" s="22">
        <f>INDEX('Main Data'!$E$371:$AI$371, MATCH('EDA 1'!F$10,Table2[[#Headers],[Cereals and products]:[General index]],0))</f>
        <v>190.8</v>
      </c>
      <c r="G11" s="22">
        <f>INDEX('Main Data'!$E$371:$AI$371, MATCH('EDA 1'!G$10,Table2[[#Headers],[Cereals and products]:[General index]],0))</f>
        <v>179.8</v>
      </c>
      <c r="H11" s="22">
        <f>INDEX('Main Data'!$E$371:$AI$371, MATCH('EDA 1'!H$10,Table2[[#Headers],[Cereals and products]:[General index]],0))</f>
        <v>187.8</v>
      </c>
      <c r="I11" s="22">
        <f>INDEX('Main Data'!$E$371:$AI$371, MATCH('EDA 1'!I$10,Table2[[#Headers],[Cereals and products]:[General index]],0))</f>
        <v>169.7</v>
      </c>
      <c r="J11" s="22">
        <f>INDEX('Main Data'!$E$371:$AI$371, MATCH('EDA 1'!J$10,Table2[[#Headers],[Cereals and products]:[General index]],0))</f>
        <v>173.8</v>
      </c>
      <c r="K11" s="22">
        <f>INDEX('Main Data'!$E$371:$AI$371, MATCH('EDA 1'!K$10,Table2[[#Headers],[Cereals and products]:[General index]],0))</f>
        <v>180.3</v>
      </c>
      <c r="L11" s="22">
        <f>INDEX('Main Data'!$E$371:$AI$371, MATCH('EDA 1'!L$10,Table2[[#Headers],[Cereals and products]:[General index]],0))</f>
        <v>184.9</v>
      </c>
      <c r="M11" s="22">
        <f>INDEX('Main Data'!$E$371:$AI$371, MATCH('EDA 1'!M$10,Table2[[#Headers],[Cereals and products]:[General index]],0))</f>
        <v>179.5</v>
      </c>
    </row>
    <row r="12" spans="2:13">
      <c r="B12" s="22" t="s">
        <v>85</v>
      </c>
      <c r="C12" s="22">
        <v>2023</v>
      </c>
      <c r="D12" s="22" t="s">
        <v>167</v>
      </c>
      <c r="E12" s="22">
        <f>INDEX('Main Data'!$E$372:$AI$372,MATCH('EDA 1'!E$10,Table2[[#Headers],[Cereals and products]:[General index]],0))</f>
        <v>183.1</v>
      </c>
      <c r="F12" s="22">
        <f>INDEX('Main Data'!$E$372:$AI$372,MATCH('EDA 1'!F$10,Table2[[#Headers],[Cereals and products]:[General index]],0))</f>
        <v>179.3</v>
      </c>
      <c r="G12" s="22">
        <f>INDEX('Main Data'!$E$372:$AI$372,MATCH('EDA 1'!G$10,Table2[[#Headers],[Cereals and products]:[General index]],0))</f>
        <v>170.1</v>
      </c>
      <c r="H12" s="22">
        <f>INDEX('Main Data'!$E$372:$AI$372,MATCH('EDA 1'!H$10,Table2[[#Headers],[Cereals and products]:[General index]],0))</f>
        <v>182.2</v>
      </c>
      <c r="I12" s="22">
        <f>INDEX('Main Data'!$E$372:$AI$372,MATCH('EDA 1'!I$10,Table2[[#Headers],[Cereals and products]:[General index]],0))</f>
        <v>160.4</v>
      </c>
      <c r="J12" s="22">
        <f>INDEX('Main Data'!$E$372:$AI$372,MATCH('EDA 1'!J$10,Table2[[#Headers],[Cereals and products]:[General index]],0))</f>
        <v>169.2</v>
      </c>
      <c r="K12" s="22">
        <f>INDEX('Main Data'!$E$372:$AI$372,MATCH('EDA 1'!K$10,Table2[[#Headers],[Cereals and products]:[General index]],0))</f>
        <v>174.8</v>
      </c>
      <c r="L12" s="22">
        <f>INDEX('Main Data'!$E$372:$AI$372,MATCH('EDA 1'!L$10,Table2[[#Headers],[Cereals and products]:[General index]],0))</f>
        <v>185.6</v>
      </c>
      <c r="M12" s="22">
        <f>INDEX('Main Data'!$E$372:$AI$372,MATCH('EDA 1'!M$10,Table2[[#Headers],[Cereals and products]:[General index]],0))</f>
        <v>171.6</v>
      </c>
    </row>
    <row r="13" spans="2:13">
      <c r="B13" s="22" t="s">
        <v>104</v>
      </c>
      <c r="C13" s="22">
        <v>2023</v>
      </c>
      <c r="D13" s="22" t="s">
        <v>167</v>
      </c>
      <c r="E13" s="22">
        <f>INDEX('Main Data'!$E$373:$AI$373,MATCH('EDA 1'!E$10,Table2[[#Headers],[Cereals and products]:[General index]],0))</f>
        <v>179.1</v>
      </c>
      <c r="F13" s="22">
        <f>INDEX('Main Data'!$E$373:$AI$373,MATCH('EDA 1'!F$10,Table2[[#Headers],[Cereals and products]:[General index]],0))</f>
        <v>186.2</v>
      </c>
      <c r="G13" s="22">
        <f>INDEX('Main Data'!$E$373:$AI$373,MATCH('EDA 1'!G$10,Table2[[#Headers],[Cereals and products]:[General index]],0))</f>
        <v>175.2</v>
      </c>
      <c r="H13" s="22">
        <f>INDEX('Main Data'!$E$373:$AI$373,MATCH('EDA 1'!H$10,Table2[[#Headers],[Cereals and products]:[General index]],0))</f>
        <v>185.7</v>
      </c>
      <c r="I13" s="22">
        <f>INDEX('Main Data'!$E$373:$AI$373,MATCH('EDA 1'!I$10,Table2[[#Headers],[Cereals and products]:[General index]],0))</f>
        <v>164.8</v>
      </c>
      <c r="J13" s="22">
        <f>INDEX('Main Data'!$E$373:$AI$373,MATCH('EDA 1'!J$10,Table2[[#Headers],[Cereals and products]:[General index]],0))</f>
        <v>171.2</v>
      </c>
      <c r="K13" s="22">
        <f>INDEX('Main Data'!$E$373:$AI$373,MATCH('EDA 1'!K$10,Table2[[#Headers],[Cereals and products]:[General index]],0))</f>
        <v>177.1</v>
      </c>
      <c r="L13" s="22">
        <f>INDEX('Main Data'!$E$373:$AI$373,MATCH('EDA 1'!L$10,Table2[[#Headers],[Cereals and products]:[General index]],0))</f>
        <v>185.2</v>
      </c>
      <c r="M13" s="22">
        <f>INDEX('Main Data'!$E$373:$AI$373,MATCH('EDA 1'!M$10,Table2[[#Headers],[Cereals and products]:[General index]],0))</f>
        <v>175.7</v>
      </c>
    </row>
    <row r="16" spans="2:13">
      <c r="B16" s="17"/>
      <c r="C16" s="17"/>
      <c r="D16" s="17"/>
    </row>
    <row r="17" spans="2:9">
      <c r="B17" s="17"/>
      <c r="C17" s="36"/>
      <c r="D17" s="62"/>
      <c r="E17" s="25"/>
    </row>
    <row r="18" spans="2:9">
      <c r="B18" s="17"/>
      <c r="C18" s="36"/>
      <c r="D18" s="62"/>
      <c r="E18" s="25"/>
    </row>
    <row r="19" spans="2:9">
      <c r="B19" s="17"/>
      <c r="C19" s="36"/>
      <c r="D19" s="62"/>
      <c r="E19" s="67"/>
    </row>
    <row r="20" spans="2:9">
      <c r="B20" s="17"/>
      <c r="C20" s="36"/>
      <c r="D20" s="62"/>
      <c r="E20" s="25"/>
    </row>
    <row r="21" spans="2:9">
      <c r="B21" s="17"/>
      <c r="C21" s="36"/>
      <c r="D21" s="62"/>
      <c r="E21" s="25"/>
    </row>
    <row r="22" spans="2:9">
      <c r="B22" s="17"/>
      <c r="C22" s="36"/>
      <c r="D22" s="62"/>
      <c r="E22" s="25"/>
    </row>
    <row r="23" spans="2:9">
      <c r="B23" s="17"/>
      <c r="C23" s="36"/>
      <c r="D23" s="62"/>
      <c r="E23" s="25"/>
    </row>
    <row r="24" spans="2:9">
      <c r="B24" s="17"/>
      <c r="C24" s="36"/>
      <c r="D24" s="62"/>
      <c r="E24" s="25"/>
    </row>
    <row r="25" spans="2:9">
      <c r="B25" s="17"/>
      <c r="C25" s="36"/>
      <c r="D25" s="62"/>
      <c r="E25" s="25"/>
    </row>
    <row r="26" spans="2:9">
      <c r="B26" s="17"/>
      <c r="C26" s="63"/>
      <c r="D26" s="64"/>
    </row>
    <row r="31" spans="2:9">
      <c r="B31" s="68" t="s">
        <v>1209</v>
      </c>
      <c r="C31" s="69" t="s">
        <v>60</v>
      </c>
      <c r="D31" s="70" t="s">
        <v>1269</v>
      </c>
      <c r="F31" s="23" t="s">
        <v>1209</v>
      </c>
      <c r="G31" s="23" t="s">
        <v>1269</v>
      </c>
      <c r="H31" s="23" t="s">
        <v>1270</v>
      </c>
      <c r="I31" s="23" t="s">
        <v>1295</v>
      </c>
    </row>
    <row r="32" spans="2:9">
      <c r="B32" s="51" t="s">
        <v>45</v>
      </c>
      <c r="C32">
        <f t="shared" ref="C32:C40" si="0">INDEX($E$11:$M$11,MATCH($B32,$E$10:$M$10,0))</f>
        <v>176.8</v>
      </c>
      <c r="D32" s="56">
        <f t="shared" ref="D32:D41" si="1">C32/$C$41</f>
        <v>0.108907231735863</v>
      </c>
      <c r="F32" s="22" t="s">
        <v>45</v>
      </c>
      <c r="G32" s="37">
        <v>0.108907231735863</v>
      </c>
      <c r="H32" s="37">
        <v>0.11615809173380703</v>
      </c>
      <c r="I32" s="74">
        <v>0.11192350956130483</v>
      </c>
    </row>
    <row r="33" spans="2:9">
      <c r="B33" s="51" t="s">
        <v>49</v>
      </c>
      <c r="C33">
        <f t="shared" si="0"/>
        <v>190.8</v>
      </c>
      <c r="D33" s="56">
        <f t="shared" si="1"/>
        <v>0.11753110755205125</v>
      </c>
      <c r="F33" s="22" t="s">
        <v>49</v>
      </c>
      <c r="G33" s="37">
        <v>0.11753110755205125</v>
      </c>
      <c r="H33" s="37">
        <v>0.11374738311235173</v>
      </c>
      <c r="I33" s="74">
        <v>0.1163604549431321</v>
      </c>
    </row>
    <row r="34" spans="2:9">
      <c r="B34" s="51" t="s">
        <v>52</v>
      </c>
      <c r="C34">
        <f t="shared" si="0"/>
        <v>179.8</v>
      </c>
      <c r="D34" s="56">
        <f t="shared" si="1"/>
        <v>0.1107552051250462</v>
      </c>
      <c r="F34" s="22" t="s">
        <v>52</v>
      </c>
      <c r="G34" s="37">
        <v>0.1107552051250462</v>
      </c>
      <c r="H34" s="37">
        <v>0.1079109306604073</v>
      </c>
      <c r="I34" s="74">
        <v>0.10948631421072365</v>
      </c>
    </row>
    <row r="35" spans="2:9">
      <c r="B35" s="51" t="s">
        <v>53</v>
      </c>
      <c r="C35">
        <f t="shared" si="0"/>
        <v>187.8</v>
      </c>
      <c r="D35" s="56">
        <f t="shared" si="1"/>
        <v>0.11568313416286806</v>
      </c>
      <c r="F35" s="22" t="s">
        <v>53</v>
      </c>
      <c r="G35" s="37">
        <v>0.11568313416286806</v>
      </c>
      <c r="H35" s="37">
        <v>0.11558713442872551</v>
      </c>
      <c r="I35" s="74">
        <v>0.1160479940007499</v>
      </c>
    </row>
    <row r="36" spans="2:9">
      <c r="B36" s="51" t="s">
        <v>54</v>
      </c>
      <c r="C36">
        <f t="shared" si="0"/>
        <v>169.7</v>
      </c>
      <c r="D36" s="56">
        <f t="shared" si="1"/>
        <v>0.10453369471479609</v>
      </c>
      <c r="F36" s="22" t="s">
        <v>54</v>
      </c>
      <c r="G36" s="37">
        <v>0.10453369471479609</v>
      </c>
      <c r="H36" s="37">
        <v>0.10175727970563982</v>
      </c>
      <c r="I36" s="74">
        <v>0.10298712660917386</v>
      </c>
    </row>
    <row r="37" spans="2:9">
      <c r="B37" s="51" t="s">
        <v>55</v>
      </c>
      <c r="C37">
        <f t="shared" si="0"/>
        <v>173.8</v>
      </c>
      <c r="D37" s="56">
        <f t="shared" si="1"/>
        <v>0.10705925834667981</v>
      </c>
      <c r="F37" s="22" t="s">
        <v>55</v>
      </c>
      <c r="G37" s="37">
        <v>0.10705925834667981</v>
      </c>
      <c r="H37" s="37">
        <v>0.10733997335532577</v>
      </c>
      <c r="I37" s="74">
        <v>0.10698662667166603</v>
      </c>
    </row>
    <row r="38" spans="2:9">
      <c r="B38" s="51" t="s">
        <v>56</v>
      </c>
      <c r="C38">
        <f t="shared" si="0"/>
        <v>180.3</v>
      </c>
      <c r="D38" s="56">
        <f t="shared" si="1"/>
        <v>0.11106320068991006</v>
      </c>
      <c r="F38" s="22" t="s">
        <v>56</v>
      </c>
      <c r="G38" s="37">
        <v>0.11106320068991006</v>
      </c>
      <c r="H38" s="37">
        <v>0.11089259658694414</v>
      </c>
      <c r="I38" s="74">
        <v>0.11067366579177602</v>
      </c>
    </row>
    <row r="39" spans="2:9">
      <c r="B39" s="51" t="s">
        <v>57</v>
      </c>
      <c r="C39">
        <f t="shared" si="0"/>
        <v>184.9</v>
      </c>
      <c r="D39" s="56">
        <f t="shared" si="1"/>
        <v>0.11389675988665762</v>
      </c>
      <c r="F39" s="22" t="s">
        <v>57</v>
      </c>
      <c r="G39" s="37">
        <v>0.11389675988665762</v>
      </c>
      <c r="H39" s="37">
        <v>0.11774408424792236</v>
      </c>
      <c r="I39" s="74">
        <v>0.11573553305836769</v>
      </c>
    </row>
    <row r="40" spans="2:9">
      <c r="B40" s="51" t="s">
        <v>58</v>
      </c>
      <c r="C40">
        <f t="shared" si="0"/>
        <v>179.5</v>
      </c>
      <c r="D40" s="56">
        <f t="shared" si="1"/>
        <v>0.11057040778612787</v>
      </c>
      <c r="F40" s="22" t="s">
        <v>58</v>
      </c>
      <c r="G40" s="37">
        <v>0.11057040778612787</v>
      </c>
      <c r="H40" s="37">
        <v>0.1088625261688765</v>
      </c>
      <c r="I40" s="74">
        <v>0.10979877515310585</v>
      </c>
    </row>
    <row r="41" spans="2:9">
      <c r="B41" s="53" t="s">
        <v>1268</v>
      </c>
      <c r="C41" s="54">
        <f>SUM(C32:C40)</f>
        <v>1623.4</v>
      </c>
      <c r="D41" s="57">
        <f t="shared" si="1"/>
        <v>1</v>
      </c>
    </row>
    <row r="44" spans="2:9">
      <c r="B44" s="68" t="s">
        <v>1209</v>
      </c>
      <c r="C44" s="69" t="s">
        <v>85</v>
      </c>
      <c r="D44" s="70" t="s">
        <v>1270</v>
      </c>
    </row>
    <row r="45" spans="2:9">
      <c r="B45" s="51" t="s">
        <v>45</v>
      </c>
      <c r="C45">
        <f t="shared" ref="C45:C53" si="2">INDEX($E$12:$M$12,MATCH($B45,$E$10:$M$10,0))</f>
        <v>183.1</v>
      </c>
      <c r="D45" s="56">
        <f>C45/$C$54</f>
        <v>0.11615809173380703</v>
      </c>
    </row>
    <row r="46" spans="2:9">
      <c r="B46" s="51" t="s">
        <v>49</v>
      </c>
      <c r="C46">
        <f t="shared" si="2"/>
        <v>179.3</v>
      </c>
      <c r="D46" s="56">
        <f t="shared" ref="D46:D54" si="3">C46/$C$54</f>
        <v>0.11374738311235173</v>
      </c>
    </row>
    <row r="47" spans="2:9">
      <c r="B47" s="51" t="s">
        <v>52</v>
      </c>
      <c r="C47">
        <f t="shared" si="2"/>
        <v>170.1</v>
      </c>
      <c r="D47" s="56">
        <f t="shared" si="3"/>
        <v>0.1079109306604073</v>
      </c>
    </row>
    <row r="48" spans="2:9">
      <c r="B48" s="51" t="s">
        <v>53</v>
      </c>
      <c r="C48">
        <f t="shared" si="2"/>
        <v>182.2</v>
      </c>
      <c r="D48" s="56">
        <f t="shared" si="3"/>
        <v>0.11558713442872551</v>
      </c>
    </row>
    <row r="49" spans="2:4">
      <c r="B49" s="51" t="s">
        <v>54</v>
      </c>
      <c r="C49">
        <f t="shared" si="2"/>
        <v>160.4</v>
      </c>
      <c r="D49" s="56">
        <f t="shared" si="3"/>
        <v>0.10175727970563982</v>
      </c>
    </row>
    <row r="50" spans="2:4">
      <c r="B50" s="51" t="s">
        <v>55</v>
      </c>
      <c r="C50">
        <f t="shared" si="2"/>
        <v>169.2</v>
      </c>
      <c r="D50" s="56">
        <f t="shared" si="3"/>
        <v>0.10733997335532577</v>
      </c>
    </row>
    <row r="51" spans="2:4">
      <c r="B51" s="51" t="s">
        <v>56</v>
      </c>
      <c r="C51">
        <f t="shared" si="2"/>
        <v>174.8</v>
      </c>
      <c r="D51" s="56">
        <f t="shared" si="3"/>
        <v>0.11089259658694414</v>
      </c>
    </row>
    <row r="52" spans="2:4">
      <c r="B52" s="51" t="s">
        <v>57</v>
      </c>
      <c r="C52">
        <f t="shared" si="2"/>
        <v>185.6</v>
      </c>
      <c r="D52" s="56">
        <f t="shared" si="3"/>
        <v>0.11774408424792236</v>
      </c>
    </row>
    <row r="53" spans="2:4">
      <c r="B53" s="51" t="s">
        <v>58</v>
      </c>
      <c r="C53">
        <f t="shared" si="2"/>
        <v>171.6</v>
      </c>
      <c r="D53" s="56">
        <f t="shared" si="3"/>
        <v>0.1088625261688765</v>
      </c>
    </row>
    <row r="54" spans="2:4">
      <c r="B54" s="53" t="s">
        <v>1268</v>
      </c>
      <c r="C54" s="54">
        <f>SUM(C45:C53)</f>
        <v>1576.2999999999997</v>
      </c>
      <c r="D54" s="57">
        <f t="shared" si="3"/>
        <v>1</v>
      </c>
    </row>
    <row r="57" spans="2:4">
      <c r="B57" s="68" t="s">
        <v>1209</v>
      </c>
      <c r="C57" s="69" t="s">
        <v>1267</v>
      </c>
      <c r="D57" s="70" t="s">
        <v>1271</v>
      </c>
    </row>
    <row r="58" spans="2:4">
      <c r="B58" s="51" t="s">
        <v>45</v>
      </c>
      <c r="C58">
        <f t="shared" ref="C58:C66" si="4">INDEX($E$13:$M$13,MATCH($B58,$E$10:$M$10,0))</f>
        <v>179.1</v>
      </c>
      <c r="D58" s="71">
        <f>C58/$C$67</f>
        <v>0.11192350956130483</v>
      </c>
    </row>
    <row r="59" spans="2:4">
      <c r="B59" s="51" t="s">
        <v>49</v>
      </c>
      <c r="C59">
        <f t="shared" si="4"/>
        <v>186.2</v>
      </c>
      <c r="D59" s="71">
        <f t="shared" ref="D59:D67" si="5">C59/$C$67</f>
        <v>0.1163604549431321</v>
      </c>
    </row>
    <row r="60" spans="2:4">
      <c r="B60" s="51" t="s">
        <v>52</v>
      </c>
      <c r="C60">
        <f t="shared" si="4"/>
        <v>175.2</v>
      </c>
      <c r="D60" s="71">
        <f t="shared" si="5"/>
        <v>0.10948631421072365</v>
      </c>
    </row>
    <row r="61" spans="2:4">
      <c r="B61" s="51" t="s">
        <v>53</v>
      </c>
      <c r="C61">
        <f t="shared" si="4"/>
        <v>185.7</v>
      </c>
      <c r="D61" s="71">
        <f t="shared" si="5"/>
        <v>0.1160479940007499</v>
      </c>
    </row>
    <row r="62" spans="2:4">
      <c r="B62" s="51" t="s">
        <v>54</v>
      </c>
      <c r="C62">
        <f t="shared" si="4"/>
        <v>164.8</v>
      </c>
      <c r="D62" s="71">
        <f t="shared" si="5"/>
        <v>0.10298712660917386</v>
      </c>
    </row>
    <row r="63" spans="2:4">
      <c r="B63" s="51" t="s">
        <v>55</v>
      </c>
      <c r="C63">
        <f t="shared" si="4"/>
        <v>171.2</v>
      </c>
      <c r="D63" s="71">
        <f t="shared" si="5"/>
        <v>0.10698662667166603</v>
      </c>
    </row>
    <row r="64" spans="2:4">
      <c r="B64" s="51" t="s">
        <v>56</v>
      </c>
      <c r="C64">
        <f t="shared" si="4"/>
        <v>177.1</v>
      </c>
      <c r="D64" s="71">
        <f t="shared" si="5"/>
        <v>0.11067366579177602</v>
      </c>
    </row>
    <row r="65" spans="2:4">
      <c r="B65" s="51" t="s">
        <v>57</v>
      </c>
      <c r="C65">
        <f t="shared" si="4"/>
        <v>185.2</v>
      </c>
      <c r="D65" s="71">
        <f t="shared" si="5"/>
        <v>0.11573553305836769</v>
      </c>
    </row>
    <row r="66" spans="2:4">
      <c r="B66" s="51" t="s">
        <v>58</v>
      </c>
      <c r="C66">
        <f t="shared" si="4"/>
        <v>175.7</v>
      </c>
      <c r="D66" s="71">
        <f t="shared" si="5"/>
        <v>0.10979877515310585</v>
      </c>
    </row>
    <row r="67" spans="2:4">
      <c r="B67" s="53" t="s">
        <v>1268</v>
      </c>
      <c r="C67" s="54">
        <f>SUM(C58:C66)</f>
        <v>1600.2</v>
      </c>
      <c r="D67" s="72">
        <f t="shared" si="5"/>
        <v>1</v>
      </c>
    </row>
  </sheetData>
  <conditionalFormatting sqref="G32:G40">
    <cfRule type="colorScale" priority="3">
      <colorScale>
        <cfvo type="min"/>
        <cfvo type="percentile" val="50"/>
        <cfvo type="max"/>
        <color rgb="FFF8696B"/>
        <color rgb="FFFFEB84"/>
        <color rgb="FF63BE7B"/>
      </colorScale>
    </cfRule>
  </conditionalFormatting>
  <conditionalFormatting sqref="H32:H40">
    <cfRule type="colorScale" priority="2">
      <colorScale>
        <cfvo type="min"/>
        <cfvo type="percentile" val="50"/>
        <cfvo type="max"/>
        <color rgb="FFF8696B"/>
        <color rgb="FFFFEB84"/>
        <color rgb="FF63BE7B"/>
      </colorScale>
    </cfRule>
  </conditionalFormatting>
  <conditionalFormatting sqref="I32:I4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52CFC-BC94-48F6-903E-685F6211BB8D}">
  <dimension ref="B2:L14"/>
  <sheetViews>
    <sheetView topLeftCell="A4" workbookViewId="0">
      <selection activeCell="N5" sqref="N5"/>
    </sheetView>
  </sheetViews>
  <sheetFormatPr defaultRowHeight="14.4"/>
  <cols>
    <col min="2" max="2" width="11.21875" bestFit="1" customWidth="1"/>
    <col min="3" max="3" width="6.88671875" bestFit="1" customWidth="1"/>
    <col min="4" max="4" width="9.77734375" bestFit="1" customWidth="1"/>
    <col min="5" max="5" width="11.77734375" bestFit="1" customWidth="1"/>
    <col min="6" max="7" width="14.44140625" customWidth="1"/>
    <col min="8" max="8" width="10.77734375" bestFit="1" customWidth="1"/>
    <col min="9" max="9" width="6.88671875" bestFit="1" customWidth="1"/>
    <col min="10" max="10" width="9.77734375" bestFit="1" customWidth="1"/>
    <col min="11" max="11" width="11.77734375" bestFit="1" customWidth="1"/>
    <col min="12" max="12" width="22.109375" bestFit="1" customWidth="1"/>
    <col min="16" max="16" width="13.77734375" bestFit="1" customWidth="1"/>
    <col min="17" max="17" width="19.109375" bestFit="1" customWidth="1"/>
  </cols>
  <sheetData>
    <row r="2" spans="2:12">
      <c r="B2" t="s">
        <v>1296</v>
      </c>
    </row>
    <row r="3" spans="2:12">
      <c r="B3" t="s">
        <v>30</v>
      </c>
      <c r="C3" t="s">
        <v>31</v>
      </c>
      <c r="D3" t="s">
        <v>62</v>
      </c>
      <c r="E3" t="s">
        <v>273</v>
      </c>
      <c r="F3" t="s">
        <v>1217</v>
      </c>
    </row>
    <row r="4" spans="2:12">
      <c r="B4" t="s">
        <v>104</v>
      </c>
      <c r="C4">
        <v>2017</v>
      </c>
      <c r="D4">
        <v>130.30000000000001</v>
      </c>
      <c r="E4">
        <v>137.19999999999999</v>
      </c>
      <c r="F4" s="65">
        <f>(YoY_Inflation_Rural_Urban[[#This Row],[December]]-YoY_Inflation_Rural_Urban[[#This Row],[January]])/YoY_Inflation_Rural_Urban[[#This Row],[January]]</f>
        <v>5.295471987720627E-2</v>
      </c>
      <c r="L4" s="65"/>
    </row>
    <row r="5" spans="2:12">
      <c r="B5" t="s">
        <v>104</v>
      </c>
      <c r="C5">
        <v>2018</v>
      </c>
      <c r="D5">
        <v>136.9</v>
      </c>
      <c r="E5">
        <v>140.1</v>
      </c>
      <c r="F5" s="65">
        <f>(YoY_Inflation_Rural_Urban[[#This Row],[December]]-YoY_Inflation_Rural_Urban[[#This Row],[January]])/YoY_Inflation_Rural_Urban[[#This Row],[January]]</f>
        <v>2.3374726077428697E-2</v>
      </c>
      <c r="L5" s="65"/>
    </row>
    <row r="6" spans="2:12">
      <c r="B6" t="s">
        <v>104</v>
      </c>
      <c r="C6">
        <v>2019</v>
      </c>
      <c r="D6">
        <v>139.6</v>
      </c>
      <c r="E6">
        <v>150.4</v>
      </c>
      <c r="F6" s="65">
        <f>(YoY_Inflation_Rural_Urban[[#This Row],[December]]-YoY_Inflation_Rural_Urban[[#This Row],[January]])/YoY_Inflation_Rural_Urban[[#This Row],[January]]</f>
        <v>7.7363896848137617E-2</v>
      </c>
      <c r="L6" s="65"/>
    </row>
    <row r="7" spans="2:12">
      <c r="B7" t="s">
        <v>104</v>
      </c>
      <c r="C7">
        <v>2020</v>
      </c>
      <c r="D7">
        <v>150.19999999999999</v>
      </c>
      <c r="E7">
        <v>158.9</v>
      </c>
      <c r="F7" s="65">
        <f>(YoY_Inflation_Rural_Urban[[#This Row],[December]]-YoY_Inflation_Rural_Urban[[#This Row],[January]])/YoY_Inflation_Rural_Urban[[#This Row],[January]]</f>
        <v>5.7922769640479481E-2</v>
      </c>
      <c r="L7" s="65"/>
    </row>
    <row r="8" spans="2:12">
      <c r="B8" t="s">
        <v>104</v>
      </c>
      <c r="C8">
        <v>2021</v>
      </c>
      <c r="D8">
        <v>157.30000000000001</v>
      </c>
      <c r="E8">
        <v>166.2</v>
      </c>
      <c r="F8" s="65">
        <f>(YoY_Inflation_Rural_Urban[[#This Row],[December]]-YoY_Inflation_Rural_Urban[[#This Row],[January]])/YoY_Inflation_Rural_Urban[[#This Row],[January]]</f>
        <v>5.657978385251098E-2</v>
      </c>
      <c r="L8" s="65"/>
    </row>
    <row r="9" spans="2:12">
      <c r="B9" t="s">
        <v>104</v>
      </c>
      <c r="C9">
        <v>2022</v>
      </c>
      <c r="D9">
        <v>165.7</v>
      </c>
      <c r="E9">
        <v>175.7</v>
      </c>
      <c r="F9" s="65">
        <f>(YoY_Inflation_Rural_Urban[[#This Row],[December]]-YoY_Inflation_Rural_Urban[[#This Row],[January]])/YoY_Inflation_Rural_Urban[[#This Row],[January]]</f>
        <v>6.0350030175015092E-2</v>
      </c>
      <c r="L9" s="65"/>
    </row>
    <row r="10" spans="2:12">
      <c r="B10" t="s">
        <v>104</v>
      </c>
      <c r="C10">
        <v>2023</v>
      </c>
      <c r="D10">
        <v>176.5</v>
      </c>
      <c r="F10" s="36"/>
    </row>
    <row r="11" spans="2:12">
      <c r="F11" s="36"/>
    </row>
    <row r="12" spans="2:12">
      <c r="F12" s="36"/>
    </row>
    <row r="13" spans="2:12">
      <c r="F13" s="36"/>
    </row>
    <row r="14" spans="2:12">
      <c r="F14" s="36"/>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c f f 4 6 2 b - 0 4 4 4 - 4 8 4 a - b 1 7 2 - 8 f 8 8 c 7 d b f 2 0 6 "   x m l n s = " h t t p : / / s c h e m a s . m i c r o s o f t . c o m / D a t a M a s h u p " > A A A A A N A K A A B Q S w M E F A A C A A g A p r 5 m 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m v m Z 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p r 5 m W b 1 z a c L R B w A A E o Q A A B M A H A B G b 3 J t d W x h c y 9 T Z W N 0 a W 9 u M S 5 t I K I Y A C i g F A A A A A A A A A A A A A A A A A A A A A A A A A A A A O 2 d / 0 / b O B T A f 0 f i f 7 C y X 1 q t q 0 h g u 9 v t O I k r 4 7 b p N j g Y O y F A k 5 u a N i K 1 K 8 c B K s T / f r a T N N / s t E C 5 A X v 8 A O m z E / s 9 + 7 3 3 6 U s i I u K L g F F 0 k P x 1 3 6 2 s R C P M y Q C 9 c L b C 8 P t H O g i w + k 2 u v h 9 O B P u + N e F B 6 K 2 j l t t 2 0 C Y K i V h d Q f L n g M X c J 1 L S i y 6 6 2 8 y P x 4 S K 1 k 4 Q k m 6 P U S E / R C 2 n 9 9 v J Y U R 4 d E K D E Q 5 P t t k l D R k e R C f z h u r 6 0 Y X T 7 h x v k z A Y B 4 L w T a f j d F C P h f G Y R p v r a x 3 0 n v p s E N D h p u u 9 9 j r o n 5 g J c i C m I d n M D 7 t f G C W n 7 U 4 y 5 R d O b 4 T p k K C v 0 w l R y n z F f d n n K 8 c 0 O m N 8 n F x d N U a t R L 3 O 9 b W T S F 0 5 u p A t S J A r c d N B m d y z y N c t 8 g 2 L / L V F / s Y i / 8 U i / 9 U i f 2 u R u 2 u 2 B p v G r k 1 l 1 6 a z a 1 P a t W n t 2 t R 2 b X q 7 N s V d m + a e T X P P u t Y 2 z T 2 b 5 p 5 N c 8 + m u W f T 3 L N p 7 t k 0 9 2 y a r 5 c 1 v 2 m v r g T U 5 C L F 4 P A n l 4 6 L d h g b o B 4 W Z M h 4 Q C J z R H h / 5 Z O w 2 4 s 5 l 1 H g X 8 b P + 4 y d t 9 r X x 1 / w m G w 6 2 u u k Z U 5 v j t N I c V p x 0 M H t P F T F M s Z r y h 4 R r I Q f q X i z 0 V X n a O l n O e S o b h j C C Q 4 j h O k A T T g b x L 6 I s k 4 0 H v c J T 0 4 m W O g + Z 0 E 0 M r S / H w 5 N Z w X h + b w r 7 w b p 6 G f Y 2 L 7 D 4 8 D Y 8 I 0 M i V B W M j X u x W F E 5 m p 1 E A 8 x 1 5 3 k e p w l i Y H w q a n n J P C N A 8 k 4 + w q H P h u x M P B R n 1 w Q j o f m K X E y 0 V t q r A z e Q R H F / r n 6 e 0 m I i B A R f t d i + I 6 2 u p 4 n M d r 5 L 4 4 D m m g b C c z 9 k X E C O 9 L A c j i l c 9 p X z 8 B q c 9 3 n o s n K 2 i l U r 0 a 9 M Z V C 1 s e + z 3 T n g A p 2 F f i Y G t e k F z I x k t n N P J y 4 T P a 2 7 a x k J 9 n 7 f W B x V L g 4 p t P k y j E J 9 a l h M B w J y 3 l E r v E A D a X O q f k I v 7 D s i g 9 y i Y X J T 7 R D T x h P n M l n 4 3 F M p S n U x j P 0 3 i e + 9 E 6 N L a o 7 H s t J K N o w O a D c 4 7 b L 7 E k Q Y R S H y J f 7 L 9 l G Z 2 q 3 G x 0 9 i G Q M C z E l U m P T V i P S Q + S l A k U v l f a b n D f 2 y Z h d y L 2 + K 0 a E Z / S S x 7 U D E s r x U 3 G r E v 0 6 h c C W x b J Z 9 D L G l N w 9 G / z R 7 E o W 3 2 l w F o t 3 F J Q / p J P g Q p L Y o K 5 4 2 q T N k q t v t p a O O x Z D y L V w t o T g Q T 8 W R I m / 4 T A m T j 6 H v d I M 8 g l o e c s 0 x w 7 6 O 4 h E d 1 v + C q h v 7 n O c z E e C J S p M r T q 2 Z G E J r v K 0 f X Z Z W 3 Q l a 9 X m 1 0 E E + y P U O l Z q n s p T v D X P Q 4 y j o m C 9 X d x g j A / 0 I D U b p 0 2 5 e c v z k d u r Z L n a D t u P 5 Q Z X B 4 e 8 j + l M 8 j L 5 e G P R 0 7 U o W p / o T F c 9 o t L N + Y y n T r t E I 5 V r v 1 t d W c 2 R J A 1 X O J x G w X 1 Q B E g E S A R I B E g E S O Q u J F J Z q p v F k 6 8 t 3 1 c T s L m f O Q l X Z r P 0 b O x W s 3 F j e j 6 Q G 6 s + p B Q a 0 v E s T e y q R N n d k s t O V X 2 r u I p b g 4 G a X h w J N s 4 v K K X J j F v l E b N V S r d D p o 8 2 7 x 6 L A r U 7 d 8 9 a 1 8 4 n T G O s w 6 y z Q / o 8 O / 6 s I p c 6 0 I W 5 R K I b P s W U J H 9 D / X k r H s o p a Q I l E 0 H S w Z x d u S j p 4 R e 5 g J l 4 m / j J s d y / a f J v o 5 f I v R v V l E z S u T a Q c t k E i 3 N N w Z R u b f U M P H N 9 X R 2 r Y S V r 5 7 s N O p Z m U t W x o N r t 2 a 1 w Z W + + j m 7 T N p 0 h T Z P + R b Y r j V 0 k u x 6 T u B Y m Y R a g D q A O o A 6 g D q D u / 4 U 6 0 5 6 z r n 9 9 Z e c t Z b 5 2 c x a r a X V K y 9 F o / 4 p B b c U L a + 3 C z K k p H a Y c q g o Y x S z b 1 n O 4 B z z e q 7 a z O L D f f r U f + d o W G a N u w 0 o J S W k + 1 t Q i J 5 E c + N p N n k 1 B S U t f H R U i 9 Q A L A l g C W A J Y A l j y k F h i S F u q w Q 4 k h V B 1 d 8 q p j n 5 r 0 L l V v c X G B r e t v B Q K L 1 n d J S u 7 J F W X t O i S 1 l x m J Z d i x S U v u B T q L c V y S 1 Z t e b m k W k v T / c l K a a L Z z o t R m P U O 0 q J E N a 8 g W a G o W i G y 3 G 4 p Q J r C o r 7 Q Q T x e r D J Y L U M + T M 2 l Q k I 9 H g 8 I Y o E M F H n 5 5 f k y E J R m g I G A g Y C B n l 5 p p h T L n v J X 9 8 d c h U n P e l G 0 9 i n 6 / Y / 0 X h j y 1 h 3 d x d Q j I z n k u f Z O K f g 1 9 t E c O K f H V E 2 l 4 Z m Z S p Y / Y k c y Y 5 6 l N 1 e K h n q 2 m R 6 q H Z D p I d N D p n 9 6 m f 6 H 3 7 S Q K c Z b c 9 e T 9 F M U b d R F r + u i N 9 n V 8 i c 8 Z 8 U I n X J z e V Y H e b g v 6 2 n p w 2 7 f w r f 0 Y j a t T K O Y T m c b 8 Z n k T k i Q k C A h Q U K C f D I J 8 k d 9 + c 0 N f J e 7 H p b M b N u 4 x j d q d m k 4 R Y n l G t 6 v M d 0 N s b n q g 1 h n e a / n m B V u e l n H f M Z i r + 7 M v + 9 T e 1 Q Y H r W t 3 / Q p r f 1 d n k l d 8 L H b u 9 8 d U V 2 K s 2 x 4 Y n c R 6 C 4 / f V 2 7 O + W + r V a a 1 q o C N 2 P m 2 a w 0 H + c + 1 b Z G H N c e c p p f / S r Z q P r 8 T G U I w + M z 5 U g C L A w s D C w M L A w s D C w M L A w s D C w M L L x c F j a 4 7 C O C 4 i Q 0 A A U D B Q M F A w U D B Q M F A w U D B Q M F A w U v l 4 J T 5 1 s O + d q X 6 V b l 4 M a A A U g M S A x I D E g M S A x I D E g M S A x I D E i 8 Z C R u c s 5 H B c p N w Q E 4 G T g Z O B k 4 G T g Z O B k 4 G T g Z O B k 4 e b m c 3 O R y j w q T S z F s l q Q B k A G Q A Z A B k A G Q f z Z A 7 j S 8 E 3 8 P n K 3 / v 6 n H q C r g L + D v T 4 + / Z Z A 1 O 6 Q d Y R + e Y C s A m 7 m w / i f H A K 4 A r g C u A K 4 A r g C u A K 4 A r g C u P y 2 4 l j 3 k x w L r f 1 B L A Q I t A B Q A A g A I A K a + Z l l 4 N 4 j c p g A A A P Y A A A A S A A A A A A A A A A A A A A A A A A A A A A B D b 2 5 m a W c v U G F j a 2 F n Z S 5 4 b W x Q S w E C L Q A U A A I A C A C m v m Z Z U 3 I 4 L J s A A A D h A A A A E w A A A A A A A A A A A A A A A A D y A A A A W 0 N v b n R l b n R f V H l w Z X N d L n h t b F B L A Q I t A B Q A A g A I A K a + Z l m 9 c 2 n C 0 Q c A A B K E A A A T A A A A A A A A A A A A A A A A A N o B A A B G b 3 J t d W x h c y 9 T Z W N 0 a W 9 u M S 5 t U E s F B g A A A A A D A A M A w g A A A P g 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H l A A A A A A A A r + U 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F s b F 9 J b m R p Y V 9 J b m R l e F 9 V c H R v X 0 F w c m l s M j M l M j A o M S k 8 L 0 l 0 Z W 1 Q Y X R o P j w v S X R l b U x v Y 2 F 0 a W 9 u P j x T d G F i b G V F b n R y a W V z P j x F b n R y e S B U e X B l P S J B Z G R l Z F R v R G F 0 Y U 1 v Z G V s I i B W Y W x 1 Z T 0 i b D A i I C 8 + P E V u d H J 5 I F R 5 c G U 9 I k J 1 Z m Z l c k 5 l e H R S Z W Z y Z X N o I i B W Y W x 1 Z T 0 i b D E i I C 8 + P E V u d H J 5 I F R 5 c G U 9 I k Z p b G x D b 3 V u d C I g V m F s d W U 9 I m w z N z M i I C 8 + P E V u d H J 5 I F R 5 c G U 9 I k Z p b G x F b m F i b G V k I i B W Y W x 1 Z T 0 i b D E i I C 8 + P E V u d H J 5 I F R 5 c G U 9 I k Z p b G x F c n J v c k N v Z G U i I F Z h b H V l P S J z V W 5 r b m 9 3 b i I g L z 4 8 R W 5 0 c n k g V H l w Z T 0 i R m l s b E V y c m 9 y Q 2 9 1 b n Q i I F Z h b H V l P S J s M C I g L z 4 8 R W 5 0 c n k g V H l w Z T 0 i R m l s b E x h c 3 R V c G R h d G V k I i B W Y W x 1 Z T 0 i Z D I w M j Q t M D c t M j Z U M D c 6 N D A 6 M T k u O T M 4 N D I 3 M V o i I C 8 + P E V u d H J 5 I F R 5 c G U 9 I k Z p b G x D b 2 x 1 b W 5 U e X B l c y I g V m F s d W U 9 I n N 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x Y z E 4 N W Y 3 L W E 0 O W I t N G M 3 Y y 1 h N j A z L T l l N j k x Z D Z h M z d i M S I g L z 4 8 R W 5 0 c n k g V H l w Z T 0 i U m V s Y X R p b 2 5 z a G l w S W 5 m b 0 N v b n R h a W 5 l c i I g V m F s d W U 9 I n N 7 J n F 1 b 3 Q 7 Y 2 9 s d W 1 u Q 2 9 1 b n Q m c X V v d D s 6 M z A s J n F 1 b 3 Q 7 a 2 V 5 Q 2 9 s d W 1 u T m F t Z X M m c X V v d D s 6 W 1 0 s J n F 1 b 3 Q 7 c X V l c n l S Z W x h d G l v b n N o a X B z J n F 1 b 3 Q 7 O l t d L C Z x d W 9 0 O 2 N v b H V t b k l k Z W 5 0 a X R p Z X M m c X V v d D s 6 W y Z x d W 9 0 O 1 N l Y 3 R p b 2 4 x L 0 F s b F 9 J b m R p Y V 9 J b m R l e F 9 V c H R v X 0 F w c m l s M j M g K D E p L 0 N o Y W 5 n Z S B U e X B l L n t D b 2 x 1 b W 4 x L D B 9 J n F 1 b 3 Q 7 L C Z x d W 9 0 O 1 N l Y 3 R p b 2 4 x L 0 F s b F 9 J b m R p Y V 9 J b m R l e F 9 V c H R v X 0 F w c m l s M j M g K D E p L 0 N o Y W 5 n Z S B U e X B l L n t D b 2 x 1 b W 4 y L D F 9 J n F 1 b 3 Q 7 L C Z x d W 9 0 O 1 N l Y 3 R p b 2 4 x L 0 F s b F 9 J b m R p Y V 9 J b m R l e F 9 V c H R v X 0 F w c m l s M j M g K D E p L 0 N o Y W 5 n Z S B U e X B l L n t D b 2 x 1 b W 4 z L D J 9 J n F 1 b 3 Q 7 L C Z x d W 9 0 O 1 N l Y 3 R p b 2 4 x L 0 F s b F 9 J b m R p Y V 9 J b m R l e F 9 V c H R v X 0 F w c m l s M j M g K D E p L 0 N o Y W 5 n Z S B U e X B l L n t D b 2 x 1 b W 4 0 L D N 9 J n F 1 b 3 Q 7 L C Z x d W 9 0 O 1 N l Y 3 R p b 2 4 x L 0 F s b F 9 J b m R p Y V 9 J b m R l e F 9 V c H R v X 0 F w c m l s M j M g K D E p L 0 N o Y W 5 n Z S B U e X B l L n t D b 2 x 1 b W 4 1 L D R 9 J n F 1 b 3 Q 7 L C Z x d W 9 0 O 1 N l Y 3 R p b 2 4 x L 0 F s b F 9 J b m R p Y V 9 J b m R l e F 9 V c H R v X 0 F w c m l s M j M g K D E p L 0 N o Y W 5 n Z S B U e X B l L n t D b 2 x 1 b W 4 2 L D V 9 J n F 1 b 3 Q 7 L C Z x d W 9 0 O 1 N l Y 3 R p b 2 4 x L 0 F s b F 9 J b m R p Y V 9 J b m R l e F 9 V c H R v X 0 F w c m l s M j M g K D E p L 0 N o Y W 5 n Z S B U e X B l L n t D b 2 x 1 b W 4 3 L D Z 9 J n F 1 b 3 Q 7 L C Z x d W 9 0 O 1 N l Y 3 R p b 2 4 x L 0 F s b F 9 J b m R p Y V 9 J b m R l e F 9 V c H R v X 0 F w c m l s M j M g K D E p L 0 N o Y W 5 n Z S B U e X B l L n t D b 2 x 1 b W 4 4 L D d 9 J n F 1 b 3 Q 7 L C Z x d W 9 0 O 1 N l Y 3 R p b 2 4 x L 0 F s b F 9 J b m R p Y V 9 J b m R l e F 9 V c H R v X 0 F w c m l s M j M g K D E p L 0 N o Y W 5 n Z S B U e X B l L n t D b 2 x 1 b W 4 5 L D h 9 J n F 1 b 3 Q 7 L C Z x d W 9 0 O 1 N l Y 3 R p b 2 4 x L 0 F s b F 9 J b m R p Y V 9 J b m R l e F 9 V c H R v X 0 F w c m l s M j M g K D E p L 0 N o Y W 5 n Z S B U e X B l L n t D b 2 x 1 b W 4 x M C w 5 f S Z x d W 9 0 O y w m c X V v d D t T Z W N 0 a W 9 u M S 9 B b G x f S W 5 k a W F f S W 5 k Z X h f V X B 0 b 1 9 B c H J p b D I z I C g x K S 9 D a G F u Z 2 U g V H l w Z S 5 7 Q 2 9 s d W 1 u M T E s M T B 9 J n F 1 b 3 Q 7 L C Z x d W 9 0 O 1 N l Y 3 R p b 2 4 x L 0 F s b F 9 J b m R p Y V 9 J b m R l e F 9 V c H R v X 0 F w c m l s M j M g K D E p L 0 N o Y W 5 n Z S B U e X B l L n t D b 2 x 1 b W 4 x M i w x M X 0 m c X V v d D s s J n F 1 b 3 Q 7 U 2 V j d G l v b j E v Q W x s X 0 l u Z G l h X 0 l u Z G V 4 X 1 V w d G 9 f Q X B y a W w y M y A o M S k v Q 2 h h b m d l I F R 5 c G U u e 0 N v b H V t b j E z L D E y f S Z x d W 9 0 O y w m c X V v d D t T Z W N 0 a W 9 u M S 9 B b G x f S W 5 k a W F f S W 5 k Z X h f V X B 0 b 1 9 B c H J p b D I z I C g x K S 9 D a G F u Z 2 U g V H l w Z S 5 7 Q 2 9 s d W 1 u M T Q s M T N 9 J n F 1 b 3 Q 7 L C Z x d W 9 0 O 1 N l Y 3 R p b 2 4 x L 0 F s b F 9 J b m R p Y V 9 J b m R l e F 9 V c H R v X 0 F w c m l s M j M g K D E p L 0 N o Y W 5 n Z S B U e X B l L n t D b 2 x 1 b W 4 x N S w x N H 0 m c X V v d D s s J n F 1 b 3 Q 7 U 2 V j d G l v b j E v Q W x s X 0 l u Z G l h X 0 l u Z G V 4 X 1 V w d G 9 f Q X B y a W w y M y A o M S k v Q 2 h h b m d l I F R 5 c G U u e 0 N v b H V t b j E 2 L D E 1 f S Z x d W 9 0 O y w m c X V v d D t T Z W N 0 a W 9 u M S 9 B b G x f S W 5 k a W F f S W 5 k Z X h f V X B 0 b 1 9 B c H J p b D I z I C g x K S 9 D a G F u Z 2 U g V H l w Z S 5 7 Q 2 9 s d W 1 u M T c s M T Z 9 J n F 1 b 3 Q 7 L C Z x d W 9 0 O 1 N l Y 3 R p b 2 4 x L 0 F s b F 9 J b m R p Y V 9 J b m R l e F 9 V c H R v X 0 F w c m l s M j M g K D E p L 0 N o Y W 5 n Z S B U e X B l L n t D b 2 x 1 b W 4 x O C w x N 3 0 m c X V v d D s s J n F 1 b 3 Q 7 U 2 V j d G l v b j E v Q W x s X 0 l u Z G l h X 0 l u Z G V 4 X 1 V w d G 9 f Q X B y a W w y M y A o M S k v Q 2 h h b m d l I F R 5 c G U u e 0 N v b H V t b j E 5 L D E 4 f S Z x d W 9 0 O y w m c X V v d D t T Z W N 0 a W 9 u M S 9 B b G x f S W 5 k a W F f S W 5 k Z X h f V X B 0 b 1 9 B c H J p b D I z I C g x K S 9 D a G F u Z 2 U g V H l w Z S 5 7 Q 2 9 s d W 1 u M j A s M T l 9 J n F 1 b 3 Q 7 L C Z x d W 9 0 O 1 N l Y 3 R p b 2 4 x L 0 F s b F 9 J b m R p Y V 9 J b m R l e F 9 V c H R v X 0 F w c m l s M j M g K D E p L 0 N o Y W 5 n Z S B U e X B l L n t D b 2 x 1 b W 4 y M S w y M H 0 m c X V v d D s s J n F 1 b 3 Q 7 U 2 V j d G l v b j E v Q W x s X 0 l u Z G l h X 0 l u Z G V 4 X 1 V w d G 9 f Q X B y a W w y M y A o M S k v Q 2 h h b m d l I F R 5 c G U u e 0 N v b H V t b j I y L D I x f S Z x d W 9 0 O y w m c X V v d D t T Z W N 0 a W 9 u M S 9 B b G x f S W 5 k a W F f S W 5 k Z X h f V X B 0 b 1 9 B c H J p b D I z I C g x K S 9 D a G F u Z 2 U g V H l w Z S 5 7 Q 2 9 s d W 1 u M j M s M j J 9 J n F 1 b 3 Q 7 L C Z x d W 9 0 O 1 N l Y 3 R p b 2 4 x L 0 F s b F 9 J b m R p Y V 9 J b m R l e F 9 V c H R v X 0 F w c m l s M j M g K D E p L 0 N o Y W 5 n Z S B U e X B l L n t D b 2 x 1 b W 4 y N C w y M 3 0 m c X V v d D s s J n F 1 b 3 Q 7 U 2 V j d G l v b j E v Q W x s X 0 l u Z G l h X 0 l u Z G V 4 X 1 V w d G 9 f Q X B y a W w y M y A o M S k v Q 2 h h b m d l I F R 5 c G U u e 0 N v b H V t b j I 1 L D I 0 f S Z x d W 9 0 O y w m c X V v d D t T Z W N 0 a W 9 u M S 9 B b G x f S W 5 k a W F f S W 5 k Z X h f V X B 0 b 1 9 B c H J p b D I z I C g x K S 9 D a G F u Z 2 U g V H l w Z S 5 7 Q 2 9 s d W 1 u M j Y s M j V 9 J n F 1 b 3 Q 7 L C Z x d W 9 0 O 1 N l Y 3 R p b 2 4 x L 0 F s b F 9 J b m R p Y V 9 J b m R l e F 9 V c H R v X 0 F w c m l s M j M g K D E p L 0 N o Y W 5 n Z S B U e X B l L n t D b 2 x 1 b W 4 y N y w y N n 0 m c X V v d D s s J n F 1 b 3 Q 7 U 2 V j d G l v b j E v Q W x s X 0 l u Z G l h X 0 l u Z G V 4 X 1 V w d G 9 f Q X B y a W w y M y A o M S k v Q 2 h h b m d l I F R 5 c G U u e 0 N v b H V t b j I 4 L D I 3 f S Z x d W 9 0 O y w m c X V v d D t T Z W N 0 a W 9 u M S 9 B b G x f S W 5 k a W F f S W 5 k Z X h f V X B 0 b 1 9 B c H J p b D I z I C g x K S 9 D a G F u Z 2 U g V H l w Z S 5 7 Q 2 9 s d W 1 u M j k s M j h 9 J n F 1 b 3 Q 7 L C Z x d W 9 0 O 1 N l Y 3 R p b 2 4 x L 0 F s b F 9 J b m R p Y V 9 J b m R l e F 9 V c H R v X 0 F w c m l s M j M g K D E p L 0 N o Y W 5 n Z S B U e X B l L n t D b 2 x 1 b W 4 z M C w y O X 0 m c X V v d D t d L C Z x d W 9 0 O 0 N v b H V t b k N v d W 5 0 J n F 1 b 3 Q 7 O j M w L C Z x d W 9 0 O 0 t l e U N v b H V t b k 5 h b W V z J n F 1 b 3 Q 7 O l t d L C Z x d W 9 0 O 0 N v b H V t b k l k Z W 5 0 a X R p Z X M m c X V v d D s 6 W y Z x d W 9 0 O 1 N l Y 3 R p b 2 4 x L 0 F s b F 9 J b m R p Y V 9 J b m R l e F 9 V c H R v X 0 F w c m l s M j M g K D E p L 0 N o Y W 5 n Z S B U e X B l L n t D b 2 x 1 b W 4 x L D B 9 J n F 1 b 3 Q 7 L C Z x d W 9 0 O 1 N l Y 3 R p b 2 4 x L 0 F s b F 9 J b m R p Y V 9 J b m R l e F 9 V c H R v X 0 F w c m l s M j M g K D E p L 0 N o Y W 5 n Z S B U e X B l L n t D b 2 x 1 b W 4 y L D F 9 J n F 1 b 3 Q 7 L C Z x d W 9 0 O 1 N l Y 3 R p b 2 4 x L 0 F s b F 9 J b m R p Y V 9 J b m R l e F 9 V c H R v X 0 F w c m l s M j M g K D E p L 0 N o Y W 5 n Z S B U e X B l L n t D b 2 x 1 b W 4 z L D J 9 J n F 1 b 3 Q 7 L C Z x d W 9 0 O 1 N l Y 3 R p b 2 4 x L 0 F s b F 9 J b m R p Y V 9 J b m R l e F 9 V c H R v X 0 F w c m l s M j M g K D E p L 0 N o Y W 5 n Z S B U e X B l L n t D b 2 x 1 b W 4 0 L D N 9 J n F 1 b 3 Q 7 L C Z x d W 9 0 O 1 N l Y 3 R p b 2 4 x L 0 F s b F 9 J b m R p Y V 9 J b m R l e F 9 V c H R v X 0 F w c m l s M j M g K D E p L 0 N o Y W 5 n Z S B U e X B l L n t D b 2 x 1 b W 4 1 L D R 9 J n F 1 b 3 Q 7 L C Z x d W 9 0 O 1 N l Y 3 R p b 2 4 x L 0 F s b F 9 J b m R p Y V 9 J b m R l e F 9 V c H R v X 0 F w c m l s M j M g K D E p L 0 N o Y W 5 n Z S B U e X B l L n t D b 2 x 1 b W 4 2 L D V 9 J n F 1 b 3 Q 7 L C Z x d W 9 0 O 1 N l Y 3 R p b 2 4 x L 0 F s b F 9 J b m R p Y V 9 J b m R l e F 9 V c H R v X 0 F w c m l s M j M g K D E p L 0 N o Y W 5 n Z S B U e X B l L n t D b 2 x 1 b W 4 3 L D Z 9 J n F 1 b 3 Q 7 L C Z x d W 9 0 O 1 N l Y 3 R p b 2 4 x L 0 F s b F 9 J b m R p Y V 9 J b m R l e F 9 V c H R v X 0 F w c m l s M j M g K D E p L 0 N o Y W 5 n Z S B U e X B l L n t D b 2 x 1 b W 4 4 L D d 9 J n F 1 b 3 Q 7 L C Z x d W 9 0 O 1 N l Y 3 R p b 2 4 x L 0 F s b F 9 J b m R p Y V 9 J b m R l e F 9 V c H R v X 0 F w c m l s M j M g K D E p L 0 N o Y W 5 n Z S B U e X B l L n t D b 2 x 1 b W 4 5 L D h 9 J n F 1 b 3 Q 7 L C Z x d W 9 0 O 1 N l Y 3 R p b 2 4 x L 0 F s b F 9 J b m R p Y V 9 J b m R l e F 9 V c H R v X 0 F w c m l s M j M g K D E p L 0 N o Y W 5 n Z S B U e X B l L n t D b 2 x 1 b W 4 x M C w 5 f S Z x d W 9 0 O y w m c X V v d D t T Z W N 0 a W 9 u M S 9 B b G x f S W 5 k a W F f S W 5 k Z X h f V X B 0 b 1 9 B c H J p b D I z I C g x K S 9 D a G F u Z 2 U g V H l w Z S 5 7 Q 2 9 s d W 1 u M T E s M T B 9 J n F 1 b 3 Q 7 L C Z x d W 9 0 O 1 N l Y 3 R p b 2 4 x L 0 F s b F 9 J b m R p Y V 9 J b m R l e F 9 V c H R v X 0 F w c m l s M j M g K D E p L 0 N o Y W 5 n Z S B U e X B l L n t D b 2 x 1 b W 4 x M i w x M X 0 m c X V v d D s s J n F 1 b 3 Q 7 U 2 V j d G l v b j E v Q W x s X 0 l u Z G l h X 0 l u Z G V 4 X 1 V w d G 9 f Q X B y a W w y M y A o M S k v Q 2 h h b m d l I F R 5 c G U u e 0 N v b H V t b j E z L D E y f S Z x d W 9 0 O y w m c X V v d D t T Z W N 0 a W 9 u M S 9 B b G x f S W 5 k a W F f S W 5 k Z X h f V X B 0 b 1 9 B c H J p b D I z I C g x K S 9 D a G F u Z 2 U g V H l w Z S 5 7 Q 2 9 s d W 1 u M T Q s M T N 9 J n F 1 b 3 Q 7 L C Z x d W 9 0 O 1 N l Y 3 R p b 2 4 x L 0 F s b F 9 J b m R p Y V 9 J b m R l e F 9 V c H R v X 0 F w c m l s M j M g K D E p L 0 N o Y W 5 n Z S B U e X B l L n t D b 2 x 1 b W 4 x N S w x N H 0 m c X V v d D s s J n F 1 b 3 Q 7 U 2 V j d G l v b j E v Q W x s X 0 l u Z G l h X 0 l u Z G V 4 X 1 V w d G 9 f Q X B y a W w y M y A o M S k v Q 2 h h b m d l I F R 5 c G U u e 0 N v b H V t b j E 2 L D E 1 f S Z x d W 9 0 O y w m c X V v d D t T Z W N 0 a W 9 u M S 9 B b G x f S W 5 k a W F f S W 5 k Z X h f V X B 0 b 1 9 B c H J p b D I z I C g x K S 9 D a G F u Z 2 U g V H l w Z S 5 7 Q 2 9 s d W 1 u M T c s M T Z 9 J n F 1 b 3 Q 7 L C Z x d W 9 0 O 1 N l Y 3 R p b 2 4 x L 0 F s b F 9 J b m R p Y V 9 J b m R l e F 9 V c H R v X 0 F w c m l s M j M g K D E p L 0 N o Y W 5 n Z S B U e X B l L n t D b 2 x 1 b W 4 x O C w x N 3 0 m c X V v d D s s J n F 1 b 3 Q 7 U 2 V j d G l v b j E v Q W x s X 0 l u Z G l h X 0 l u Z G V 4 X 1 V w d G 9 f Q X B y a W w y M y A o M S k v Q 2 h h b m d l I F R 5 c G U u e 0 N v b H V t b j E 5 L D E 4 f S Z x d W 9 0 O y w m c X V v d D t T Z W N 0 a W 9 u M S 9 B b G x f S W 5 k a W F f S W 5 k Z X h f V X B 0 b 1 9 B c H J p b D I z I C g x K S 9 D a G F u Z 2 U g V H l w Z S 5 7 Q 2 9 s d W 1 u M j A s M T l 9 J n F 1 b 3 Q 7 L C Z x d W 9 0 O 1 N l Y 3 R p b 2 4 x L 0 F s b F 9 J b m R p Y V 9 J b m R l e F 9 V c H R v X 0 F w c m l s M j M g K D E p L 0 N o Y W 5 n Z S B U e X B l L n t D b 2 x 1 b W 4 y M S w y M H 0 m c X V v d D s s J n F 1 b 3 Q 7 U 2 V j d G l v b j E v Q W x s X 0 l u Z G l h X 0 l u Z G V 4 X 1 V w d G 9 f Q X B y a W w y M y A o M S k v Q 2 h h b m d l I F R 5 c G U u e 0 N v b H V t b j I y L D I x f S Z x d W 9 0 O y w m c X V v d D t T Z W N 0 a W 9 u M S 9 B b G x f S W 5 k a W F f S W 5 k Z X h f V X B 0 b 1 9 B c H J p b D I z I C g x K S 9 D a G F u Z 2 U g V H l w Z S 5 7 Q 2 9 s d W 1 u M j M s M j J 9 J n F 1 b 3 Q 7 L C Z x d W 9 0 O 1 N l Y 3 R p b 2 4 x L 0 F s b F 9 J b m R p Y V 9 J b m R l e F 9 V c H R v X 0 F w c m l s M j M g K D E p L 0 N o Y W 5 n Z S B U e X B l L n t D b 2 x 1 b W 4 y N C w y M 3 0 m c X V v d D s s J n F 1 b 3 Q 7 U 2 V j d G l v b j E v Q W x s X 0 l u Z G l h X 0 l u Z G V 4 X 1 V w d G 9 f Q X B y a W w y M y A o M S k v Q 2 h h b m d l I F R 5 c G U u e 0 N v b H V t b j I 1 L D I 0 f S Z x d W 9 0 O y w m c X V v d D t T Z W N 0 a W 9 u M S 9 B b G x f S W 5 k a W F f S W 5 k Z X h f V X B 0 b 1 9 B c H J p b D I z I C g x K S 9 D a G F u Z 2 U g V H l w Z S 5 7 Q 2 9 s d W 1 u M j Y s M j V 9 J n F 1 b 3 Q 7 L C Z x d W 9 0 O 1 N l Y 3 R p b 2 4 x L 0 F s b F 9 J b m R p Y V 9 J b m R l e F 9 V c H R v X 0 F w c m l s M j M g K D E p L 0 N o Y W 5 n Z S B U e X B l L n t D b 2 x 1 b W 4 y N y w y N n 0 m c X V v d D s s J n F 1 b 3 Q 7 U 2 V j d G l v b j E v Q W x s X 0 l u Z G l h X 0 l u Z G V 4 X 1 V w d G 9 f Q X B y a W w y M y A o M S k v Q 2 h h b m d l I F R 5 c G U u e 0 N v b H V t b j I 4 L D I 3 f S Z x d W 9 0 O y w m c X V v d D t T Z W N 0 a W 9 u M S 9 B b G x f S W 5 k a W F f S W 5 k Z X h f V X B 0 b 1 9 B c H J p b D I z I C g x K S 9 D a G F u Z 2 U g V H l w Z S 5 7 Q 2 9 s d W 1 u M j k s M j h 9 J n F 1 b 3 Q 7 L C Z x d W 9 0 O 1 N l Y 3 R p b 2 4 x L 0 F s b F 9 J b m R p Y V 9 J b m R l e F 9 V c H R v X 0 F w c m l s M j M g K D E p L 0 N o Y W 5 n Z S B U e X B l L n t D b 2 x 1 b W 4 z M C w y O 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Q W x s X 0 l u Z G l h X 0 l u Z G V 4 X 1 V w d G 9 f Q X B y a W w y M 1 9 f M S I g L z 4 8 L 1 N 0 Y W J s Z U V u d H J p Z X M + P C 9 J d G V t P j x J d G V t P j x J d G V t T G 9 j Y X R p b 2 4 + P E l 0 Z W 1 U e X B l P k Z v c m 1 1 b G E 8 L 0 l 0 Z W 1 U e X B l P j x J d G V t U G F 0 a D 5 T Z W N 0 a W 9 u M S 9 B b G x f S W 5 k a W F f S W 5 k Z X h f V X B 0 b 1 9 B c H J p b D I z J T I w K D E p L 1 N v d X J j Z T w v S X R l b V B h d G g + P C 9 J d G V t T G 9 j Y X R p b 2 4 + P F N 0 Y W J s Z U V u d H J p Z X M g L z 4 8 L 0 l 0 Z W 0 + P E l 0 Z W 0 + P E l 0 Z W 1 M b 2 N h d G l v b j 4 8 S X R l b V R 5 c G U + R m 9 y b X V s Y T w v S X R l b V R 5 c G U + P E l 0 Z W 1 Q Y X R o P l N l Y 3 R p b 2 4 x L 0 F s b F 9 J b m R p Y V 9 J b m R l e F 9 V c H R v X 0 F w c m l s M j M l M j A o M S k v Q 2 h h b m d l 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G d W V s J T I w Y W 5 h b H l z a X M 8 L 0 l 0 Z W 1 Q Y X R o P j w v S X R l b U x v Y 2 F 0 a W 9 u P j x T d G F i b G V F b n R y a W V z P j x F b n R y e S B U e X B l P S J J c 1 B y a X Z h d G U i I F Z h b H V l P S J s M C I g L z 4 8 R W 5 0 c n k g V H l w Z T 0 i U X V l c n l J R C I g V m F s d W U 9 I n N m O W I w M W U 5 M S 0 5 O G Y 5 L T Q w Z D k t O T E 0 Z C 0 x N j J j N z N k Y T E z Y W 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0 V E Q S B h b m Q g Y W 5 h b H l z a X M g N S I g L z 4 8 R W 5 0 c n k g V H l w Z T 0 i U m V j b 3 Z l c n l U Y X J n Z X R D b 2 x 1 b W 4 i I F Z h b H V l P S J s M S I g L z 4 8 R W 5 0 c n k g V H l w Z T 0 i U m V j b 3 Z l c n l U Y X J n Z X R S b 3 c i I F Z h b H V l P S J s M S 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C 0 w N y 0 z M V Q w N T o z N D o z M y 4 y N j M y O D I 1 W i I g L z 4 8 R W 5 0 c n k g V H l w Z T 0 i R m l s b E N v b H V t b l R 5 c G V z I i B W Y W x 1 Z T 0 i c 0 F 3 Q U d C U V V G I i A v P j x F b n R y e S B U e X B l P S J G a W x s Q 2 9 s d W 1 u T m F t Z X M i I F Z h b H V l P S J z W y Z x d W 9 0 O 1 l l Y X I m c X V v d D s s J n F 1 b 3 Q 7 T W 9 u d G g g b n V t Y m V y J n F 1 b 3 Q 7 L C Z x d W 9 0 O 0 1 v b n R o J n F 1 b 3 Q 7 L C Z x d W 9 0 O 1 J 1 c m F s J n F 1 b 3 Q 7 L C Z x d W 9 0 O 1 V y Y m F u J n F 1 b 3 Q 7 L C Z x d W 9 0 O 1 J 1 c m F s K 1 V y Y m F 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n V l b C B h b m F s e X N p c y 9 Q a X Z v d G V k I E N v b H V t b i 5 7 W W V h c i w w f S Z x d W 9 0 O y w m c X V v d D t T Z W N 0 a W 9 u M S 9 G d W V s I G F u Y W x 5 c 2 l z L 0 F k Z G V k I E N 1 c 3 R v b S 5 7 T W 9 u d G g g b n V t Y m V y L D V 9 J n F 1 b 3 Q 7 L C Z x d W 9 0 O 1 N l Y 3 R p b 2 4 x L 0 Z 1 Z W w g Y W 5 h b H l z a X M v U G l 2 b 3 R l Z C B D b 2 x 1 b W 4 u e 0 1 v b n R o L D F 9 J n F 1 b 3 Q 7 L C Z x d W 9 0 O 1 N l Y 3 R p b 2 4 x L 0 Z 1 Z W w g Y W 5 h b H l z a X M v U G l 2 b 3 R l Z C B D b 2 x 1 b W 4 u e 1 J 1 c m F s L D J 9 J n F 1 b 3 Q 7 L C Z x d W 9 0 O 1 N l Y 3 R p b 2 4 x L 0 Z 1 Z W w g Y W 5 h b H l z a X M v U G l 2 b 3 R l Z C B D b 2 x 1 b W 4 u e 1 V y Y m F u L D N 9 J n F 1 b 3 Q 7 L C Z x d W 9 0 O 1 N l Y 3 R p b 2 4 x L 0 Z 1 Z W w g Y W 5 h b H l z a X M v U G l 2 b 3 R l Z C B D b 2 x 1 b W 4 u e 1 J 1 c m F s K 1 V y Y m F u L D R 9 J n F 1 b 3 Q 7 X S w m c X V v d D t D b 2 x 1 b W 5 D b 3 V u d C Z x d W 9 0 O z o 2 L C Z x d W 9 0 O 0 t l e U N v b H V t b k 5 h b W V z J n F 1 b 3 Q 7 O l t d L C Z x d W 9 0 O 0 N v b H V t b k l k Z W 5 0 a X R p Z X M m c X V v d D s 6 W y Z x d W 9 0 O 1 N l Y 3 R p b 2 4 x L 0 Z 1 Z W w g Y W 5 h b H l z a X M v U G l 2 b 3 R l Z C B D b 2 x 1 b W 4 u e 1 l l Y X I s M H 0 m c X V v d D s s J n F 1 b 3 Q 7 U 2 V j d G l v b j E v R n V l b C B h b m F s e X N p c y 9 B Z G R l Z C B D d X N 0 b 2 0 u e 0 1 v b n R o I G 5 1 b W J l c i w 1 f S Z x d W 9 0 O y w m c X V v d D t T Z W N 0 a W 9 u M S 9 G d W V s I G F u Y W x 5 c 2 l z L 1 B p d m 9 0 Z W Q g Q 2 9 s d W 1 u L n t N b 2 5 0 a C w x f S Z x d W 9 0 O y w m c X V v d D t T Z W N 0 a W 9 u M S 9 G d W V s I G F u Y W x 5 c 2 l z L 1 B p d m 9 0 Z W Q g Q 2 9 s d W 1 u L n t S d X J h b C w y f S Z x d W 9 0 O y w m c X V v d D t T Z W N 0 a W 9 u M S 9 G d W V s I G F u Y W x 5 c 2 l z L 1 B p d m 9 0 Z W Q g Q 2 9 s d W 1 u L n t V c m J h b i w z f S Z x d W 9 0 O y w m c X V v d D t T Z W N 0 a W 9 u M S 9 G d W V s I G F u Y W x 5 c 2 l z L 1 B p d m 9 0 Z W Q g Q 2 9 s d W 1 u L n t S d X J h b C t V c m J h b i w 0 f S Z x d W 9 0 O 1 0 s J n F 1 b 3 Q 7 U m V s Y X R p b 2 5 z a G l w S W 5 m b y Z x d W 9 0 O z p b X X 0 i I C 8 + P C 9 T d G F i b G V F b n R y a W V z P j w v S X R l b T 4 8 S X R l b T 4 8 S X R l b U x v Y 2 F 0 a W 9 u P j x J d G V t V H l w Z T 5 G b 3 J t d W x h P C 9 J d G V t V H l w Z T 4 8 S X R l b V B h d G g + U 2 V j d G l v b j E v R n V l b C U y M G F u Y W x 5 c 2 l z L 1 N v d X J j Z T w v S X R l b V B h d G g + P C 9 J d G V t T G 9 j Y X R p b 2 4 + P F N 0 Y W J s Z U V u d H J p Z X M g L z 4 8 L 0 l 0 Z W 0 + P E l 0 Z W 0 + P E l 0 Z W 1 M b 2 N h d G l v b j 4 8 S X R l b V R 5 c G U + R m 9 y b X V s Y T w v S X R l b V R 5 c G U + P E l 0 Z W 1 Q Y X R o P l N l Y 3 R p b 2 4 x L 0 Z 1 Z W w l M j B h b m F s e X N p c y 9 D a G F u Z 2 V k J T I w V H l w Z T w v S X R l b V B h d G g + P C 9 J d G V t T G 9 j Y X R p b 2 4 + P F N 0 Y W J s Z U V u d H J p Z X M g L z 4 8 L 0 l 0 Z W 0 + P E l 0 Z W 0 + P E l 0 Z W 1 M b 2 N h d G l v b j 4 8 S X R l b V R 5 c G U + R m 9 y b X V s Y T w v S X R l b V R 5 c G U + P E l 0 Z W 1 Q Y X R o P l N l Y 3 R p b 2 4 x L 0 Z 1 Z W w l M j B h b m F s e X N p c y 9 S Z W 1 v d m V k J T I w T 3 R o Z X I l M j B D b 2 x 1 b W 5 z P C 9 J d G V t U G F 0 a D 4 8 L 0 l 0 Z W 1 M b 2 N h d G l v b j 4 8 U 3 R h Y m x l R W 5 0 c m l l c y A v P j w v S X R l b T 4 8 S X R l b T 4 8 S X R l b U x v Y 2 F 0 a W 9 u P j x J d G V t V H l w Z T 5 G b 3 J t d W x h P C 9 J d G V t V H l w Z T 4 8 S X R l b V B h d G g + U 2 V j d G l v b j E v R n V l b C U y M G F u Y W x 5 c 2 l z L 1 B p d m 9 0 Z W Q l M j B D b 2 x 1 b W 4 8 L 0 l 0 Z W 1 Q Y X R o P j w v S X R l b U x v Y 2 F 0 a W 9 u P j x T d G F i b G V F b n R y a W V z I C 8 + P C 9 J d G V t P j x J d G V t P j x J d G V t T G 9 j Y X R p b 2 4 + P E l 0 Z W 1 U e X B l P k Z v c m 1 1 b G E 8 L 0 l 0 Z W 1 U e X B l P j x J d G V t U G F 0 a D 5 T Z W N 0 a W 9 u M S 9 G d W V s J T I w Y W 5 h b H l z a X M v R m l s d G V y Z W Q l M j B S b 3 d z P C 9 J d G V t U G F 0 a D 4 8 L 0 l 0 Z W 1 M b 2 N h d G l v b j 4 8 U 3 R h Y m x l R W 5 0 c m l l c y A v P j w v S X R l b T 4 8 S X R l b T 4 8 S X R l b U x v Y 2 F 0 a W 9 u P j x J d G V t V H l w Z T 5 G b 3 J t d W x h P C 9 J d G V t V H l w Z T 4 8 S X R l b V B h d G g + U 2 V j d G l v b j E v R n V l b C U y M G F u Y W x 5 c 2 l z L 1 N v c n R l Z C U y M F J v d 3 M 8 L 0 l 0 Z W 1 Q Y X R o P j w v S X R l b U x v Y 2 F 0 a W 9 u P j x T d G F i b G V F b n R y a W V z I C 8 + P C 9 J d G V t P j x J d G V t P j x J d G V t T G 9 j Y X R p b 2 4 + P E l 0 Z W 1 U e X B l P k Z v c m 1 1 b G E 8 L 0 l 0 Z W 1 U e X B l P j x J d G V t U G F 0 a D 5 T Z W N 0 a W 9 u M S 9 G d W V s J T I w Y W 5 h b H l z a X M v Q W R k Z W Q l M j B D d X N 0 b 2 0 8 L 0 l 0 Z W 1 Q Y X R o P j w v S X R l b U x v Y 2 F 0 a W 9 u P j x T d G F i b G V F b n R y a W V z I C 8 + P C 9 J d G V t P j x J d G V t P j x J d G V t T G 9 j Y X R p b 2 4 + P E l 0 Z W 1 U e X B l P k Z v c m 1 1 b G E 8 L 0 l 0 Z W 1 U e X B l P j x J d G V t U G F 0 a D 5 T Z W N 0 a W 9 u M S 9 G d W V s J T I w Y W 5 h b H l z a X M v U m V v c m R l c m V k J T I w Q 2 9 s d W 1 u c z w v S X R l b V B h d G g + P C 9 J d G V t T G 9 j Y X R p b 2 4 + P F N 0 Y W J s Z U V u d H J p Z X M g L z 4 8 L 0 l 0 Z W 0 + P E l 0 Z W 0 + P E l 0 Z W 1 M b 2 N h d G l v b j 4 8 S X R l b V R 5 c G U + R m 9 y b X V s Y T w v S X R l b V R 5 c G U + P E l 0 Z W 1 Q Y X R o P l N l Y 3 R p b 2 4 x L 0 Z 1 Z W w l M j B h b m F s e X N p c y 9 T b 3 J 0 Z W Q l M j B S b 3 d z M T w v S X R l b V B h d G g + P C 9 J d G V t T G 9 j Y X R p b 2 4 + P F N 0 Y W J s Z U V u d H J p Z X M g L z 4 8 L 0 l 0 Z W 0 + P E l 0 Z W 0 + P E l 0 Z W 1 M b 2 N h d G l v b j 4 8 S X R l b V R 5 c G U + R m 9 y b X V s Y T w v S X R l b V R 5 c G U + P E l 0 Z W 1 Q Y X R o P l N l Y 3 R p b 2 4 x L 0 Z 1 Z W w l M j B h b m F s e X N p c y 9 S Z W 9 y Z G V y Z W Q l M j B D b 2 x 1 b W 5 z M T w v S X R l b V B h d G g + P C 9 J d G V t T G 9 j Y X R p b 2 4 + P F N 0 Y W J s Z U V u d H J p Z X M g L z 4 8 L 0 l 0 Z W 0 + P E l 0 Z W 0 + P E l 0 Z W 1 M b 2 N h d G l v b j 4 8 S X R l b V R 5 c G U + R m 9 y b X V s Y T w v S X R l b V R 5 c G U + P E l 0 Z W 1 Q Y X R o P l N l Y 3 R p b 2 4 x L 0 Z 1 Z W w l M j B h b m F s e X N p c y 9 T b 3 J 0 Z W Q l M j B S b 3 d z M j w v S X R l b V B h d G g + P C 9 J d G V t T G 9 j Y X R p b 2 4 + P F N 0 Y W J s Z U V u d H J p Z X M g L z 4 8 L 0 l 0 Z W 0 + P E l 0 Z W 0 + P E l 0 Z W 1 M b 2 N h d G l v b j 4 8 S X R l b V R 5 c G U + R m 9 y b X V s Y T w v S X R l b V R 5 c G U + P E l 0 Z W 1 Q Y X R o P l N l Y 3 R p b 2 4 x L 0 N v c n J l b G F 0 a W 9 u P C 9 J d G V t U G F 0 a D 4 8 L 0 l 0 Z W 1 M b 2 N h d G l v b j 4 8 U 3 R h Y m x l R W 5 0 c m l l c z 4 8 R W 5 0 c n k g V H l w Z T 0 i S X N Q c m l 2 Y X R l I i B W Y W x 1 Z T 0 i b D A i I C 8 + P E V u d H J 5 I F R 5 c G U 9 I l F 1 Z X J 5 S U Q i I F Z h b H V l P S J z N D Q 1 Z G V h M z A t Y z E 0 N C 0 0 Y z l m L T k 3 O G Y t M W E y Y W J l N j k 1 N m F 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F R E E g Y W 5 k I G F u Y W x 5 c 2 l z I D U i I C 8 + P E V u d H J 5 I F R 5 c G U 9 I l J l Y 2 9 2 Z X J 5 V G F y Z 2 V 0 Q 2 9 s d W 1 u I i B W Y W x 1 Z T 0 i b D E 3 I i A v P j x F b n R y e S B U e X B l P S J S Z W N v d m V y e V R h c m d l d F J v d y I g V m F s d W U 9 I m w x 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0 L T A 3 L T M x V D A 2 O j E w O j I 1 L j g y O T c w O D R a I i A v P j x F b n R y e S B U e X B l P S J G a W x s Q 2 9 s d W 1 u V H l w Z X M i I F Z h b H V l P S J z Q m d N R 0 J R V U Z C U V V G Q l F V R k J R P T 0 i I C 8 + P E V u d H J 5 I F R 5 c G U 9 I k Z p b G x D b 2 x 1 b W 5 O Y W 1 l c y I g V m F s d W U 9 I n N b J n F 1 b 3 Q 7 U 2 V j d G 9 y J n F 1 b 3 Q 7 L C Z x d W 9 0 O 1 l l Y X I m c X V v d D s s J n F 1 b 3 Q 7 T W 9 u d G g m c X V v d D s s J n F 1 b 3 Q 7 R n V l b C B h b m Q g b G l n a H Q m c X V v d D s s J n F 1 b 3 Q 7 R m 9 v Z C B h b m Q g Y m V 2 Z X J h Z 2 V z J n F 1 b 3 Q 7 L C Z x d W 9 0 O 0 N s b 3 R o a W 5 n I G F u Z C B m b 2 9 0 d 2 V h c i 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d l b m V y Y W w g a W 5 k Z X g 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Q 2 9 y c m V s Y X R p b 2 4 v Q 2 h h b m d l Z C B U e X B l L n t T Z W N 0 b 3 I s M H 0 m c X V v d D s s J n F 1 b 3 Q 7 U 2 V j d G l v b j E v Q 2 9 y c m V s Y X R p b 2 4 v Q 2 h h b m d l Z C B U e X B l L n t Z Z W F y L D F 9 J n F 1 b 3 Q 7 L C Z x d W 9 0 O 1 N l Y 3 R p b 2 4 x L 0 N v c n J l b G F 0 a W 9 u L 0 N o Y W 5 n Z W Q g V H l w Z S 5 7 T W 9 u d G g s M n 0 m c X V v d D s s J n F 1 b 3 Q 7 U 2 V j d G l v b j E v Q 2 9 y c m V s Y X R p b 2 4 v Q 2 h h b m d l Z C B U e X B l L n t G d W V s I G F u Z C B s a W d o d C w y N X 0 m c X V v d D s s J n F 1 b 3 Q 7 U 2 V j d G l v b j E v Q 2 9 y c m V s Y X R p b 2 4 v Q 2 h h b m d l Z C B U e X B l L n t G b 2 9 k I G F u Z C B i Z X Z l c m F n Z X M s M T l 9 J n F 1 b 3 Q 7 L C Z x d W 9 0 O 1 N l Y 3 R p b 2 4 x L 0 N v c n J l b G F 0 a W 9 u L 0 N o Y W 5 n Z W Q g V H l w Z S 5 7 Q 2 x v d G h p b m c g Y W 5 k I G Z v b 3 R 3 Z W F y L D I z f S Z x d W 9 0 O y w m c X V v d D t T Z W N 0 a W 9 u M S 9 D b 3 J y Z W x h d G l v b i 9 D a G F u Z 2 V k I F R 5 c G U u e 0 h v d X N l a G 9 s Z C B n b 2 9 k c y B h b m Q g c 2 V y d m l j Z X M s M j Z 9 J n F 1 b 3 Q 7 L C Z x d W 9 0 O 1 N l Y 3 R p b 2 4 x L 0 N v c n J l b G F 0 a W 9 u L 0 N o Y W 5 n Z W Q g V H l w Z S 5 7 S G V h b H R o L D I 3 f S Z x d W 9 0 O y w m c X V v d D t T Z W N 0 a W 9 u M S 9 D b 3 J y Z W x h d G l v b i 9 D a G F u Z 2 V k I F R 5 c G U u e 1 R y Y W 5 z c G 9 y d C B h b m Q g Y 2 9 t b X V u a W N h d G l v b i w y O H 0 m c X V v d D s s J n F 1 b 3 Q 7 U 2 V j d G l v b j E v Q 2 9 y c m V s Y X R p b 2 4 v Q 2 h h b m d l Z C B U e X B l L n t S Z W N y Z W F 0 a W 9 u I G F u Z C B h b X V z Z W 1 l b n Q s M j l 9 J n F 1 b 3 Q 7 L C Z x d W 9 0 O 1 N l Y 3 R p b 2 4 x L 0 N v c n J l b G F 0 a W 9 u L 0 N o Y W 5 n Z W Q g V H l w Z S 5 7 R W R 1 Y 2 F 0 a W 9 u L D M w f S Z x d W 9 0 O y w m c X V v d D t T Z W N 0 a W 9 u M S 9 D b 3 J y Z W x h d G l v b i 9 D a G F u Z 2 V k I F R 5 c G U u e 1 B l c n N v b m F s I G N h c m U g Y W 5 k I G V m Z m V j d H M s M z F 9 J n F 1 b 3 Q 7 L C Z x d W 9 0 O 1 N l Y 3 R p b 2 4 x L 0 N v c n J l b G F 0 a W 9 u L 0 N o Y W 5 n Z W Q g V H l w Z S 5 7 R 2 V u Z X J h b C B p b m R l e C w z M 3 0 m c X V v d D t d L C Z x d W 9 0 O 0 N v b H V t b k N v d W 5 0 J n F 1 b 3 Q 7 O j E z L C Z x d W 9 0 O 0 t l e U N v b H V t b k 5 h b W V z J n F 1 b 3 Q 7 O l t d L C Z x d W 9 0 O 0 N v b H V t b k l k Z W 5 0 a X R p Z X M m c X V v d D s 6 W y Z x d W 9 0 O 1 N l Y 3 R p b 2 4 x L 0 N v c n J l b G F 0 a W 9 u L 0 N o Y W 5 n Z W Q g V H l w Z S 5 7 U 2 V j d G 9 y L D B 9 J n F 1 b 3 Q 7 L C Z x d W 9 0 O 1 N l Y 3 R p b 2 4 x L 0 N v c n J l b G F 0 a W 9 u L 0 N o Y W 5 n Z W Q g V H l w Z S 5 7 W W V h c i w x f S Z x d W 9 0 O y w m c X V v d D t T Z W N 0 a W 9 u M S 9 D b 3 J y Z W x h d G l v b i 9 D a G F u Z 2 V k I F R 5 c G U u e 0 1 v b n R o L D J 9 J n F 1 b 3 Q 7 L C Z x d W 9 0 O 1 N l Y 3 R p b 2 4 x L 0 N v c n J l b G F 0 a W 9 u L 0 N o Y W 5 n Z W Q g V H l w Z S 5 7 R n V l b C B h b m Q g b G l n a H Q s M j V 9 J n F 1 b 3 Q 7 L C Z x d W 9 0 O 1 N l Y 3 R p b 2 4 x L 0 N v c n J l b G F 0 a W 9 u L 0 N o Y W 5 n Z W Q g V H l w Z S 5 7 R m 9 v Z C B h b m Q g Y m V 2 Z X J h Z 2 V z L D E 5 f S Z x d W 9 0 O y w m c X V v d D t T Z W N 0 a W 9 u M S 9 D b 3 J y Z W x h d G l v b i 9 D a G F u Z 2 V k I F R 5 c G U u e 0 N s b 3 R o a W 5 n I G F u Z C B m b 2 9 0 d 2 V h c i w y M 3 0 m c X V v d D s s J n F 1 b 3 Q 7 U 2 V j d G l v b j E v Q 2 9 y c m V s Y X R p b 2 4 v Q 2 h h b m d l Z C B U e X B l L n t I b 3 V z Z W h v b G Q g Z 2 9 v Z H M g Y W 5 k I H N l c n Z p Y 2 V z L D I 2 f S Z x d W 9 0 O y w m c X V v d D t T Z W N 0 a W 9 u M S 9 D b 3 J y Z W x h d G l v b i 9 D a G F u Z 2 V k I F R 5 c G U u e 0 h l Y W x 0 a C w y N 3 0 m c X V v d D s s J n F 1 b 3 Q 7 U 2 V j d G l v b j E v Q 2 9 y c m V s Y X R p b 2 4 v Q 2 h h b m d l Z C B U e X B l L n t U c m F u c 3 B v c n Q g Y W 5 k I G N v b W 1 1 b m l j Y X R p b 2 4 s M j h 9 J n F 1 b 3 Q 7 L C Z x d W 9 0 O 1 N l Y 3 R p b 2 4 x L 0 N v c n J l b G F 0 a W 9 u L 0 N o Y W 5 n Z W Q g V H l w Z S 5 7 U m V j c m V h d G l v b i B h b m Q g Y W 1 1 c 2 V t Z W 5 0 L D I 5 f S Z x d W 9 0 O y w m c X V v d D t T Z W N 0 a W 9 u M S 9 D b 3 J y Z W x h d G l v b i 9 D a G F u Z 2 V k I F R 5 c G U u e 0 V k d W N h d G l v b i w z M H 0 m c X V v d D s s J n F 1 b 3 Q 7 U 2 V j d G l v b j E v Q 2 9 y c m V s Y X R p b 2 4 v Q 2 h h b m d l Z C B U e X B l L n t Q Z X J z b 2 5 h b C B j Y X J l I G F u Z C B l Z m Z l Y 3 R z L D M x f S Z x d W 9 0 O y w m c X V v d D t T Z W N 0 a W 9 u M S 9 D b 3 J y Z W x h d G l v b i 9 D a G F u Z 2 V k I F R 5 c G U u e 0 d l b m V y Y W w g a W 5 k Z X g s M z N 9 J n F 1 b 3 Q 7 X S w m c X V v d D t S Z W x h d G l v b n N o a X B J b m Z v J n F 1 b 3 Q 7 O l t d f S I g L z 4 8 L 1 N 0 Y W J s Z U V u d H J p Z X M + P C 9 J d G V t P j x J d G V t P j x J d G V t T G 9 j Y X R p b 2 4 + P E l 0 Z W 1 U e X B l P k Z v c m 1 1 b G E 8 L 0 l 0 Z W 1 U e X B l P j x J d G V t U G F 0 a D 5 T Z W N 0 a W 9 u M S 9 D b 3 J y Z W x h d G l v b i 9 T b 3 V y Y 2 U 8 L 0 l 0 Z W 1 Q Y X R o P j w v S X R l b U x v Y 2 F 0 a W 9 u P j x T d G F i b G V F b n R y a W V z I C 8 + P C 9 J d G V t P j x J d G V t P j x J d G V t T G 9 j Y X R p b 2 4 + P E l 0 Z W 1 U e X B l P k Z v c m 1 1 b G E 8 L 0 l 0 Z W 1 U e X B l P j x J d G V t U G F 0 a D 5 T Z W N 0 a W 9 u M S 9 D b 3 J y Z W x h d G l v b i 9 D a G F u Z 2 V k J T I w V H l w Z T w v S X R l b V B h d G g + P C 9 J d G V t T G 9 j Y X R p b 2 4 + P F N 0 Y W J s Z U V u d H J p Z X M g L z 4 8 L 0 l 0 Z W 0 + P E l 0 Z W 0 + P E l 0 Z W 1 M b 2 N h d G l v b j 4 8 S X R l b V R 5 c G U + R m 9 y b X V s Y T w v S X R l b V R 5 c G U + P E l 0 Z W 1 Q Y X R o P l N l Y 3 R p b 2 4 x L 0 N v c n J l b G F 0 a W 9 u L 1 J l b W 9 2 Z W Q l M j B P d G h l c i U y M E N v b H V t b n M 8 L 0 l 0 Z W 1 Q Y X R o P j w v S X R l b U x v Y 2 F 0 a W 9 u P j x T d G F i b G V F b n R y a W V z I C 8 + P C 9 J d G V t P j x J d G V t P j x J d G V t T G 9 j Y X R p b 2 4 + P E l 0 Z W 1 U e X B l P k Z v c m 1 1 b G E 8 L 0 l 0 Z W 1 U e X B l P j x J d G V t U G F 0 a D 5 T Z W N 0 a W 9 u M S 9 D b 3 J y Z W x h d G l v b i 9 G a W x 0 Z X J l Z C U y M F J v d 3 M 8 L 0 l 0 Z W 1 Q Y X R o P j w v S X R l b U x v Y 2 F 0 a W 9 u P j x T d G F i b G V F b n R y a W V z I C 8 + P C 9 J d G V t P j x J d G V t P j x J d G V t T G 9 j Y X R p b 2 4 + P E l 0 Z W 1 U e X B l P k Z v c m 1 1 b G E 8 L 0 l 0 Z W 1 U e X B l P j x J d G V t U G F 0 a D 5 T Z W N 0 a W 9 u M S 9 D b 3 J y Z W x h d G l v b i 9 S Z W 9 y Z G V y Z W Q l M j B D b 2 x 1 b W 5 z P C 9 J d G V t U G F 0 a D 4 8 L 0 l 0 Z W 1 M b 2 N h d G l v b j 4 8 U 3 R h Y m x l R W 5 0 c m l l c y A v P j w v S X R l b T 4 8 S X R l b T 4 8 S X R l b U x v Y 2 F 0 a W 9 u P j x J d G V t V H l w Z T 5 G b 3 J t d W x h P C 9 J d G V t V H l w Z T 4 8 S X R l b V B h d G g + U 2 V j d G l v b j E v R m 9 v Z C U y M G 1 v b n R o J T I w b 2 4 l M j B t b 2 5 0 a C U y M G N o Y W 5 n Z X M 8 L 0 l 0 Z W 1 Q Y X R o P j w v S X R l b U x v Y 2 F 0 a W 9 u P j x T d G F i b G V F b n R y a W V z P j x F b n R y e S B U e X B l P S J J c 1 B y a X Z h d G U i I F Z h b H V l P S J s M C I g L z 4 8 R W 5 0 c n k g V H l w Z T 0 i U X V l c n l J R C I g V m F s d W U 9 I n N h N D Y 3 N T Z h Z i 0 x Y m I y L T R m O D k t O T I 4 O S 1 m M D Y x N G E 4 N G N i N z 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0 V E Q S B h b m Q g Y W 5 h b H l z a X M g M y I g L z 4 8 R W 5 0 c n k g V H l w Z T 0 i U m V j b 3 Z l c n l U Y X J n Z X R D b 2 x 1 b W 4 i I F Z h b H V l P S J s M i I g L z 4 8 R W 5 0 c n k g V H l w Z T 0 i U m V j b 3 Z l c n l U Y X J n Z X R S b 3 c i I F Z h b H V l P S J s M i I g L z 4 8 R W 5 0 c n k g V H l w Z T 0 i R m l s b F R h c m d l d C I g V m F s d W U 9 I n N G b 2 9 k X 2 1 v b n R o X 2 9 u X 2 1 v b n R o X 2 N o Y W 5 n Z X 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R m 9 v Z C B t b 2 5 0 a C B v b i B t b 2 5 0 a C B j a G F u Z 2 V z L 1 B p d m 9 0 Z W Q g Q 2 9 s d W 1 u L n t Z Z W F y L D B 9 J n F 1 b 3 Q 7 L C Z x d W 9 0 O 1 N l Y 3 R p b 2 4 x L 0 Z v b 2 Q g b W 9 u d G g g b 2 4 g b W 9 u d G g g Y 2 h h b m d l c y 9 Q a X Z v d G V k I E N v b H V t b i 5 7 T W 9 u d G g s M X 0 m c X V v d D s s J n F 1 b 3 Q 7 U 2 V j d G l v b j E v R m 9 v Z C B t b 2 5 0 a C B v b i B t b 2 5 0 a C B j a G F u Z 2 V z L 1 B p d m 9 0 Z W Q g Q 2 9 s d W 1 u L n t N b 2 5 0 a C B u d W 1 i Z X I s M n 0 m c X V v d D s s J n F 1 b 3 Q 7 U 2 V j d G l v b j E v R m 9 v Z C B t b 2 5 0 a C B v b i B t b 2 5 0 a C B j a G F u Z 2 V z L 1 B p d m 9 0 Z W Q g Q 2 9 s d W 1 u L n t S d X J h b C w z f S Z x d W 9 0 O y w m c X V v d D t T Z W N 0 a W 9 u M S 9 G b 2 9 k I G 1 v b n R o I G 9 u I G 1 v b n R o I G N o Y W 5 n Z X M v U G l 2 b 3 R l Z C B D b 2 x 1 b W 4 u e 1 V y Y m F u L D R 9 J n F 1 b 3 Q 7 L C Z x d W 9 0 O 1 N l Y 3 R p b 2 4 x L 0 Z v b 2 Q g b W 9 u d G g g b 2 4 g b W 9 u d G g g Y 2 h h b m d l c y 9 Q a X Z v d G V k I E N v b H V t b i 5 7 U n V y Y W w r V X J i Y W 4 s N X 0 m c X V v d D t d L C Z x d W 9 0 O 0 N v b H V t b k N v d W 5 0 J n F 1 b 3 Q 7 O j Y s J n F 1 b 3 Q 7 S 2 V 5 Q 2 9 s d W 1 u T m F t Z X M m c X V v d D s 6 W 1 0 s J n F 1 b 3 Q 7 Q 2 9 s d W 1 u S W R l b n R p d G l l c y Z x d W 9 0 O z p b J n F 1 b 3 Q 7 U 2 V j d G l v b j E v R m 9 v Z C B t b 2 5 0 a C B v b i B t b 2 5 0 a C B j a G F u Z 2 V z L 1 B p d m 9 0 Z W Q g Q 2 9 s d W 1 u L n t Z Z W F y L D B 9 J n F 1 b 3 Q 7 L C Z x d W 9 0 O 1 N l Y 3 R p b 2 4 x L 0 Z v b 2 Q g b W 9 u d G g g b 2 4 g b W 9 u d G g g Y 2 h h b m d l c y 9 Q a X Z v d G V k I E N v b H V t b i 5 7 T W 9 u d G g s M X 0 m c X V v d D s s J n F 1 b 3 Q 7 U 2 V j d G l v b j E v R m 9 v Z C B t b 2 5 0 a C B v b i B t b 2 5 0 a C B j a G F u Z 2 V z L 1 B p d m 9 0 Z W Q g Q 2 9 s d W 1 u L n t N b 2 5 0 a C B u d W 1 i Z X I s M n 0 m c X V v d D s s J n F 1 b 3 Q 7 U 2 V j d G l v b j E v R m 9 v Z C B t b 2 5 0 a C B v b i B t b 2 5 0 a C B j a G F u Z 2 V z L 1 B p d m 9 0 Z W Q g Q 2 9 s d W 1 u L n t S d X J h b C w z f S Z x d W 9 0 O y w m c X V v d D t T Z W N 0 a W 9 u M S 9 G b 2 9 k I G 1 v b n R o I G 9 u I G 1 v b n R o I G N o Y W 5 n Z X M v U G l 2 b 3 R l Z C B D b 2 x 1 b W 4 u e 1 V y Y m F u L D R 9 J n F 1 b 3 Q 7 L C Z x d W 9 0 O 1 N l Y 3 R p b 2 4 x L 0 Z v b 2 Q g b W 9 u d G g g b 2 4 g b W 9 u d G g g Y 2 h h b m d l c y 9 Q a X Z v d G V k I E N v b H V t b i 5 7 U n V y Y W w r V X J i Y W 4 s N X 0 m c X V v d D t d L C Z x d W 9 0 O 1 J l b G F 0 a W 9 u c 2 h p c E l u Z m 8 m c X V v d D s 6 W 1 1 9 I i A v P j x F b n R y e S B U e X B l P S J G a W x s U 3 R h d H V z I i B W Y W x 1 Z T 0 i c 0 N v b X B s Z X R l I i A v P j x F b n R y e S B U e X B l P S J G a W x s Q 2 9 s d W 1 u T m F t Z X M i I F Z h b H V l P S J z W y Z x d W 9 0 O 1 l l Y X I m c X V v d D s s J n F 1 b 3 Q 7 T W 9 u d G g m c X V v d D s s J n F 1 b 3 Q 7 T W 9 u d G g g b n V t Y m V y J n F 1 b 3 Q 7 L C Z x d W 9 0 O 1 J 1 c m F s J n F 1 b 3 Q 7 L C Z x d W 9 0 O 1 V y Y m F u J n F 1 b 3 Q 7 L C Z x d W 9 0 O 1 J 1 c m F s K 1 V y Y m F u J n F 1 b 3 Q 7 X S I g L z 4 8 R W 5 0 c n k g V H l w Z T 0 i R m l s b E N v b H V t b l R 5 c G V z I i B W Y W x 1 Z T 0 i c 0 F 3 W U F C U V V G I i A v P j x F b n R y e S B U e X B l P S J G a W x s T G F z d F V w Z G F 0 Z W Q i I F Z h b H V l P S J k M j A y N C 0 w O C 0 w N V Q x M T o 1 M T o z O C 4 5 N D M 2 N T Y x W i I g L z 4 8 R W 5 0 c n k g V H l w Z T 0 i R m l s b E V y c m 9 y Q 2 9 1 b n Q i I F Z h b H V l P S J s M C I g L z 4 8 R W 5 0 c n k g V H l w Z T 0 i R m l s b E V y c m 9 y Q 2 9 k Z S I g V m F s d W U 9 I n N V b m t u b 3 d u I i A v P j x F b n R y e S B U e X B l P S J G a W x s Q 2 9 1 b n Q i I F Z h b H V l P S J s M T c i I C 8 + P E V u d H J 5 I F R 5 c G U 9 I k F k Z G V k V G 9 E Y X R h T W 9 k Z W w i I F Z h b H V l P S J s M C I g L z 4 8 L 1 N 0 Y W J s Z U V u d H J p Z X M + P C 9 J d G V t P j x J d G V t P j x J d G V t T G 9 j Y X R p b 2 4 + P E l 0 Z W 1 U e X B l P k Z v c m 1 1 b G E 8 L 0 l 0 Z W 1 U e X B l P j x J d G V t U G F 0 a D 5 T Z W N 0 a W 9 u M S 9 G b 2 9 k J T I w b W 9 u d G g l M j B v b i U y M G 1 v b n R o J T I w Y 2 h h b m d l c y 9 T b 3 V y Y 2 U 8 L 0 l 0 Z W 1 Q Y X R o P j w v S X R l b U x v Y 2 F 0 a W 9 u P j x T d G F i b G V F b n R y a W V z I C 8 + P C 9 J d G V t P j x J d G V t P j x J d G V t T G 9 j Y X R p b 2 4 + P E l 0 Z W 1 U e X B l P k Z v c m 1 1 b G E 8 L 0 l 0 Z W 1 U e X B l P j x J d G V t U G F 0 a D 5 T Z W N 0 a W 9 u M S 9 G b 2 9 k J T I w b W 9 u d G g l M j B v b i U y M G 1 v b n R o J T I w Y 2 h h b m d l c y 9 D a G F u Z 2 V k J T I w V H l w Z T w v S X R l b V B h d G g + P C 9 J d G V t T G 9 j Y X R p b 2 4 + P F N 0 Y W J s Z U V u d H J p Z X M g L z 4 8 L 0 l 0 Z W 0 + P E l 0 Z W 0 + P E l 0 Z W 1 M b 2 N h d G l v b j 4 8 S X R l b V R 5 c G U + R m 9 y b X V s Y T w v S X R l b V R 5 c G U + P E l 0 Z W 1 Q Y X R o P l N l Y 3 R p b 2 4 x L 0 Z v b 2 Q l M j B t b 2 5 0 a C U y M G 9 u J T I w b W 9 u d G g l M j B j a G F u Z 2 V z L 1 J l b W 9 2 Z W Q l M j B D b 2 x 1 b W 5 z P C 9 J d G V t U G F 0 a D 4 8 L 0 l 0 Z W 1 M b 2 N h d G l v b j 4 8 U 3 R h Y m x l R W 5 0 c m l l c y A v P j w v S X R l b T 4 8 S X R l b T 4 8 S X R l b U x v Y 2 F 0 a W 9 u P j x J d G V t V H l w Z T 5 G b 3 J t d W x h P C 9 J d G V t V H l w Z T 4 8 S X R l b V B h d G g + U 2 V j d G l v b j E v R m 9 v Z C U y M G 1 v b n R o J T I w b 2 4 l M j B t b 2 5 0 a C U y M G N o Y W 5 n Z X M v U m V t b 3 Z l Z C U y M E 9 0 a G V y J T I w Q 2 9 s d W 1 u c z w v S X R l b V B h d G g + P C 9 J d G V t T G 9 j Y X R p b 2 4 + P F N 0 Y W J s Z U V u d H J p Z X M g L z 4 8 L 0 l 0 Z W 0 + P E l 0 Z W 0 + P E l 0 Z W 1 M b 2 N h d G l v b j 4 8 S X R l b V R 5 c G U + R m 9 y b X V s Y T w v S X R l b V R 5 c G U + P E l 0 Z W 1 Q Y X R o P l N l Y 3 R p b 2 4 x L 0 Z v b 2 Q l M j B t b 2 5 0 a C U y M G 9 u J T I w b W 9 u d G g l M j B j a G F u Z 2 V z L 0 F k Z G V k J T I w Q 3 V z d G 9 t P C 9 J d G V t U G F 0 a D 4 8 L 0 l 0 Z W 1 M b 2 N h d G l v b j 4 8 U 3 R h Y m x l R W 5 0 c m l l c y A v P j w v S X R l b T 4 8 S X R l b T 4 8 S X R l b U x v Y 2 F 0 a W 9 u P j x J d G V t V H l w Z T 5 G b 3 J t d W x h P C 9 J d G V t V H l w Z T 4 8 S X R l b V B h d G g + U 2 V j d G l v b j E v R m 9 v Z C U y M G 1 v b n R o J T I w b 2 4 l M j B t b 2 5 0 a C U y M G N o Y W 5 n Z X M v U m V v c m R l c m V k J T I w Q 2 9 s d W 1 u c z w v S X R l b V B h d G g + P C 9 J d G V t T G 9 j Y X R p b 2 4 + P F N 0 Y W J s Z U V u d H J p Z X M g L z 4 8 L 0 l 0 Z W 0 + P E l 0 Z W 0 + P E l 0 Z W 1 M b 2 N h d G l v b j 4 8 S X R l b V R 5 c G U + R m 9 y b X V s Y T w v S X R l b V R 5 c G U + P E l 0 Z W 1 Q Y X R o P l N l Y 3 R p b 2 4 x L 0 Z v b 2 Q l M j B t b 2 5 0 a C U y M G 9 u J T I w b W 9 u d G g l M j B j a G F u Z 2 V z L 0 Z p b H R l c m V k J T I w U m 9 3 c z w v S X R l b V B h d G g + P C 9 J d G V t T G 9 j Y X R p b 2 4 + P F N 0 Y W J s Z U V u d H J p Z X M g L z 4 8 L 0 l 0 Z W 0 + P E l 0 Z W 0 + P E l 0 Z W 1 M b 2 N h d G l v b j 4 8 S X R l b V R 5 c G U + R m 9 y b X V s Y T w v S X R l b V R 5 c G U + P E l 0 Z W 1 Q Y X R o P l N l Y 3 R p b 2 4 x L 0 Z v b 2 Q l M j B t b 2 5 0 a C U y M G 9 u J T I w b W 9 u d G g l M j B j a G F u Z 2 V z L 1 B p d m 9 0 Z W Q l M j B D b 2 x 1 b W 4 8 L 0 l 0 Z W 1 Q Y X R o P j w v S X R l b U x v Y 2 F 0 a W 9 u P j x T d G F i b G V F b n R y a W V z I C 8 + P C 9 J d G V t P j x J d G V t P j x J d G V t T G 9 j Y X R p b 2 4 + P E l 0 Z W 1 U e X B l P k Z v c m 1 1 b G E 8 L 0 l 0 Z W 1 U e X B l P j x J d G V t U G F 0 a D 5 T Z W N 0 a W 9 u M S 9 G b 2 9 k J T I w b W 9 u d G g l M j B v b i U y M G 1 v b n R o J T I w Y 2 h h b m d l c y 9 T b 3 J 0 Z W Q l M j B S b 3 d z P C 9 J d G V t U G F 0 a D 4 8 L 0 l 0 Z W 1 M b 2 N h d G l v b j 4 8 U 3 R h Y m x l R W 5 0 c m l l c y A v P j w v S X R l b T 4 8 S X R l b T 4 8 S X R l b U x v Y 2 F 0 a W 9 u P j x J d G V t V H l w Z T 5 G b 3 J t d W x h P C 9 J d G V t V H l w Z T 4 8 S X R l b V B h d G g + U 2 V j d G l v b j E v Q 3 J 1 Z G U l M j B v a W w l M j B j b 3 J y Z W x h d G l v b j w v S X R l b V B h d G g + P C 9 J d G V t T G 9 j Y X R p b 2 4 + P F N 0 Y W J s Z U V u d H J p Z X M + P E V u d H J 5 I F R 5 c G U 9 I k l z U H J p d m F 0 Z S I g V m F s d W U 9 I m w w I i A v P j x F b n R y e S B U e X B l P S J R d W V y e U l E I i B W Y W x 1 Z T 0 i c 2 Q w M j I w Y z J m L W F h N T E t N G F j Z C 0 4 N z c z L W M w N D c 3 Z T c 3 M z B m Z 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R U R B I G F u Z C B h b m F s e X N p c y A 1 I i A v P j x F b n R y e S B U e X B l P S J S Z W N v d m V y e V R h c m d l d E N v b H V t b i I g V m F s d W U 9 I m w 5 I i A v P j x F b n R y e S B U e X B l P S J S Z W N v d m V y e V R h c m d l d F J v d y I g V m F s d W U 9 I m w y I i A v P j x F b n R y e S B U e X B l P S J G a W x s V G F y Z 2 V 0 I i B W Y W x 1 Z T 0 i c 0 N y d W R l X 2 9 p b F 9 j b 3 J y Z W x h d G l v b i 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Q 3 J 1 Z G U g b 2 l s I G N v c n J l b G F 0 a W 9 u L 0 N o Y W 5 n Z W Q g V H l w Z S 5 7 U 2 V j d G 9 y L D B 9 J n F 1 b 3 Q 7 L C Z x d W 9 0 O 1 N l Y 3 R p b 2 4 x L 0 N y d W R l I G 9 p b C B j b 3 J y Z W x h d G l v b i 9 D a G F u Z 2 V k I F R 5 c G U u e 1 l l Y X I s M X 0 m c X V v d D s s J n F 1 b 3 Q 7 U 2 V j d G l v b j E v Q 3 J 1 Z G U g b 2 l s I G N v c n J l b G F 0 a W 9 u L 0 N o Y W 5 n Z W Q g V H l w Z S 5 7 T W 9 u d G g s M n 0 m c X V v d D s s J n F 1 b 3 Q 7 U 2 V j d G l v b j E v Q 3 J 1 Z G U g b 2 l s I G N v c n J l b G F 0 a W 9 u L 0 N o Y W 5 n Z W Q g V H l w Z S 5 7 T W 9 u d G g t W W V h c i w z f S Z x d W 9 0 O y w m c X V v d D t T Z W N 0 a W 9 u M S 9 D c n V k Z S B v a W w g Y 2 9 y c m V s Y X R p b 2 4 v Q 2 h h b m d l Z C B U e X B l L n t G b 2 9 k I G F u Z C B i Z X Z l c m F n Z X M s M j B 9 J n F 1 b 3 Q 7 L C Z x d W 9 0 O 1 N l Y 3 R p b 2 4 x L 0 N y d W R l I G 9 p b C B j b 3 J y Z W x h d G l v b i 9 D a G F u Z 2 V k I F R 5 c G U u e 0 N s b 3 R o a W 5 n I G F u Z C B m b 2 9 0 d 2 V h c i w y N H 0 m c X V v d D s s J n F 1 b 3 Q 7 U 2 V j d G l v b j E v Q 3 J 1 Z G U g b 2 l s I G N v c n J l b G F 0 a W 9 u L 0 N o Y W 5 n Z W Q g V H l w Z S 5 7 S G 9 1 c 2 V o b 2 x k I G d v b 2 R z I G F u Z C B z Z X J 2 a W N l c y w y N 3 0 m c X V v d D s s J n F 1 b 3 Q 7 U 2 V j d G l v b j E v Q 3 J 1 Z G U g b 2 l s I G N v c n J l b G F 0 a W 9 u L 0 N o Y W 5 n Z W Q g V H l w Z S 5 7 S G V h b H R o L D I 4 f S Z x d W 9 0 O y w m c X V v d D t T Z W N 0 a W 9 u M S 9 D c n V k Z S B v a W w g Y 2 9 y c m V s Y X R p b 2 4 v Q 2 h h b m d l Z C B U e X B l L n t U c m F u c 3 B v c n Q g Y W 5 k I G N v b W 1 1 b m l j Y X R p b 2 4 s M j l 9 J n F 1 b 3 Q 7 L C Z x d W 9 0 O 1 N l Y 3 R p b 2 4 x L 0 N y d W R l I G 9 p b C B j b 3 J y Z W x h d G l v b i 9 D a G F u Z 2 V k I F R 5 c G U u e 1 J l Y 3 J l Y X R p b 2 4 g Y W 5 k I G F t d X N l b W V u d C w z M H 0 m c X V v d D s s J n F 1 b 3 Q 7 U 2 V j d G l v b j E v Q 3 J 1 Z G U g b 2 l s I G N v c n J l b G F 0 a W 9 u L 0 N o Y W 5 n Z W Q g V H l w Z S 5 7 R W R 1 Y 2 F 0 a W 9 u L D M x f S Z x d W 9 0 O y w m c X V v d D t T Z W N 0 a W 9 u M S 9 D c n V k Z S B v a W w g Y 2 9 y c m V s Y X R p b 2 4 v Q 2 h h b m d l Z C B U e X B l L n t Q Z X J z b 2 5 h b C B j Y X J l I G F u Z C B l Z m Z l Y 3 R z L D M y f S Z x d W 9 0 O 1 0 s J n F 1 b 3 Q 7 Q 2 9 s d W 1 u Q 2 9 1 b n Q m c X V v d D s 6 M T I s J n F 1 b 3 Q 7 S 2 V 5 Q 2 9 s d W 1 u T m F t Z X M m c X V v d D s 6 W 1 0 s J n F 1 b 3 Q 7 Q 2 9 s d W 1 u S W R l b n R p d G l l c y Z x d W 9 0 O z p b J n F 1 b 3 Q 7 U 2 V j d G l v b j E v Q 3 J 1 Z G U g b 2 l s I G N v c n J l b G F 0 a W 9 u L 0 N o Y W 5 n Z W Q g V H l w Z S 5 7 U 2 V j d G 9 y L D B 9 J n F 1 b 3 Q 7 L C Z x d W 9 0 O 1 N l Y 3 R p b 2 4 x L 0 N y d W R l I G 9 p b C B j b 3 J y Z W x h d G l v b i 9 D a G F u Z 2 V k I F R 5 c G U u e 1 l l Y X I s M X 0 m c X V v d D s s J n F 1 b 3 Q 7 U 2 V j d G l v b j E v Q 3 J 1 Z G U g b 2 l s I G N v c n J l b G F 0 a W 9 u L 0 N o Y W 5 n Z W Q g V H l w Z S 5 7 T W 9 u d G g s M n 0 m c X V v d D s s J n F 1 b 3 Q 7 U 2 V j d G l v b j E v Q 3 J 1 Z G U g b 2 l s I G N v c n J l b G F 0 a W 9 u L 0 N o Y W 5 n Z W Q g V H l w Z S 5 7 T W 9 u d G g t W W V h c i w z f S Z x d W 9 0 O y w m c X V v d D t T Z W N 0 a W 9 u M S 9 D c n V k Z S B v a W w g Y 2 9 y c m V s Y X R p b 2 4 v Q 2 h h b m d l Z C B U e X B l L n t G b 2 9 k I G F u Z C B i Z X Z l c m F n Z X M s M j B 9 J n F 1 b 3 Q 7 L C Z x d W 9 0 O 1 N l Y 3 R p b 2 4 x L 0 N y d W R l I G 9 p b C B j b 3 J y Z W x h d G l v b i 9 D a G F u Z 2 V k I F R 5 c G U u e 0 N s b 3 R o a W 5 n I G F u Z C B m b 2 9 0 d 2 V h c i w y N H 0 m c X V v d D s s J n F 1 b 3 Q 7 U 2 V j d G l v b j E v Q 3 J 1 Z G U g b 2 l s I G N v c n J l b G F 0 a W 9 u L 0 N o Y W 5 n Z W Q g V H l w Z S 5 7 S G 9 1 c 2 V o b 2 x k I G d v b 2 R z I G F u Z C B z Z X J 2 a W N l c y w y N 3 0 m c X V v d D s s J n F 1 b 3 Q 7 U 2 V j d G l v b j E v Q 3 J 1 Z G U g b 2 l s I G N v c n J l b G F 0 a W 9 u L 0 N o Y W 5 n Z W Q g V H l w Z S 5 7 S G V h b H R o L D I 4 f S Z x d W 9 0 O y w m c X V v d D t T Z W N 0 a W 9 u M S 9 D c n V k Z S B v a W w g Y 2 9 y c m V s Y X R p b 2 4 v Q 2 h h b m d l Z C B U e X B l L n t U c m F u c 3 B v c n Q g Y W 5 k I G N v b W 1 1 b m l j Y X R p b 2 4 s M j l 9 J n F 1 b 3 Q 7 L C Z x d W 9 0 O 1 N l Y 3 R p b 2 4 x L 0 N y d W R l I G 9 p b C B j b 3 J y Z W x h d G l v b i 9 D a G F u Z 2 V k I F R 5 c G U u e 1 J l Y 3 J l Y X R p b 2 4 g Y W 5 k I G F t d X N l b W V u d C w z M H 0 m c X V v d D s s J n F 1 b 3 Q 7 U 2 V j d G l v b j E v Q 3 J 1 Z G U g b 2 l s I G N v c n J l b G F 0 a W 9 u L 0 N o Y W 5 n Z W Q g V H l w Z S 5 7 R W R 1 Y 2 F 0 a W 9 u L D M x f S Z x d W 9 0 O y w m c X V v d D t T Z W N 0 a W 9 u M S 9 D c n V k Z S B v a W w g Y 2 9 y c m V s Y X R p b 2 4 v Q 2 h h b m d l Z C B U e X B l L n t Q Z X J z b 2 5 h b C B j Y X J l I G F u Z C B l Z m Z l Y 3 R z L D M y f S Z x d W 9 0 O 1 0 s J n F 1 b 3 Q 7 U m V s Y X R p b 2 5 z a G l w S W 5 m b y Z x d W 9 0 O z p b X X 0 i I C 8 + P E V u d H J 5 I F R 5 c G U 9 I k Z p b G x T d G F 0 d X M i I F Z h b H V l P S J z Q 2 9 t c G x l d G U i I C 8 + P E V u d H J 5 I F R 5 c G U 9 I k Z p b G x D b 2 x 1 b W 5 O Y W 1 l c y I g V m F s d W U 9 I n N b J n F 1 b 3 Q 7 U 2 V j d G 9 y J n F 1 b 3 Q 7 L C Z x d W 9 0 O 1 l l Y X I m c X V v d D s s J n F 1 b 3 Q 7 T W 9 u d G g m c X V v d D s s J n F 1 b 3 Q 7 T W 9 u d G g t W W V h c i Z x d W 9 0 O y w m c X V v d D t G b 2 9 k I G F u Z C B i Z X Z l c m F n Z X M m c X V v d D s s J n F 1 b 3 Q 7 Q 2 x v d G h p b m c g Y W 5 k I G Z v b 3 R 3 Z W F y J n F 1 b 3 Q 7 L C Z x d W 9 0 O 0 h v d X N l a G 9 s Z C B n b 2 9 k c y B h b m Q g c 2 V y d m l j Z X M m c X V v d D s s J n F 1 b 3 Q 7 S G V h b H R o J n F 1 b 3 Q 7 L C Z x d W 9 0 O 1 R y Y W 5 z c G 9 y d C B h b m Q g Y 2 9 t b X V u a W N h d G l v b i Z x d W 9 0 O y w m c X V v d D t S Z W N y Z W F 0 a W 9 u I G F u Z C B h b X V z Z W 1 l b n Q m c X V v d D s s J n F 1 b 3 Q 7 R W R 1 Y 2 F 0 a W 9 u J n F 1 b 3 Q 7 L C Z x d W 9 0 O 1 B l c n N v b m F s I G N h c m U g Y W 5 k I G V m Z m V j d H M m c X V v d D t d I i A v P j x F b n R y e S B U e X B l P S J G a W x s Q 2 9 s d W 1 u V H l w Z X M i I F Z h b H V l P S J z Q m d N R 0 J n V U Z C U V V G Q l F V R i I g L z 4 8 R W 5 0 c n k g V H l w Z T 0 i R m l s b E x h c 3 R V c G R h d G V k I i B W Y W x 1 Z T 0 i Z D I w M j Q t M D g t M D d U M D U 6 M j c 6 N D M u N D k x N z Y w M F o i I C 8 + P E V u d H J 5 I F R 5 c G U 9 I k Z p b G x F c n J v c k N v d W 5 0 I i B W Y W x 1 Z T 0 i b D A i I C 8 + P E V u d H J 5 I F R 5 c G U 9 I k Z p b G x F c n J v c k N v Z G U i I F Z h b H V l P S J z V W 5 r b m 9 3 b i I g L z 4 8 R W 5 0 c n k g V H l w Z T 0 i R m l s b E N v d W 5 0 I i B W Y W x 1 Z T 0 i b D I 0 I i A v P j x F b n R y e S B U e X B l P S J B Z G R l Z F R v R G F 0 Y U 1 v Z G V s I i B W Y W x 1 Z T 0 i b D A i I C 8 + P C 9 T d G F i b G V F b n R y a W V z P j w v S X R l b T 4 8 S X R l b T 4 8 S X R l b U x v Y 2 F 0 a W 9 u P j x J d G V t V H l w Z T 5 G b 3 J t d W x h P C 9 J d G V t V H l w Z T 4 8 S X R l b V B h d G g + U 2 V j d G l v b j E v Q 3 J 1 Z G U l M j B v a W w l M j B j b 3 J y Z W x h d G l v b i 9 T b 3 V y Y 2 U 8 L 0 l 0 Z W 1 Q Y X R o P j w v S X R l b U x v Y 2 F 0 a W 9 u P j x T d G F i b G V F b n R y a W V z I C 8 + P C 9 J d G V t P j x J d G V t P j x J d G V t T G 9 j Y X R p b 2 4 + P E l 0 Z W 1 U e X B l P k Z v c m 1 1 b G E 8 L 0 l 0 Z W 1 U e X B l P j x J d G V t U G F 0 a D 5 T Z W N 0 a W 9 u M S 9 D c n V k Z S U y M G 9 p b C U y M G N v c n J l b G F 0 a W 9 u L 0 N o Y W 5 n Z W Q l M j B U e X B l P C 9 J d G V t U G F 0 a D 4 8 L 0 l 0 Z W 1 M b 2 N h d G l v b j 4 8 U 3 R h Y m x l R W 5 0 c m l l c y A v P j w v S X R l b T 4 8 S X R l b T 4 8 S X R l b U x v Y 2 F 0 a W 9 u P j x J d G V t V H l w Z T 5 G b 3 J t d W x h P C 9 J d G V t V H l w Z T 4 8 S X R l b V B h d G g + U 2 V j d G l v b j E v Q 3 J 1 Z G U l M j B v a W w l M j B j b 3 J y Z W x h d G l v b i 9 S Z W 1 v d m V k J T I w T 3 R o Z X I l M j B D b 2 x 1 b W 5 z P C 9 J d G V t U G F 0 a D 4 8 L 0 l 0 Z W 1 M b 2 N h d G l v b j 4 8 U 3 R h Y m x l R W 5 0 c m l l c y A v P j w v S X R l b T 4 8 S X R l b T 4 8 S X R l b U x v Y 2 F 0 a W 9 u P j x J d G V t V H l w Z T 5 G b 3 J t d W x h P C 9 J d G V t V H l w Z T 4 8 S X R l b V B h d G g + U 2 V j d G l v b j E v Q 3 J 1 Z G U l M j B v a W w l M j B j b 3 J y Z W x h d G l v b i 9 G a W x 0 Z X J l Z C U y M F J v d 3 M 8 L 0 l 0 Z W 1 Q Y X R o P j w v S X R l b U x v Y 2 F 0 a W 9 u P j x T d G F i b G V F b n R y a W V z I C 8 + P C 9 J d G V t P j x J d G V t P j x J d G V t T G 9 j Y X R p b 2 4 + P E l 0 Z W 1 U e X B l P k Z v c m 1 1 b G E 8 L 0 l 0 Z W 1 U e X B l P j x J d G V t U G F 0 a D 5 T Z W N 0 a W 9 u M S 9 Z b 1 k l M j B J b m Z s Y X R p b 2 4 l M j B S d X J h b C U y Q l V y Y m F u P C 9 J d G V t U G F 0 a D 4 8 L 0 l 0 Z W 1 M b 2 N h d G l v b j 4 8 U 3 R h Y m x l R W 5 0 c m l l c z 4 8 R W 5 0 c n k g V H l w Z T 0 i S X N Q c m l 2 Y X R l I i B W Y W x 1 Z T 0 i b D A i I C 8 + P E V u d H J 5 I F R 5 c G U 9 I l F 1 Z X J 5 S U Q i I F Z h b H V l P S J z N 2 Y y Z D I y M j c t M G I y O S 0 0 M T U 5 L W E 2 Z T E t N W I x N W R j M m I 0 M z Q 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F R E E g I D I i I C 8 + P E V u d H J 5 I F R 5 c G U 9 I l J l Y 2 9 2 Z X J 5 V G F y Z 2 V 0 Q 2 9 s d W 1 u I i B W Y W x 1 Z T 0 i b D I i I C 8 + P E V u d H J 5 I F R 5 c G U 9 I l J l Y 2 9 2 Z X J 5 V G F y Z 2 V 0 U m 9 3 I i B W Y W x 1 Z T 0 i b D M i I C 8 + P E V u d H J 5 I F R 5 c G U 9 I k Z p b G x U Y X J n Z X Q i I F Z h b H V l P S J z W W 9 Z X 0 l u Z m x h d G l v b l 9 S d X J h b F 9 V c m J h b i 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0 L T E x L T A 2 V D A 5 O j M y O j M 5 L j Q z N D Q 3 N z N a I i A v P j x F b n R y e S B U e X B l P S J G a W x s Q 2 9 s d W 1 u V H l w Z X M i I F Z h b H V l P S J z Q m d N R k J R P T 0 i I C 8 + P E V u d H J 5 I F R 5 c G U 9 I k Z p b G x D b 2 x 1 b W 5 O Y W 1 l c y I g V m F s d W U 9 I n N b J n F 1 b 3 Q 7 U 2 V j d G 9 y J n F 1 b 3 Q 7 L C Z x d W 9 0 O 1 l l Y X I m c X V v d D s s J n F 1 b 3 Q 7 S m F u d W F y e S Z x d W 9 0 O y w m c X V v d D t E Z W N l b W J l 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l v W S B J b m Z s Y X R p b 2 4 g U n V y Y W w r V X J i Y W 4 v U G l 2 b 3 R l Z C B D b 2 x 1 b W 4 u e 1 N l Y 3 R v c i w w f S Z x d W 9 0 O y w m c X V v d D t T Z W N 0 a W 9 u M S 9 Z b 1 k g S W 5 m b G F 0 a W 9 u I F J 1 c m F s K 1 V y Y m F u L 1 B p d m 9 0 Z W Q g Q 2 9 s d W 1 u L n t Z Z W F y L D F 9 J n F 1 b 3 Q 7 L C Z x d W 9 0 O 1 N l Y 3 R p b 2 4 x L 1 l v W S B J b m Z s Y X R p b 2 4 g U n V y Y W w r V X J i Y W 4 v U G l 2 b 3 R l Z C B D b 2 x 1 b W 4 u e 0 p h b n V h c n k s M n 0 m c X V v d D s s J n F 1 b 3 Q 7 U 2 V j d G l v b j E v W W 9 Z I E l u Z m x h d G l v b i B S d X J h b C t V c m J h b i 9 Q a X Z v d G V k I E N v b H V t b i 5 7 R G V j Z W 1 i Z X I s M 3 0 m c X V v d D t d L C Z x d W 9 0 O 0 N v b H V t b k N v d W 5 0 J n F 1 b 3 Q 7 O j Q s J n F 1 b 3 Q 7 S 2 V 5 Q 2 9 s d W 1 u T m F t Z X M m c X V v d D s 6 W 1 0 s J n F 1 b 3 Q 7 Q 2 9 s d W 1 u S W R l b n R p d G l l c y Z x d W 9 0 O z p b J n F 1 b 3 Q 7 U 2 V j d G l v b j E v W W 9 Z I E l u Z m x h d G l v b i B S d X J h b C t V c m J h b i 9 Q a X Z v d G V k I E N v b H V t b i 5 7 U 2 V j d G 9 y L D B 9 J n F 1 b 3 Q 7 L C Z x d W 9 0 O 1 N l Y 3 R p b 2 4 x L 1 l v W S B J b m Z s Y X R p b 2 4 g U n V y Y W w r V X J i Y W 4 v U G l 2 b 3 R l Z C B D b 2 x 1 b W 4 u e 1 l l Y X I s M X 0 m c X V v d D s s J n F 1 b 3 Q 7 U 2 V j d G l v b j E v W W 9 Z I E l u Z m x h d G l v b i B S d X J h b C t V c m J h b i 9 Q a X Z v d G V k I E N v b H V t b i 5 7 S m F u d W F y e S w y f S Z x d W 9 0 O y w m c X V v d D t T Z W N 0 a W 9 u M S 9 Z b 1 k g S W 5 m b G F 0 a W 9 u I F J 1 c m F s K 1 V y Y m F u L 1 B p d m 9 0 Z W Q g Q 2 9 s d W 1 u L n t E Z W N l b W J l c i w z f S Z x d W 9 0 O 1 0 s J n F 1 b 3 Q 7 U m V s Y X R p b 2 5 z a G l w S W 5 m b y Z x d W 9 0 O z p b X X 0 i I C 8 + P C 9 T d G F i b G V F b n R y a W V z P j w v S X R l b T 4 8 S X R l b T 4 8 S X R l b U x v Y 2 F 0 a W 9 u P j x J d G V t V H l w Z T 5 G b 3 J t d W x h P C 9 J d G V t V H l w Z T 4 8 S X R l b V B h d G g + U 2 V j d G l v b j E v W W 9 Z J T I w S W 5 m b G F 0 a W 9 u J T I w U n V y Y W w l M k J V c m J h b i 9 T b 3 V y Y 2 U 8 L 0 l 0 Z W 1 Q Y X R o P j w v S X R l b U x v Y 2 F 0 a W 9 u P j x T d G F i b G V F b n R y a W V z I C 8 + P C 9 J d G V t P j x J d G V t P j x J d G V t T G 9 j Y X R p b 2 4 + P E l 0 Z W 1 U e X B l P k Z v c m 1 1 b G E 8 L 0 l 0 Z W 1 U e X B l P j x J d G V t U G F 0 a D 5 T Z W N 0 a W 9 u M S 9 Z b 1 k l M j B J b m Z s Y X R p b 2 4 l M j B S d X J h b C U y Q l V y Y m F u L 0 N o Y W 5 n Z W Q l M j B U e X B l P C 9 J d G V t U G F 0 a D 4 8 L 0 l 0 Z W 1 M b 2 N h d G l v b j 4 8 U 3 R h Y m x l R W 5 0 c m l l c y A v P j w v S X R l b T 4 8 S X R l b T 4 8 S X R l b U x v Y 2 F 0 a W 9 u P j x J d G V t V H l w Z T 5 G b 3 J t d W x h P C 9 J d G V t V H l w Z T 4 8 S X R l b V B h d G g + U 2 V j d G l v b j E v W W 9 Z J T I w S W 5 m b G F 0 a W 9 u J T I w U n V y Y W w l M k J V c m J h b i 9 S Z W 1 v d m V k J T I w T 3 R o Z X I l M j B D b 2 x 1 b W 5 z P C 9 J d G V t U G F 0 a D 4 8 L 0 l 0 Z W 1 M b 2 N h d G l v b j 4 8 U 3 R h Y m x l R W 5 0 c m l l c y A v P j w v S X R l b T 4 8 S X R l b T 4 8 S X R l b U x v Y 2 F 0 a W 9 u P j x J d G V t V H l w Z T 5 G b 3 J t d W x h P C 9 J d G V t V H l w Z T 4 8 S X R l b V B h d G g + U 2 V j d G l v b j E v W W 9 Z J T I w S W 5 m b G F 0 a W 9 u J T I w U n V y Y W w l M k J V c m J h b i 9 G a W x 0 Z X J l Z C U y M F J v d 3 M 8 L 0 l 0 Z W 1 Q Y X R o P j w v S X R l b U x v Y 2 F 0 a W 9 u P j x T d G F i b G V F b n R y a W V z I C 8 + P C 9 J d G V t P j x J d G V t P j x J d G V t T G 9 j Y X R p b 2 4 + P E l 0 Z W 1 U e X B l P k Z v c m 1 1 b G E 8 L 0 l 0 Z W 1 U e X B l P j x J d G V t U G F 0 a D 5 T Z W N 0 a W 9 u M S 9 Z b 1 k l M j B J b m Z s Y X R p b 2 4 l M j B S d X J h b C U y Q l V y Y m F u L 1 B p d m 9 0 Z W Q l M j B D b 2 x 1 b W 4 8 L 0 l 0 Z W 1 Q Y X R o P j w v S X R l b U x v Y 2 F 0 a W 9 u P j x T d G F i b G V F b n R y a W V z I C 8 + P C 9 J d G V t P j x J d G V t P j x J d G V t T G 9 j Y X R p b 2 4 + P E l 0 Z W 1 U e X B l P k Z v c m 1 1 b G E 8 L 0 l 0 Z W 1 U e X B l P j x J d G V t U G F 0 a D 5 T Z W N 0 a W 9 u M S 9 C c m 9 h Z C U y M E Z v b 2 Q l M j B D Y X R l Z 2 9 y a W V z P C 9 J d G V t U G F 0 a D 4 8 L 0 l 0 Z W 1 M b 2 N h d G l v b j 4 8 U 3 R h Y m x l R W 5 0 c m l l c z 4 8 R W 5 0 c n k g V H l w Z T 0 i Q W R k Z W R U b 0 R h d G F N b 2 R l b C I g V m F s d W U 9 I m w w I i A v P j x F b n R y e S B U e X B l P S J O Y X Z p Z 2 F 0 a W 9 u U 3 R l c E 5 h b W U i I F Z h b H V l P S J z T m F 2 a W d h d G l v b i I g L z 4 8 R W 5 0 c n k g V H l w Z T 0 i R m l s b E N v d W 5 0 I i B W Y W x 1 Z T 0 i b D E 0 I i A v P j x F b n R y e S B U e X B l P S J G a W x s R W 5 h Y m x l Z C I g V m F s d W U 9 I m w x I i A v P j x F b n R y e S B U e X B l P S J G a W x s R X J y b 3 J D b 2 R l I i B W Y W x 1 Z T 0 i c 1 V u a 2 5 v d 2 4 i I C 8 + P E V u d H J 5 I F R 5 c G U 9 I k Z p b G x F c n J v c k N v d W 5 0 I i B W Y W x 1 Z T 0 i b D A i I C 8 + P E V u d H J 5 I F R 5 c G U 9 I k Z p b G x M Y X N 0 V X B k Y X R l Z C I g V m F s d W U 9 I m Q y M D I 0 L T A 3 L T I 4 V D E z O j E z O j I z L j c y M z E x M D l a I i A v P j x F b n R y e S B U e X B l P S J G a W x s Q 2 9 s d W 1 u V H l w Z X M i I F Z h b H V l P S J z Q m d N R 0 J R V U Y i I C 8 + P E V u d H J 5 I F R 5 c G U 9 I k Z p b G x D b 2 x 1 b W 5 O Y W 1 l c y I g V m F s d W U 9 I n N b J n F 1 b 3 Q 7 Q X R 0 c m l i d X R l J n F 1 b 3 Q 7 L C Z x d W 9 0 O 1 l l Y X I m c X V v d D s s J n F 1 b 3 Q 7 T W 9 u d G g m c X V v d D s s J n F 1 b 3 Q 7 U n V y Y W w m c X V v d D s s J n F 1 b 3 Q 7 V X J i Y W 4 m c X V v d D s s J n F 1 b 3 Q 7 U n V y Y W w r V X J i Y W 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d h Y m R m Y 2 M t M z A y Z i 0 0 Y z c 1 L W I 4 M m I t O W J m Y j h k N 2 Y w Y T J l I i A v P j x F b n R y e S B U e X B l P S J S Z W x h d G l v b n N o a X B J b m Z v Q 2 9 u d G F p b m V y I i B W Y W x 1 Z T 0 i c 3 s m c X V v d D t j b 2 x 1 b W 5 D b 3 V u d C Z x d W 9 0 O z o 2 L C Z x d W 9 0 O 2 t l e U N v b H V t b k 5 h b W V z J n F 1 b 3 Q 7 O l t d L C Z x d W 9 0 O 3 F 1 Z X J 5 U m V s Y X R p b 2 5 z a G l w c y Z x d W 9 0 O z p b X S w m c X V v d D t j b 2 x 1 b W 5 J Z G V u d G l 0 a W V z J n F 1 b 3 Q 7 O l s m c X V v d D t T Z W N 0 a W 9 u M S 9 U Y W J s Z T I 0 L 1 B p d m 9 0 Z W Q g Q 2 9 s d W 1 u L n t B d H R y a W J 1 d G U s M n 0 m c X V v d D s s J n F 1 b 3 Q 7 U 2 V j d G l v b j E v V G F i b G U y N C 9 Q a X Z v d G V k I E N v b H V t b i 5 7 W W V h c i w w f S Z x d W 9 0 O y w m c X V v d D t T Z W N 0 a W 9 u M S 9 U Y W J s Z T I 0 L 1 B p d m 9 0 Z W Q g Q 2 9 s d W 1 u L n t N b 2 5 0 a C w x f S Z x d W 9 0 O y w m c X V v d D t T Z W N 0 a W 9 u M S 9 U Y W J s Z T I 0 L 1 B p d m 9 0 Z W Q g Q 2 9 s d W 1 u L n t S d X J h b C w z f S Z x d W 9 0 O y w m c X V v d D t T Z W N 0 a W 9 u M S 9 U Y W J s Z T I 0 L 1 B p d m 9 0 Z W Q g Q 2 9 s d W 1 u L n t V c m J h b i w 0 f S Z x d W 9 0 O y w m c X V v d D t T Z W N 0 a W 9 u M S 9 U Y W J s Z T I 0 L 1 B p d m 9 0 Z W Q g Q 2 9 s d W 1 u L n t S d X J h b C t V c m J h b i w 1 f S Z x d W 9 0 O 1 0 s J n F 1 b 3 Q 7 Q 2 9 s d W 1 u Q 2 9 1 b n Q m c X V v d D s 6 N i w m c X V v d D t L Z X l D b 2 x 1 b W 5 O Y W 1 l c y Z x d W 9 0 O z p b X S w m c X V v d D t D b 2 x 1 b W 5 J Z G V u d G l 0 a W V z J n F 1 b 3 Q 7 O l s m c X V v d D t T Z W N 0 a W 9 u M S 9 U Y W J s Z T I 0 L 1 B p d m 9 0 Z W Q g Q 2 9 s d W 1 u L n t B d H R y a W J 1 d G U s M n 0 m c X V v d D s s J n F 1 b 3 Q 7 U 2 V j d G l v b j E v V G F i b G U y N C 9 Q a X Z v d G V k I E N v b H V t b i 5 7 W W V h c i w w f S Z x d W 9 0 O y w m c X V v d D t T Z W N 0 a W 9 u M S 9 U Y W J s Z T I 0 L 1 B p d m 9 0 Z W Q g Q 2 9 s d W 1 u L n t N b 2 5 0 a C w x f S Z x d W 9 0 O y w m c X V v d D t T Z W N 0 a W 9 u M S 9 U Y W J s Z T I 0 L 1 B p d m 9 0 Z W Q g Q 2 9 s d W 1 u L n t S d X J h b C w z f S Z x d W 9 0 O y w m c X V v d D t T Z W N 0 a W 9 u M S 9 U Y W J s Z T I 0 L 1 B p d m 9 0 Z W Q g Q 2 9 s d W 1 u L n t V c m J h b i w 0 f S Z x d W 9 0 O y w m c X V v d D t T Z W N 0 a W 9 u M S 9 U Y W J s Z T I 0 L 1 B p d m 9 0 Z W Q g Q 2 9 s d W 1 u L n t S d X J h b C t V c m J h b i w 1 f S Z x d W 9 0 O 1 0 s J n F 1 b 3 Q 7 U m V s Y X R p b 2 5 z a G l w S W 5 m b y Z x d W 9 0 O z p b X X 0 i I C 8 + P E V u d H J 5 I F R 5 c G U 9 I k 5 h b W V V c G R h d G V k Q W Z 0 Z X J G a W x s I i B W Y W x 1 Z T 0 i b D E i I C 8 + P E V u d H J 5 I F R 5 c G U 9 I k J 1 Z m Z l c k 5 l e H R S Z W Z y Z X N o I i B W Y W x 1 Z T 0 i b D E i I C 8 + P E V u d H J 5 I F R 5 c G U 9 I k Z p b G x P Y m p l Y 3 R U e X B l I i B W Y W x 1 Z T 0 i c 1 R h Y m x l I i A v P j x F b n R y e S B U e X B l P S J S Z X N 1 b H R U e X B l I i B W Y W x 1 Z T 0 i c 1 R h Y m x l I i A v P j x F b n R y e S B U e X B l P S J G a W x s V G F y Z 2 V 0 I i B W Y W x 1 Z T 0 i c 0 J y b 2 F k X 0 Z v b 2 R f Q 2 F 0 Z W d v c m l l c y I g L z 4 8 R W 5 0 c n k g V H l w Z T 0 i R m l s b F R h c m d l d E 5 h b W V D d X N 0 b 2 1 p e m V k I i B W Y W x 1 Z T 0 i b D E i I C 8 + P C 9 T d G F i b G V F b n R y a W V z P j w v S X R l b T 4 8 S X R l b T 4 8 S X R l b U x v Y 2 F 0 a W 9 u P j x J d G V t V H l w Z T 5 G b 3 J t d W x h P C 9 J d G V t V H l w Z T 4 8 S X R l b V B h d G g + U 2 V j d G l v b j E v Q n J v Y W Q l M j B G b 2 9 k J T I w Q 2 F 0 Z W d v c m l l c y 9 T b 3 V y Y 2 U 8 L 0 l 0 Z W 1 Q Y X R o P j w v S X R l b U x v Y 2 F 0 a W 9 u P j x T d G F i b G V F b n R y a W V z I C 8 + P C 9 J d G V t P j x J d G V t P j x J d G V t T G 9 j Y X R p b 2 4 + P E l 0 Z W 1 U e X B l P k Z v c m 1 1 b G E 8 L 0 l 0 Z W 1 U e X B l P j x J d G V t U G F 0 a D 5 T Z W N 0 a W 9 u M S 9 C c m 9 h Z C U y M E Z v b 2 Q l M j B D Y X R l Z 2 9 y a W V z L 0 N o Y W 5 n Z W Q l M j B U e X B l P C 9 J d G V t U G F 0 a D 4 8 L 0 l 0 Z W 1 M b 2 N h d G l v b j 4 8 U 3 R h Y m x l R W 5 0 c m l l c y A v P j w v S X R l b T 4 8 S X R l b T 4 8 S X R l b U x v Y 2 F 0 a W 9 u P j x J d G V t V H l w Z T 5 G b 3 J t d W x h P C 9 J d G V t V H l w Z T 4 8 S X R l b V B h d G g + U 2 V j d G l v b j E v Q n J v Y W Q l M j B G b 2 9 k J T I w Q 2 F 0 Z W d v c m l l c y 9 S Z W 1 v d m V k J T I w T 3 R o Z X I l M j B D b 2 x 1 b W 5 z P C 9 J d G V t U G F 0 a D 4 8 L 0 l 0 Z W 1 M b 2 N h d G l v b j 4 8 U 3 R h Y m x l R W 5 0 c m l l c y A v P j w v S X R l b T 4 8 S X R l b T 4 8 S X R l b U x v Y 2 F 0 a W 9 u P j x J d G V t V H l w Z T 5 G b 3 J t d W x h P C 9 J d G V t V H l w Z T 4 8 S X R l b V B h d G g + U 2 V j d G l v b j E v Q n J v Y W Q l M j B G b 2 9 k J T I w Q 2 F 0 Z W d v c m l l c y 9 V b n B p d m 9 0 Z W Q l M j B D b 2 x 1 b W 5 z P C 9 J d G V t U G F 0 a D 4 8 L 0 l 0 Z W 1 M b 2 N h d G l v b j 4 8 U 3 R h Y m x l R W 5 0 c m l l c y A v P j w v S X R l b T 4 8 S X R l b T 4 8 S X R l b U x v Y 2 F 0 a W 9 u P j x J d G V t V H l w Z T 5 G b 3 J t d W x h P C 9 J d G V t V H l w Z T 4 8 S X R l b V B h d G g + U 2 V j d G l v b j E v Q n J v Y W Q l M j B G b 2 9 k J T I w Q 2 F 0 Z W d v c m l l c y 9 Q a X Z v d G V k J T I w Q 2 9 s d W 1 u P C 9 J d G V t U G F 0 a D 4 8 L 0 l 0 Z W 1 M b 2 N h d G l v b j 4 8 U 3 R h Y m x l R W 5 0 c m l l c y A v P j w v S X R l b T 4 8 S X R l b T 4 8 S X R l b U x v Y 2 F 0 a W 9 u P j x J d G V t V H l w Z T 5 G b 3 J t d W x h P C 9 J d G V t V H l w Z T 4 8 S X R l b V B h d G g + U 2 V j d G l v b j E v Q n J v Y W Q l M j B G b 2 9 k J T I w Q 2 F 0 Z W d v c m l l c y 9 G a W x 0 Z X J l Z C U y M F J v d 3 M 8 L 0 l 0 Z W 1 Q Y X R o P j w v S X R l b U x v Y 2 F 0 a W 9 u P j x T d G F i b G V F b n R y a W V z I C 8 + P C 9 J d G V t P j x J d G V t P j x J d G V t T G 9 j Y X R p b 2 4 + P E l 0 Z W 1 U e X B l P k Z v c m 1 1 b G E 8 L 0 l 0 Z W 1 U e X B l P j x J d G V t U G F 0 a D 5 T Z W N 0 a W 9 u M S 9 C c m 9 h Z C U y M E Z v b 2 Q l M j B D Y X R l Z 2 9 y a W V z L 1 J l b 3 J k Z X J l Z C U y M E N v b H V t b n M 8 L 0 l 0 Z W 1 Q Y X R o P j w v S X R l b U x v Y 2 F 0 a W 9 u P j x T d G F i b G V F b n R y a W V z I C 8 + P C 9 J d G V t P j x J d G V t P j x J d G V t T G 9 j Y X R p b 2 4 + P E l 0 Z W 1 U e X B l P k Z v c m 1 1 b G E 8 L 0 l 0 Z W 1 U e X B l P j x J d G V t U G F 0 a D 5 T Z W N 0 a W 9 u M S 9 C c m 9 h Z C U y M E Z v b 2 Q l M j B D Y X R l Z 2 9 y a W V z L 0 Z p b H R l c m V k J T I w U m 9 3 c z E 8 L 0 l 0 Z W 1 Q Y X R o P j w v S X R l b U x v Y 2 F 0 a W 9 u P j x T d G F i b G V F b n R y a W V z I C 8 + P C 9 J d G V t P j x J d G V t P j x J d G V t T G 9 j Y X R p b 2 4 + P E l 0 Z W 1 U e X B l P k Z v c m 1 1 b G E 8 L 0 l 0 Z W 1 U e X B l P j x J d G V t U G F 0 a D 5 T Z W N 0 a W 9 u M S 9 F Z H V j Y X R p b 2 4 8 L 0 l 0 Z W 1 Q Y X R o P j w v S X R l b U x v Y 2 F 0 a W 9 u P j x T d G F i b G V F b n R y a W V z P j x F b n R y e S B U e X B l P S J J c 1 B y a X Z h d G U i I F Z h b H V l P S J s M C I g L z 4 8 R W 5 0 c n k g V H l w Z T 0 i U X V l c n l J R C I g V m F s d W U 9 I n M 1 Y z I 5 N T I x Y i 0 3 N 2 Q 5 L T Q 2 O T Y t Y T F k O C 0 w Y z I 3 Y W Y 4 Z T U 4 Y j E i I C 8 + P E V u d H J 5 I F R 5 c G U 9 I k Z p b G x F b m F i b G V k I i B W Y W x 1 Z T 0 i b D E i I C 8 + P E V u d H J 5 I F R 5 c G U 9 I k Z p b G x F c n J v c k N v Z G U i I F Z h b H V l P S J z V W 5 r b m 9 3 b i 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W R 1 Y 2 F 0 a W 9 u I i A v P j x F b n R y e S B U e X B l P S J G a W x s Z W R D b 2 1 w b G V 0 Z V J l c 3 V s d F R v V 2 9 y a 3 N o Z W V 0 I i B W Y W x 1 Z T 0 i b D E i I C 8 + P E V u d H J 5 I F R 5 c G U 9 I k Z p b G x U b 0 R h d G F N b 2 R l b E V u Y W J s Z W Q i I F Z h b H V l P S J s M C I g L z 4 8 R W 5 0 c n k g V H l w Z T 0 i R m l s b E x h c 3 R V c G R h d G V k I i B W Y W x 1 Z T 0 i Z D I w M j Q t M T E t M D Z U M T c 6 M D E 6 M z A u O D E w N j I 1 N F o i I C 8 + P E V u d H J 5 I F R 5 c G U 9 I k Z p b G x D b 2 x 1 b W 5 U e X B l c y I g V m F s d W U 9 I n N B d 1 l G Q l F V P S I g L z 4 8 R W 5 0 c n k g V H l w Z T 0 i R m l s b E 9 i a m V j d F R 5 c G U i I F Z h b H V l P S J z V G F i b G U i I C 8 + P E V u d H J 5 I F R 5 c G U 9 I k Z p b G x D b 3 V u d C I g V m F s d W U 9 I m w z N S I g L z 4 8 R W 5 0 c n k g V H l w Z T 0 i R m l s b E N v b H V t b k 5 h b W V z I i B W Y W x 1 Z T 0 i c 1 s m c X V v d D t Z Z W F y J n F 1 b 3 Q 7 L C Z x d W 9 0 O 0 1 v b n R o J n F 1 b 3 Q 7 L C Z x d W 9 0 O 1 J 1 c m F s J n F 1 b 3 Q 7 L C Z x d W 9 0 O 1 V y Y m F u J n F 1 b 3 Q 7 L C Z x d W 9 0 O 1 J 1 c m F s K 1 V y Y m F u J n F 1 b 3 Q 7 X S I g L z 4 8 R W 5 0 c n k g V H l w Z T 0 i Q W R k Z W R U b 0 R h d G F N b 2 R l b C I g V m F s d W U 9 I m w w I i A v P j x F b n R y e S B U e X B l P S J S Z W N v d m V y e V R h c m d l d F N o Z W V 0 I i B W Y W x 1 Z T 0 i c 0 V z c 2 V u d G l h b C B T Z X J 2 a W N l c y I g L z 4 8 R W 5 0 c n k g V H l w Z T 0 i U m V j b 3 Z l c n l U Y X J n Z X R D b 2 x 1 b W 4 i I F Z h b H V l P S J s M i I g L z 4 8 R W 5 0 c n k g V H l w Z T 0 i U m V j b 3 Z l c n l U Y X J n Z X R S b 3 c i I F Z h b H V l P S J s M y I g L z 4 8 R W 5 0 c n k g V H l w Z T 0 i T G 9 h Z G V k V G 9 B b m F s e X N p c 1 N l c n Z p Y 2 V z 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V k d W N h d G l v b i 9 Q a X Z v d G V k I E N v b H V t b i 5 7 W W V h c i w w f S Z x d W 9 0 O y w m c X V v d D t T Z W N 0 a W 9 u M S 9 F Z H V j Y X R p b 2 4 v U G l 2 b 3 R l Z C B D b 2 x 1 b W 4 u e 0 1 v b n R o L D F 9 J n F 1 b 3 Q 7 L C Z x d W 9 0 O 1 N l Y 3 R p b 2 4 x L 0 V k d W N h d G l v b i 9 Q a X Z v d G V k I E N v b H V t b i 5 7 U n V y Y W w s M 3 0 m c X V v d D s s J n F 1 b 3 Q 7 U 2 V j d G l v b j E v R W R 1 Y 2 F 0 a W 9 u L 1 B p d m 9 0 Z W Q g Q 2 9 s d W 1 u L n t V c m J h b i w 0 f S Z x d W 9 0 O y w m c X V v d D t T Z W N 0 a W 9 u M S 9 F Z H V j Y X R p b 2 4 v U G l 2 b 3 R l Z C B D b 2 x 1 b W 4 u e 1 J 1 c m F s K 1 V y Y m F u L D V 9 J n F 1 b 3 Q 7 X S w m c X V v d D t D b 2 x 1 b W 5 D b 3 V u d C Z x d W 9 0 O z o 1 L C Z x d W 9 0 O 0 t l e U N v b H V t b k 5 h b W V z J n F 1 b 3 Q 7 O l t d L C Z x d W 9 0 O 0 N v b H V t b k l k Z W 5 0 a X R p Z X M m c X V v d D s 6 W y Z x d W 9 0 O 1 N l Y 3 R p b 2 4 x L 0 V k d W N h d G l v b i 9 Q a X Z v d G V k I E N v b H V t b i 5 7 W W V h c i w w f S Z x d W 9 0 O y w m c X V v d D t T Z W N 0 a W 9 u M S 9 F Z H V j Y X R p b 2 4 v U G l 2 b 3 R l Z C B D b 2 x 1 b W 4 u e 0 1 v b n R o L D F 9 J n F 1 b 3 Q 7 L C Z x d W 9 0 O 1 N l Y 3 R p b 2 4 x L 0 V k d W N h d G l v b i 9 Q a X Z v d G V k I E N v b H V t b i 5 7 U n V y Y W w s M 3 0 m c X V v d D s s J n F 1 b 3 Q 7 U 2 V j d G l v b j E v R W R 1 Y 2 F 0 a W 9 u L 1 B p d m 9 0 Z W Q g Q 2 9 s d W 1 u L n t V c m J h b i w 0 f S Z x d W 9 0 O y w m c X V v d D t T Z W N 0 a W 9 u M S 9 F Z H V j Y X R p b 2 4 v U G l 2 b 3 R l Z C B D b 2 x 1 b W 4 u e 1 J 1 c m F s K 1 V y Y m F u L D V 9 J n F 1 b 3 Q 7 X S w m c X V v d D t S Z W x h d G l v b n N o a X B J b m Z v J n F 1 b 3 Q 7 O l t d f S I g L z 4 8 L 1 N 0 Y W J s Z U V u d H J p Z X M + P C 9 J d G V t P j x J d G V t P j x J d G V t T G 9 j Y X R p b 2 4 + P E l 0 Z W 1 U e X B l P k Z v c m 1 1 b G E 8 L 0 l 0 Z W 1 U e X B l P j x J d G V t U G F 0 a D 5 T Z W N 0 a W 9 u M S 9 F Z H V j Y X R p b 2 4 v U 2 9 1 c m N l P C 9 J d G V t U G F 0 a D 4 8 L 0 l 0 Z W 1 M b 2 N h d G l v b j 4 8 U 3 R h Y m x l R W 5 0 c m l l c y A v P j w v S X R l b T 4 8 S X R l b T 4 8 S X R l b U x v Y 2 F 0 a W 9 u P j x J d G V t V H l w Z T 5 G b 3 J t d W x h P C 9 J d G V t V H l w Z T 4 8 S X R l b V B h d G g + U 2 V j d G l v b j E v R W R 1 Y 2 F 0 a W 9 u L 0 N o Y W 5 n Z W Q l M j B U e X B l P C 9 J d G V t U G F 0 a D 4 8 L 0 l 0 Z W 1 M b 2 N h d G l v b j 4 8 U 3 R h Y m x l R W 5 0 c m l l c y A v P j w v S X R l b T 4 8 S X R l b T 4 8 S X R l b U x v Y 2 F 0 a W 9 u P j x J d G V t V H l w Z T 5 G b 3 J t d W x h P C 9 J d G V t V H l w Z T 4 8 S X R l b V B h d G g + U 2 V j d G l v b j E v R W R 1 Y 2 F 0 a W 9 u L 1 J l b W 9 2 Z W Q l M j B P d G h l c i U y M E N v b H V t b n M 8 L 0 l 0 Z W 1 Q Y X R o P j w v S X R l b U x v Y 2 F 0 a W 9 u P j x T d G F i b G V F b n R y a W V z I C 8 + P C 9 J d G V t P j x J d G V t P j x J d G V t T G 9 j Y X R p b 2 4 + P E l 0 Z W 1 U e X B l P k Z v c m 1 1 b G E 8 L 0 l 0 Z W 1 U e X B l P j x J d G V t U G F 0 a D 5 T Z W N 0 a W 9 u M S 9 F Z H V j Y X R p b 2 4 v U m V t b 3 Z l Z C U y M E N v b H V t b n M 8 L 0 l 0 Z W 1 Q Y X R o P j w v S X R l b U x v Y 2 F 0 a W 9 u P j x T d G F i b G V F b n R y a W V z I C 8 + P C 9 J d G V t P j x J d G V t P j x J d G V t T G 9 j Y X R p b 2 4 + P E l 0 Z W 1 U e X B l P k Z v c m 1 1 b G E 8 L 0 l 0 Z W 1 U e X B l P j x J d G V t U G F 0 a D 5 T Z W N 0 a W 9 u M S 9 F Z H V j Y X R p b 2 4 v V W 5 w a X Z v d G V k J T I w T 2 5 s e S U y M F N l b G V j d G V k J T I w Q 2 9 s d W 1 u c z w v S X R l b V B h d G g + P C 9 J d G V t T G 9 j Y X R p b 2 4 + P F N 0 Y W J s Z U V u d H J p Z X M g L z 4 8 L 0 l 0 Z W 0 + P E l 0 Z W 0 + P E l 0 Z W 1 M b 2 N h d G l v b j 4 8 S X R l b V R 5 c G U + R m 9 y b X V s Y T w v S X R l b V R 5 c G U + P E l 0 Z W 1 Q Y X R o P l N l Y 3 R p b 2 4 x L 0 V k d W N h d G l v b i 9 Q a X Z v d G V k J T I w Q 2 9 s d W 1 u P C 9 J d G V t U G F 0 a D 4 8 L 0 l 0 Z W 1 M b 2 N h d G l v b j 4 8 U 3 R h Y m x l R W 5 0 c m l l c y A v P j w v S X R l b T 4 8 S X R l b T 4 8 S X R l b U x v Y 2 F 0 a W 9 u P j x J d G V t V H l w Z T 5 G b 3 J t d W x h P C 9 J d G V t V H l w Z T 4 8 S X R l b V B h d G g + U 2 V j d G l v b j E v R W R 1 Y 2 F 0 a W 9 u L 0 F k Z G V k J T I w Q 3 V z d G 9 t P C 9 J d G V t U G F 0 a D 4 8 L 0 l 0 Z W 1 M b 2 N h d G l v b j 4 8 U 3 R h Y m x l R W 5 0 c m l l c y A v P j w v S X R l b T 4 8 S X R l b T 4 8 S X R l b U x v Y 2 F 0 a W 9 u P j x J d G V t V H l w Z T 5 G b 3 J t d W x h P C 9 J d G V t V H l w Z T 4 8 S X R l b V B h d G g + U 2 V j d G l v b j E v R W R 1 Y 2 F 0 a W 9 u L 1 J l b 3 J k Z X J l Z C U y M E N v b H V t b n M 8 L 0 l 0 Z W 1 Q Y X R o P j w v S X R l b U x v Y 2 F 0 a W 9 u P j x T d G F i b G V F b n R y a W V z I C 8 + P C 9 J d G V t P j x J d G V t P j x J d G V t T G 9 j Y X R p b 2 4 + P E l 0 Z W 1 U e X B l P k Z v c m 1 1 b G E 8 L 0 l 0 Z W 1 U e X B l P j x J d G V t U G F 0 a D 5 T Z W N 0 a W 9 u M S 9 F Z H V j Y X R p b 2 4 v U 2 9 y d G V k J T I w U m 9 3 c z w v S X R l b V B h d G g + P C 9 J d G V t T G 9 j Y X R p b 2 4 + P F N 0 Y W J s Z U V u d H J p Z X M g L z 4 8 L 0 l 0 Z W 0 + P E l 0 Z W 0 + P E l 0 Z W 1 M b 2 N h d G l v b j 4 8 S X R l b V R 5 c G U + R m 9 y b X V s Y T w v S X R l b V R 5 c G U + P E l 0 Z W 1 Q Y X R o P l N l Y 3 R p b 2 4 x L 0 V k d W N h d G l v b i 9 G a W x 0 Z X J l Z C U y M F J v d 3 M 8 L 0 l 0 Z W 1 Q Y X R o P j w v S X R l b U x v Y 2 F 0 a W 9 u P j x T d G F i b G V F b n R y a W V z I C 8 + P C 9 J d G V t P j x J d G V t P j x J d G V t T G 9 j Y X R p b 2 4 + P E l 0 Z W 1 U e X B l P k Z v c m 1 1 b G E 8 L 0 l 0 Z W 1 U e X B l P j x J d G V t U G F 0 a D 5 T Z W N 0 a W 9 u M S 9 G b 2 9 k J T I w Y W 5 k J T I w Y m V 2 Z X J h Z 2 V z P C 9 J d G V t U G F 0 a D 4 8 L 0 l 0 Z W 1 M b 2 N h d G l v b j 4 8 U 3 R h Y m x l R W 5 0 c m l l c z 4 8 R W 5 0 c n k g V H l w Z T 0 i S X N Q c m l 2 Y X R l I i B W Y W x 1 Z T 0 i b D A i I C 8 + P E V u d H J 5 I F R 5 c G U 9 I l F 1 Z X J 5 S U Q i I F Z h b H V l P S J z M z E 3 O W I 3 N D c t Y z k 0 M S 0 0 M j Y w L T h m Y z g t N 2 Z i Z T U 2 N W R h M T R h 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9 E Y X R h T W 9 k Z W x F b m F i b G V k I i B W Y W x 1 Z T 0 i b D A i I C 8 + P E V u d H J 5 I F R 5 c G U 9 I k Z p b G x F c n J v c k N v Z G U i I F Z h b H V l P S J z V W 5 r b m 9 3 b i I g L z 4 8 R W 5 0 c n k g V H l w Z T 0 i R m l s b E 9 i a m V j d F R 5 c G U i I F Z h b H V l P S J z V G F i b G U i I C 8 + P E V u d H J 5 I F R 5 c G U 9 I k Z p b G x D b 3 V u d C I g V m F s d W U 9 I m w z N S I g L z 4 8 R W 5 0 c n k g V H l w Z T 0 i T G 9 h Z G V k V G 9 B b m F s e X N p c 1 N l c n Z p Y 2 V z I i B W Y W x 1 Z T 0 i b D A i I C 8 + P E V u d H J 5 I F R 5 c G U 9 I k F k Z G V k V G 9 E Y X R h T W 9 k Z W w i I F Z h b H V l P S J s M C I g L z 4 8 R W 5 0 c n k g V H l w Z T 0 i U m V j b 3 Z l c n l U Y X J n Z X R T a G V l d C I g V m F s d W U 9 I n N F c 3 N l b n R p Y W w g U 2 V y d m l j Z X M i I C 8 + P E V u d H J 5 I F R 5 c G U 9 I l J l Y 2 9 2 Z X J 5 V G F y Z 2 V 0 Q 2 9 s d W 1 u I i B W Y W x 1 Z T 0 i b D k i I C 8 + P E V u d H J 5 I F R 5 c G U 9 I l J l Y 2 9 2 Z X J 5 V G F y Z 2 V 0 U m 9 3 I i B W Y W x 1 Z T 0 i b D M i I C 8 + P E V u d H J 5 I F R 5 c G U 9 I k Z p b G x U Y X J n Z X Q i I F Z h b H V l P S J z R m 9 v Z F 9 h b m R f Y m V 2 Z X J h Z 2 V z I i A v P j x F b n R y e S B U e X B l P S J G a W x s T G F z d F V w Z G F 0 Z W Q i I F Z h b H V l P S J k M j A y N C 0 x M S 0 w N l Q x N z o w N j o 0 N S 4 y O T M z N j c y W i I g L z 4 8 R W 5 0 c n k g V H l w Z T 0 i R m l s b E N v b H V t b l R 5 c G V z I i B W Y W x 1 Z T 0 i c 0 F 3 W U Z C U V U 9 I i A v P j x F b n R y e S B U e X B l P S J G a W x s Q 2 9 s d W 1 u T m F t Z X M i I F Z h b H V l P S J z W y Z x d W 9 0 O 1 l l Y X I m c X V v d D s s J n F 1 b 3 Q 7 T W 9 u d G g m c X V v d D s s J n F 1 b 3 Q 7 U n V y Y W w m c X V v d D s s J n F 1 b 3 Q 7 V X J i Y W 4 m c X V v d D s s J n F 1 b 3 Q 7 U n V y Y W w r V X J i Y W 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G b 2 9 k I G F u Z C B i Z X Z l c m F n Z X M v U G l 2 b 3 R l Z C B D b 2 x 1 b W 4 u e 1 l l Y X I s M H 0 m c X V v d D s s J n F 1 b 3 Q 7 U 2 V j d G l v b j E v R m 9 v Z C B h b m Q g Y m V 2 Z X J h Z 2 V z L 1 B p d m 9 0 Z W Q g Q 2 9 s d W 1 u L n t N b 2 5 0 a C w x f S Z x d W 9 0 O y w m c X V v d D t T Z W N 0 a W 9 u M S 9 G b 2 9 k I G F u Z C B i Z X Z l c m F n Z X M v U G l 2 b 3 R l Z C B D b 2 x 1 b W 4 u e 1 J 1 c m F s L D N 9 J n F 1 b 3 Q 7 L C Z x d W 9 0 O 1 N l Y 3 R p b 2 4 x L 0 Z v b 2 Q g Y W 5 k I G J l d m V y Y W d l c y 9 Q a X Z v d G V k I E N v b H V t b i 5 7 V X J i Y W 4 s N H 0 m c X V v d D s s J n F 1 b 3 Q 7 U 2 V j d G l v b j E v R m 9 v Z C B h b m Q g Y m V 2 Z X J h Z 2 V z L 1 B p d m 9 0 Z W Q g Q 2 9 s d W 1 u L n t S d X J h b C t V c m J h b i w 1 f S Z x d W 9 0 O 1 0 s J n F 1 b 3 Q 7 Q 2 9 s d W 1 u Q 2 9 1 b n Q m c X V v d D s 6 N S w m c X V v d D t L Z X l D b 2 x 1 b W 5 O Y W 1 l c y Z x d W 9 0 O z p b X S w m c X V v d D t D b 2 x 1 b W 5 J Z G V u d G l 0 a W V z J n F 1 b 3 Q 7 O l s m c X V v d D t T Z W N 0 a W 9 u M S 9 G b 2 9 k I G F u Z C B i Z X Z l c m F n Z X M v U G l 2 b 3 R l Z C B D b 2 x 1 b W 4 u e 1 l l Y X I s M H 0 m c X V v d D s s J n F 1 b 3 Q 7 U 2 V j d G l v b j E v R m 9 v Z C B h b m Q g Y m V 2 Z X J h Z 2 V z L 1 B p d m 9 0 Z W Q g Q 2 9 s d W 1 u L n t N b 2 5 0 a C w x f S Z x d W 9 0 O y w m c X V v d D t T Z W N 0 a W 9 u M S 9 G b 2 9 k I G F u Z C B i Z X Z l c m F n Z X M v U G l 2 b 3 R l Z C B D b 2 x 1 b W 4 u e 1 J 1 c m F s L D N 9 J n F 1 b 3 Q 7 L C Z x d W 9 0 O 1 N l Y 3 R p b 2 4 x L 0 Z v b 2 Q g Y W 5 k I G J l d m V y Y W d l c y 9 Q a X Z v d G V k I E N v b H V t b i 5 7 V X J i Y W 4 s N H 0 m c X V v d D s s J n F 1 b 3 Q 7 U 2 V j d G l v b j E v R m 9 v Z C B h b m Q g Y m V 2 Z X J h Z 2 V z L 1 B p d m 9 0 Z W Q g Q 2 9 s d W 1 u L n t S d X J h b C t V c m J h b i w 1 f S Z x d W 9 0 O 1 0 s J n F 1 b 3 Q 7 U m V s Y X R p b 2 5 z a G l w S W 5 m b y Z x d W 9 0 O z p b X X 0 i I C 8 + P C 9 T d G F i b G V F b n R y a W V z P j w v S X R l b T 4 8 S X R l b T 4 8 S X R l b U x v Y 2 F 0 a W 9 u P j x J d G V t V H l w Z T 5 G b 3 J t d W x h P C 9 J d G V t V H l w Z T 4 8 S X R l b V B h d G g + U 2 V j d G l v b j E v R m 9 v Z C U y M G F u Z C U y M G J l d m V y Y W d l c y 9 T b 3 V y Y 2 U 8 L 0 l 0 Z W 1 Q Y X R o P j w v S X R l b U x v Y 2 F 0 a W 9 u P j x T d G F i b G V F b n R y a W V z I C 8 + P C 9 J d G V t P j x J d G V t P j x J d G V t T G 9 j Y X R p b 2 4 + P E l 0 Z W 1 U e X B l P k Z v c m 1 1 b G E 8 L 0 l 0 Z W 1 U e X B l P j x J d G V t U G F 0 a D 5 T Z W N 0 a W 9 u M S 9 G b 2 9 k J T I w Y W 5 k J T I w Y m V 2 Z X J h Z 2 V z L 0 N o Y W 5 n Z W Q l M j B U e X B l P C 9 J d G V t U G F 0 a D 4 8 L 0 l 0 Z W 1 M b 2 N h d G l v b j 4 8 U 3 R h Y m x l R W 5 0 c m l l c y A v P j w v S X R l b T 4 8 S X R l b T 4 8 S X R l b U x v Y 2 F 0 a W 9 u P j x J d G V t V H l w Z T 5 G b 3 J t d W x h P C 9 J d G V t V H l w Z T 4 8 S X R l b V B h d G g + U 2 V j d G l v b j E v R m 9 v Z C U y M G F u Z C U y M G J l d m V y Y W d l c y 9 S Z W 1 v d m V k J T I w T 3 R o Z X I l M j B D b 2 x 1 b W 5 z P C 9 J d G V t U G F 0 a D 4 8 L 0 l 0 Z W 1 M b 2 N h d G l v b j 4 8 U 3 R h Y m x l R W 5 0 c m l l c y A v P j w v S X R l b T 4 8 S X R l b T 4 8 S X R l b U x v Y 2 F 0 a W 9 u P j x J d G V t V H l w Z T 5 G b 3 J t d W x h P C 9 J d G V t V H l w Z T 4 8 S X R l b V B h d G g + U 2 V j d G l v b j E v R m 9 v Z C U y M G F u Z C U y M G J l d m V y Y W d l c y 9 S Z W 1 v d m V k J T I w Q 2 9 s d W 1 u c z w v S X R l b V B h d G g + P C 9 J d G V t T G 9 j Y X R p b 2 4 + P F N 0 Y W J s Z U V u d H J p Z X M g L z 4 8 L 0 l 0 Z W 0 + P E l 0 Z W 0 + P E l 0 Z W 1 M b 2 N h d G l v b j 4 8 S X R l b V R 5 c G U + R m 9 y b X V s Y T w v S X R l b V R 5 c G U + P E l 0 Z W 1 Q Y X R o P l N l Y 3 R p b 2 4 x L 0 Z v b 2 Q l M j B h b m Q l M j B i Z X Z l c m F n Z X M v V W 5 w a X Z v d G V k J T I w T 2 5 s e S U y M F N l b G V j d G V k J T I w Q 2 9 s d W 1 u c z w v S X R l b V B h d G g + P C 9 J d G V t T G 9 j Y X R p b 2 4 + P F N 0 Y W J s Z U V u d H J p Z X M g L z 4 8 L 0 l 0 Z W 0 + P E l 0 Z W 0 + P E l 0 Z W 1 M b 2 N h d G l v b j 4 8 S X R l b V R 5 c G U + R m 9 y b X V s Y T w v S X R l b V R 5 c G U + P E l 0 Z W 1 Q Y X R o P l N l Y 3 R p b 2 4 x L 0 Z v b 2 Q l M j B h b m Q l M j B i Z X Z l c m F n Z X M v U G l 2 b 3 R l Z C U y M E N v b H V t b j w v S X R l b V B h d G g + P C 9 J d G V t T G 9 j Y X R p b 2 4 + P F N 0 Y W J s Z U V u d H J p Z X M g L z 4 8 L 0 l 0 Z W 0 + P E l 0 Z W 0 + P E l 0 Z W 1 M b 2 N h d G l v b j 4 8 S X R l b V R 5 c G U + R m 9 y b X V s Y T w v S X R l b V R 5 c G U + P E l 0 Z W 1 Q Y X R o P l N l Y 3 R p b 2 4 x L 0 Z v b 2 Q l M j B h b m Q l M j B i Z X Z l c m F n Z X M v Q W R k Z W Q l M j B D d X N 0 b 2 0 8 L 0 l 0 Z W 1 Q Y X R o P j w v S X R l b U x v Y 2 F 0 a W 9 u P j x T d G F i b G V F b n R y a W V z I C 8 + P C 9 J d G V t P j x J d G V t P j x J d G V t T G 9 j Y X R p b 2 4 + P E l 0 Z W 1 U e X B l P k Z v c m 1 1 b G E 8 L 0 l 0 Z W 1 U e X B l P j x J d G V t U G F 0 a D 5 T Z W N 0 a W 9 u M S 9 G b 2 9 k J T I w Y W 5 k J T I w Y m V 2 Z X J h Z 2 V z L 1 J l b 3 J k Z X J l Z C U y M E N v b H V t b n M 8 L 0 l 0 Z W 1 Q Y X R o P j w v S X R l b U x v Y 2 F 0 a W 9 u P j x T d G F i b G V F b n R y a W V z I C 8 + P C 9 J d G V t P j x J d G V t P j x J d G V t T G 9 j Y X R p b 2 4 + P E l 0 Z W 1 U e X B l P k Z v c m 1 1 b G E 8 L 0 l 0 Z W 1 U e X B l P j x J d G V t U G F 0 a D 5 T Z W N 0 a W 9 u M S 9 G b 2 9 k J T I w Y W 5 k J T I w Y m V 2 Z X J h Z 2 V z L 1 N v c n R l Z C U y M F J v d 3 M 8 L 0 l 0 Z W 1 Q Y X R o P j w v S X R l b U x v Y 2 F 0 a W 9 u P j x T d G F i b G V F b n R y a W V z I C 8 + P C 9 J d G V t P j x J d G V t P j x J d G V t T G 9 j Y X R p b 2 4 + P E l 0 Z W 1 U e X B l P k Z v c m 1 1 b G E 8 L 0 l 0 Z W 1 U e X B l P j x J d G V t U G F 0 a D 5 T Z W N 0 a W 9 u M S 9 G b 2 9 k J T I w Y W 5 k J T I w Y m V 2 Z X J h Z 2 V z L 0 Z p b H R l c m V k J T I w U m 9 3 c z w v S X R l b V B h d G g + P C 9 J d G V t T G 9 j Y X R p b 2 4 + P F N 0 Y W J s Z U V u d H J p Z X M g L z 4 8 L 0 l 0 Z W 0 + P E l 0 Z W 0 + P E l 0 Z W 1 M b 2 N h d G l v b j 4 8 S X R l b V R 5 c G U + R m 9 y b X V s Y T w v S X R l b V R 5 c G U + P E l 0 Z W 1 Q Y X R o P l N l Y 3 R p b 2 4 x L 0 h l Y W x 0 a D w v S X R l b V B h d G g + P C 9 J d G V t T G 9 j Y X R p b 2 4 + P F N 0 Y W J s Z U V u d H J p Z X M + P E V u d H J 5 I F R 5 c G U 9 I k l z U H J p d m F 0 Z S I g V m F s d W U 9 I m w w I i A v P j x F b n R y e S B U e X B l P S J R d W V y e U l E I i B W Y W x 1 Z T 0 i c 2 V l Y z d l Y T E 5 L T U z Z D A t N G N i Z C 1 h Z T R l L W Q 4 Y 2 Q 4 M 2 E 2 N 2 Z h Z i 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v R G F 0 Y U 1 v Z G V s R W 5 h Y m x l Z C I g V m F s d W U 9 I m w w I i A v P j x F b n R y e S B U e X B l P S J G a W x s R X J y b 3 J D b 2 R l I i B W Y W x 1 Z T 0 i c 1 V u a 2 5 v d 2 4 i I C 8 + P E V u d H J 5 I F R 5 c G U 9 I k Z p b G x P Y m p l Y 3 R U e X B l I i B W Y W x 1 Z T 0 i c 1 R h Y m x l I i A v P j x F b n R y e S B U e X B l P S J G a W x s Q 2 9 1 b n Q i I F Z h b H V l P S J s M z U i I C 8 + P E V u d H J 5 I F R 5 c G U 9 I k x v Y W R l Z F R v Q W 5 h b H l z a X N T Z X J 2 a W N l c y I g V m F s d W U 9 I m w w I i A v P j x F b n R y e S B U e X B l P S J B Z G R l Z F R v R G F 0 Y U 1 v Z G V s I i B W Y W x 1 Z T 0 i b D A i I C 8 + P E V u d H J 5 I F R 5 c G U 9 I l J l Y 2 9 2 Z X J 5 V G F y Z 2 V 0 U 2 h l Z X Q i I F Z h b H V l P S J z R X N z Z W 5 0 a W F s I F N l c n Z p Y 2 V z I i A v P j x F b n R y e S B U e X B l P S J S Z W N v d m V y e V R h c m d l d E N v b H V t b i I g V m F s d W U 9 I m w x N i I g L z 4 8 R W 5 0 c n k g V H l w Z T 0 i U m V j b 3 Z l c n l U Y X J n Z X R S b 3 c i I F Z h b H V l P S J s M y I g L z 4 8 R W 5 0 c n k g V H l w Z T 0 i R m l s b F R h c m d l d C I g V m F s d W U 9 I n N I Z W F s d G g i I C 8 + P E V u d H J 5 I F R 5 c G U 9 I k Z p b G x M Y X N 0 V X B k Y X R l Z C I g V m F s d W U 9 I m Q y M D I 0 L T E x L T A 2 V D E 3 O j A 3 O j M x L j M 0 M D A 2 M j Z a I i A v P j x F b n R y e S B U e X B l P S J G a W x s Q 2 9 s d W 1 u V H l w Z X M i I F Z h b H V l P S J z Q X d Z R k J R V T 0 i I C 8 + P E V u d H J 5 I F R 5 c G U 9 I k Z p b G x D b 2 x 1 b W 5 O Y W 1 l c y I g V m F s d W U 9 I n N b J n F 1 b 3 Q 7 W W V h c i Z x d W 9 0 O y w m c X V v d D t N b 2 5 0 a C Z x d W 9 0 O y w m c X V v d D t S d X J h b C Z x d W 9 0 O y w m c X V v d D t V c m J h b i Z x d W 9 0 O y w m c X V v d D t S d X J h b C t V c m J h 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h l Y W x 0 a C 9 Q a X Z v d G V k I E N v b H V t b i 5 7 W W V h c i w w f S Z x d W 9 0 O y w m c X V v d D t T Z W N 0 a W 9 u M S 9 I Z W F s d G g v U G l 2 b 3 R l Z C B D b 2 x 1 b W 4 u e 0 1 v b n R o L D F 9 J n F 1 b 3 Q 7 L C Z x d W 9 0 O 1 N l Y 3 R p b 2 4 x L 0 h l Y W x 0 a C 9 Q a X Z v d G V k I E N v b H V t b i 5 7 U n V y Y W w s M 3 0 m c X V v d D s s J n F 1 b 3 Q 7 U 2 V j d G l v b j E v S G V h b H R o L 1 B p d m 9 0 Z W Q g Q 2 9 s d W 1 u L n t V c m J h b i w 0 f S Z x d W 9 0 O y w m c X V v d D t T Z W N 0 a W 9 u M S 9 I Z W F s d G g v U G l 2 b 3 R l Z C B D b 2 x 1 b W 4 u e 1 J 1 c m F s K 1 V y Y m F u L D V 9 J n F 1 b 3 Q 7 X S w m c X V v d D t D b 2 x 1 b W 5 D b 3 V u d C Z x d W 9 0 O z o 1 L C Z x d W 9 0 O 0 t l e U N v b H V t b k 5 h b W V z J n F 1 b 3 Q 7 O l t d L C Z x d W 9 0 O 0 N v b H V t b k l k Z W 5 0 a X R p Z X M m c X V v d D s 6 W y Z x d W 9 0 O 1 N l Y 3 R p b 2 4 x L 0 h l Y W x 0 a C 9 Q a X Z v d G V k I E N v b H V t b i 5 7 W W V h c i w w f S Z x d W 9 0 O y w m c X V v d D t T Z W N 0 a W 9 u M S 9 I Z W F s d G g v U G l 2 b 3 R l Z C B D b 2 x 1 b W 4 u e 0 1 v b n R o L D F 9 J n F 1 b 3 Q 7 L C Z x d W 9 0 O 1 N l Y 3 R p b 2 4 x L 0 h l Y W x 0 a C 9 Q a X Z v d G V k I E N v b H V t b i 5 7 U n V y Y W w s M 3 0 m c X V v d D s s J n F 1 b 3 Q 7 U 2 V j d G l v b j E v S G V h b H R o L 1 B p d m 9 0 Z W Q g Q 2 9 s d W 1 u L n t V c m J h b i w 0 f S Z x d W 9 0 O y w m c X V v d D t T Z W N 0 a W 9 u M S 9 I Z W F s d G g v U G l 2 b 3 R l Z C B D b 2 x 1 b W 4 u e 1 J 1 c m F s K 1 V y Y m F u L D V 9 J n F 1 b 3 Q 7 X S w m c X V v d D t S Z W x h d G l v b n N o a X B J b m Z v J n F 1 b 3 Q 7 O l t d f S I g L z 4 8 L 1 N 0 Y W J s Z U V u d H J p Z X M + P C 9 J d G V t P j x J d G V t P j x J d G V t T G 9 j Y X R p b 2 4 + P E l 0 Z W 1 U e X B l P k Z v c m 1 1 b G E 8 L 0 l 0 Z W 1 U e X B l P j x J d G V t U G F 0 a D 5 T Z W N 0 a W 9 u M S 9 I Z W F s d G g v U 2 9 1 c m N l P C 9 J d G V t U G F 0 a D 4 8 L 0 l 0 Z W 1 M b 2 N h d G l v b j 4 8 U 3 R h Y m x l R W 5 0 c m l l c y A v P j w v S X R l b T 4 8 S X R l b T 4 8 S X R l b U x v Y 2 F 0 a W 9 u P j x J d G V t V H l w Z T 5 G b 3 J t d W x h P C 9 J d G V t V H l w Z T 4 8 S X R l b V B h d G g + U 2 V j d G l v b j E v S G V h b H R o L 0 N o Y W 5 n Z W Q l M j B U e X B l P C 9 J d G V t U G F 0 a D 4 8 L 0 l 0 Z W 1 M b 2 N h d G l v b j 4 8 U 3 R h Y m x l R W 5 0 c m l l c y A v P j w v S X R l b T 4 8 S X R l b T 4 8 S X R l b U x v Y 2 F 0 a W 9 u P j x J d G V t V H l w Z T 5 G b 3 J t d W x h P C 9 J d G V t V H l w Z T 4 8 S X R l b V B h d G g + U 2 V j d G l v b j E v S G V h b H R o L 1 J l b W 9 2 Z W Q l M j B P d G h l c i U y M E N v b H V t b n M 8 L 0 l 0 Z W 1 Q Y X R o P j w v S X R l b U x v Y 2 F 0 a W 9 u P j x T d G F i b G V F b n R y a W V z I C 8 + P C 9 J d G V t P j x J d G V t P j x J d G V t T G 9 j Y X R p b 2 4 + P E l 0 Z W 1 U e X B l P k Z v c m 1 1 b G E 8 L 0 l 0 Z W 1 U e X B l P j x J d G V t U G F 0 a D 5 T Z W N 0 a W 9 u M S 9 I Z W F s d G g v U m V t b 3 Z l Z C U y M E N v b H V t b n M 8 L 0 l 0 Z W 1 Q Y X R o P j w v S X R l b U x v Y 2 F 0 a W 9 u P j x T d G F i b G V F b n R y a W V z I C 8 + P C 9 J d G V t P j x J d G V t P j x J d G V t T G 9 j Y X R p b 2 4 + P E l 0 Z W 1 U e X B l P k Z v c m 1 1 b G E 8 L 0 l 0 Z W 1 U e X B l P j x J d G V t U G F 0 a D 5 T Z W N 0 a W 9 u M S 9 I Z W F s d G g v V W 5 w a X Z v d G V k J T I w T 2 5 s e S U y M F N l b G V j d G V k J T I w Q 2 9 s d W 1 u c z w v S X R l b V B h d G g + P C 9 J d G V t T G 9 j Y X R p b 2 4 + P F N 0 Y W J s Z U V u d H J p Z X M g L z 4 8 L 0 l 0 Z W 0 + P E l 0 Z W 0 + P E l 0 Z W 1 M b 2 N h d G l v b j 4 8 S X R l b V R 5 c G U + R m 9 y b X V s Y T w v S X R l b V R 5 c G U + P E l 0 Z W 1 Q Y X R o P l N l Y 3 R p b 2 4 x L 0 h l Y W x 0 a C 9 Q a X Z v d G V k J T I w Q 2 9 s d W 1 u P C 9 J d G V t U G F 0 a D 4 8 L 0 l 0 Z W 1 M b 2 N h d G l v b j 4 8 U 3 R h Y m x l R W 5 0 c m l l c y A v P j w v S X R l b T 4 8 S X R l b T 4 8 S X R l b U x v Y 2 F 0 a W 9 u P j x J d G V t V H l w Z T 5 G b 3 J t d W x h P C 9 J d G V t V H l w Z T 4 8 S X R l b V B h d G g + U 2 V j d G l v b j E v S G V h b H R o L 0 F k Z G V k J T I w Q 3 V z d G 9 t P C 9 J d G V t U G F 0 a D 4 8 L 0 l 0 Z W 1 M b 2 N h d G l v b j 4 8 U 3 R h Y m x l R W 5 0 c m l l c y A v P j w v S X R l b T 4 8 S X R l b T 4 8 S X R l b U x v Y 2 F 0 a W 9 u P j x J d G V t V H l w Z T 5 G b 3 J t d W x h P C 9 J d G V t V H l w Z T 4 8 S X R l b V B h d G g + U 2 V j d G l v b j E v S G V h b H R o L 1 J l b 3 J k Z X J l Z C U y M E N v b H V t b n M 8 L 0 l 0 Z W 1 Q Y X R o P j w v S X R l b U x v Y 2 F 0 a W 9 u P j x T d G F i b G V F b n R y a W V z I C 8 + P C 9 J d G V t P j x J d G V t P j x J d G V t T G 9 j Y X R p b 2 4 + P E l 0 Z W 1 U e X B l P k Z v c m 1 1 b G E 8 L 0 l 0 Z W 1 U e X B l P j x J d G V t U G F 0 a D 5 T Z W N 0 a W 9 u M S 9 I Z W F s d G g v U 2 9 y d G V k J T I w U m 9 3 c z w v S X R l b V B h d G g + P C 9 J d G V t T G 9 j Y X R p b 2 4 + P F N 0 Y W J s Z U V u d H J p Z X M g L z 4 8 L 0 l 0 Z W 0 + P E l 0 Z W 0 + P E l 0 Z W 1 M b 2 N h d G l v b j 4 8 S X R l b V R 5 c G U + R m 9 y b X V s Y T w v S X R l b V R 5 c G U + P E l 0 Z W 1 Q Y X R o P l N l Y 3 R p b 2 4 x L 0 h l Y W x 0 a C 9 G a W x 0 Z X J l Z C U y M F J v d 3 M 8 L 0 l 0 Z W 1 Q Y X R o P j w v S X R l b U x v Y 2 F 0 a W 9 u P j x T d G F i b G V F b n R y a W V z I C 8 + P C 9 J d G V t P j x J d G V t P j x J d G V t T G 9 j Y X R p b 2 4 + P E l 0 Z W 1 U e X B l P k Z v c m 1 1 b G E 8 L 0 l 0 Z W 1 U e X B l P j x J d G V t U G F 0 a D 5 T Z W N 0 a W 9 u M S 9 I b 3 V z Z W h v b G Q l M j B n b 2 9 k c y U y M G F u Z C U y M H N l c n Z p Y 2 V z P C 9 J d G V t U G F 0 a D 4 8 L 0 l 0 Z W 1 M b 2 N h d G l v b j 4 8 U 3 R h Y m x l R W 5 0 c m l l c z 4 8 R W 5 0 c n k g V H l w Z T 0 i S X N Q c m l 2 Y X R l I i B W Y W x 1 Z T 0 i b D A i I C 8 + P E V u d H J 5 I F R 5 c G U 9 I l F 1 Z X J 5 S U Q i I F Z h b H V l P S J z O D E x O T l i Y T M t M T c 4 Y S 0 0 Y T k 1 L T k 2 M T Y t N z Y 5 N z U 5 N T J h N W F h 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9 E Y X R h T W 9 k Z W x F b m F i b G V k I i B W Y W x 1 Z T 0 i b D A i I C 8 + P E V u d H J 5 I F R 5 c G U 9 I k Z p b G x F c n J v c k N v Z G U i I F Z h b H V l P S J z V W 5 r b m 9 3 b i I g L z 4 8 R W 5 0 c n k g V H l w Z T 0 i R m l s b E 9 i a m V j d F R 5 c G U i I F Z h b H V l P S J z V G F i b G U i I C 8 + P E V u d H J 5 I F R 5 c G U 9 I k Z p b G x D b 3 V u d C I g V m F s d W U 9 I m w z N S I g L z 4 8 R W 5 0 c n k g V H l w Z T 0 i T G 9 h Z G V k V G 9 B b m F s e X N p c 1 N l c n Z p Y 2 V z I i B W Y W x 1 Z T 0 i b D A i I C 8 + P E V u d H J 5 I F R 5 c G U 9 I k F k Z G V k V G 9 E Y X R h T W 9 k Z W w i I F Z h b H V l P S J s M C I g L z 4 8 R W 5 0 c n k g V H l w Z T 0 i U m V j b 3 Z l c n l U Y X J n Z X R T a G V l d C I g V m F s d W U 9 I n N F c 3 N l b n R p Y W w g U 2 V y d m l j Z X M i I C 8 + P E V u d H J 5 I F R 5 c G U 9 I l J l Y 2 9 2 Z X J 5 V G F y Z 2 V 0 Q 2 9 s d W 1 u I i B W Y W x 1 Z T 0 i b D I z I i A v P j x F b n R y e S B U e X B l P S J S Z W N v d m V y e V R h c m d l d F J v d y I g V m F s d W U 9 I m w z I i A v P j x F b n R y e S B U e X B l P S J G a W x s V G F y Z 2 V 0 I i B W Y W x 1 Z T 0 i c 0 h v d X N l a G 9 s Z F 9 n b 2 9 k c 1 9 h b m R f c 2 V y d m l j Z X M i I C 8 + P E V u d H J 5 I F R 5 c G U 9 I k Z p b G x M Y X N 0 V X B k Y X R l Z C I g V m F s d W U 9 I m Q y M D I 0 L T E x L T A 2 V D E 3 O j A 5 O j M x L j U z M T I w M D Z a I i A v P j x F b n R y e S B U e X B l P S J G a W x s Q 2 9 s d W 1 u V H l w Z X M i I F Z h b H V l P S J z Q X d Z R k J R V T 0 i I C 8 + P E V u d H J 5 I F R 5 c G U 9 I k Z p b G x D b 2 x 1 b W 5 O Y W 1 l c y I g V m F s d W U 9 I n N b J n F 1 b 3 Q 7 W W V h c i Z x d W 9 0 O y w m c X V v d D t N b 2 5 0 a C Z x d W 9 0 O y w m c X V v d D t S d X J h b C Z x d W 9 0 O y w m c X V v d D t V c m J h b i Z x d W 9 0 O y w m c X V v d D t S d X J h b C t V c m J h 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h v d X N l a G 9 s Z C B n b 2 9 k c y B h b m Q g c 2 V y d m l j Z X M v U G l 2 b 3 R l Z C B D b 2 x 1 b W 4 u e 1 l l Y X I s M H 0 m c X V v d D s s J n F 1 b 3 Q 7 U 2 V j d G l v b j E v S G 9 1 c 2 V o b 2 x k I G d v b 2 R z I G F u Z C B z Z X J 2 a W N l c y 9 Q a X Z v d G V k I E N v b H V t b i 5 7 T W 9 u d G g s M X 0 m c X V v d D s s J n F 1 b 3 Q 7 U 2 V j d G l v b j E v S G 9 1 c 2 V o b 2 x k I G d v b 2 R z I G F u Z C B z Z X J 2 a W N l c y 9 Q a X Z v d G V k I E N v b H V t b i 5 7 U n V y Y W w s M 3 0 m c X V v d D s s J n F 1 b 3 Q 7 U 2 V j d G l v b j E v S G 9 1 c 2 V o b 2 x k I G d v b 2 R z I G F u Z C B z Z X J 2 a W N l c y 9 Q a X Z v d G V k I E N v b H V t b i 5 7 V X J i Y W 4 s N H 0 m c X V v d D s s J n F 1 b 3 Q 7 U 2 V j d G l v b j E v S G 9 1 c 2 V o b 2 x k I G d v b 2 R z I G F u Z C B z Z X J 2 a W N l c y 9 Q a X Z v d G V k I E N v b H V t b i 5 7 U n V y Y W w r V X J i Y W 4 s N X 0 m c X V v d D t d L C Z x d W 9 0 O 0 N v b H V t b k N v d W 5 0 J n F 1 b 3 Q 7 O j U s J n F 1 b 3 Q 7 S 2 V 5 Q 2 9 s d W 1 u T m F t Z X M m c X V v d D s 6 W 1 0 s J n F 1 b 3 Q 7 Q 2 9 s d W 1 u S W R l b n R p d G l l c y Z x d W 9 0 O z p b J n F 1 b 3 Q 7 U 2 V j d G l v b j E v S G 9 1 c 2 V o b 2 x k I G d v b 2 R z I G F u Z C B z Z X J 2 a W N l c y 9 Q a X Z v d G V k I E N v b H V t b i 5 7 W W V h c i w w f S Z x d W 9 0 O y w m c X V v d D t T Z W N 0 a W 9 u M S 9 I b 3 V z Z W h v b G Q g Z 2 9 v Z H M g Y W 5 k I H N l c n Z p Y 2 V z L 1 B p d m 9 0 Z W Q g Q 2 9 s d W 1 u L n t N b 2 5 0 a C w x f S Z x d W 9 0 O y w m c X V v d D t T Z W N 0 a W 9 u M S 9 I b 3 V z Z W h v b G Q g Z 2 9 v Z H M g Y W 5 k I H N l c n Z p Y 2 V z L 1 B p d m 9 0 Z W Q g Q 2 9 s d W 1 u L n t S d X J h b C w z f S Z x d W 9 0 O y w m c X V v d D t T Z W N 0 a W 9 u M S 9 I b 3 V z Z W h v b G Q g Z 2 9 v Z H M g Y W 5 k I H N l c n Z p Y 2 V z L 1 B p d m 9 0 Z W Q g Q 2 9 s d W 1 u L n t V c m J h b i w 0 f S Z x d W 9 0 O y w m c X V v d D t T Z W N 0 a W 9 u M S 9 I b 3 V z Z W h v b G Q g Z 2 9 v Z H M g Y W 5 k I H N l c n Z p Y 2 V z L 1 B p d m 9 0 Z W Q g Q 2 9 s d W 1 u L n t S d X J h b C t V c m J h b i w 1 f S Z x d W 9 0 O 1 0 s J n F 1 b 3 Q 7 U m V s Y X R p b 2 5 z a G l w S W 5 m b y Z x d W 9 0 O z p b X X 0 i I C 8 + P C 9 T d G F i b G V F b n R y a W V z P j w v S X R l b T 4 8 S X R l b T 4 8 S X R l b U x v Y 2 F 0 a W 9 u P j x J d G V t V H l w Z T 5 G b 3 J t d W x h P C 9 J d G V t V H l w Z T 4 8 S X R l b V B h d G g + U 2 V j d G l v b j E v S G 9 1 c 2 V o b 2 x k J T I w Z 2 9 v Z H M l M j B h b m Q l M j B z Z X J 2 a W N l c y 9 T b 3 V y Y 2 U 8 L 0 l 0 Z W 1 Q Y X R o P j w v S X R l b U x v Y 2 F 0 a W 9 u P j x T d G F i b G V F b n R y a W V z I C 8 + P C 9 J d G V t P j x J d G V t P j x J d G V t T G 9 j Y X R p b 2 4 + P E l 0 Z W 1 U e X B l P k Z v c m 1 1 b G E 8 L 0 l 0 Z W 1 U e X B l P j x J d G V t U G F 0 a D 5 T Z W N 0 a W 9 u M S 9 I b 3 V z Z W h v b G Q l M j B n b 2 9 k c y U y M G F u Z C U y M H N l c n Z p Y 2 V z L 0 N o Y W 5 n Z W Q l M j B U e X B l P C 9 J d G V t U G F 0 a D 4 8 L 0 l 0 Z W 1 M b 2 N h d G l v b j 4 8 U 3 R h Y m x l R W 5 0 c m l l c y A v P j w v S X R l b T 4 8 S X R l b T 4 8 S X R l b U x v Y 2 F 0 a W 9 u P j x J d G V t V H l w Z T 5 G b 3 J t d W x h P C 9 J d G V t V H l w Z T 4 8 S X R l b V B h d G g + U 2 V j d G l v b j E v S G 9 1 c 2 V o b 2 x k J T I w Z 2 9 v Z H M l M j B h b m Q l M j B z Z X J 2 a W N l c y 9 S Z W 1 v d m V k J T I w T 3 R o Z X I l M j B D b 2 x 1 b W 5 z P C 9 J d G V t U G F 0 a D 4 8 L 0 l 0 Z W 1 M b 2 N h d G l v b j 4 8 U 3 R h Y m x l R W 5 0 c m l l c y A v P j w v S X R l b T 4 8 S X R l b T 4 8 S X R l b U x v Y 2 F 0 a W 9 u P j x J d G V t V H l w Z T 5 G b 3 J t d W x h P C 9 J d G V t V H l w Z T 4 8 S X R l b V B h d G g + U 2 V j d G l v b j E v S G 9 1 c 2 V o b 2 x k J T I w Z 2 9 v Z H M l M j B h b m Q l M j B z Z X J 2 a W N l c y 9 S Z W 1 v d m V k J T I w Q 2 9 s d W 1 u c z w v S X R l b V B h d G g + P C 9 J d G V t T G 9 j Y X R p b 2 4 + P F N 0 Y W J s Z U V u d H J p Z X M g L z 4 8 L 0 l 0 Z W 0 + P E l 0 Z W 0 + P E l 0 Z W 1 M b 2 N h d G l v b j 4 8 S X R l b V R 5 c G U + R m 9 y b X V s Y T w v S X R l b V R 5 c G U + P E l 0 Z W 1 Q Y X R o P l N l Y 3 R p b 2 4 x L 0 h v d X N l a G 9 s Z C U y M G d v b 2 R z J T I w Y W 5 k J T I w c 2 V y d m l j Z X M v V W 5 w a X Z v d G V k J T I w T 2 5 s e S U y M F N l b G V j d G V k J T I w Q 2 9 s d W 1 u c z w v S X R l b V B h d G g + P C 9 J d G V t T G 9 j Y X R p b 2 4 + P F N 0 Y W J s Z U V u d H J p Z X M g L z 4 8 L 0 l 0 Z W 0 + P E l 0 Z W 0 + P E l 0 Z W 1 M b 2 N h d G l v b j 4 8 S X R l b V R 5 c G U + R m 9 y b X V s Y T w v S X R l b V R 5 c G U + P E l 0 Z W 1 Q Y X R o P l N l Y 3 R p b 2 4 x L 0 h v d X N l a G 9 s Z C U y M G d v b 2 R z J T I w Y W 5 k J T I w c 2 V y d m l j Z X M v U G l 2 b 3 R l Z C U y M E N v b H V t b j w v S X R l b V B h d G g + P C 9 J d G V t T G 9 j Y X R p b 2 4 + P F N 0 Y W J s Z U V u d H J p Z X M g L z 4 8 L 0 l 0 Z W 0 + P E l 0 Z W 0 + P E l 0 Z W 1 M b 2 N h d G l v b j 4 8 S X R l b V R 5 c G U + R m 9 y b X V s Y T w v S X R l b V R 5 c G U + P E l 0 Z W 1 Q Y X R o P l N l Y 3 R p b 2 4 x L 0 h v d X N l a G 9 s Z C U y M G d v b 2 R z J T I w Y W 5 k J T I w c 2 V y d m l j Z X M v Q W R k Z W Q l M j B D d X N 0 b 2 0 8 L 0 l 0 Z W 1 Q Y X R o P j w v S X R l b U x v Y 2 F 0 a W 9 u P j x T d G F i b G V F b n R y a W V z I C 8 + P C 9 J d G V t P j x J d G V t P j x J d G V t T G 9 j Y X R p b 2 4 + P E l 0 Z W 1 U e X B l P k Z v c m 1 1 b G E 8 L 0 l 0 Z W 1 U e X B l P j x J d G V t U G F 0 a D 5 T Z W N 0 a W 9 u M S 9 I b 3 V z Z W h v b G Q l M j B n b 2 9 k c y U y M G F u Z C U y M H N l c n Z p Y 2 V z L 1 J l b 3 J k Z X J l Z C U y M E N v b H V t b n M 8 L 0 l 0 Z W 1 Q Y X R o P j w v S X R l b U x v Y 2 F 0 a W 9 u P j x T d G F i b G V F b n R y a W V z I C 8 + P C 9 J d G V t P j x J d G V t P j x J d G V t T G 9 j Y X R p b 2 4 + P E l 0 Z W 1 U e X B l P k Z v c m 1 1 b G E 8 L 0 l 0 Z W 1 U e X B l P j x J d G V t U G F 0 a D 5 T Z W N 0 a W 9 u M S 9 I b 3 V z Z W h v b G Q l M j B n b 2 9 k c y U y M G F u Z C U y M H N l c n Z p Y 2 V z L 1 N v c n R l Z C U y M F J v d 3 M 8 L 0 l 0 Z W 1 Q Y X R o P j w v S X R l b U x v Y 2 F 0 a W 9 u P j x T d G F i b G V F b n R y a W V z I C 8 + P C 9 J d G V t P j x J d G V t P j x J d G V t T G 9 j Y X R p b 2 4 + P E l 0 Z W 1 U e X B l P k Z v c m 1 1 b G E 8 L 0 l 0 Z W 1 U e X B l P j x J d G V t U G F 0 a D 5 T Z W N 0 a W 9 u M S 9 I b 3 V z Z W h v b G Q l M j B n b 2 9 k c y U y M G F u Z C U y M H N l c n Z p Y 2 V z L 0 Z p b H R l c m V k J T I w U m 9 3 c z w v S X R l b V B h d G g + P C 9 J d G V t T G 9 j Y X R p b 2 4 + P F N 0 Y W J s Z U V u d H J p Z X M g L z 4 8 L 0 l 0 Z W 0 + P E l 0 Z W 0 + P E l 0 Z W 1 M b 2 N h d G l v b j 4 8 S X R l b V R 5 c G U + R m 9 y b X V s Y T w v S X R l b V R 5 c G U + P E l 0 Z W 1 Q Y X R o P l N l Y 3 R p b 2 4 x L 1 R y Y W 5 z c G 9 y d C U y M G F u Z C U y M G N v b W 1 1 b m l j Y X R p b 2 4 8 L 0 l 0 Z W 1 Q Y X R o P j w v S X R l b U x v Y 2 F 0 a W 9 u P j x T d G F i b G V F b n R y a W V z P j x F b n R y e S B U e X B l P S J J c 1 B y a X Z h d G U i I F Z h b H V l P S J s M C I g L z 4 8 R W 5 0 c n k g V H l w Z T 0 i U X V l c n l J R C I g V m F s d W U 9 I n M x Y T h l N D h h Z S 1 k M 2 R j L T R k M G I t Y T c 3 N i 0 5 N D B j Z G Z m N D V k Z T E i I C 8 + P E V u d H J 5 I F R 5 c G U 9 I k Z p b G x F b m F i b G V k I i B W Y W x 1 Z T 0 i b D E 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U b 0 R h d G F N b 2 R l b E V u Y W J s Z W Q i I F Z h b H V l P S J s M C I g L z 4 8 R W 5 0 c n k g V H l w Z T 0 i R m l s b E V y c m 9 y Q 2 9 k Z S I g V m F s d W U 9 I n N V b m t u b 3 d u I i A v P j x F b n R y e S B U e X B l P S J G a W x s T 2 J q Z W N 0 V H l w Z S I g V m F s d W U 9 I n N U Y W J s Z S I g L z 4 8 R W 5 0 c n k g V H l w Z T 0 i R m l s b E N v d W 5 0 I i B W Y W x 1 Z T 0 i b D M 1 I i A v P j x F b n R y e S B U e X B l P S J M b 2 F k Z W R U b 0 F u Y W x 5 c 2 l z U 2 V y d m l j Z X M i I F Z h b H V l P S J s M C I g L z 4 8 R W 5 0 c n k g V H l w Z T 0 i Q W R k Z W R U b 0 R h d G F N b 2 R l b C I g V m F s d W U 9 I m w w I i A v P j x F b n R y e S B U e X B l P S J S Z W N v d m V y e V R h c m d l d F N o Z W V 0 I i B W Y W x 1 Z T 0 i c 0 V z c 2 V u d G l h b C B T Z X J 2 a W N l c y I g L z 4 8 R W 5 0 c n k g V H l w Z T 0 i U m V j b 3 Z l c n l U Y X J n Z X R D b 2 x 1 b W 4 i I F Z h b H V l P S J s M z A i I C 8 + P E V u d H J 5 I F R 5 c G U 9 I l J l Y 2 9 2 Z X J 5 V G F y Z 2 V 0 U m 9 3 I i B W Y W x 1 Z T 0 i b D M i I C 8 + P E V u d H J 5 I F R 5 c G U 9 I k Z p b G x U Y X J n Z X Q i I F Z h b H V l P S J z V H J h b n N w b 3 J 0 X 2 F u Z F 9 j b 2 1 t d W 5 p Y 2 F 0 a W 9 u I i A v P j x F b n R y e S B U e X B l P S J G a W x s T G F z d F V w Z G F 0 Z W Q i I F Z h b H V l P S J k M j A y N C 0 x M S 0 w N l Q x N z o x M D o y M i 4 3 M D U x N j c 3 W i I g L z 4 8 R W 5 0 c n k g V H l w Z T 0 i R m l s b E N v b H V t b l R 5 c G V z I i B W Y W x 1 Z T 0 i c 0 F 3 W U Z C U V U 9 I i A v P j x F b n R y e S B U e X B l P S J G a W x s Q 2 9 s d W 1 u T m F t Z X M i I F Z h b H V l P S J z W y Z x d W 9 0 O 1 l l Y X I m c X V v d D s s J n F 1 b 3 Q 7 T W 9 u d G g m c X V v d D s s J n F 1 b 3 Q 7 U n V y Y W w m c X V v d D s s J n F 1 b 3 Q 7 V X J i Y W 4 m c X V v d D s s J n F 1 b 3 Q 7 U n V y Y W w r V X J i Y W 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c m F u c 3 B v c n Q g Y W 5 k I G N v b W 1 1 b m l j Y X R p b 2 4 v U G l 2 b 3 R l Z C B D b 2 x 1 b W 4 u e 1 l l Y X I s M H 0 m c X V v d D s s J n F 1 b 3 Q 7 U 2 V j d G l v b j E v V H J h b n N w b 3 J 0 I G F u Z C B j b 2 1 t d W 5 p Y 2 F 0 a W 9 u L 1 B p d m 9 0 Z W Q g Q 2 9 s d W 1 u L n t N b 2 5 0 a C w x f S Z x d W 9 0 O y w m c X V v d D t T Z W N 0 a W 9 u M S 9 U c m F u c 3 B v c n Q g Y W 5 k I G N v b W 1 1 b m l j Y X R p b 2 4 v U G l 2 b 3 R l Z C B D b 2 x 1 b W 4 u e 1 J 1 c m F s L D N 9 J n F 1 b 3 Q 7 L C Z x d W 9 0 O 1 N l Y 3 R p b 2 4 x L 1 R y Y W 5 z c G 9 y d C B h b m Q g Y 2 9 t b X V u a W N h d G l v b i 9 Q a X Z v d G V k I E N v b H V t b i 5 7 V X J i Y W 4 s N H 0 m c X V v d D s s J n F 1 b 3 Q 7 U 2 V j d G l v b j E v V H J h b n N w b 3 J 0 I G F u Z C B j b 2 1 t d W 5 p Y 2 F 0 a W 9 u L 1 B p d m 9 0 Z W Q g Q 2 9 s d W 1 u L n t S d X J h b C t V c m J h b i w 1 f S Z x d W 9 0 O 1 0 s J n F 1 b 3 Q 7 Q 2 9 s d W 1 u Q 2 9 1 b n Q m c X V v d D s 6 N S w m c X V v d D t L Z X l D b 2 x 1 b W 5 O Y W 1 l c y Z x d W 9 0 O z p b X S w m c X V v d D t D b 2 x 1 b W 5 J Z G V u d G l 0 a W V z J n F 1 b 3 Q 7 O l s m c X V v d D t T Z W N 0 a W 9 u M S 9 U c m F u c 3 B v c n Q g Y W 5 k I G N v b W 1 1 b m l j Y X R p b 2 4 v U G l 2 b 3 R l Z C B D b 2 x 1 b W 4 u e 1 l l Y X I s M H 0 m c X V v d D s s J n F 1 b 3 Q 7 U 2 V j d G l v b j E v V H J h b n N w b 3 J 0 I G F u Z C B j b 2 1 t d W 5 p Y 2 F 0 a W 9 u L 1 B p d m 9 0 Z W Q g Q 2 9 s d W 1 u L n t N b 2 5 0 a C w x f S Z x d W 9 0 O y w m c X V v d D t T Z W N 0 a W 9 u M S 9 U c m F u c 3 B v c n Q g Y W 5 k I G N v b W 1 1 b m l j Y X R p b 2 4 v U G l 2 b 3 R l Z C B D b 2 x 1 b W 4 u e 1 J 1 c m F s L D N 9 J n F 1 b 3 Q 7 L C Z x d W 9 0 O 1 N l Y 3 R p b 2 4 x L 1 R y Y W 5 z c G 9 y d C B h b m Q g Y 2 9 t b X V u a W N h d G l v b i 9 Q a X Z v d G V k I E N v b H V t b i 5 7 V X J i Y W 4 s N H 0 m c X V v d D s s J n F 1 b 3 Q 7 U 2 V j d G l v b j E v V H J h b n N w b 3 J 0 I G F u Z C B j b 2 1 t d W 5 p Y 2 F 0 a W 9 u L 1 B p d m 9 0 Z W Q g Q 2 9 s d W 1 u L n t S d X J h b C t V c m J h b i w 1 f S Z x d W 9 0 O 1 0 s J n F 1 b 3 Q 7 U m V s Y X R p b 2 5 z a G l w S W 5 m b y Z x d W 9 0 O z p b X X 0 i I C 8 + P C 9 T d G F i b G V F b n R y a W V z P j w v S X R l b T 4 8 S X R l b T 4 8 S X R l b U x v Y 2 F 0 a W 9 u P j x J d G V t V H l w Z T 5 G b 3 J t d W x h P C 9 J d G V t V H l w Z T 4 8 S X R l b V B h d G g + U 2 V j d G l v b j E v V H J h b n N w b 3 J 0 J T I w Y W 5 k J T I w Y 2 9 t b X V u a W N h d G l v b i 9 T b 3 V y Y 2 U 8 L 0 l 0 Z W 1 Q Y X R o P j w v S X R l b U x v Y 2 F 0 a W 9 u P j x T d G F i b G V F b n R y a W V z I C 8 + P C 9 J d G V t P j x J d G V t P j x J d G V t T G 9 j Y X R p b 2 4 + P E l 0 Z W 1 U e X B l P k Z v c m 1 1 b G E 8 L 0 l 0 Z W 1 U e X B l P j x J d G V t U G F 0 a D 5 T Z W N 0 a W 9 u M S 9 U c m F u c 3 B v c n Q l M j B h b m Q l M j B j b 2 1 t d W 5 p Y 2 F 0 a W 9 u L 0 N o Y W 5 n Z W Q l M j B U e X B l P C 9 J d G V t U G F 0 a D 4 8 L 0 l 0 Z W 1 M b 2 N h d G l v b j 4 8 U 3 R h Y m x l R W 5 0 c m l l c y A v P j w v S X R l b T 4 8 S X R l b T 4 8 S X R l b U x v Y 2 F 0 a W 9 u P j x J d G V t V H l w Z T 5 G b 3 J t d W x h P C 9 J d G V t V H l w Z T 4 8 S X R l b V B h d G g + U 2 V j d G l v b j E v V H J h b n N w b 3 J 0 J T I w Y W 5 k J T I w Y 2 9 t b X V u a W N h d G l v b i 9 S Z W 1 v d m V k J T I w T 3 R o Z X I l M j B D b 2 x 1 b W 5 z P C 9 J d G V t U G F 0 a D 4 8 L 0 l 0 Z W 1 M b 2 N h d G l v b j 4 8 U 3 R h Y m x l R W 5 0 c m l l c y A v P j w v S X R l b T 4 8 S X R l b T 4 8 S X R l b U x v Y 2 F 0 a W 9 u P j x J d G V t V H l w Z T 5 G b 3 J t d W x h P C 9 J d G V t V H l w Z T 4 8 S X R l b V B h d G g + U 2 V j d G l v b j E v V H J h b n N w b 3 J 0 J T I w Y W 5 k J T I w Y 2 9 t b X V u a W N h d G l v b i 9 S Z W 1 v d m V k J T I w Q 2 9 s d W 1 u c z w v S X R l b V B h d G g + P C 9 J d G V t T G 9 j Y X R p b 2 4 + P F N 0 Y W J s Z U V u d H J p Z X M g L z 4 8 L 0 l 0 Z W 0 + P E l 0 Z W 0 + P E l 0 Z W 1 M b 2 N h d G l v b j 4 8 S X R l b V R 5 c G U + R m 9 y b X V s Y T w v S X R l b V R 5 c G U + P E l 0 Z W 1 Q Y X R o P l N l Y 3 R p b 2 4 x L 1 R y Y W 5 z c G 9 y d C U y M G F u Z C U y M G N v b W 1 1 b m l j Y X R p b 2 4 v V W 5 w a X Z v d G V k J T I w T 2 5 s e S U y M F N l b G V j d G V k J T I w Q 2 9 s d W 1 u c z w v S X R l b V B h d G g + P C 9 J d G V t T G 9 j Y X R p b 2 4 + P F N 0 Y W J s Z U V u d H J p Z X M g L z 4 8 L 0 l 0 Z W 0 + P E l 0 Z W 0 + P E l 0 Z W 1 M b 2 N h d G l v b j 4 8 S X R l b V R 5 c G U + R m 9 y b X V s Y T w v S X R l b V R 5 c G U + P E l 0 Z W 1 Q Y X R o P l N l Y 3 R p b 2 4 x L 1 R y Y W 5 z c G 9 y d C U y M G F u Z C U y M G N v b W 1 1 b m l j Y X R p b 2 4 v U G l 2 b 3 R l Z C U y M E N v b H V t b j w v S X R l b V B h d G g + P C 9 J d G V t T G 9 j Y X R p b 2 4 + P F N 0 Y W J s Z U V u d H J p Z X M g L z 4 8 L 0 l 0 Z W 0 + P E l 0 Z W 0 + P E l 0 Z W 1 M b 2 N h d G l v b j 4 8 S X R l b V R 5 c G U + R m 9 y b X V s Y T w v S X R l b V R 5 c G U + P E l 0 Z W 1 Q Y X R o P l N l Y 3 R p b 2 4 x L 1 R y Y W 5 z c G 9 y d C U y M G F u Z C U y M G N v b W 1 1 b m l j Y X R p b 2 4 v Q W R k Z W Q l M j B D d X N 0 b 2 0 8 L 0 l 0 Z W 1 Q Y X R o P j w v S X R l b U x v Y 2 F 0 a W 9 u P j x T d G F i b G V F b n R y a W V z I C 8 + P C 9 J d G V t P j x J d G V t P j x J d G V t T G 9 j Y X R p b 2 4 + P E l 0 Z W 1 U e X B l P k Z v c m 1 1 b G E 8 L 0 l 0 Z W 1 U e X B l P j x J d G V t U G F 0 a D 5 T Z W N 0 a W 9 u M S 9 U c m F u c 3 B v c n Q l M j B h b m Q l M j B j b 2 1 t d W 5 p Y 2 F 0 a W 9 u L 1 J l b 3 J k Z X J l Z C U y M E N v b H V t b n M 8 L 0 l 0 Z W 1 Q Y X R o P j w v S X R l b U x v Y 2 F 0 a W 9 u P j x T d G F i b G V F b n R y a W V z I C 8 + P C 9 J d G V t P j x J d G V t P j x J d G V t T G 9 j Y X R p b 2 4 + P E l 0 Z W 1 U e X B l P k Z v c m 1 1 b G E 8 L 0 l 0 Z W 1 U e X B l P j x J d G V t U G F 0 a D 5 T Z W N 0 a W 9 u M S 9 U c m F u c 3 B v c n Q l M j B h b m Q l M j B j b 2 1 t d W 5 p Y 2 F 0 a W 9 u L 1 N v c n R l Z C U y M F J v d 3 M 8 L 0 l 0 Z W 1 Q Y X R o P j w v S X R l b U x v Y 2 F 0 a W 9 u P j x T d G F i b G V F b n R y a W V z I C 8 + P C 9 J d G V t P j x J d G V t P j x J d G V t T G 9 j Y X R p b 2 4 + P E l 0 Z W 1 U e X B l P k Z v c m 1 1 b G E 8 L 0 l 0 Z W 1 U e X B l P j x J d G V t U G F 0 a D 5 T Z W N 0 a W 9 u M S 9 U c m F u c 3 B v c n Q l M j B h b m Q l M j B j b 2 1 t d W 5 p Y 2 F 0 a W 9 u L 0 Z p b H R l c m V k J T I w U m 9 3 c z w v S X R l b V B h d G g + P C 9 J d G V t T G 9 j Y X R p b 2 4 + P F N 0 Y W J s Z U V u d H J p Z X M g L z 4 8 L 0 l 0 Z W 0 + P E l 0 Z W 0 + P E l 0 Z W 1 M b 2 N h d G l v b j 4 8 S X R l b V R 5 c G U + R m 9 y b X V s Y T w v S X R l b V R 5 c G U + P E l 0 Z W 1 Q Y X R o P l N l Y 3 R p b 2 4 x L 0 V k d W N h d G l v b i 9 S Z W 1 v d m V k J T I w Q 2 9 s d W 1 u c z E 8 L 0 l 0 Z W 1 Q Y X R o P j w v S X R l b U x v Y 2 F 0 a W 9 u P j x T d G F i b G V F b n R y a W V z I C 8 + P C 9 J d G V t P j x J d G V t P j x J d G V t T G 9 j Y X R p b 2 4 + P E l 0 Z W 1 U e X B l P k Z v c m 1 1 b G E 8 L 0 l 0 Z W 1 U e X B l P j x J d G V t U G F 0 a D 5 T Z W N 0 a W 9 u M S 9 G b 2 9 k J T I w Y W 5 k J T I w Y m V 2 Z X J h Z 2 V z L 1 J l b W 9 2 Z W Q l M j B D b 2 x 1 b W 5 z M T w v S X R l b V B h d G g + P C 9 J d G V t T G 9 j Y X R p b 2 4 + P F N 0 Y W J s Z U V u d H J p Z X M g L z 4 8 L 0 l 0 Z W 0 + P E l 0 Z W 0 + P E l 0 Z W 1 M b 2 N h d G l v b j 4 8 S X R l b V R 5 c G U + R m 9 y b X V s Y T w v S X R l b V R 5 c G U + P E l 0 Z W 1 Q Y X R o P l N l Y 3 R p b 2 4 x L 0 h l Y W x 0 a C 9 S Z W 1 v d m V k J T I w Q 2 9 s d W 1 u c z E 8 L 0 l 0 Z W 1 Q Y X R o P j w v S X R l b U x v Y 2 F 0 a W 9 u P j x T d G F i b G V F b n R y a W V z I C 8 + P C 9 J d G V t P j x J d G V t P j x J d G V t T G 9 j Y X R p b 2 4 + P E l 0 Z W 1 U e X B l P k Z v c m 1 1 b G E 8 L 0 l 0 Z W 1 U e X B l P j x J d G V t U G F 0 a D 5 T Z W N 0 a W 9 u M S 9 I b 3 V z Z W h v b G Q l M j B n b 2 9 k c y U y M G F u Z C U y M H N l c n Z p Y 2 V z L 1 J l b W 9 2 Z W Q l M j B D b 2 x 1 b W 5 z M T w v S X R l b V B h d G g + P C 9 J d G V t T G 9 j Y X R p b 2 4 + P F N 0 Y W J s Z U V u d H J p Z X M g L z 4 8 L 0 l 0 Z W 0 + P E l 0 Z W 0 + P E l 0 Z W 1 M b 2 N h d G l v b j 4 8 S X R l b V R 5 c G U + R m 9 y b X V s Y T w v S X R l b V R 5 c G U + P E l 0 Z W 1 Q Y X R o P l N l Y 3 R p b 2 4 x L 1 R y Y W 5 z c G 9 y d C U y M G F u Z C U y M G N v b W 1 1 b m l j Y X R p b 2 4 v U m V t b 3 Z l Z C U y M E N v b H V t b n M x P C 9 J d G V t U G F 0 a D 4 8 L 0 l 0 Z W 1 M b 2 N h d G l v b j 4 8 U 3 R h Y m x l R W 5 0 c m l l c y A v P j w v S X R l b T 4 8 S X R l b T 4 8 S X R l b U x v Y 2 F 0 a W 9 u P j x J d G V t V H l w Z T 5 G b 3 J t d W x h P C 9 J d G V t V H l w Z T 4 8 S X R l b V B h d G g + U 2 V j d G l v b j E v Q 2 x v d G h p b m c l M j B h b m Q l M j B G b 2 9 0 d 2 V h c j w v S X R l b V B h d G g + P C 9 J d G V t T G 9 j Y X R p b 2 4 + P F N 0 Y W J s Z U V u d H J p Z X M + P E V u d H J 5 I F R 5 c G U 9 I k l z U H J p d m F 0 Z S I g V m F s d W U 9 I m w w I i A v P j x F b n R y e S B U e X B l P S J R d W V y e U l E I i B W Y W x 1 Z T 0 i c z M y M z V i M z M w L T d k Z T c t N G I 4 Y i 1 h Y z Q 4 L T E 1 N D V k M z h m N D R i M S 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v R G F 0 Y U 1 v Z G V s R W 5 h Y m x l Z C I g V m F s d W U 9 I m w w I i A v P j x F b n R y e S B U e X B l P S J G a W x s R X J y b 3 J D b 3 V u d C I g V m F s d W U 9 I m w w I i A v P j x F b n R y e S B U e X B l P S J G a W x s T 2 J q Z W N 0 V H l w Z S I g V m F s d W U 9 I n N U Y W J s Z S I g L z 4 8 R W 5 0 c n k g V H l w Z T 0 i R m l s b E V y c m 9 y Q 2 9 k Z S I g V m F s d W U 9 I n N V b m t u b 3 d u I i A v P j x F b n R y e S B U e X B l P S J G a W x s T G F z d F V w Z G F 0 Z W Q i I F Z h b H V l P S J k M j A y N C 0 x M S 0 w N l Q x O D o y M j o x M i 4 x N T I 5 M z I w W i I g L z 4 8 R W 5 0 c n k g V H l w Z T 0 i T G 9 h Z G V k V G 9 B b m F s e X N p c 1 N l c n Z p Y 2 V z I i B W Y W x 1 Z T 0 i b D A i I C 8 + P E V u d H J 5 I F R 5 c G U 9 I k F k Z G V k V G 9 E Y X R h T W 9 k Z W w i I F Z h b H V l P S J s M C I g L z 4 8 R W 5 0 c n k g V H l w Z T 0 i U m V j b 3 Z l c n l U Y X J n Z X R T a G V l d C I g V m F s d W U 9 I n N F c 3 N l b n R p Y W w g U 2 V y d m l j Z X M i I C 8 + P E V u d H J 5 I F R 5 c G U 9 I l J l Y 2 9 2 Z X J 5 V G F y Z 2 V 0 Q 2 9 s d W 1 u I i B W Y W x 1 Z T 0 i b D M 3 I i A v P j x F b n R y e S B U e X B l P S J S Z W N v d m V y e V R h c m d l d F J v d y I g V m F s d W U 9 I m w z I i A v P j x F b n R y e S B U e X B l P S J G a W x s V G F y Z 2 V 0 I i B W Y W x 1 Z T 0 i c 0 N s b 3 R o a W 5 n X 2 F u Z F 9 G b 2 9 0 d 2 V h c i I g L z 4 8 R W 5 0 c n k g V H l w Z T 0 i R m l s b E N v b H V t b l R 5 c G V z I i B W Y W x 1 Z T 0 i c 0 F 3 W U Z C U V U 9 I i A v P j x F b n R y e S B U e X B l P S J G a W x s Q 2 9 s d W 1 u T m F t Z X M i I F Z h b H V l P S J z W y Z x d W 9 0 O 1 l l Y X I m c X V v d D s s J n F 1 b 3 Q 7 T W 9 u d G g m c X V v d D s s J n F 1 b 3 Q 7 U n V y Y W w m c X V v d D s s J n F 1 b 3 Q 7 V X J i Y W 4 m c X V v d D s s J n F 1 b 3 Q 7 U n V y Y W w r V X J i Y W 4 m c X V v d D t d I i A v P j x F b n R y e S B U e X B l P S J G a W x s U 3 R h d H V z I i B W Y W x 1 Z T 0 i c 0 N v b X B s Z X R l I i A v P j x F b n R y e S B U e X B l P S J G a W x s Q 2 9 1 b n Q i I F Z h b H V l P S J s M T I 0 I i A v P j x F b n R y e S B U e X B l P S J S Z W x h d G l v b n N o a X B J b m Z v Q 2 9 u d G F p b m V y I i B W Y W x 1 Z T 0 i c 3 s m c X V v d D t j b 2 x 1 b W 5 D b 3 V u d C Z x d W 9 0 O z o 1 L C Z x d W 9 0 O 2 t l e U N v b H V t b k 5 h b W V z J n F 1 b 3 Q 7 O l t d L C Z x d W 9 0 O 3 F 1 Z X J 5 U m V s Y X R p b 2 5 z a G l w c y Z x d W 9 0 O z p b X S w m c X V v d D t j b 2 x 1 b W 5 J Z G V u d G l 0 a W V z J n F 1 b 3 Q 7 O l s m c X V v d D t T Z W N 0 a W 9 u M S 9 D b G 9 0 a G l u Z y B h b m Q g R m 9 v d H d l Y X I v U G l 2 b 3 R l Z C B D b 2 x 1 b W 4 u e 1 l l Y X I s M H 0 m c X V v d D s s J n F 1 b 3 Q 7 U 2 V j d G l v b j E v Q 2 x v d G h p b m c g Y W 5 k I E Z v b 3 R 3 Z W F y L 1 B p d m 9 0 Z W Q g Q 2 9 s d W 1 u L n t N b 2 5 0 a C w x f S Z x d W 9 0 O y w m c X V v d D t T Z W N 0 a W 9 u M S 9 D b G 9 0 a G l u Z y B h b m Q g R m 9 v d H d l Y X I v U G l 2 b 3 R l Z C B D b 2 x 1 b W 4 u e 1 J 1 c m F s L D N 9 J n F 1 b 3 Q 7 L C Z x d W 9 0 O 1 N l Y 3 R p b 2 4 x L 0 N s b 3 R o a W 5 n I G F u Z C B G b 2 9 0 d 2 V h c i 9 Q a X Z v d G V k I E N v b H V t b i 5 7 V X J i Y W 4 s N H 0 m c X V v d D s s J n F 1 b 3 Q 7 U 2 V j d G l v b j E v Q 2 x v d G h p b m c g Y W 5 k I E Z v b 3 R 3 Z W F y L 1 B p d m 9 0 Z W Q g Q 2 9 s d W 1 u L n t S d X J h b C t V c m J h b i w 1 f S Z x d W 9 0 O 1 0 s J n F 1 b 3 Q 7 Q 2 9 s d W 1 u Q 2 9 1 b n Q m c X V v d D s 6 N S w m c X V v d D t L Z X l D b 2 x 1 b W 5 O Y W 1 l c y Z x d W 9 0 O z p b X S w m c X V v d D t D b 2 x 1 b W 5 J Z G V u d G l 0 a W V z J n F 1 b 3 Q 7 O l s m c X V v d D t T Z W N 0 a W 9 u M S 9 D b G 9 0 a G l u Z y B h b m Q g R m 9 v d H d l Y X I v U G l 2 b 3 R l Z C B D b 2 x 1 b W 4 u e 1 l l Y X I s M H 0 m c X V v d D s s J n F 1 b 3 Q 7 U 2 V j d G l v b j E v Q 2 x v d G h p b m c g Y W 5 k I E Z v b 3 R 3 Z W F y L 1 B p d m 9 0 Z W Q g Q 2 9 s d W 1 u L n t N b 2 5 0 a C w x f S Z x d W 9 0 O y w m c X V v d D t T Z W N 0 a W 9 u M S 9 D b G 9 0 a G l u Z y B h b m Q g R m 9 v d H d l Y X I v U G l 2 b 3 R l Z C B D b 2 x 1 b W 4 u e 1 J 1 c m F s L D N 9 J n F 1 b 3 Q 7 L C Z x d W 9 0 O 1 N l Y 3 R p b 2 4 x L 0 N s b 3 R o a W 5 n I G F u Z C B G b 2 9 0 d 2 V h c i 9 Q a X Z v d G V k I E N v b H V t b i 5 7 V X J i Y W 4 s N H 0 m c X V v d D s s J n F 1 b 3 Q 7 U 2 V j d G l v b j E v Q 2 x v d G h p b m c g Y W 5 k I E Z v b 3 R 3 Z W F y L 1 B p d m 9 0 Z W Q g Q 2 9 s d W 1 u L n t S d X J h b C t V c m J h b i w 1 f S Z x d W 9 0 O 1 0 s J n F 1 b 3 Q 7 U m V s Y X R p b 2 5 z a G l w S W 5 m b y Z x d W 9 0 O z p b X X 0 i I C 8 + P C 9 T d G F i b G V F b n R y a W V z P j w v S X R l b T 4 8 S X R l b T 4 8 S X R l b U x v Y 2 F 0 a W 9 u P j x J d G V t V H l w Z T 5 G b 3 J t d W x h P C 9 J d G V t V H l w Z T 4 8 S X R l b V B h d G g + U 2 V j d G l v b j E v Q 2 x v d G h p b m c l M j B h b m Q l M j B G b 2 9 0 d 2 V h c i 9 T b 3 V y Y 2 U 8 L 0 l 0 Z W 1 Q Y X R o P j w v S X R l b U x v Y 2 F 0 a W 9 u P j x T d G F i b G V F b n R y a W V z I C 8 + P C 9 J d G V t P j x J d G V t P j x J d G V t T G 9 j Y X R p b 2 4 + P E l 0 Z W 1 U e X B l P k Z v c m 1 1 b G E 8 L 0 l 0 Z W 1 U e X B l P j x J d G V t U G F 0 a D 5 T Z W N 0 a W 9 u M S 9 D b G 9 0 a G l u Z y U y M G F u Z C U y M E Z v b 3 R 3 Z W F y L 0 N o Y W 5 n Z W Q l M j B U e X B l P C 9 J d G V t U G F 0 a D 4 8 L 0 l 0 Z W 1 M b 2 N h d G l v b j 4 8 U 3 R h Y m x l R W 5 0 c m l l c y A v P j w v S X R l b T 4 8 S X R l b T 4 8 S X R l b U x v Y 2 F 0 a W 9 u P j x J d G V t V H l w Z T 5 G b 3 J t d W x h P C 9 J d G V t V H l w Z T 4 8 S X R l b V B h d G g + U 2 V j d G l v b j E v Q 2 x v d G h p b m c l M j B h b m Q l M j B G b 2 9 0 d 2 V h c i 9 S Z W 1 v d m V k J T I w T 3 R o Z X I l M j B D b 2 x 1 b W 5 z P C 9 J d G V t U G F 0 a D 4 8 L 0 l 0 Z W 1 M b 2 N h d G l v b j 4 8 U 3 R h Y m x l R W 5 0 c m l l c y A v P j w v S X R l b T 4 8 S X R l b T 4 8 S X R l b U x v Y 2 F 0 a W 9 u P j x J d G V t V H l w Z T 5 G b 3 J t d W x h P C 9 J d G V t V H l w Z T 4 8 S X R l b V B h d G g + U 2 V j d G l v b j E v Q 2 x v d G h p b m c l M j B h b m Q l M j B G b 2 9 0 d 2 V h c i 9 V b n B p d m 9 0 Z W Q l M j B P b m x 5 J T I w U 2 V s Z W N 0 Z W Q l M j B D b 2 x 1 b W 5 z P C 9 J d G V t U G F 0 a D 4 8 L 0 l 0 Z W 1 M b 2 N h d G l v b j 4 8 U 3 R h Y m x l R W 5 0 c m l l c y A v P j w v S X R l b T 4 8 S X R l b T 4 8 S X R l b U x v Y 2 F 0 a W 9 u P j x J d G V t V H l w Z T 5 G b 3 J t d W x h P C 9 J d G V t V H l w Z T 4 8 S X R l b V B h d G g + U 2 V j d G l v b j E v Q 2 x v d G h p b m c l M j B h b m Q l M j B G b 2 9 0 d 2 V h c i 9 Q a X Z v d G V k J T I w Q 2 9 s d W 1 u P C 9 J d G V t U G F 0 a D 4 8 L 0 l 0 Z W 1 M b 2 N h d G l v b j 4 8 U 3 R h Y m x l R W 5 0 c m l l c y A v P j w v S X R l b T 4 8 S X R l b T 4 8 S X R l b U x v Y 2 F 0 a W 9 u P j x J d G V t V H l w Z T 5 G b 3 J t d W x h P C 9 J d G V t V H l w Z T 4 8 S X R l b V B h d G g + U 2 V j d G l v b j E v Q 2 x v d G h p b m c l M j B h b m Q l M j B G b 2 9 0 d 2 V h c i 9 B Z G R l Z C U y M E N 1 c 3 R v b T w v S X R l b V B h d G g + P C 9 J d G V t T G 9 j Y X R p b 2 4 + P F N 0 Y W J s Z U V u d H J p Z X M g L z 4 8 L 0 l 0 Z W 0 + P E l 0 Z W 0 + P E l 0 Z W 1 M b 2 N h d G l v b j 4 8 S X R l b V R 5 c G U + R m 9 y b X V s Y T w v S X R l b V R 5 c G U + P E l 0 Z W 1 Q Y X R o P l N l Y 3 R p b 2 4 x L 0 N s b 3 R o a W 5 n J T I w Y W 5 k J T I w R m 9 v d H d l Y X I v U m V v c m R l c m V k J T I w Q 2 9 s d W 1 u c z w v S X R l b V B h d G g + P C 9 J d G V t T G 9 j Y X R p b 2 4 + P F N 0 Y W J s Z U V u d H J p Z X M g L z 4 8 L 0 l 0 Z W 0 + P E l 0 Z W 0 + P E l 0 Z W 1 M b 2 N h d G l v b j 4 8 S X R l b V R 5 c G U + R m 9 y b X V s Y T w v S X R l b V R 5 c G U + P E l 0 Z W 1 Q Y X R o P l N l Y 3 R p b 2 4 x L 0 N s b 3 R o a W 5 n J T I w Y W 5 k J T I w R m 9 v d H d l Y X I v U 2 9 y d G V k J T I w U m 9 3 c z w v S X R l b V B h d G g + P C 9 J d G V t T G 9 j Y X R p b 2 4 + P F N 0 Y W J s Z U V u d H J p Z X M g L z 4 8 L 0 l 0 Z W 0 + P E l 0 Z W 0 + P E l 0 Z W 1 M b 2 N h d G l v b j 4 8 S X R l b V R 5 c G U + R m 9 y b X V s Y T w v S X R l b V R 5 c G U + P E l 0 Z W 1 Q Y X R o P l N l Y 3 R p b 2 4 x L 0 N s b 3 R o a W 5 n J T I w Y W 5 k J T I w R m 9 v d H d l Y X I v R m l s d G V y Z W Q l M j B S b 3 d z P C 9 J d G V t U G F 0 a D 4 8 L 0 l 0 Z W 1 M b 2 N h d G l v b j 4 8 U 3 R h Y m x l R W 5 0 c m l l c y A v P j w v S X R l b T 4 8 S X R l b T 4 8 S X R l b U x v Y 2 F 0 a W 9 u P j x J d G V t V H l w Z T 5 G b 3 J t d W x h P C 9 J d G V t V H l w Z T 4 8 S X R l b V B h d G g + U 2 V j d G l v b j E v Q 2 x v d G h p b m c l M j B h b m Q l M j B G b 2 9 0 d 2 V h c i 9 S Z W 1 v d m V k J T I w Q 2 9 s d W 1 u c z w v S X R l b V B h d G g + P C 9 J d G V t T G 9 j Y X R p b 2 4 + P F N 0 Y W J s Z U V u d H J p Z X M g L z 4 8 L 0 l 0 Z W 0 + P E l 0 Z W 0 + P E l 0 Z W 1 M b 2 N h d G l v b j 4 8 S X R l b V R 5 c G U + R m 9 y b X V s Y T w v S X R l b V R 5 c G U + P E l 0 Z W 1 Q Y X R o P l N l Y 3 R p b 2 4 x L 0 d l b m V y Y W w l M j B J b m R l e D w v S X R l b V B h d G g + P C 9 J d G V t T G 9 j Y X R p b 2 4 + P F N 0 Y W J s Z U V u d H J p Z X M + P E V u d H J 5 I F R 5 c G U 9 I k l z U H J p d m F 0 Z S I g V m F s d W U 9 I m w w I i A v P j x F b n R y e S B U e X B l P S J R d W V y e U l E I i B W Y W x 1 Z T 0 i c 2 U 3 Y 2 N k Y 2 Y z L T h m M 2 Y t N D c z M i 0 5 O G U z L T Q z Z D g y N 2 F h N j E w M 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v R G F 0 Y U 1 v Z G V s R W 5 h Y m x l Z C I g V m F s d W U 9 I m w w I i A v P j x F b n R y e S B U e X B l P S J G a W x s T G F z d F V w Z G F 0 Z W Q i I F Z h b H V l P S J k M j A y N C 0 x M S 0 w N l Q x O D o y M z o x M y 4 z O D c 1 M T Y 0 W i I g L z 4 8 R W 5 0 c n k g V H l w Z T 0 i R m l s b E 9 i a m V j d F R 5 c G U i I F Z h b H V l P S J z V G F i b G U i I C 8 + P E V u d H J 5 I F R 5 c G U 9 I k Z p b G x D b 2 x 1 b W 5 U e X B l c y I g V m F s d W U 9 I n N B d 1 l G Q l F V P S I g L z 4 8 R W 5 0 c n k g V H l w Z T 0 i R m l s b E V y c m 9 y Q 2 9 1 b n Q i I F Z h b H V l P S J s M C 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0 d l b m V y Y W w g S W 5 k Z X g v U G l 2 b 3 R l Z C B D b 2 x 1 b W 4 u e 1 l l Y X I s M H 0 m c X V v d D s s J n F 1 b 3 Q 7 U 2 V j d G l v b j E v R 2 V u Z X J h b C B J b m R l e C 9 Q a X Z v d G V k I E N v b H V t b i 5 7 T W 9 u d G g s M X 0 m c X V v d D s s J n F 1 b 3 Q 7 U 2 V j d G l v b j E v R 2 V u Z X J h b C B J b m R l e C 9 Q a X Z v d G V k I E N v b H V t b i 5 7 U n V y Y W w s M 3 0 m c X V v d D s s J n F 1 b 3 Q 7 U 2 V j d G l v b j E v R 2 V u Z X J h b C B J b m R l e C 9 Q a X Z v d G V k I E N v b H V t b i 5 7 V X J i Y W 4 s N H 0 m c X V v d D s s J n F 1 b 3 Q 7 U 2 V j d G l v b j E v R 2 V u Z X J h b C B J b m R l e C 9 Q a X Z v d G V k I E N v b H V t b i 5 7 U n V y Y W w r V X J i Y W 4 s N X 0 m c X V v d D t d L C Z x d W 9 0 O 0 N v b H V t b k N v d W 5 0 J n F 1 b 3 Q 7 O j U s J n F 1 b 3 Q 7 S 2 V 5 Q 2 9 s d W 1 u T m F t Z X M m c X V v d D s 6 W 1 0 s J n F 1 b 3 Q 7 Q 2 9 s d W 1 u S W R l b n R p d G l l c y Z x d W 9 0 O z p b J n F 1 b 3 Q 7 U 2 V j d G l v b j E v R 2 V u Z X J h b C B J b m R l e C 9 Q a X Z v d G V k I E N v b H V t b i 5 7 W W V h c i w w f S Z x d W 9 0 O y w m c X V v d D t T Z W N 0 a W 9 u M S 9 H Z W 5 l c m F s I E l u Z G V 4 L 1 B p d m 9 0 Z W Q g Q 2 9 s d W 1 u L n t N b 2 5 0 a C w x f S Z x d W 9 0 O y w m c X V v d D t T Z W N 0 a W 9 u M S 9 H Z W 5 l c m F s I E l u Z G V 4 L 1 B p d m 9 0 Z W Q g Q 2 9 s d W 1 u L n t S d X J h b C w z f S Z x d W 9 0 O y w m c X V v d D t T Z W N 0 a W 9 u M S 9 H Z W 5 l c m F s I E l u Z G V 4 L 1 B p d m 9 0 Z W Q g Q 2 9 s d W 1 u L n t V c m J h b i w 0 f S Z x d W 9 0 O y w m c X V v d D t T Z W N 0 a W 9 u M S 9 H Z W 5 l c m F s I E l u Z G V 4 L 1 B p d m 9 0 Z W Q g Q 2 9 s d W 1 u L n t S d X J h b C t V c m J h b i w 1 f S Z x d W 9 0 O 1 0 s J n F 1 b 3 Q 7 U m V s Y X R p b 2 5 z a G l w S W 5 m b y Z x d W 9 0 O z p b X X 0 i I C 8 + P E V u d H J 5 I F R 5 c G U 9 I l J l Y 2 9 2 Z X J 5 V G F y Z 2 V 0 U m 9 3 I i B W Y W x 1 Z T 0 i b D M i I C 8 + P E V u d H J 5 I F R 5 c G U 9 I l J l Y 2 9 2 Z X J 5 V G F y Z 2 V 0 Q 2 9 s d W 1 u I i B W Y W x 1 Z T 0 i b D Q 0 I i A v P j x F b n R y e S B U e X B l P S J S Z W N v d m V y e V R h c m d l d F N o Z W V 0 I i B W Y W x 1 Z T 0 i c 0 V z c 2 V u d G l h b C B T Z X J 2 a W N l c y I g L z 4 8 R W 5 0 c n k g V H l w Z T 0 i R m l s b F R h c m d l d C I g V m F s d W U 9 I n N H Z W 5 l c m F s X 0 l u Z G V 4 I i A v P j x F b n R y e S B U e X B l P S J G a W x s R X J y b 3 J D b 2 R l I i B W Y W x 1 Z T 0 i c 1 V u a 2 5 v d 2 4 i I C 8 + P E V u d H J 5 I F R 5 c G U 9 I k Z p b G x D b 3 V u d C I g V m F s d W U 9 I m w x M j Q i I C 8 + P E V u d H J 5 I F R 5 c G U 9 I k Z p b G x T d G F 0 d X M i I F Z h b H V l P S J z Q 2 9 t c G x l d G U i I C 8 + P E V u d H J 5 I F R 5 c G U 9 I k Z p b G x D b 2 x 1 b W 5 O Y W 1 l c y I g V m F s d W U 9 I n N b J n F 1 b 3 Q 7 W W V h c i Z x d W 9 0 O y w m c X V v d D t N b 2 5 0 a C Z x d W 9 0 O y w m c X V v d D t S d X J h b C Z x d W 9 0 O y w m c X V v d D t V c m J h b i Z x d W 9 0 O y w m c X V v d D t S d X J h b C t V c m J h b i Z x d W 9 0 O 1 0 i I C 8 + P E V u d H J 5 I F R 5 c G U 9 I k F k Z G V k V G 9 E Y X R h T W 9 k Z W w i I F Z h b H V l P S J s M C I g L z 4 8 L 1 N 0 Y W J s Z U V u d H J p Z X M + P C 9 J d G V t P j x J d G V t P j x J d G V t T G 9 j Y X R p b 2 4 + P E l 0 Z W 1 U e X B l P k Z v c m 1 1 b G E 8 L 0 l 0 Z W 1 U e X B l P j x J d G V t U G F 0 a D 5 T Z W N 0 a W 9 u M S 9 H Z W 5 l c m F s J T I w S W 5 k Z X g v U 2 9 1 c m N l P C 9 J d G V t U G F 0 a D 4 8 L 0 l 0 Z W 1 M b 2 N h d G l v b j 4 8 U 3 R h Y m x l R W 5 0 c m l l c y A v P j w v S X R l b T 4 8 S X R l b T 4 8 S X R l b U x v Y 2 F 0 a W 9 u P j x J d G V t V H l w Z T 5 G b 3 J t d W x h P C 9 J d G V t V H l w Z T 4 8 S X R l b V B h d G g + U 2 V j d G l v b j E v R 2 V u Z X J h b C U y M E l u Z G V 4 L 0 N o Y W 5 n Z W Q l M j B U e X B l P C 9 J d G V t U G F 0 a D 4 8 L 0 l 0 Z W 1 M b 2 N h d G l v b j 4 8 U 3 R h Y m x l R W 5 0 c m l l c y A v P j w v S X R l b T 4 8 S X R l b T 4 8 S X R l b U x v Y 2 F 0 a W 9 u P j x J d G V t V H l w Z T 5 G b 3 J t d W x h P C 9 J d G V t V H l w Z T 4 8 S X R l b V B h d G g + U 2 V j d G l v b j E v R 2 V u Z X J h b C U y M E l u Z G V 4 L 1 J l b W 9 2 Z W Q l M j B P d G h l c i U y M E N v b H V t b n M 8 L 0 l 0 Z W 1 Q Y X R o P j w v S X R l b U x v Y 2 F 0 a W 9 u P j x T d G F i b G V F b n R y a W V z I C 8 + P C 9 J d G V t P j x J d G V t P j x J d G V t T G 9 j Y X R p b 2 4 + P E l 0 Z W 1 U e X B l P k Z v c m 1 1 b G E 8 L 0 l 0 Z W 1 U e X B l P j x J d G V t U G F 0 a D 5 T Z W N 0 a W 9 u M S 9 H Z W 5 l c m F s J T I w S W 5 k Z X g v V W 5 w a X Z v d G V k J T I w T 2 5 s e S U y M F N l b G V j d G V k J T I w Q 2 9 s d W 1 u c z w v S X R l b V B h d G g + P C 9 J d G V t T G 9 j Y X R p b 2 4 + P F N 0 Y W J s Z U V u d H J p Z X M g L z 4 8 L 0 l 0 Z W 0 + P E l 0 Z W 0 + P E l 0 Z W 1 M b 2 N h d G l v b j 4 8 S X R l b V R 5 c G U + R m 9 y b X V s Y T w v S X R l b V R 5 c G U + P E l 0 Z W 1 Q Y X R o P l N l Y 3 R p b 2 4 x L 0 d l b m V y Y W w l M j B J b m R l e C 9 Q a X Z v d G V k J T I w Q 2 9 s d W 1 u P C 9 J d G V t U G F 0 a D 4 8 L 0 l 0 Z W 1 M b 2 N h d G l v b j 4 8 U 3 R h Y m x l R W 5 0 c m l l c y A v P j w v S X R l b T 4 8 S X R l b T 4 8 S X R l b U x v Y 2 F 0 a W 9 u P j x J d G V t V H l w Z T 5 G b 3 J t d W x h P C 9 J d G V t V H l w Z T 4 8 S X R l b V B h d G g + U 2 V j d G l v b j E v R 2 V u Z X J h b C U y M E l u Z G V 4 L 0 F k Z G V k J T I w Q 3 V z d G 9 t P C 9 J d G V t U G F 0 a D 4 8 L 0 l 0 Z W 1 M b 2 N h d G l v b j 4 8 U 3 R h Y m x l R W 5 0 c m l l c y A v P j w v S X R l b T 4 8 S X R l b T 4 8 S X R l b U x v Y 2 F 0 a W 9 u P j x J d G V t V H l w Z T 5 G b 3 J t d W x h P C 9 J d G V t V H l w Z T 4 8 S X R l b V B h d G g + U 2 V j d G l v b j E v R 2 V u Z X J h b C U y M E l u Z G V 4 L 1 J l b 3 J k Z X J l Z C U y M E N v b H V t b n M 8 L 0 l 0 Z W 1 Q Y X R o P j w v S X R l b U x v Y 2 F 0 a W 9 u P j x T d G F i b G V F b n R y a W V z I C 8 + P C 9 J d G V t P j x J d G V t P j x J d G V t T G 9 j Y X R p b 2 4 + P E l 0 Z W 1 U e X B l P k Z v c m 1 1 b G E 8 L 0 l 0 Z W 1 U e X B l P j x J d G V t U G F 0 a D 5 T Z W N 0 a W 9 u M S 9 H Z W 5 l c m F s J T I w S W 5 k Z X g v U 2 9 y d G V k J T I w U m 9 3 c z w v S X R l b V B h d G g + P C 9 J d G V t T G 9 j Y X R p b 2 4 + P F N 0 Y W J s Z U V u d H J p Z X M g L z 4 8 L 0 l 0 Z W 0 + P E l 0 Z W 0 + P E l 0 Z W 1 M b 2 N h d G l v b j 4 8 S X R l b V R 5 c G U + R m 9 y b X V s Y T w v S X R l b V R 5 c G U + P E l 0 Z W 1 Q Y X R o P l N l Y 3 R p b 2 4 x L 0 d l b m V y Y W w l M j B J b m R l e C 9 G a W x 0 Z X J l Z C U y M F J v d 3 M 8 L 0 l 0 Z W 1 Q Y X R o P j w v S X R l b U x v Y 2 F 0 a W 9 u P j x T d G F i b G V F b n R y a W V z I C 8 + P C 9 J d G V t P j x J d G V t P j x J d G V t T G 9 j Y X R p b 2 4 + P E l 0 Z W 1 U e X B l P k Z v c m 1 1 b G E 8 L 0 l 0 Z W 1 U e X B l P j x J d G V t U G F 0 a D 5 T Z W N 0 a W 9 u M S 9 H Z W 5 l c m F s J T I w S W 5 k Z X g v U m V t b 3 Z l Z C U y M E N v b H V t b n M 8 L 0 l 0 Z W 1 Q Y X R o P j w v S X R l b U x v Y 2 F 0 a W 9 u P j x T d G F i b G V F b n R y a W V z I C 8 + P C 9 J d G V t P j w v S X R l b X M + P C 9 M b 2 N h b F B h Y 2 t h Z 2 V N Z X R h Z G F 0 Y U Z p b G U + F g A A A F B L B Q Y A A A A A A A A A A A A A A A A A A A A A A A A m A Q A A A Q A A A N C M n d 8 B F d E R j H o A w E / C l + s B A A A A X B 3 l e 5 T 5 t U u g H e B 7 p Z 5 q i A A A A A A C A A A A A A A Q Z g A A A A E A A C A A A A C i 6 c p I O e / U n h 6 S S D s l 2 P k P N 5 U c K s b h c q 5 A j d s m 6 O 5 8 s Q A A A A A O g A A A A A I A A C A A A A C B j k l K M 0 7 7 D w / h o M j K v c f T n P D 8 x P Z o p k n x b L L + u t D j N F A A A A B L S 7 S K 6 c H 8 2 T + k T 3 Y P x i 6 A 6 8 p o P 7 4 H Z j 3 a r 2 9 O m v l v n 8 A L A H a M O D j A A 3 t H M k b M G B M r Q X 2 B i G v a A Y S 1 g F E W F Y J 4 4 N + 7 L Q K v U I 7 q K b B G 6 4 Y a 4 E A A A A A t o l 1 0 r W 5 V a l 1 w 0 O W U 5 X G K 1 I k e S p q m z 6 t R e 2 c O g 1 L c l z 0 X 4 p j 0 m c L K V b Q f O M j p 9 V i R k k g Z 5 + B d l I + x I G T Y 9 7 X O < / D a t a M a s h u p > 
</file>

<file path=customXml/itemProps1.xml><?xml version="1.0" encoding="utf-8"?>
<ds:datastoreItem xmlns:ds="http://schemas.openxmlformats.org/officeDocument/2006/customXml" ds:itemID="{BF701EDC-3ACC-41C4-BCDB-79C0DE0709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Raw Data</vt:lpstr>
      <vt:lpstr>Notes</vt:lpstr>
      <vt:lpstr>Main Data</vt:lpstr>
      <vt:lpstr>Copy of main data</vt:lpstr>
      <vt:lpstr>Sample Size analysis</vt:lpstr>
      <vt:lpstr>Broad food categories</vt:lpstr>
      <vt:lpstr>Essential Services</vt:lpstr>
      <vt:lpstr>EDA 1</vt:lpstr>
      <vt:lpstr>EDA  2</vt:lpstr>
      <vt:lpstr>EDA  3</vt:lpstr>
      <vt:lpstr>EDA  4</vt:lpstr>
      <vt:lpstr>EDA  5</vt:lpstr>
      <vt:lpstr>Communication</vt:lpstr>
      <vt:lpstr>2023-2024 crude oil prices</vt:lpstr>
      <vt:lpstr>2022-2023 crude oil prices</vt:lpstr>
      <vt:lpstr>2021-2022 crude oil 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Nihal R</dc:creator>
  <cp:lastModifiedBy>NIHAL R</cp:lastModifiedBy>
  <dcterms:created xsi:type="dcterms:W3CDTF">2015-06-05T18:17:20Z</dcterms:created>
  <dcterms:modified xsi:type="dcterms:W3CDTF">2024-11-07T14:24:34Z</dcterms:modified>
</cp:coreProperties>
</file>