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mc:AlternateContent xmlns:mc="http://schemas.openxmlformats.org/markup-compatibility/2006">
    <mc:Choice Requires="x15">
      <x15ac:absPath xmlns:x15ac="http://schemas.microsoft.com/office/spreadsheetml/2010/11/ac" url="N:\1CSUEB\Elective\MKTG 612\Team Case\Case Northern Aerospace\"/>
    </mc:Choice>
  </mc:AlternateContent>
  <xr:revisionPtr revIDLastSave="0" documentId="13_ncr:1_{507F238F-0AD2-4AC3-BC05-9447772E59EF}" xr6:coauthVersionLast="47" xr6:coauthVersionMax="47" xr10:uidLastSave="{00000000-0000-0000-0000-000000000000}"/>
  <bookViews>
    <workbookView xWindow="-108" yWindow="-108" windowWidth="23256" windowHeight="12456" firstSheet="1" activeTab="4" xr2:uid="{00000000-000D-0000-FFFF-FFFF00000000}"/>
  </bookViews>
  <sheets>
    <sheet name="Frontpage" sheetId="1" r:id="rId1"/>
    <sheet name="Customer base evolution" sheetId="3" r:id="rId2"/>
    <sheet name="Customer base valuation" sheetId="4" r:id="rId3"/>
    <sheet name="Customer lifetime value per ..." sheetId="5" r:id="rId4"/>
    <sheet name="My_Calcula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6" l="1"/>
  <c r="F32" i="6"/>
  <c r="F28" i="6"/>
  <c r="F29" i="6"/>
  <c r="F30" i="6"/>
  <c r="F31" i="6"/>
  <c r="F27" i="6"/>
  <c r="F5" i="6"/>
  <c r="F6" i="6"/>
  <c r="F7" i="6"/>
  <c r="F8" i="6"/>
  <c r="F9" i="6"/>
  <c r="F10" i="6"/>
  <c r="F4" i="6"/>
  <c r="I32" i="6"/>
  <c r="I31" i="6"/>
  <c r="I30" i="6"/>
  <c r="I29" i="6"/>
  <c r="I28" i="6"/>
  <c r="I27" i="6"/>
  <c r="O21" i="6"/>
  <c r="M17" i="6"/>
  <c r="M18" i="6"/>
  <c r="M19" i="6"/>
  <c r="M16" i="6"/>
  <c r="L19" i="6"/>
  <c r="L18" i="6"/>
  <c r="L17" i="6"/>
  <c r="L16" i="6"/>
  <c r="K18" i="6"/>
  <c r="K17" i="6"/>
  <c r="N5" i="6"/>
  <c r="N6" i="6"/>
  <c r="N7" i="6"/>
  <c r="N4" i="6"/>
  <c r="L7" i="6"/>
  <c r="L6" i="6"/>
  <c r="L5" i="6"/>
  <c r="L4" i="6"/>
  <c r="M7" i="6"/>
  <c r="M6" i="6"/>
  <c r="M5" i="6"/>
  <c r="M4" i="6"/>
  <c r="K6" i="6"/>
  <c r="K5" i="6"/>
  <c r="H23" i="6"/>
  <c r="D39" i="6"/>
  <c r="D40" i="6"/>
  <c r="D41" i="6"/>
  <c r="D42" i="6"/>
  <c r="D43" i="6"/>
  <c r="D44" i="6"/>
  <c r="D45" i="6"/>
  <c r="H28" i="6"/>
  <c r="H29" i="6"/>
  <c r="H30" i="6"/>
  <c r="H31" i="6"/>
  <c r="H32" i="6"/>
  <c r="H33" i="6"/>
  <c r="H27" i="6"/>
  <c r="H5" i="6"/>
  <c r="H6" i="6"/>
  <c r="O5" i="6" s="1"/>
  <c r="H7" i="6"/>
  <c r="H8" i="6"/>
  <c r="O6" i="6" s="1"/>
  <c r="H9" i="6"/>
  <c r="H10" i="6"/>
  <c r="O7" i="6" s="1"/>
  <c r="D52" i="6"/>
  <c r="D53" i="6"/>
  <c r="D54" i="6"/>
  <c r="D55" i="6"/>
  <c r="D56" i="6"/>
  <c r="D57" i="6"/>
  <c r="D51" i="6"/>
  <c r="E4" i="6"/>
  <c r="E6" i="5"/>
  <c r="E7" i="5"/>
  <c r="E8" i="5"/>
  <c r="E9" i="5"/>
  <c r="E10" i="5"/>
  <c r="E11" i="5"/>
  <c r="E5" i="5"/>
  <c r="H34" i="6" l="1"/>
  <c r="H4" i="6"/>
  <c r="C46" i="6"/>
  <c r="H11" i="6" l="1"/>
  <c r="L29" i="6" s="1"/>
  <c r="O4" i="6"/>
  <c r="O9" i="6" s="1"/>
</calcChain>
</file>

<file path=xl/sharedStrings.xml><?xml version="1.0" encoding="utf-8"?>
<sst xmlns="http://schemas.openxmlformats.org/spreadsheetml/2006/main" count="418" uniqueCount="118">
  <si>
    <t>Enginius</t>
  </si>
  <si>
    <t>Lifetime Value</t>
  </si>
  <si>
    <t>Niharika Patil, California State University, East Bay</t>
  </si>
  <si>
    <t>Copyright (c) 2023, DecisionPro Inc.</t>
  </si>
  <si>
    <t>Overview</t>
  </si>
  <si>
    <t>This table reports the number of customers expected in each segment after each period. These simulations take into</t>
  </si>
  <si>
    <t>account:</t>
  </si>
  <si>
    <r>
      <rPr>
        <sz val="11"/>
        <color rgb="FF205564"/>
        <rFont val="Calibri"/>
        <family val="2"/>
      </rPr>
      <t xml:space="preserve">-   </t>
    </r>
    <r>
      <rPr>
        <sz val="11"/>
        <color rgb="FF000000"/>
        <rFont val="Calibri"/>
        <family val="2"/>
      </rPr>
      <t>The number of customers at the start.</t>
    </r>
  </si>
  <si>
    <r>
      <rPr>
        <sz val="11"/>
        <color rgb="FF205564"/>
        <rFont val="Calibri"/>
        <family val="2"/>
      </rPr>
      <t xml:space="preserve">-   </t>
    </r>
    <r>
      <rPr>
        <sz val="11"/>
        <color rgb="FF000000"/>
        <rFont val="Calibri"/>
        <family val="2"/>
      </rPr>
      <t>Customer acquisitions, if any.</t>
    </r>
  </si>
  <si>
    <r>
      <rPr>
        <sz val="11"/>
        <color rgb="FF205564"/>
        <rFont val="Calibri"/>
        <family val="2"/>
      </rPr>
      <t xml:space="preserve">-   </t>
    </r>
    <r>
      <rPr>
        <sz val="11"/>
        <color rgb="FF000000"/>
        <rFont val="Calibri"/>
        <family val="2"/>
      </rPr>
      <t>Customer transitions from segments to segments at each period (i.e., transition matrix).</t>
    </r>
  </si>
  <si>
    <t>The 'infinity' period simulates where the database will converge to after 250 time periods.</t>
  </si>
  <si>
    <t>Customer base evolution</t>
  </si>
  <si>
    <t>N</t>
  </si>
  <si>
    <t>N + 1</t>
  </si>
  <si>
    <t>N + 2</t>
  </si>
  <si>
    <t>N + 3</t>
  </si>
  <si>
    <t>N + 4</t>
  </si>
  <si>
    <t>N + 5</t>
  </si>
  <si>
    <t>N + 6</t>
  </si>
  <si>
    <t>N + 7</t>
  </si>
  <si>
    <t>N + 8</t>
  </si>
  <si>
    <t>N + 9</t>
  </si>
  <si>
    <t>N + 10</t>
  </si>
  <si>
    <t>...</t>
  </si>
  <si>
    <t>Infinity</t>
  </si>
  <si>
    <t>Platinum (top 20%)</t>
  </si>
  <si>
    <t>Platinum (low 80%)</t>
  </si>
  <si>
    <t>Gold (top 20%)</t>
  </si>
  <si>
    <t>Gold (low 80%)</t>
  </si>
  <si>
    <t>Silver (top 20%)</t>
  </si>
  <si>
    <t>Silver (low 80%)</t>
  </si>
  <si>
    <t>Inactive customers</t>
  </si>
  <si>
    <t>Lost customers</t>
  </si>
  <si>
    <t>Total</t>
  </si>
  <si>
    <t>Customer segment evolution</t>
  </si>
  <si>
    <t>Customer segment evolution. Segments with an absorbing state, if any, are not displayed.</t>
  </si>
  <si>
    <t>Transition matrix</t>
  </si>
  <si>
    <t>Segments on the left represent where customers come from. Segments on top represent where customers are likely to transition to. A segment with a transition probability to itself of 100% is said to be an 'absorbing state'.</t>
  </si>
  <si>
    <t>Customer base valuation</t>
  </si>
  <si>
    <t>In this section, we value the database in monetary terms.</t>
  </si>
  <si>
    <t>Based on which segment customers belong to, they may generate revenues (gross margin) and costs. These figures will be</t>
  </si>
  <si>
    <t>cumulated, and increasingly discounted over time.</t>
  </si>
  <si>
    <t>At one point, discounting of future revenues and costs will be so high that they will become irrelevant for today's</t>
  </si>
  <si>
    <t>valuation, hence ensuring that the customer base valuation will converge to a non-infinity value (even if the customer</t>
  </si>
  <si>
    <t>base keeps growing).</t>
  </si>
  <si>
    <t>Based on predicted customer base evolution and selected discount rate, the customer base is currently valued at</t>
  </si>
  <si>
    <t>$14,279,572</t>
  </si>
  <si>
    <t>Gross margin</t>
  </si>
  <si>
    <t>Next-period cost</t>
  </si>
  <si>
    <t>Net margin</t>
  </si>
  <si>
    <t>Discount Factor</t>
  </si>
  <si>
    <t>Discounted net margin</t>
  </si>
  <si>
    <t>Discounted net margin (cumulated)</t>
  </si>
  <si>
    <t>Valuation per period</t>
  </si>
  <si>
    <t>Valuation per period. Gross margin, costs and net margin, at each period (no discount factor applied)</t>
  </si>
  <si>
    <t>Cumulated valuation</t>
  </si>
  <si>
    <t>Cumulated valuation. Cumulated gross margin, costs and net margin, after N periods (no discount factor applied)</t>
  </si>
  <si>
    <t>Cumulated valuation (after discount factor)</t>
  </si>
  <si>
    <r>
      <rPr>
        <sz val="11"/>
        <color rgb="FF205564"/>
        <rFont val="Calibri"/>
        <family val="2"/>
      </rPr>
      <t xml:space="preserve">-   </t>
    </r>
    <r>
      <rPr>
        <sz val="11"/>
        <color rgb="FF000000"/>
        <rFont val="Calibri"/>
        <family val="2"/>
      </rPr>
      <t>The dashed, grey line corresponds to the 'Net margin (cumulated)' already reported in the previous chart.</t>
    </r>
  </si>
  <si>
    <r>
      <rPr>
        <sz val="11"/>
        <color rgb="FF205564"/>
        <rFont val="Calibri"/>
        <family val="2"/>
      </rPr>
      <t xml:space="preserve">-   </t>
    </r>
    <r>
      <rPr>
        <sz val="11"/>
        <color rgb="FF000000"/>
        <rFont val="Calibri"/>
        <family val="2"/>
      </rPr>
      <t>The plain, red line corresponds to the same figure after applying the discount factor.</t>
    </r>
  </si>
  <si>
    <r>
      <rPr>
        <sz val="11"/>
        <color rgb="FF205564"/>
        <rFont val="Calibri"/>
        <family val="2"/>
      </rPr>
      <t xml:space="preserve">-   </t>
    </r>
    <r>
      <rPr>
        <sz val="11"/>
        <color rgb="FF000000"/>
        <rFont val="Calibri"/>
        <family val="2"/>
      </rPr>
      <t>The dashed, red line corresponds to the value at which the previous line will converge to after an infinite number of periods. This value corresponds to the customer base valuation in current monetary terms.</t>
    </r>
  </si>
  <si>
    <t xml:space="preserve">Cumulated valuation (after discount factor). </t>
  </si>
  <si>
    <t>Customer lifetime value per segment</t>
  </si>
  <si>
    <t>Customer lifetime value ($)</t>
  </si>
  <si>
    <t xml:space="preserve">Customer lifetime value per segment. </t>
  </si>
  <si>
    <t>Introduction</t>
  </si>
  <si>
    <t>Customer lifetime value per segment is obtained by simulating how likely a customer will transition to segments over</t>
  </si>
  <si>
    <t>time if he or she were to start from one specific segment, and how much revenue he or she is likely to generate over</t>
  </si>
  <si>
    <t>time in doing so. These revenues are then discounted and cumulated to obtain a single financial figure, corresponding to</t>
  </si>
  <si>
    <t>the customer lifetime value of a single individual in the initial segment.</t>
  </si>
  <si>
    <t>Note that customer acquisition costs are NOT incorporated in these simulations, but are represented graphically later</t>
  </si>
  <si>
    <t>on. If acquisition costs (if any) are below the customer lifetime value (i.e., long-term, cumulated, discounted margin),</t>
  </si>
  <si>
    <t>then acquiring a customer at that cost is profitable.</t>
  </si>
  <si>
    <t>CLV of one customer in Platinum (top 20%)</t>
  </si>
  <si>
    <t>Discount factor</t>
  </si>
  <si>
    <t>Net margin (discounted)</t>
  </si>
  <si>
    <t>Cumulated net margin (discounted)</t>
  </si>
  <si>
    <t xml:space="preserve">CLV of one customer in Platinum (top 20%). </t>
  </si>
  <si>
    <t>CLV of one customer in Platinum (low 80%)</t>
  </si>
  <si>
    <t xml:space="preserve">CLV of one customer in Platinum (low 80%). </t>
  </si>
  <si>
    <t>CLV of one customer in Gold (top 20%)</t>
  </si>
  <si>
    <t xml:space="preserve">CLV of one customer in Gold (top 20%). </t>
  </si>
  <si>
    <t>CLV of one customer in Gold (low 80%)</t>
  </si>
  <si>
    <t xml:space="preserve">CLV of one customer in Gold (low 80%). </t>
  </si>
  <si>
    <t>CLV of one customer in Silver (top 20%)</t>
  </si>
  <si>
    <t xml:space="preserve">CLV of one customer in Silver (top 20%). </t>
  </si>
  <si>
    <t>CLV of one customer in Silver (low 80%)</t>
  </si>
  <si>
    <t xml:space="preserve">CLV of one customer in Silver (low 80%). </t>
  </si>
  <si>
    <t>CLV of one customer in Inactive customers</t>
  </si>
  <si>
    <t xml:space="preserve">CLV of one customer in Inactive customers. </t>
  </si>
  <si>
    <t>$ 5 775.24</t>
  </si>
  <si>
    <t>$ 3 661.46</t>
  </si>
  <si>
    <t>$ 2 267.46</t>
  </si>
  <si>
    <t>Gross Margins</t>
  </si>
  <si>
    <t>Loyalty Program Costs</t>
  </si>
  <si>
    <t>ROI</t>
  </si>
  <si>
    <t>CLV</t>
  </si>
  <si>
    <t>NA</t>
  </si>
  <si>
    <t>No Loyalty Program</t>
  </si>
  <si>
    <t xml:space="preserve">Optimized </t>
  </si>
  <si>
    <t>The customer base is with 
no loyalty program valued at</t>
  </si>
  <si>
    <t>The customer base is currently valued at</t>
  </si>
  <si>
    <t>The customer base (optimized) is 
 valued at</t>
  </si>
  <si>
    <t>58000 customers</t>
  </si>
  <si>
    <t># Customers</t>
  </si>
  <si>
    <t>CLV for  All</t>
  </si>
  <si>
    <t>5 periods</t>
  </si>
  <si>
    <t>Cost</t>
  </si>
  <si>
    <t xml:space="preserve">Cost </t>
  </si>
  <si>
    <t>$ 16 485 343</t>
  </si>
  <si>
    <t>Current Loyalty Program</t>
  </si>
  <si>
    <t>Platinum</t>
  </si>
  <si>
    <t>Gold</t>
  </si>
  <si>
    <t>Silver</t>
  </si>
  <si>
    <t>Inactive</t>
  </si>
  <si>
    <t>The customer base is with no loyalty program valued at</t>
  </si>
  <si>
    <t>Total Program Cost</t>
  </si>
  <si>
    <t>Changes in Allocation of Budget 
for Program from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</si>
</sst>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164" formatCode="0.0%"/>
    <numFmt numFmtId="165" formatCode="\$#,##0_-"/>
    <numFmt numFmtId="166" formatCode="\$#,##0.00_-"/>
    <numFmt numFmtId="167" formatCode="0.000"/>
    <numFmt numFmtId="168" formatCode="_([$$-409]* #,##0.00_);_([$$-409]* \(#,##0.00\);_([$$-409]* &quot;-&quot;??_);_(@_)"/>
    <numFmt numFmtId="169" formatCode="0.000%"/>
  </numFmts>
  <fonts count="13" x14ac:knownFonts="1">
    <font>
      <sz val="11"/>
      <color rgb="FF000000"/>
      <name val="Calibri"/>
    </font>
    <font>
      <b/>
      <sz val="24"/>
      <color rgb="FF205564"/>
      <name val="Cambria"/>
      <family val="1"/>
    </font>
    <font>
      <b/>
      <sz val="36"/>
      <color rgb="FF222222"/>
      <name val="Cambria"/>
      <family val="1"/>
    </font>
    <font>
      <sz val="10"/>
      <color rgb="FF595959"/>
      <name val="Calibri"/>
      <family val="2"/>
    </font>
    <font>
      <b/>
      <sz val="14"/>
      <color rgb="FF205564"/>
      <name val="Cambria"/>
      <family val="1"/>
    </font>
    <font>
      <b/>
      <sz val="11"/>
      <color rgb="FF000000"/>
      <name val="Calibri"/>
      <family val="2"/>
    </font>
    <font>
      <sz val="11"/>
      <color rgb="FF205564"/>
      <name val="Calibri"/>
      <family val="2"/>
    </font>
    <font>
      <sz val="11"/>
      <color rgb="FF000000"/>
      <name val="Calibri"/>
      <family val="2"/>
    </font>
    <font>
      <sz val="11"/>
      <color rgb="FF000000"/>
      <name val="Calibri"/>
      <family val="2"/>
    </font>
    <font>
      <sz val="14"/>
      <color rgb="FF000000"/>
      <name val="Times New Roman"/>
      <family val="1"/>
    </font>
    <font>
      <sz val="12"/>
      <color rgb="FF000000"/>
      <name val="Calibri"/>
      <family val="2"/>
    </font>
    <font>
      <b/>
      <sz val="14"/>
      <color rgb="FF000000"/>
      <name val="Times New Roman"/>
      <family val="1"/>
    </font>
    <font>
      <b/>
      <sz val="12"/>
      <color rgb="FF000000"/>
      <name val="Calibri"/>
      <family val="2"/>
    </font>
  </fonts>
  <fills count="8">
    <fill>
      <patternFill patternType="none"/>
    </fill>
    <fill>
      <patternFill patternType="gray125"/>
    </fill>
    <fill>
      <patternFill patternType="solid">
        <fgColor rgb="FF31859C"/>
        <bgColor rgb="FF31859C"/>
      </patternFill>
    </fill>
    <fill>
      <patternFill patternType="solid">
        <fgColor rgb="FFF2F2F2"/>
        <bgColor rgb="FFF2F2F2"/>
      </patternFill>
    </fill>
    <fill>
      <patternFill patternType="solid">
        <fgColor rgb="FFFFFF00"/>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8DD8D3"/>
        <bgColor indexed="64"/>
      </patternFill>
    </fill>
  </fills>
  <borders count="25">
    <border>
      <left/>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115">
    <xf numFmtId="0" fontId="0" fillId="0" borderId="0" xfId="0"/>
    <xf numFmtId="0" fontId="0" fillId="2" borderId="0" xfId="0" applyFill="1"/>
    <xf numFmtId="0" fontId="1" fillId="0" borderId="0" xfId="0" applyFont="1"/>
    <xf numFmtId="0" fontId="2" fillId="0" borderId="1" xfId="0" applyFont="1" applyBorder="1"/>
    <xf numFmtId="0" fontId="0" fillId="0" borderId="1" xfId="0" applyBorder="1"/>
    <xf numFmtId="0" fontId="3" fillId="0" borderId="0" xfId="0" applyFont="1"/>
    <xf numFmtId="0" fontId="4" fillId="0" borderId="0" xfId="0" applyFont="1" applyAlignment="1">
      <alignment vertical="center"/>
    </xf>
    <xf numFmtId="0" fontId="0" fillId="0" borderId="0" xfId="0" applyAlignment="1">
      <alignment indent="1"/>
    </xf>
    <xf numFmtId="0" fontId="5" fillId="0" borderId="0" xfId="0" applyFont="1"/>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49" fontId="5" fillId="3" borderId="2" xfId="0" applyNumberFormat="1" applyFont="1" applyFill="1" applyBorder="1" applyAlignment="1">
      <alignment horizontal="left"/>
    </xf>
    <xf numFmtId="49" fontId="0" fillId="0" borderId="0" xfId="0" applyNumberFormat="1"/>
    <xf numFmtId="1" fontId="0" fillId="0" borderId="3" xfId="0" applyNumberFormat="1" applyBorder="1" applyAlignment="1">
      <alignment horizontal="center"/>
    </xf>
    <xf numFmtId="1" fontId="0" fillId="0" borderId="0" xfId="0" applyNumberFormat="1"/>
    <xf numFmtId="49" fontId="0" fillId="0" borderId="3" xfId="0" applyNumberFormat="1" applyBorder="1" applyAlignment="1">
      <alignment horizontal="center"/>
    </xf>
    <xf numFmtId="1" fontId="0" fillId="0" borderId="4" xfId="0" applyNumberFormat="1" applyBorder="1" applyAlignment="1">
      <alignment horizontal="center"/>
    </xf>
    <xf numFmtId="164" fontId="0" fillId="0" borderId="3" xfId="0" applyNumberFormat="1" applyBorder="1" applyAlignment="1">
      <alignment horizontal="center"/>
    </xf>
    <xf numFmtId="164" fontId="0" fillId="0" borderId="0" xfId="0" applyNumberFormat="1"/>
    <xf numFmtId="164" fontId="0" fillId="0" borderId="4" xfId="0" applyNumberFormat="1" applyBorder="1" applyAlignment="1">
      <alignment horizontal="center"/>
    </xf>
    <xf numFmtId="165" fontId="0" fillId="0" borderId="3" xfId="0" applyNumberFormat="1" applyBorder="1" applyAlignment="1">
      <alignment horizontal="center"/>
    </xf>
    <xf numFmtId="165" fontId="0" fillId="0" borderId="0" xfId="0" applyNumberFormat="1"/>
    <xf numFmtId="165" fontId="0" fillId="0" borderId="4" xfId="0" applyNumberFormat="1" applyBorder="1" applyAlignment="1">
      <alignment horizontal="center"/>
    </xf>
    <xf numFmtId="164" fontId="5" fillId="3" borderId="2" xfId="0" applyNumberFormat="1" applyFont="1" applyFill="1" applyBorder="1" applyAlignment="1">
      <alignment horizontal="left"/>
    </xf>
    <xf numFmtId="166" fontId="0" fillId="0" borderId="4" xfId="0" applyNumberFormat="1" applyBorder="1" applyAlignment="1">
      <alignment horizontal="center"/>
    </xf>
    <xf numFmtId="166" fontId="0" fillId="0" borderId="0" xfId="0" applyNumberFormat="1"/>
    <xf numFmtId="166" fontId="5" fillId="3" borderId="2" xfId="0" applyNumberFormat="1" applyFont="1" applyFill="1" applyBorder="1" applyAlignment="1">
      <alignment horizontal="left"/>
    </xf>
    <xf numFmtId="166" fontId="0" fillId="0" borderId="3" xfId="0" applyNumberFormat="1" applyBorder="1" applyAlignment="1">
      <alignment horizontal="center"/>
    </xf>
    <xf numFmtId="167" fontId="5" fillId="3" borderId="2" xfId="0" applyNumberFormat="1" applyFont="1" applyFill="1" applyBorder="1" applyAlignment="1">
      <alignment horizontal="left"/>
    </xf>
    <xf numFmtId="167" fontId="0" fillId="0" borderId="3" xfId="0" applyNumberFormat="1" applyBorder="1" applyAlignment="1">
      <alignment horizontal="center"/>
    </xf>
    <xf numFmtId="167" fontId="0" fillId="0" borderId="4" xfId="0" applyNumberFormat="1" applyBorder="1" applyAlignment="1">
      <alignment horizontal="center"/>
    </xf>
    <xf numFmtId="0" fontId="5" fillId="0" borderId="5" xfId="0" applyFont="1" applyBorder="1"/>
    <xf numFmtId="0" fontId="0" fillId="0" borderId="6" xfId="0" applyBorder="1"/>
    <xf numFmtId="0" fontId="5" fillId="3" borderId="7" xfId="0" applyFont="1" applyFill="1" applyBorder="1" applyAlignment="1">
      <alignment horizontal="center"/>
    </xf>
    <xf numFmtId="0" fontId="5" fillId="3" borderId="8" xfId="0" applyFont="1" applyFill="1" applyBorder="1" applyAlignment="1">
      <alignment horizontal="center"/>
    </xf>
    <xf numFmtId="49" fontId="5" fillId="3" borderId="7" xfId="0" applyNumberFormat="1" applyFont="1" applyFill="1" applyBorder="1" applyAlignment="1">
      <alignment horizontal="left"/>
    </xf>
    <xf numFmtId="166" fontId="0" fillId="0" borderId="8" xfId="0" applyNumberFormat="1" applyBorder="1" applyAlignment="1">
      <alignment horizontal="center"/>
    </xf>
    <xf numFmtId="49" fontId="5" fillId="3" borderId="9" xfId="0" applyNumberFormat="1" applyFont="1" applyFill="1" applyBorder="1" applyAlignment="1">
      <alignment horizontal="left"/>
    </xf>
    <xf numFmtId="166" fontId="0" fillId="0" borderId="10" xfId="0" applyNumberFormat="1" applyBorder="1" applyAlignment="1">
      <alignment horizontal="center"/>
    </xf>
    <xf numFmtId="0" fontId="0" fillId="0" borderId="0" xfId="0" applyAlignment="1">
      <alignment horizontal="center"/>
    </xf>
    <xf numFmtId="0" fontId="7" fillId="0" borderId="0" xfId="0" applyFont="1"/>
    <xf numFmtId="166" fontId="0" fillId="0" borderId="0" xfId="0" applyNumberFormat="1" applyAlignment="1">
      <alignment horizontal="center"/>
    </xf>
    <xf numFmtId="0" fontId="7" fillId="0" borderId="11" xfId="0" applyFont="1" applyBorder="1" applyAlignment="1">
      <alignment horizontal="center"/>
    </xf>
    <xf numFmtId="166" fontId="0" fillId="0" borderId="11" xfId="0" applyNumberFormat="1" applyBorder="1" applyAlignment="1">
      <alignment horizontal="center"/>
    </xf>
    <xf numFmtId="0" fontId="5" fillId="0" borderId="11" xfId="0" applyFont="1" applyBorder="1" applyAlignment="1">
      <alignment horizontal="center"/>
    </xf>
    <xf numFmtId="0" fontId="5" fillId="0" borderId="13" xfId="0" applyFont="1" applyBorder="1" applyAlignment="1">
      <alignment horizontal="center"/>
    </xf>
    <xf numFmtId="0" fontId="0" fillId="0" borderId="11" xfId="0" applyBorder="1" applyAlignment="1">
      <alignment horizontal="center"/>
    </xf>
    <xf numFmtId="49" fontId="5" fillId="3" borderId="11" xfId="0" applyNumberFormat="1" applyFont="1" applyFill="1" applyBorder="1" applyAlignment="1">
      <alignment horizontal="left"/>
    </xf>
    <xf numFmtId="44" fontId="0" fillId="0" borderId="11" xfId="1" applyFont="1" applyBorder="1" applyAlignment="1">
      <alignment horizontal="center"/>
    </xf>
    <xf numFmtId="44" fontId="7" fillId="0" borderId="11" xfId="1" applyFont="1" applyBorder="1" applyAlignment="1">
      <alignment horizontal="center"/>
    </xf>
    <xf numFmtId="0" fontId="0" fillId="0" borderId="0" xfId="0" applyAlignment="1">
      <alignment horizontal="center" vertical="center"/>
    </xf>
    <xf numFmtId="2" fontId="10" fillId="0" borderId="11" xfId="2" applyNumberFormat="1" applyFont="1" applyBorder="1" applyAlignment="1">
      <alignment horizontal="center"/>
    </xf>
    <xf numFmtId="44" fontId="0" fillId="0" borderId="0" xfId="1" applyFont="1" applyAlignment="1">
      <alignment horizontal="center"/>
    </xf>
    <xf numFmtId="44" fontId="0" fillId="0" borderId="0" xfId="0" applyNumberFormat="1" applyAlignment="1">
      <alignment horizontal="center"/>
    </xf>
    <xf numFmtId="168" fontId="0" fillId="0" borderId="0" xfId="1" applyNumberFormat="1" applyFont="1" applyAlignment="1">
      <alignment horizontal="left" vertical="top"/>
    </xf>
    <xf numFmtId="44" fontId="7" fillId="0" borderId="0" xfId="1" applyFont="1" applyAlignment="1">
      <alignment horizontal="center"/>
    </xf>
    <xf numFmtId="44" fontId="0" fillId="0" borderId="11" xfId="0" applyNumberFormat="1" applyBorder="1" applyAlignment="1">
      <alignment horizontal="center"/>
    </xf>
    <xf numFmtId="44" fontId="11" fillId="0" borderId="19" xfId="0" applyNumberFormat="1" applyFont="1" applyBorder="1" applyAlignment="1">
      <alignment horizontal="center" vertical="center"/>
    </xf>
    <xf numFmtId="6" fontId="11" fillId="0" borderId="18" xfId="0" applyNumberFormat="1" applyFont="1" applyBorder="1" applyAlignment="1">
      <alignment vertical="center"/>
    </xf>
    <xf numFmtId="6" fontId="11" fillId="0" borderId="11" xfId="0" applyNumberFormat="1" applyFont="1" applyBorder="1" applyAlignment="1">
      <alignment vertical="center"/>
    </xf>
    <xf numFmtId="44" fontId="11" fillId="0" borderId="11" xfId="0" applyNumberFormat="1" applyFont="1" applyBorder="1" applyAlignment="1">
      <alignment horizontal="center" vertical="center"/>
    </xf>
    <xf numFmtId="0" fontId="12" fillId="0" borderId="13" xfId="0" applyFont="1" applyBorder="1" applyAlignment="1">
      <alignment horizontal="center"/>
    </xf>
    <xf numFmtId="44" fontId="11" fillId="0" borderId="11" xfId="0" applyNumberFormat="1" applyFont="1" applyBorder="1" applyAlignment="1">
      <alignment horizontal="center"/>
    </xf>
    <xf numFmtId="169" fontId="0" fillId="0" borderId="0" xfId="2" applyNumberFormat="1" applyFont="1" applyAlignment="1">
      <alignment horizontal="center"/>
    </xf>
    <xf numFmtId="9" fontId="12" fillId="0" borderId="11" xfId="2" applyFont="1" applyBorder="1" applyAlignment="1">
      <alignment horizontal="center"/>
    </xf>
    <xf numFmtId="0" fontId="0" fillId="0" borderId="0" xfId="0" applyAlignment="1">
      <alignment vertical="center"/>
    </xf>
    <xf numFmtId="49" fontId="5" fillId="3" borderId="11" xfId="0" applyNumberFormat="1" applyFont="1" applyFill="1" applyBorder="1" applyAlignment="1">
      <alignment horizontal="center"/>
    </xf>
    <xf numFmtId="0" fontId="12" fillId="6" borderId="13" xfId="0" applyFont="1" applyFill="1" applyBorder="1" applyAlignment="1">
      <alignment horizontal="center"/>
    </xf>
    <xf numFmtId="0" fontId="12" fillId="6" borderId="13" xfId="0" applyFont="1" applyFill="1" applyBorder="1" applyAlignment="1">
      <alignment horizontal="center" vertical="center"/>
    </xf>
    <xf numFmtId="0" fontId="5" fillId="6" borderId="13" xfId="0" applyFont="1" applyFill="1" applyBorder="1" applyAlignment="1">
      <alignment horizontal="center" vertical="center" wrapText="1"/>
    </xf>
    <xf numFmtId="49" fontId="5" fillId="3" borderId="13" xfId="0" applyNumberFormat="1" applyFont="1" applyFill="1" applyBorder="1" applyAlignment="1">
      <alignment horizontal="center"/>
    </xf>
    <xf numFmtId="44" fontId="0" fillId="0" borderId="13" xfId="1" applyFont="1" applyBorder="1" applyAlignment="1">
      <alignment horizontal="center"/>
    </xf>
    <xf numFmtId="44" fontId="7" fillId="0" borderId="13" xfId="1" applyFont="1" applyBorder="1" applyAlignment="1">
      <alignment horizontal="center"/>
    </xf>
    <xf numFmtId="166" fontId="0" fillId="0" borderId="13" xfId="0" applyNumberFormat="1" applyBorder="1" applyAlignment="1">
      <alignment horizontal="center"/>
    </xf>
    <xf numFmtId="44" fontId="0" fillId="0" borderId="13" xfId="0" applyNumberFormat="1" applyBorder="1" applyAlignment="1">
      <alignment horizontal="center"/>
    </xf>
    <xf numFmtId="0" fontId="12" fillId="6" borderId="23" xfId="0" applyFont="1" applyFill="1" applyBorder="1" applyAlignment="1">
      <alignment horizontal="center"/>
    </xf>
    <xf numFmtId="0" fontId="12" fillId="6" borderId="24" xfId="0" applyFont="1" applyFill="1" applyBorder="1" applyAlignment="1">
      <alignment horizontal="center"/>
    </xf>
    <xf numFmtId="44" fontId="10" fillId="0" borderId="13" xfId="2" applyNumberFormat="1" applyFont="1" applyBorder="1" applyAlignment="1">
      <alignment horizontal="center"/>
    </xf>
    <xf numFmtId="44" fontId="10" fillId="0" borderId="11" xfId="1" applyFont="1" applyBorder="1" applyAlignment="1">
      <alignment horizontal="center"/>
    </xf>
    <xf numFmtId="0" fontId="12" fillId="6" borderId="13" xfId="0" applyFont="1" applyFill="1" applyBorder="1" applyAlignment="1">
      <alignment horizontal="center" vertical="center"/>
    </xf>
    <xf numFmtId="0" fontId="0" fillId="0" borderId="18" xfId="0" applyBorder="1" applyAlignment="1">
      <alignment horizontal="center" vertical="top"/>
    </xf>
    <xf numFmtId="0" fontId="0" fillId="0" borderId="19" xfId="0" applyBorder="1" applyAlignment="1">
      <alignment horizontal="center" vertical="top"/>
    </xf>
    <xf numFmtId="0" fontId="5" fillId="0" borderId="18" xfId="0" applyFont="1" applyBorder="1" applyAlignment="1">
      <alignment horizontal="left" vertical="top" wrapText="1"/>
    </xf>
    <xf numFmtId="0" fontId="5" fillId="0" borderId="19" xfId="0" applyFont="1" applyBorder="1" applyAlignment="1">
      <alignment horizontal="left" vertical="top"/>
    </xf>
    <xf numFmtId="0" fontId="12" fillId="7" borderId="14" xfId="0" applyFont="1" applyFill="1" applyBorder="1" applyAlignment="1">
      <alignment horizontal="center"/>
    </xf>
    <xf numFmtId="0" fontId="12" fillId="7" borderId="15" xfId="0" applyFont="1" applyFill="1" applyBorder="1" applyAlignment="1">
      <alignment horizontal="center"/>
    </xf>
    <xf numFmtId="0" fontId="12" fillId="7" borderId="16" xfId="0" applyFont="1" applyFill="1" applyBorder="1" applyAlignment="1">
      <alignment horizontal="center"/>
    </xf>
    <xf numFmtId="6" fontId="11" fillId="0" borderId="20" xfId="0" applyNumberFormat="1" applyFont="1" applyBorder="1" applyAlignment="1">
      <alignment horizontal="center" vertical="center"/>
    </xf>
    <xf numFmtId="6" fontId="11" fillId="0" borderId="12" xfId="0" applyNumberFormat="1" applyFont="1" applyBorder="1" applyAlignment="1">
      <alignment horizontal="center" vertical="center"/>
    </xf>
    <xf numFmtId="6" fontId="11" fillId="0" borderId="21" xfId="0" applyNumberFormat="1"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12" fillId="4" borderId="14" xfId="0" applyFont="1" applyFill="1" applyBorder="1" applyAlignment="1">
      <alignment horizontal="center"/>
    </xf>
    <xf numFmtId="0" fontId="12" fillId="4" borderId="15" xfId="0" applyFont="1" applyFill="1" applyBorder="1" applyAlignment="1">
      <alignment horizontal="center"/>
    </xf>
    <xf numFmtId="0" fontId="12" fillId="4" borderId="16" xfId="0" applyFont="1" applyFill="1" applyBorder="1" applyAlignment="1">
      <alignment horizontal="center"/>
    </xf>
    <xf numFmtId="6" fontId="11" fillId="0" borderId="11" xfId="0" applyNumberFormat="1" applyFont="1" applyBorder="1" applyAlignment="1">
      <alignment horizontal="center" vertical="center"/>
    </xf>
    <xf numFmtId="0" fontId="5" fillId="0" borderId="11" xfId="0" applyFont="1" applyBorder="1" applyAlignment="1">
      <alignment horizontal="center" vertical="top"/>
    </xf>
    <xf numFmtId="0" fontId="12" fillId="0" borderId="13" xfId="0" applyFont="1" applyBorder="1" applyAlignment="1">
      <alignment horizontal="center"/>
    </xf>
    <xf numFmtId="0" fontId="0" fillId="0" borderId="13" xfId="0" applyBorder="1" applyAlignment="1">
      <alignment horizontal="center" vertical="top"/>
    </xf>
    <xf numFmtId="0" fontId="0" fillId="0" borderId="11" xfId="0" applyBorder="1" applyAlignment="1">
      <alignment horizontal="center" wrapText="1"/>
    </xf>
    <xf numFmtId="0" fontId="0" fillId="0" borderId="11" xfId="0" applyBorder="1" applyAlignment="1">
      <alignment horizontal="center"/>
    </xf>
    <xf numFmtId="0" fontId="0" fillId="0" borderId="11" xfId="0" applyBorder="1" applyAlignment="1">
      <alignment horizontal="center" vertical="top"/>
    </xf>
    <xf numFmtId="0" fontId="12" fillId="6" borderId="13" xfId="0" applyFont="1" applyFill="1" applyBorder="1" applyAlignment="1">
      <alignment horizontal="center"/>
    </xf>
    <xf numFmtId="0" fontId="0" fillId="0" borderId="17" xfId="0" applyBorder="1" applyAlignment="1">
      <alignment horizontal="center"/>
    </xf>
    <xf numFmtId="0" fontId="0" fillId="0" borderId="0" xfId="0" applyAlignment="1">
      <alignment horizontal="center"/>
    </xf>
    <xf numFmtId="6" fontId="9" fillId="0" borderId="0" xfId="0" applyNumberFormat="1" applyFont="1" applyAlignment="1">
      <alignment horizontal="center" vertical="center"/>
    </xf>
    <xf numFmtId="0" fontId="12" fillId="5" borderId="14" xfId="0" applyFont="1" applyFill="1" applyBorder="1" applyAlignment="1">
      <alignment horizontal="center"/>
    </xf>
    <xf numFmtId="0" fontId="12" fillId="5" borderId="15" xfId="0" applyFont="1" applyFill="1" applyBorder="1" applyAlignment="1">
      <alignment horizontal="center"/>
    </xf>
    <xf numFmtId="0" fontId="12" fillId="5" borderId="16" xfId="0" applyFont="1" applyFill="1" applyBorder="1" applyAlignment="1">
      <alignment horizontal="center"/>
    </xf>
    <xf numFmtId="0" fontId="12" fillId="6" borderId="22" xfId="0" applyFont="1" applyFill="1" applyBorder="1" applyAlignment="1">
      <alignment horizontal="center"/>
    </xf>
    <xf numFmtId="0" fontId="12" fillId="6" borderId="23" xfId="0" applyFont="1" applyFill="1" applyBorder="1" applyAlignment="1">
      <alignment horizontal="center"/>
    </xf>
    <xf numFmtId="0" fontId="5" fillId="0" borderId="18" xfId="0" applyFont="1" applyBorder="1" applyAlignment="1">
      <alignment horizontal="center" vertical="top"/>
    </xf>
    <xf numFmtId="0" fontId="5" fillId="0" borderId="19" xfId="0" applyFont="1" applyBorder="1" applyAlignment="1">
      <alignment horizontal="center" vertical="top"/>
    </xf>
    <xf numFmtId="0" fontId="5" fillId="0" borderId="18" xfId="0" applyFont="1" applyBorder="1" applyAlignment="1">
      <alignment horizontal="left" vertical="top"/>
    </xf>
  </cellXfs>
  <cellStyles count="3">
    <cellStyle name="Currency" xfId="1" builtinId="4"/>
    <cellStyle name="Normal" xfId="0" builtinId="0"/>
    <cellStyle name="Percent" xfId="2" builtinId="5"/>
  </cellStyles>
  <dxfs count="0"/>
  <tableStyles count="0" defaultTableStyle="TableStyleMedium9"/>
  <colors>
    <mruColors>
      <color rgb="FF8DD8D3"/>
      <color rgb="FF8DD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600200" cy="638175"/>
    <xdr:pic>
      <xdr:nvPicPr>
        <xdr:cNvPr id="2" name="Enginius" descr="Enginius">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23</xdr:row>
      <xdr:rowOff>9525</xdr:rowOff>
    </xdr:from>
    <xdr:ext cx="8572500" cy="6124575"/>
    <xdr:pic>
      <xdr:nvPicPr>
        <xdr:cNvPr id="2" name="Customer segment evolution" descr="Customer segment evolutio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22</xdr:row>
      <xdr:rowOff>9525</xdr:rowOff>
    </xdr:from>
    <xdr:ext cx="8572500" cy="6124575"/>
    <xdr:pic>
      <xdr:nvPicPr>
        <xdr:cNvPr id="2" name="Valuation per period" descr="Valuation per period">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1</xdr:col>
      <xdr:colOff>9525</xdr:colOff>
      <xdr:row>59</xdr:row>
      <xdr:rowOff>9525</xdr:rowOff>
    </xdr:from>
    <xdr:ext cx="8572500" cy="6124575"/>
    <xdr:pic>
      <xdr:nvPicPr>
        <xdr:cNvPr id="3" name="Cumulated valuation" descr="Cumulated valuatio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1</xdr:col>
      <xdr:colOff>9525</xdr:colOff>
      <xdr:row>99</xdr:row>
      <xdr:rowOff>9525</xdr:rowOff>
    </xdr:from>
    <xdr:ext cx="8572500" cy="6124575"/>
    <xdr:pic>
      <xdr:nvPicPr>
        <xdr:cNvPr id="4" name="Cumulated valuation (after discount factor)" descr="Cumulated valuation (after discount factor)">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12</xdr:row>
      <xdr:rowOff>9525</xdr:rowOff>
    </xdr:from>
    <xdr:ext cx="8572500" cy="6124575"/>
    <xdr:pic>
      <xdr:nvPicPr>
        <xdr:cNvPr id="2" name="Customer lifetime value per segment" descr="Customer lifetime value per segment">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1</xdr:col>
      <xdr:colOff>9525</xdr:colOff>
      <xdr:row>73</xdr:row>
      <xdr:rowOff>9525</xdr:rowOff>
    </xdr:from>
    <xdr:ext cx="8572500" cy="6124575"/>
    <xdr:pic>
      <xdr:nvPicPr>
        <xdr:cNvPr id="3" name="CLV of one customer in Platinum (top 20%)" descr="CLV of one customer in Platinum (top 20%)">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1</xdr:col>
      <xdr:colOff>9525</xdr:colOff>
      <xdr:row>125</xdr:row>
      <xdr:rowOff>9525</xdr:rowOff>
    </xdr:from>
    <xdr:ext cx="8572500" cy="6124575"/>
    <xdr:pic>
      <xdr:nvPicPr>
        <xdr:cNvPr id="4" name="CLV of one customer in Platinum (low 80%)" descr="CLV of one customer in Platinum (low 80%)">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oneCellAnchor>
    <xdr:from>
      <xdr:col>1</xdr:col>
      <xdr:colOff>9525</xdr:colOff>
      <xdr:row>177</xdr:row>
      <xdr:rowOff>9525</xdr:rowOff>
    </xdr:from>
    <xdr:ext cx="8572500" cy="6124575"/>
    <xdr:pic>
      <xdr:nvPicPr>
        <xdr:cNvPr id="5" name="CLV of one customer in Gold (top 20%)" descr="CLV of one customer in Gold (top 20%)">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0"/>
          <a:ext cx="0" cy="0"/>
        </a:xfrm>
        <a:prstGeom prst="rect">
          <a:avLst/>
        </a:prstGeom>
      </xdr:spPr>
    </xdr:pic>
    <xdr:clientData/>
  </xdr:oneCellAnchor>
  <xdr:oneCellAnchor>
    <xdr:from>
      <xdr:col>1</xdr:col>
      <xdr:colOff>9525</xdr:colOff>
      <xdr:row>229</xdr:row>
      <xdr:rowOff>9525</xdr:rowOff>
    </xdr:from>
    <xdr:ext cx="8572500" cy="6124575"/>
    <xdr:pic>
      <xdr:nvPicPr>
        <xdr:cNvPr id="6" name="CLV of one customer in Gold (low 80%)" descr="CLV of one customer in Gold (low 80%)">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0" y="0"/>
          <a:ext cx="0" cy="0"/>
        </a:xfrm>
        <a:prstGeom prst="rect">
          <a:avLst/>
        </a:prstGeom>
      </xdr:spPr>
    </xdr:pic>
    <xdr:clientData/>
  </xdr:oneCellAnchor>
  <xdr:oneCellAnchor>
    <xdr:from>
      <xdr:col>1</xdr:col>
      <xdr:colOff>9525</xdr:colOff>
      <xdr:row>281</xdr:row>
      <xdr:rowOff>9525</xdr:rowOff>
    </xdr:from>
    <xdr:ext cx="8572500" cy="6124575"/>
    <xdr:pic>
      <xdr:nvPicPr>
        <xdr:cNvPr id="7" name="CLV of one customer in Silver (top 20%)" descr="CLV of one customer in Silver (top 20%)">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0" y="0"/>
          <a:ext cx="0" cy="0"/>
        </a:xfrm>
        <a:prstGeom prst="rect">
          <a:avLst/>
        </a:prstGeom>
      </xdr:spPr>
    </xdr:pic>
    <xdr:clientData/>
  </xdr:oneCellAnchor>
  <xdr:oneCellAnchor>
    <xdr:from>
      <xdr:col>1</xdr:col>
      <xdr:colOff>9525</xdr:colOff>
      <xdr:row>333</xdr:row>
      <xdr:rowOff>9525</xdr:rowOff>
    </xdr:from>
    <xdr:ext cx="8572500" cy="6124575"/>
    <xdr:pic>
      <xdr:nvPicPr>
        <xdr:cNvPr id="8" name="CLV of one customer in Silver (low 80%)" descr="CLV of one customer in Silver (low 80%)">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0" y="0"/>
          <a:ext cx="0" cy="0"/>
        </a:xfrm>
        <a:prstGeom prst="rect">
          <a:avLst/>
        </a:prstGeom>
      </xdr:spPr>
    </xdr:pic>
    <xdr:clientData/>
  </xdr:oneCellAnchor>
  <xdr:oneCellAnchor>
    <xdr:from>
      <xdr:col>1</xdr:col>
      <xdr:colOff>9525</xdr:colOff>
      <xdr:row>385</xdr:row>
      <xdr:rowOff>9525</xdr:rowOff>
    </xdr:from>
    <xdr:ext cx="8572500" cy="6124575"/>
    <xdr:pic>
      <xdr:nvPicPr>
        <xdr:cNvPr id="9" name="CLV of one customer in Inactive customers" descr="CLV of one customer in Inactive customers">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workbookViewId="0">
      <selection activeCell="B16" sqref="B16"/>
    </sheetView>
  </sheetViews>
  <sheetFormatPr defaultColWidth="18" defaultRowHeight="14.4" x14ac:dyDescent="0.3"/>
  <cols>
    <col min="1" max="1" width="7" customWidth="1"/>
    <col min="2" max="2" width="35" customWidth="1"/>
  </cols>
  <sheetData>
    <row r="1" spans="1:13" x14ac:dyDescent="0.3">
      <c r="A1" s="1"/>
      <c r="B1" s="1"/>
      <c r="C1" s="1"/>
      <c r="D1" s="1"/>
      <c r="E1" s="1"/>
      <c r="F1" s="1"/>
      <c r="G1" s="1"/>
      <c r="H1" s="1"/>
      <c r="I1" s="1"/>
      <c r="J1" s="1"/>
      <c r="K1" s="1"/>
      <c r="L1" s="1"/>
      <c r="M1" s="1"/>
    </row>
    <row r="2" spans="1:13" x14ac:dyDescent="0.3">
      <c r="A2" s="1"/>
      <c r="B2" s="1"/>
      <c r="C2" s="1"/>
      <c r="D2" s="1"/>
      <c r="E2" s="1"/>
      <c r="F2" s="1"/>
      <c r="G2" s="1"/>
      <c r="H2" s="1"/>
      <c r="I2" s="1"/>
      <c r="J2" s="1"/>
      <c r="K2" s="1"/>
      <c r="L2" s="1"/>
      <c r="M2" s="1"/>
    </row>
    <row r="3" spans="1:13" x14ac:dyDescent="0.3">
      <c r="A3" s="1"/>
      <c r="B3" s="1"/>
      <c r="C3" s="1"/>
      <c r="D3" s="1"/>
      <c r="E3" s="1"/>
      <c r="F3" s="1"/>
      <c r="G3" s="1"/>
      <c r="H3" s="1"/>
      <c r="I3" s="1"/>
      <c r="J3" s="1"/>
      <c r="K3" s="1"/>
      <c r="L3" s="1"/>
      <c r="M3" s="1"/>
    </row>
    <row r="4" spans="1:13" x14ac:dyDescent="0.3">
      <c r="A4" s="1"/>
      <c r="B4" s="1"/>
      <c r="C4" s="1"/>
      <c r="D4" s="1"/>
      <c r="E4" s="1"/>
      <c r="F4" s="1"/>
      <c r="G4" s="1"/>
      <c r="H4" s="1"/>
      <c r="I4" s="1"/>
      <c r="J4" s="1"/>
      <c r="K4" s="1"/>
      <c r="L4" s="1"/>
      <c r="M4" s="1"/>
    </row>
    <row r="5" spans="1:13" x14ac:dyDescent="0.3">
      <c r="A5" s="1"/>
      <c r="B5" s="1"/>
      <c r="C5" s="1"/>
      <c r="D5" s="1"/>
      <c r="E5" s="1"/>
      <c r="F5" s="1"/>
      <c r="G5" s="1"/>
      <c r="H5" s="1"/>
      <c r="I5" s="1"/>
      <c r="J5" s="1"/>
      <c r="K5" s="1"/>
      <c r="L5" s="1"/>
      <c r="M5" s="1"/>
    </row>
    <row r="10" spans="1:13" ht="30" x14ac:dyDescent="0.5">
      <c r="B10" s="2" t="s">
        <v>0</v>
      </c>
    </row>
    <row r="11" spans="1:13" ht="44.4" x14ac:dyDescent="0.7">
      <c r="B11" s="3" t="s">
        <v>1</v>
      </c>
      <c r="C11" s="4"/>
      <c r="D11" s="4"/>
      <c r="E11" s="4"/>
      <c r="F11" s="4"/>
      <c r="G11" s="4"/>
      <c r="H11" s="4"/>
      <c r="I11" s="4"/>
      <c r="J11" s="4"/>
      <c r="K11" s="4"/>
      <c r="L11" s="4"/>
      <c r="M11" s="4"/>
    </row>
    <row r="13" spans="1:13" x14ac:dyDescent="0.3">
      <c r="B13" t="s">
        <v>2</v>
      </c>
    </row>
    <row r="16" spans="1:13" x14ac:dyDescent="0.3">
      <c r="B16" s="5" t="s">
        <v>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72"/>
  <sheetViews>
    <sheetView workbookViewId="0">
      <selection activeCell="D22" sqref="D22"/>
    </sheetView>
  </sheetViews>
  <sheetFormatPr defaultColWidth="18" defaultRowHeight="14.4" x14ac:dyDescent="0.3"/>
  <cols>
    <col min="1" max="1" width="7" customWidth="1"/>
    <col min="2" max="2" width="35" customWidth="1"/>
  </cols>
  <sheetData>
    <row r="2" spans="2:15" ht="27" customHeight="1" x14ac:dyDescent="0.3">
      <c r="B2" s="6" t="s">
        <v>4</v>
      </c>
    </row>
    <row r="3" spans="2:15" x14ac:dyDescent="0.3">
      <c r="B3" t="s">
        <v>5</v>
      </c>
    </row>
    <row r="4" spans="2:15" x14ac:dyDescent="0.3">
      <c r="B4" t="s">
        <v>6</v>
      </c>
    </row>
    <row r="5" spans="2:15" x14ac:dyDescent="0.3">
      <c r="B5" s="7" t="s">
        <v>7</v>
      </c>
    </row>
    <row r="6" spans="2:15" x14ac:dyDescent="0.3">
      <c r="B6" s="7" t="s">
        <v>8</v>
      </c>
    </row>
    <row r="7" spans="2:15" x14ac:dyDescent="0.3">
      <c r="B7" s="7" t="s">
        <v>9</v>
      </c>
    </row>
    <row r="8" spans="2:15" x14ac:dyDescent="0.3">
      <c r="B8" t="s">
        <v>10</v>
      </c>
    </row>
    <row r="10" spans="2:15" x14ac:dyDescent="0.3">
      <c r="B10" s="8" t="s">
        <v>11</v>
      </c>
    </row>
    <row r="11" spans="2:15" x14ac:dyDescent="0.3">
      <c r="B11" s="9"/>
      <c r="C11" s="10" t="s">
        <v>12</v>
      </c>
      <c r="D11" s="10" t="s">
        <v>13</v>
      </c>
      <c r="E11" s="10" t="s">
        <v>14</v>
      </c>
      <c r="F11" s="10" t="s">
        <v>15</v>
      </c>
      <c r="G11" s="10" t="s">
        <v>16</v>
      </c>
      <c r="H11" s="10" t="s">
        <v>17</v>
      </c>
      <c r="I11" s="10" t="s">
        <v>18</v>
      </c>
      <c r="J11" s="10" t="s">
        <v>19</v>
      </c>
      <c r="K11" s="10" t="s">
        <v>20</v>
      </c>
      <c r="L11" s="10" t="s">
        <v>21</v>
      </c>
      <c r="M11" s="10" t="s">
        <v>22</v>
      </c>
      <c r="N11" s="10" t="s">
        <v>23</v>
      </c>
      <c r="O11" s="11" t="s">
        <v>24</v>
      </c>
    </row>
    <row r="12" spans="2:15" x14ac:dyDescent="0.3">
      <c r="B12" s="12" t="s">
        <v>25</v>
      </c>
      <c r="C12" s="14">
        <v>200</v>
      </c>
      <c r="D12" s="14">
        <v>241.58985898590001</v>
      </c>
      <c r="E12" s="14">
        <v>229.06939544359</v>
      </c>
      <c r="F12" s="14">
        <v>198.12229499704</v>
      </c>
      <c r="G12" s="14">
        <v>159.76727966988</v>
      </c>
      <c r="H12" s="14">
        <v>121.76412835174</v>
      </c>
      <c r="I12" s="14">
        <v>88.889146427623999</v>
      </c>
      <c r="J12" s="14">
        <v>62.844938659457</v>
      </c>
      <c r="K12" s="14">
        <v>43.397069709078004</v>
      </c>
      <c r="L12" s="14">
        <v>29.453993590616001</v>
      </c>
      <c r="M12" s="14">
        <v>19.738600536225999</v>
      </c>
      <c r="N12" s="16"/>
      <c r="O12" s="17">
        <v>6.5676757225385E-45</v>
      </c>
    </row>
    <row r="13" spans="2:15" x14ac:dyDescent="0.3">
      <c r="B13" s="12" t="s">
        <v>26</v>
      </c>
      <c r="C13" s="14">
        <v>800</v>
      </c>
      <c r="D13" s="14">
        <v>593.55965596559997</v>
      </c>
      <c r="E13" s="14">
        <v>504.70251538985002</v>
      </c>
      <c r="F13" s="14">
        <v>403.59632606136</v>
      </c>
      <c r="G13" s="14">
        <v>303.45071923815999</v>
      </c>
      <c r="H13" s="14">
        <v>218.01404339558999</v>
      </c>
      <c r="I13" s="14">
        <v>151.80577278046999</v>
      </c>
      <c r="J13" s="14">
        <v>103.45634122927</v>
      </c>
      <c r="K13" s="14">
        <v>69.464293450168</v>
      </c>
      <c r="L13" s="14">
        <v>46.156222151321998</v>
      </c>
      <c r="M13" s="14">
        <v>30.441955061243</v>
      </c>
      <c r="N13" s="16"/>
      <c r="O13" s="17">
        <v>9.6545846647098004E-45</v>
      </c>
    </row>
    <row r="14" spans="2:15" x14ac:dyDescent="0.3">
      <c r="B14" s="12" t="s">
        <v>27</v>
      </c>
      <c r="C14" s="14">
        <v>1100</v>
      </c>
      <c r="D14" s="14">
        <v>1344.9544954495</v>
      </c>
      <c r="E14" s="14">
        <v>1069.2630212478</v>
      </c>
      <c r="F14" s="14">
        <v>789.90544434605999</v>
      </c>
      <c r="G14" s="14">
        <v>552.59147159429995</v>
      </c>
      <c r="H14" s="14">
        <v>375.19302169322998</v>
      </c>
      <c r="I14" s="14">
        <v>250.12397144504001</v>
      </c>
      <c r="J14" s="14">
        <v>164.92998477575</v>
      </c>
      <c r="K14" s="14">
        <v>108.02442792599</v>
      </c>
      <c r="L14" s="14">
        <v>70.454000201683002</v>
      </c>
      <c r="M14" s="14">
        <v>45.824025285978003</v>
      </c>
      <c r="N14" s="16"/>
      <c r="O14" s="17">
        <v>1.3934489852695E-44</v>
      </c>
    </row>
    <row r="15" spans="2:15" x14ac:dyDescent="0.3">
      <c r="B15" s="12" t="s">
        <v>28</v>
      </c>
      <c r="C15" s="14">
        <v>4300</v>
      </c>
      <c r="D15" s="14">
        <v>2930.3378337834001</v>
      </c>
      <c r="E15" s="14">
        <v>2115.4947740067</v>
      </c>
      <c r="F15" s="14">
        <v>1430.052939036</v>
      </c>
      <c r="G15" s="14">
        <v>936.28067262251</v>
      </c>
      <c r="H15" s="14">
        <v>603.30085860203997</v>
      </c>
      <c r="I15" s="14">
        <v>386.52753075698001</v>
      </c>
      <c r="J15" s="14">
        <v>247.35399104305</v>
      </c>
      <c r="K15" s="14">
        <v>158.41137781033001</v>
      </c>
      <c r="L15" s="14">
        <v>101.59037929394999</v>
      </c>
      <c r="M15" s="14">
        <v>65.244523703981002</v>
      </c>
      <c r="N15" s="16"/>
      <c r="O15" s="17">
        <v>1.9084583604704E-44</v>
      </c>
    </row>
    <row r="16" spans="2:15" x14ac:dyDescent="0.3">
      <c r="B16" s="12" t="s">
        <v>29</v>
      </c>
      <c r="C16" s="14">
        <v>6800</v>
      </c>
      <c r="D16" s="14">
        <v>5796.9314931493</v>
      </c>
      <c r="E16" s="14">
        <v>3928.1235313264001</v>
      </c>
      <c r="F16" s="14">
        <v>2445.6505756933002</v>
      </c>
      <c r="G16" s="14">
        <v>1508.6789849977999</v>
      </c>
      <c r="H16" s="14">
        <v>933.73829084462</v>
      </c>
      <c r="I16" s="14">
        <v>582.35475433972999</v>
      </c>
      <c r="J16" s="14">
        <v>365.90396370796998</v>
      </c>
      <c r="K16" s="14">
        <v>231.35334946351</v>
      </c>
      <c r="L16" s="14">
        <v>147.01581186166999</v>
      </c>
      <c r="M16" s="14">
        <v>93.789421246713005</v>
      </c>
      <c r="N16" s="16"/>
      <c r="O16" s="17">
        <v>2.6892606036174002E-44</v>
      </c>
    </row>
    <row r="17" spans="2:15" x14ac:dyDescent="0.3">
      <c r="B17" s="12" t="s">
        <v>30</v>
      </c>
      <c r="C17" s="14">
        <v>26600</v>
      </c>
      <c r="D17" s="14">
        <v>10046.535053505</v>
      </c>
      <c r="E17" s="14">
        <v>5421.6697362524001</v>
      </c>
      <c r="F17" s="14">
        <v>2980.2046385915</v>
      </c>
      <c r="G17" s="14">
        <v>1751.0104228992</v>
      </c>
      <c r="H17" s="14">
        <v>1057.9972036060001</v>
      </c>
      <c r="I17" s="14">
        <v>652.38615156409003</v>
      </c>
      <c r="J17" s="14">
        <v>407.43394612514999</v>
      </c>
      <c r="K17" s="14">
        <v>256.72889116157</v>
      </c>
      <c r="L17" s="14">
        <v>162.79517377784001</v>
      </c>
      <c r="M17" s="14">
        <v>103.71093028589</v>
      </c>
      <c r="N17" s="16"/>
      <c r="O17" s="17">
        <v>2.9628235509220998E-44</v>
      </c>
    </row>
    <row r="18" spans="2:15" x14ac:dyDescent="0.3">
      <c r="B18" s="12" t="s">
        <v>31</v>
      </c>
      <c r="C18" s="14">
        <v>18200</v>
      </c>
      <c r="D18" s="14">
        <v>21030.091609161002</v>
      </c>
      <c r="E18" s="14">
        <v>10209.196410271999</v>
      </c>
      <c r="F18" s="14">
        <v>6245.8943241740999</v>
      </c>
      <c r="G18" s="14">
        <v>3785.2599866043001</v>
      </c>
      <c r="H18" s="14">
        <v>2356.0032029211002</v>
      </c>
      <c r="I18" s="14">
        <v>1480.6406035299001</v>
      </c>
      <c r="J18" s="14">
        <v>937.84103419686005</v>
      </c>
      <c r="K18" s="14">
        <v>597.08468012363005</v>
      </c>
      <c r="L18" s="14">
        <v>381.5639902584</v>
      </c>
      <c r="M18" s="14">
        <v>244.50380358806001</v>
      </c>
      <c r="N18" s="16"/>
      <c r="O18" s="17">
        <v>7.1138472570243E-44</v>
      </c>
    </row>
    <row r="19" spans="2:15" x14ac:dyDescent="0.3">
      <c r="B19" s="12" t="s">
        <v>32</v>
      </c>
      <c r="C19" s="14">
        <v>0</v>
      </c>
      <c r="D19" s="14">
        <v>16016</v>
      </c>
      <c r="E19" s="14">
        <v>34522.480616061999</v>
      </c>
      <c r="F19" s="14">
        <v>43506.573457101003</v>
      </c>
      <c r="G19" s="14">
        <v>49002.960462374002</v>
      </c>
      <c r="H19" s="14">
        <v>52333.989250585997</v>
      </c>
      <c r="I19" s="14">
        <v>54407.272069156003</v>
      </c>
      <c r="J19" s="14">
        <v>55710.235800262002</v>
      </c>
      <c r="K19" s="14">
        <v>56535.535910355997</v>
      </c>
      <c r="L19" s="14">
        <v>57060.970428865003</v>
      </c>
      <c r="M19" s="14">
        <v>57396.746740292001</v>
      </c>
      <c r="N19" s="16"/>
      <c r="O19" s="17">
        <v>58000</v>
      </c>
    </row>
    <row r="20" spans="2:15" x14ac:dyDescent="0.3">
      <c r="B20" s="12" t="s">
        <v>33</v>
      </c>
      <c r="C20" s="14">
        <v>58000</v>
      </c>
      <c r="D20" s="14">
        <v>58000</v>
      </c>
      <c r="E20" s="14">
        <v>58000</v>
      </c>
      <c r="F20" s="14">
        <v>58000</v>
      </c>
      <c r="G20" s="14">
        <v>58000</v>
      </c>
      <c r="H20" s="14">
        <v>58000</v>
      </c>
      <c r="I20" s="14">
        <v>58000</v>
      </c>
      <c r="J20" s="14">
        <v>58000</v>
      </c>
      <c r="K20" s="14">
        <v>58000</v>
      </c>
      <c r="L20" s="14">
        <v>58000</v>
      </c>
      <c r="M20" s="14">
        <v>58000</v>
      </c>
      <c r="N20" s="16"/>
      <c r="O20" s="17">
        <v>58000</v>
      </c>
    </row>
    <row r="21" spans="2:15" x14ac:dyDescent="0.3">
      <c r="B21" s="13"/>
      <c r="C21" s="15"/>
      <c r="D21" s="15"/>
      <c r="E21" s="15"/>
      <c r="F21" s="15"/>
      <c r="G21" s="15"/>
      <c r="H21" s="15"/>
      <c r="I21" s="15"/>
      <c r="J21" s="15"/>
      <c r="K21" s="15"/>
      <c r="L21" s="15"/>
      <c r="M21" s="15"/>
      <c r="N21" s="13"/>
      <c r="O21" s="15"/>
    </row>
    <row r="22" spans="2:15" ht="27" customHeight="1" x14ac:dyDescent="0.3">
      <c r="B22" s="6" t="s">
        <v>34</v>
      </c>
    </row>
    <row r="57" spans="2:10" x14ac:dyDescent="0.3">
      <c r="B57" s="5" t="s">
        <v>35</v>
      </c>
    </row>
    <row r="59" spans="2:10" ht="27" customHeight="1" x14ac:dyDescent="0.3">
      <c r="B59" s="6" t="s">
        <v>36</v>
      </c>
    </row>
    <row r="61" spans="2:10" x14ac:dyDescent="0.3">
      <c r="B61" s="8" t="s">
        <v>36</v>
      </c>
    </row>
    <row r="62" spans="2:10" x14ac:dyDescent="0.3">
      <c r="B62" s="5" t="s">
        <v>37</v>
      </c>
    </row>
    <row r="63" spans="2:10" x14ac:dyDescent="0.3">
      <c r="B63" s="9"/>
      <c r="C63" s="10" t="s">
        <v>25</v>
      </c>
      <c r="D63" s="10" t="s">
        <v>26</v>
      </c>
      <c r="E63" s="10" t="s">
        <v>27</v>
      </c>
      <c r="F63" s="10" t="s">
        <v>28</v>
      </c>
      <c r="G63" s="10" t="s">
        <v>29</v>
      </c>
      <c r="H63" s="10" t="s">
        <v>30</v>
      </c>
      <c r="I63" s="10" t="s">
        <v>31</v>
      </c>
      <c r="J63" s="11" t="s">
        <v>32</v>
      </c>
    </row>
    <row r="64" spans="2:10" x14ac:dyDescent="0.3">
      <c r="B64" s="12" t="s">
        <v>25</v>
      </c>
      <c r="C64" s="18">
        <v>0.39393939393938998</v>
      </c>
      <c r="D64" s="18">
        <v>0.13131313131312999</v>
      </c>
      <c r="E64" s="18">
        <v>0.1010101010101</v>
      </c>
      <c r="F64" s="18">
        <v>3.0303030303029999E-2</v>
      </c>
      <c r="G64" s="18">
        <v>2.0202020202019999E-2</v>
      </c>
      <c r="H64" s="18">
        <v>1.010101010101E-2</v>
      </c>
      <c r="I64" s="18">
        <v>0.31313131313130999</v>
      </c>
      <c r="J64" s="20">
        <v>0</v>
      </c>
    </row>
    <row r="65" spans="2:10" x14ac:dyDescent="0.3">
      <c r="B65" s="12" t="s">
        <v>26</v>
      </c>
      <c r="C65" s="18">
        <v>0.10891089108911001</v>
      </c>
      <c r="D65" s="18">
        <v>0.32673267326733002</v>
      </c>
      <c r="E65" s="18">
        <v>0.10891089108911001</v>
      </c>
      <c r="F65" s="18">
        <v>7.9207920792079001E-2</v>
      </c>
      <c r="G65" s="18">
        <v>2.970297029703E-2</v>
      </c>
      <c r="H65" s="18">
        <v>1.980198019802E-2</v>
      </c>
      <c r="I65" s="18">
        <v>0.32673267326733002</v>
      </c>
      <c r="J65" s="20">
        <v>0</v>
      </c>
    </row>
    <row r="66" spans="2:10" x14ac:dyDescent="0.3">
      <c r="B66" s="12" t="s">
        <v>27</v>
      </c>
      <c r="C66" s="18">
        <v>2.970297029703E-2</v>
      </c>
      <c r="D66" s="18">
        <v>9.9009900990099001E-2</v>
      </c>
      <c r="E66" s="18">
        <v>0.30693069306930998</v>
      </c>
      <c r="F66" s="18">
        <v>9.9009900990099001E-2</v>
      </c>
      <c r="G66" s="18">
        <v>7.9207920792079001E-2</v>
      </c>
      <c r="H66" s="18">
        <v>2.970297029703E-2</v>
      </c>
      <c r="I66" s="18">
        <v>0.35643564356436003</v>
      </c>
      <c r="J66" s="20">
        <v>0</v>
      </c>
    </row>
    <row r="67" spans="2:10" x14ac:dyDescent="0.3">
      <c r="B67" s="12" t="s">
        <v>28</v>
      </c>
      <c r="C67" s="18">
        <v>0.01</v>
      </c>
      <c r="D67" s="18">
        <v>0.03</v>
      </c>
      <c r="E67" s="18">
        <v>0.1</v>
      </c>
      <c r="F67" s="18">
        <v>0.3</v>
      </c>
      <c r="G67" s="18">
        <v>0.1</v>
      </c>
      <c r="H67" s="18">
        <v>0.08</v>
      </c>
      <c r="I67" s="18">
        <v>0.38</v>
      </c>
      <c r="J67" s="20">
        <v>0</v>
      </c>
    </row>
    <row r="68" spans="2:10" x14ac:dyDescent="0.3">
      <c r="B68" s="12" t="s">
        <v>29</v>
      </c>
      <c r="C68" s="18">
        <v>0</v>
      </c>
      <c r="D68" s="18">
        <v>0.01</v>
      </c>
      <c r="E68" s="18">
        <v>0.03</v>
      </c>
      <c r="F68" s="18">
        <v>0.11</v>
      </c>
      <c r="G68" s="18">
        <v>0.34</v>
      </c>
      <c r="H68" s="18">
        <v>0.11</v>
      </c>
      <c r="I68" s="18">
        <v>0.4</v>
      </c>
      <c r="J68" s="20">
        <v>0</v>
      </c>
    </row>
    <row r="69" spans="2:10" x14ac:dyDescent="0.3">
      <c r="B69" s="12" t="s">
        <v>30</v>
      </c>
      <c r="C69" s="18">
        <v>0</v>
      </c>
      <c r="D69" s="18">
        <v>0</v>
      </c>
      <c r="E69" s="18">
        <v>0.01</v>
      </c>
      <c r="F69" s="18">
        <v>0.02</v>
      </c>
      <c r="G69" s="18">
        <v>0.09</v>
      </c>
      <c r="H69" s="18">
        <v>0.28000000000000003</v>
      </c>
      <c r="I69" s="18">
        <v>0.6</v>
      </c>
      <c r="J69" s="20">
        <v>0</v>
      </c>
    </row>
    <row r="70" spans="2:10" x14ac:dyDescent="0.3">
      <c r="B70" s="12" t="s">
        <v>31</v>
      </c>
      <c r="C70" s="18">
        <v>0</v>
      </c>
      <c r="D70" s="18">
        <v>0</v>
      </c>
      <c r="E70" s="18">
        <v>0</v>
      </c>
      <c r="F70" s="18">
        <v>0.01</v>
      </c>
      <c r="G70" s="18">
        <v>0.03</v>
      </c>
      <c r="H70" s="18">
        <v>0.08</v>
      </c>
      <c r="I70" s="18">
        <v>0</v>
      </c>
      <c r="J70" s="20">
        <v>0.88</v>
      </c>
    </row>
    <row r="71" spans="2:10" x14ac:dyDescent="0.3">
      <c r="B71" s="12" t="s">
        <v>32</v>
      </c>
      <c r="C71" s="18">
        <v>0</v>
      </c>
      <c r="D71" s="18">
        <v>0</v>
      </c>
      <c r="E71" s="18">
        <v>0</v>
      </c>
      <c r="F71" s="18">
        <v>0</v>
      </c>
      <c r="G71" s="18">
        <v>0</v>
      </c>
      <c r="H71" s="18">
        <v>0</v>
      </c>
      <c r="I71" s="18">
        <v>0</v>
      </c>
      <c r="J71" s="20">
        <v>1</v>
      </c>
    </row>
    <row r="72" spans="2:10" x14ac:dyDescent="0.3">
      <c r="B72" s="13"/>
      <c r="C72" s="19"/>
      <c r="D72" s="19"/>
      <c r="E72" s="19"/>
      <c r="F72" s="19"/>
      <c r="G72" s="19"/>
      <c r="H72" s="19"/>
      <c r="I72" s="19"/>
      <c r="J72" s="19"/>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N133"/>
  <sheetViews>
    <sheetView workbookViewId="0">
      <selection activeCell="G19" sqref="G19"/>
    </sheetView>
  </sheetViews>
  <sheetFormatPr defaultColWidth="18" defaultRowHeight="14.4" x14ac:dyDescent="0.3"/>
  <cols>
    <col min="1" max="1" width="7" customWidth="1"/>
    <col min="2" max="2" width="35" customWidth="1"/>
  </cols>
  <sheetData>
    <row r="2" spans="2:14" ht="27" customHeight="1" x14ac:dyDescent="0.3">
      <c r="B2" s="6" t="s">
        <v>38</v>
      </c>
    </row>
    <row r="3" spans="2:14" x14ac:dyDescent="0.3">
      <c r="B3" t="s">
        <v>39</v>
      </c>
    </row>
    <row r="4" spans="2:14" x14ac:dyDescent="0.3">
      <c r="B4" t="s">
        <v>40</v>
      </c>
    </row>
    <row r="5" spans="2:14" x14ac:dyDescent="0.3">
      <c r="B5" t="s">
        <v>41</v>
      </c>
    </row>
    <row r="6" spans="2:14" x14ac:dyDescent="0.3">
      <c r="B6" t="s">
        <v>42</v>
      </c>
    </row>
    <row r="7" spans="2:14" x14ac:dyDescent="0.3">
      <c r="B7" t="s">
        <v>43</v>
      </c>
    </row>
    <row r="8" spans="2:14" x14ac:dyDescent="0.3">
      <c r="B8" t="s">
        <v>44</v>
      </c>
    </row>
    <row r="9" spans="2:14" x14ac:dyDescent="0.3">
      <c r="B9" s="41" t="s">
        <v>45</v>
      </c>
    </row>
    <row r="10" spans="2:14" x14ac:dyDescent="0.3">
      <c r="B10" t="s">
        <v>46</v>
      </c>
    </row>
    <row r="12" spans="2:14" x14ac:dyDescent="0.3">
      <c r="B12" s="8" t="s">
        <v>38</v>
      </c>
    </row>
    <row r="13" spans="2:14" x14ac:dyDescent="0.3">
      <c r="B13" s="9"/>
      <c r="C13" s="10" t="s">
        <v>13</v>
      </c>
      <c r="D13" s="10" t="s">
        <v>14</v>
      </c>
      <c r="E13" s="10" t="s">
        <v>15</v>
      </c>
      <c r="F13" s="10" t="s">
        <v>16</v>
      </c>
      <c r="G13" s="10" t="s">
        <v>17</v>
      </c>
      <c r="H13" s="10" t="s">
        <v>18</v>
      </c>
      <c r="I13" s="10" t="s">
        <v>19</v>
      </c>
      <c r="J13" s="10" t="s">
        <v>20</v>
      </c>
      <c r="K13" s="10" t="s">
        <v>21</v>
      </c>
      <c r="L13" s="10" t="s">
        <v>22</v>
      </c>
      <c r="M13" s="10" t="s">
        <v>23</v>
      </c>
      <c r="N13" s="11" t="s">
        <v>24</v>
      </c>
    </row>
    <row r="14" spans="2:14" x14ac:dyDescent="0.3">
      <c r="B14" s="12" t="s">
        <v>47</v>
      </c>
      <c r="C14" s="21">
        <v>5699331.0537654003</v>
      </c>
      <c r="D14" s="21">
        <v>4584950.6201609997</v>
      </c>
      <c r="E14" s="21">
        <v>3469961.7098388998</v>
      </c>
      <c r="F14" s="21">
        <v>2516819.2477636002</v>
      </c>
      <c r="G14" s="21">
        <v>1769692.2629221</v>
      </c>
      <c r="H14" s="21">
        <v>1216788.0857267999</v>
      </c>
      <c r="I14" s="21">
        <v>823119.20635376999</v>
      </c>
      <c r="J14" s="21">
        <v>550238.32255334</v>
      </c>
      <c r="K14" s="21">
        <v>364630.54425699002</v>
      </c>
      <c r="L14" s="21">
        <v>240084.53685514</v>
      </c>
      <c r="M14" s="16"/>
      <c r="N14" s="23">
        <v>7.5863234066506002E-41</v>
      </c>
    </row>
    <row r="15" spans="2:14" x14ac:dyDescent="0.3">
      <c r="B15" s="12" t="s">
        <v>48</v>
      </c>
      <c r="C15" s="21">
        <v>0</v>
      </c>
      <c r="D15" s="21">
        <v>0</v>
      </c>
      <c r="E15" s="21">
        <v>0</v>
      </c>
      <c r="F15" s="21">
        <v>0</v>
      </c>
      <c r="G15" s="21">
        <v>0</v>
      </c>
      <c r="H15" s="21">
        <v>0</v>
      </c>
      <c r="I15" s="21">
        <v>0</v>
      </c>
      <c r="J15" s="21">
        <v>0</v>
      </c>
      <c r="K15" s="21">
        <v>0</v>
      </c>
      <c r="L15" s="21">
        <v>0</v>
      </c>
      <c r="M15" s="16"/>
      <c r="N15" s="23">
        <v>0</v>
      </c>
    </row>
    <row r="16" spans="2:14" x14ac:dyDescent="0.3">
      <c r="B16" s="12" t="s">
        <v>49</v>
      </c>
      <c r="C16" s="21">
        <v>5699331.0537654003</v>
      </c>
      <c r="D16" s="21">
        <v>4584950.6201609997</v>
      </c>
      <c r="E16" s="21">
        <v>3469961.7098388998</v>
      </c>
      <c r="F16" s="21">
        <v>2516819.2477636002</v>
      </c>
      <c r="G16" s="21">
        <v>1769692.2629221</v>
      </c>
      <c r="H16" s="21">
        <v>1216788.0857267999</v>
      </c>
      <c r="I16" s="21">
        <v>823119.20635376999</v>
      </c>
      <c r="J16" s="21">
        <v>550238.32255334</v>
      </c>
      <c r="K16" s="21">
        <v>364630.54425699002</v>
      </c>
      <c r="L16" s="21">
        <v>240084.53685514</v>
      </c>
      <c r="M16" s="16"/>
      <c r="N16" s="23">
        <v>7.5863234066506002E-41</v>
      </c>
    </row>
    <row r="17" spans="2:14" x14ac:dyDescent="0.3">
      <c r="B17" s="24" t="s">
        <v>50</v>
      </c>
      <c r="C17" s="18">
        <v>0.86956521739129999</v>
      </c>
      <c r="D17" s="18">
        <v>0.75614366729678995</v>
      </c>
      <c r="E17" s="18">
        <v>0.65751623243198998</v>
      </c>
      <c r="F17" s="18">
        <v>0.57175324559302998</v>
      </c>
      <c r="G17" s="18">
        <v>0.49717673529828998</v>
      </c>
      <c r="H17" s="18">
        <v>0.43232759591156</v>
      </c>
      <c r="I17" s="18">
        <v>0.37593703992309002</v>
      </c>
      <c r="J17" s="18">
        <v>0.32690177384616997</v>
      </c>
      <c r="K17" s="18">
        <v>0.28426241204015001</v>
      </c>
      <c r="L17" s="18">
        <v>0.24718470612186999</v>
      </c>
      <c r="M17" s="18"/>
      <c r="N17" s="20">
        <v>6.6917531433015998E-16</v>
      </c>
    </row>
    <row r="18" spans="2:14" x14ac:dyDescent="0.3">
      <c r="B18" s="12" t="s">
        <v>51</v>
      </c>
      <c r="C18" s="21">
        <v>4955940.0467525003</v>
      </c>
      <c r="D18" s="21">
        <v>3466881.3763032001</v>
      </c>
      <c r="E18" s="21">
        <v>2281556.1501365001</v>
      </c>
      <c r="F18" s="21">
        <v>1438999.5734798999</v>
      </c>
      <c r="G18" s="21">
        <v>879849.82176224003</v>
      </c>
      <c r="H18" s="21">
        <v>526051.06783608999</v>
      </c>
      <c r="I18" s="21">
        <v>309440.99794048001</v>
      </c>
      <c r="J18" s="21">
        <v>179873.88368083001</v>
      </c>
      <c r="K18" s="21">
        <v>103650.75801400001</v>
      </c>
      <c r="L18" s="21">
        <v>59345.225686942002</v>
      </c>
      <c r="M18" s="16"/>
      <c r="N18" s="23">
        <v>5.0765803502556999E-56</v>
      </c>
    </row>
    <row r="19" spans="2:14" x14ac:dyDescent="0.3">
      <c r="B19" s="12" t="s">
        <v>52</v>
      </c>
      <c r="C19" s="21">
        <v>4955940.0467525003</v>
      </c>
      <c r="D19" s="21">
        <v>8422821.4230556991</v>
      </c>
      <c r="E19" s="21">
        <v>10704377.573192</v>
      </c>
      <c r="F19" s="21">
        <v>12143377.146671999</v>
      </c>
      <c r="G19" s="21">
        <v>13023226.968434</v>
      </c>
      <c r="H19" s="21">
        <v>13549278.03627</v>
      </c>
      <c r="I19" s="21">
        <v>13858719.034211</v>
      </c>
      <c r="J19" s="21">
        <v>14038592.917892</v>
      </c>
      <c r="K19" s="21">
        <v>14142243.675906001</v>
      </c>
      <c r="L19" s="21">
        <v>14201588.901593</v>
      </c>
      <c r="M19" s="16"/>
      <c r="N19" s="23">
        <v>14279571.638258001</v>
      </c>
    </row>
    <row r="20" spans="2:14" x14ac:dyDescent="0.3">
      <c r="B20" s="13"/>
      <c r="C20" s="22"/>
      <c r="D20" s="22"/>
      <c r="E20" s="22"/>
      <c r="F20" s="22"/>
      <c r="G20" s="22"/>
      <c r="H20" s="22"/>
      <c r="I20" s="22"/>
      <c r="J20" s="22"/>
      <c r="K20" s="22"/>
      <c r="L20" s="22"/>
      <c r="M20" s="13"/>
      <c r="N20" s="22"/>
    </row>
    <row r="21" spans="2:14" ht="27" customHeight="1" x14ac:dyDescent="0.3">
      <c r="B21" s="6" t="s">
        <v>53</v>
      </c>
    </row>
    <row r="56" spans="2:2" x14ac:dyDescent="0.3">
      <c r="B56" s="5" t="s">
        <v>54</v>
      </c>
    </row>
    <row r="58" spans="2:2" ht="27" customHeight="1" x14ac:dyDescent="0.3">
      <c r="B58" s="6" t="s">
        <v>55</v>
      </c>
    </row>
    <row r="93" spans="2:2" x14ac:dyDescent="0.3">
      <c r="B93" s="5" t="s">
        <v>56</v>
      </c>
    </row>
    <row r="95" spans="2:2" ht="27" customHeight="1" x14ac:dyDescent="0.3">
      <c r="B95" s="6" t="s">
        <v>57</v>
      </c>
    </row>
    <row r="96" spans="2:2" x14ac:dyDescent="0.3">
      <c r="B96" s="7" t="s">
        <v>58</v>
      </c>
    </row>
    <row r="97" spans="2:2" x14ac:dyDescent="0.3">
      <c r="B97" s="7" t="s">
        <v>59</v>
      </c>
    </row>
    <row r="98" spans="2:2" x14ac:dyDescent="0.3">
      <c r="B98" s="7" t="s">
        <v>60</v>
      </c>
    </row>
    <row r="133" spans="2:2" x14ac:dyDescent="0.3">
      <c r="B133" s="5" t="s">
        <v>61</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419"/>
  <sheetViews>
    <sheetView workbookViewId="0">
      <selection activeCell="H384" sqref="H384"/>
    </sheetView>
  </sheetViews>
  <sheetFormatPr defaultColWidth="18" defaultRowHeight="14.4" x14ac:dyDescent="0.3"/>
  <cols>
    <col min="1" max="1" width="7" customWidth="1"/>
    <col min="2" max="2" width="35" customWidth="1"/>
    <col min="3" max="3" width="25.6640625" customWidth="1"/>
  </cols>
  <sheetData>
    <row r="2" spans="2:5" ht="27" customHeight="1" thickBot="1" x14ac:dyDescent="0.35">
      <c r="B2" s="6" t="s">
        <v>62</v>
      </c>
    </row>
    <row r="3" spans="2:5" x14ac:dyDescent="0.3">
      <c r="B3" s="32" t="s">
        <v>62</v>
      </c>
      <c r="C3" s="33"/>
    </row>
    <row r="4" spans="2:5" x14ac:dyDescent="0.3">
      <c r="B4" s="34"/>
      <c r="C4" s="35" t="s">
        <v>63</v>
      </c>
    </row>
    <row r="5" spans="2:5" x14ac:dyDescent="0.3">
      <c r="B5" s="36" t="s">
        <v>25</v>
      </c>
      <c r="C5" s="37">
        <v>3495.9242280796002</v>
      </c>
      <c r="D5">
        <v>150</v>
      </c>
      <c r="E5">
        <f>C5/D5</f>
        <v>23.306161520530669</v>
      </c>
    </row>
    <row r="6" spans="2:5" x14ac:dyDescent="0.3">
      <c r="B6" s="36" t="s">
        <v>26</v>
      </c>
      <c r="C6" s="37">
        <v>2379.7506149464002</v>
      </c>
      <c r="D6">
        <v>150</v>
      </c>
      <c r="E6">
        <f t="shared" ref="E6:E11" si="0">C6/D6</f>
        <v>15.865004099642668</v>
      </c>
    </row>
    <row r="7" spans="2:5" x14ac:dyDescent="0.3">
      <c r="B7" s="36" t="s">
        <v>27</v>
      </c>
      <c r="C7" s="37">
        <v>1415.7003472768999</v>
      </c>
      <c r="D7">
        <v>25</v>
      </c>
      <c r="E7">
        <f t="shared" si="0"/>
        <v>56.628013891075994</v>
      </c>
    </row>
    <row r="8" spans="2:5" x14ac:dyDescent="0.3">
      <c r="B8" s="36" t="s">
        <v>28</v>
      </c>
      <c r="C8" s="37">
        <v>783.87855583529995</v>
      </c>
      <c r="D8">
        <v>25</v>
      </c>
      <c r="E8">
        <f t="shared" si="0"/>
        <v>31.355142233411996</v>
      </c>
    </row>
    <row r="9" spans="2:5" x14ac:dyDescent="0.3">
      <c r="B9" s="36" t="s">
        <v>29</v>
      </c>
      <c r="C9" s="37">
        <v>385.60290802325</v>
      </c>
      <c r="D9">
        <v>10</v>
      </c>
      <c r="E9">
        <f t="shared" si="0"/>
        <v>38.560290802325</v>
      </c>
    </row>
    <row r="10" spans="2:5" x14ac:dyDescent="0.3">
      <c r="B10" s="36" t="s">
        <v>30</v>
      </c>
      <c r="C10" s="37">
        <v>132.41027342544001</v>
      </c>
      <c r="D10">
        <v>10</v>
      </c>
      <c r="E10">
        <f t="shared" si="0"/>
        <v>13.241027342544001</v>
      </c>
    </row>
    <row r="11" spans="2:5" ht="15" thickBot="1" x14ac:dyDescent="0.35">
      <c r="B11" s="38" t="s">
        <v>31</v>
      </c>
      <c r="C11" s="39">
        <v>33.210169280944001</v>
      </c>
      <c r="D11">
        <v>2</v>
      </c>
      <c r="E11">
        <f t="shared" si="0"/>
        <v>16.605084640472001</v>
      </c>
    </row>
    <row r="12" spans="2:5" x14ac:dyDescent="0.3">
      <c r="B12" s="13"/>
      <c r="C12" s="26"/>
    </row>
    <row r="46" spans="2:2" x14ac:dyDescent="0.3">
      <c r="B46" s="5" t="s">
        <v>64</v>
      </c>
    </row>
    <row r="48" spans="2:2" ht="27" customHeight="1" x14ac:dyDescent="0.3">
      <c r="B48" s="6" t="s">
        <v>65</v>
      </c>
    </row>
    <row r="49" spans="2:15" x14ac:dyDescent="0.3">
      <c r="B49" t="s">
        <v>66</v>
      </c>
    </row>
    <row r="50" spans="2:15" x14ac:dyDescent="0.3">
      <c r="B50" t="s">
        <v>67</v>
      </c>
    </row>
    <row r="51" spans="2:15" x14ac:dyDescent="0.3">
      <c r="B51" t="s">
        <v>68</v>
      </c>
    </row>
    <row r="52" spans="2:15" x14ac:dyDescent="0.3">
      <c r="B52" t="s">
        <v>69</v>
      </c>
    </row>
    <row r="53" spans="2:15" x14ac:dyDescent="0.3">
      <c r="B53" t="s">
        <v>70</v>
      </c>
    </row>
    <row r="54" spans="2:15" x14ac:dyDescent="0.3">
      <c r="B54" t="s">
        <v>71</v>
      </c>
    </row>
    <row r="55" spans="2:15" x14ac:dyDescent="0.3">
      <c r="B55" t="s">
        <v>72</v>
      </c>
    </row>
    <row r="57" spans="2:15" ht="27" customHeight="1" x14ac:dyDescent="0.3">
      <c r="B57" s="6" t="s">
        <v>73</v>
      </c>
    </row>
    <row r="59" spans="2:15" x14ac:dyDescent="0.3">
      <c r="B59" s="8" t="s">
        <v>73</v>
      </c>
    </row>
    <row r="60" spans="2:15" x14ac:dyDescent="0.3">
      <c r="B60" s="9"/>
      <c r="C60" s="10" t="s">
        <v>12</v>
      </c>
      <c r="D60" s="10" t="s">
        <v>13</v>
      </c>
      <c r="E60" s="10" t="s">
        <v>14</v>
      </c>
      <c r="F60" s="10" t="s">
        <v>15</v>
      </c>
      <c r="G60" s="10" t="s">
        <v>16</v>
      </c>
      <c r="H60" s="10" t="s">
        <v>17</v>
      </c>
      <c r="I60" s="10" t="s">
        <v>18</v>
      </c>
      <c r="J60" s="10" t="s">
        <v>19</v>
      </c>
      <c r="K60" s="10" t="s">
        <v>20</v>
      </c>
      <c r="L60" s="10" t="s">
        <v>21</v>
      </c>
      <c r="M60" s="10" t="s">
        <v>22</v>
      </c>
      <c r="N60" s="10" t="s">
        <v>23</v>
      </c>
      <c r="O60" s="11" t="s">
        <v>24</v>
      </c>
    </row>
    <row r="61" spans="2:15" x14ac:dyDescent="0.3">
      <c r="B61" s="12" t="s">
        <v>25</v>
      </c>
      <c r="C61" s="18">
        <v>1</v>
      </c>
      <c r="D61" s="18">
        <v>0.39393939393938998</v>
      </c>
      <c r="E61" s="18">
        <v>0.17279300657339</v>
      </c>
      <c r="F61" s="18">
        <v>8.2695330666906999E-2</v>
      </c>
      <c r="G61" s="18">
        <v>4.2264613868281002E-2</v>
      </c>
      <c r="H61" s="18">
        <v>2.2678036658687999E-2</v>
      </c>
      <c r="I61" s="18">
        <v>1.2625085376831E-2</v>
      </c>
      <c r="J61" s="18">
        <v>7.2346852491782E-3</v>
      </c>
      <c r="K61" s="18">
        <v>4.2438206395623004E-3</v>
      </c>
      <c r="L61" s="18">
        <v>2.5376621620875001E-3</v>
      </c>
      <c r="M61" s="18">
        <v>1.5416372595056E-3</v>
      </c>
      <c r="N61" s="16"/>
      <c r="O61" s="20">
        <v>3.7158198936885001E-49</v>
      </c>
    </row>
    <row r="62" spans="2:15" x14ac:dyDescent="0.3">
      <c r="B62" s="12" t="s">
        <v>26</v>
      </c>
      <c r="C62" s="18">
        <v>0</v>
      </c>
      <c r="D62" s="18">
        <v>0.13131313131312999</v>
      </c>
      <c r="E62" s="18">
        <v>0.10574581700594</v>
      </c>
      <c r="F62" s="18">
        <v>6.7846223922230997E-2</v>
      </c>
      <c r="G62" s="18">
        <v>4.0967511849944002E-2</v>
      </c>
      <c r="H62" s="18">
        <v>2.4410937375413E-2</v>
      </c>
      <c r="I62" s="18">
        <v>1.460024547374E-2</v>
      </c>
      <c r="J62" s="18">
        <v>8.8179305079928005E-3</v>
      </c>
      <c r="K62" s="18">
        <v>5.3853562812937001E-3</v>
      </c>
      <c r="L62" s="18">
        <v>3.3240460499194E-3</v>
      </c>
      <c r="M62" s="18">
        <v>2.0708927238775E-3</v>
      </c>
      <c r="N62" s="16"/>
      <c r="O62" s="20">
        <v>5.4623125863715002E-49</v>
      </c>
    </row>
    <row r="63" spans="2:15" x14ac:dyDescent="0.3">
      <c r="B63" s="12" t="s">
        <v>27</v>
      </c>
      <c r="C63" s="18">
        <v>0</v>
      </c>
      <c r="D63" s="18">
        <v>0.1010101010101</v>
      </c>
      <c r="E63" s="18">
        <v>8.8833762164094998E-2</v>
      </c>
      <c r="F63" s="18">
        <v>6.2558022061378005E-2</v>
      </c>
      <c r="G63" s="18">
        <v>4.1071475008135003E-2</v>
      </c>
      <c r="H63" s="18">
        <v>2.6302146304179999E-2</v>
      </c>
      <c r="I63" s="18">
        <v>1.6707800453409E-2</v>
      </c>
      <c r="J63" s="18">
        <v>1.0601602691095001E-2</v>
      </c>
      <c r="K63" s="18">
        <v>6.7383916792756997E-3</v>
      </c>
      <c r="L63" s="18">
        <v>4.2939944730124996E-3</v>
      </c>
      <c r="M63" s="18">
        <v>2.7435299145413998E-3</v>
      </c>
      <c r="N63" s="16"/>
      <c r="O63" s="20">
        <v>7.8837714878881994E-49</v>
      </c>
    </row>
    <row r="64" spans="2:15" x14ac:dyDescent="0.3">
      <c r="B64" s="12" t="s">
        <v>28</v>
      </c>
      <c r="C64" s="18">
        <v>0</v>
      </c>
      <c r="D64" s="18">
        <v>3.0303030303029999E-2</v>
      </c>
      <c r="E64" s="18">
        <v>4.6986062242588E-2</v>
      </c>
      <c r="F64" s="18">
        <v>4.4031364821014003E-2</v>
      </c>
      <c r="G64" s="18">
        <v>3.4658726283179002E-2</v>
      </c>
      <c r="H64" s="18">
        <v>2.5144454747482999E-2</v>
      </c>
      <c r="I64" s="18">
        <v>1.7476972213508E-2</v>
      </c>
      <c r="J64" s="18">
        <v>1.1852535813689001E-2</v>
      </c>
      <c r="K64" s="18">
        <v>7.9179832023564996E-3</v>
      </c>
      <c r="L64" s="18">
        <v>5.2382957744394002E-3</v>
      </c>
      <c r="M64" s="18">
        <v>3.4428306661489E-3</v>
      </c>
      <c r="N64" s="16"/>
      <c r="O64" s="20">
        <v>1.079756041818E-48</v>
      </c>
    </row>
    <row r="65" spans="2:15" x14ac:dyDescent="0.3">
      <c r="B65" s="12" t="s">
        <v>29</v>
      </c>
      <c r="C65" s="18">
        <v>0</v>
      </c>
      <c r="D65" s="18">
        <v>2.0202020202019999E-2</v>
      </c>
      <c r="E65" s="18">
        <v>4.0061581915767003E-2</v>
      </c>
      <c r="F65" s="18">
        <v>4.2614640682898997E-2</v>
      </c>
      <c r="G65" s="18">
        <v>3.6936945821718997E-2</v>
      </c>
      <c r="H65" s="18">
        <v>2.8796409859565001E-2</v>
      </c>
      <c r="I65" s="18">
        <v>2.1116694501147001E-2</v>
      </c>
      <c r="J65" s="18">
        <v>1.4900139240486001E-2</v>
      </c>
      <c r="K65" s="18">
        <v>1.0249782965482001E-2</v>
      </c>
      <c r="L65" s="18">
        <v>6.9293066346906998E-3</v>
      </c>
      <c r="M65" s="18">
        <v>4.6277783002726001E-3</v>
      </c>
      <c r="N65" s="16"/>
      <c r="O65" s="20">
        <v>1.5215136179671E-48</v>
      </c>
    </row>
    <row r="66" spans="2:15" x14ac:dyDescent="0.3">
      <c r="B66" s="12" t="s">
        <v>30</v>
      </c>
      <c r="C66" s="18">
        <v>0</v>
      </c>
      <c r="D66" s="18">
        <v>1.010101010101E-2</v>
      </c>
      <c r="E66" s="18">
        <v>4.2104998378626003E-2</v>
      </c>
      <c r="F66" s="18">
        <v>4.4666582907370002E-2</v>
      </c>
      <c r="G66" s="18">
        <v>3.9110787431648003E-2</v>
      </c>
      <c r="H66" s="18">
        <v>3.0719897303971001E-2</v>
      </c>
      <c r="I66" s="18">
        <v>2.2688096804195999E-2</v>
      </c>
      <c r="J66" s="18">
        <v>1.6103170208581E-2</v>
      </c>
      <c r="K66" s="18">
        <v>1.1129073262088E-2</v>
      </c>
      <c r="L66" s="18">
        <v>7.5508109779272E-3</v>
      </c>
      <c r="M66" s="18">
        <v>5.0566295985864E-3</v>
      </c>
      <c r="N66" s="16"/>
      <c r="O66" s="20">
        <v>1.6762884096461001E-48</v>
      </c>
    </row>
    <row r="67" spans="2:15" x14ac:dyDescent="0.3">
      <c r="B67" s="12" t="s">
        <v>31</v>
      </c>
      <c r="C67" s="18">
        <v>0</v>
      </c>
      <c r="D67" s="18">
        <v>0.31313131313130999</v>
      </c>
      <c r="E67" s="18">
        <v>0.22791921616404001</v>
      </c>
      <c r="F67" s="18">
        <v>0.17946336915829</v>
      </c>
      <c r="G67" s="18">
        <v>0.13093770909788999</v>
      </c>
      <c r="H67" s="18">
        <v>9.2670703105351998E-2</v>
      </c>
      <c r="I67" s="18">
        <v>6.3957471799112001E-2</v>
      </c>
      <c r="J67" s="18">
        <v>4.3379727727700997E-2</v>
      </c>
      <c r="K67" s="18">
        <v>2.9051223008288E-2</v>
      </c>
      <c r="L67" s="18">
        <v>1.9276438718976999E-2</v>
      </c>
      <c r="M67" s="18">
        <v>1.2703990255421E-2</v>
      </c>
      <c r="N67" s="16"/>
      <c r="O67" s="20">
        <v>4.0248295249411998E-48</v>
      </c>
    </row>
    <row r="68" spans="2:15" x14ac:dyDescent="0.3">
      <c r="B68" s="12" t="s">
        <v>32</v>
      </c>
      <c r="C68" s="18">
        <v>0</v>
      </c>
      <c r="D68" s="18">
        <v>0</v>
      </c>
      <c r="E68" s="18">
        <v>0.27555555555555999</v>
      </c>
      <c r="F68" s="18">
        <v>0.47612446577991002</v>
      </c>
      <c r="G68" s="18">
        <v>0.63405223063921001</v>
      </c>
      <c r="H68" s="18">
        <v>0.74927741464535003</v>
      </c>
      <c r="I68" s="18">
        <v>0.83082763337805998</v>
      </c>
      <c r="J68" s="18">
        <v>0.88711020856127998</v>
      </c>
      <c r="K68" s="18">
        <v>0.92528436896165001</v>
      </c>
      <c r="L68" s="18">
        <v>0.95084944520894998</v>
      </c>
      <c r="M68" s="18">
        <v>0.96781271128165003</v>
      </c>
      <c r="N68" s="16"/>
      <c r="O68" s="20">
        <v>1</v>
      </c>
    </row>
    <row r="69" spans="2:15" x14ac:dyDescent="0.3">
      <c r="B69" s="27" t="s">
        <v>49</v>
      </c>
      <c r="C69" s="28"/>
      <c r="D69" s="28">
        <v>2144.3575757576</v>
      </c>
      <c r="E69" s="28">
        <v>1110.4430611969999</v>
      </c>
      <c r="F69" s="28">
        <v>602.00233401489004</v>
      </c>
      <c r="G69" s="28">
        <v>337.90025372431001</v>
      </c>
      <c r="H69" s="28">
        <v>194.91103496859</v>
      </c>
      <c r="I69" s="28">
        <v>114.94803717465</v>
      </c>
      <c r="J69" s="28">
        <v>69.036520759259005</v>
      </c>
      <c r="K69" s="28">
        <v>42.089697558574002</v>
      </c>
      <c r="L69" s="28">
        <v>25.978230808389</v>
      </c>
      <c r="M69" s="28">
        <v>16.194494978306</v>
      </c>
      <c r="N69" s="28"/>
      <c r="O69" s="25">
        <v>4.2921442265561997E-45</v>
      </c>
    </row>
    <row r="70" spans="2:15" x14ac:dyDescent="0.3">
      <c r="B70" s="29" t="s">
        <v>74</v>
      </c>
      <c r="C70" s="30"/>
      <c r="D70" s="30">
        <v>0.86956521739129999</v>
      </c>
      <c r="E70" s="30">
        <v>0.75614366729678995</v>
      </c>
      <c r="F70" s="30">
        <v>0.65751623243198998</v>
      </c>
      <c r="G70" s="30">
        <v>0.57175324559302998</v>
      </c>
      <c r="H70" s="30">
        <v>0.49717673529828998</v>
      </c>
      <c r="I70" s="30">
        <v>0.43232759591156</v>
      </c>
      <c r="J70" s="30">
        <v>0.37593703992309002</v>
      </c>
      <c r="K70" s="30">
        <v>0.32690177384616997</v>
      </c>
      <c r="L70" s="30">
        <v>0.28426241204015001</v>
      </c>
      <c r="M70" s="30">
        <v>0.24718470612186999</v>
      </c>
      <c r="N70" s="30"/>
      <c r="O70" s="31">
        <v>6.6917531433015998E-16</v>
      </c>
    </row>
    <row r="71" spans="2:15" x14ac:dyDescent="0.3">
      <c r="B71" s="27" t="s">
        <v>75</v>
      </c>
      <c r="C71" s="28"/>
      <c r="D71" s="28">
        <v>1864.6587615282999</v>
      </c>
      <c r="E71" s="28">
        <v>839.65448861778998</v>
      </c>
      <c r="F71" s="28">
        <v>395.82630657674002</v>
      </c>
      <c r="G71" s="28">
        <v>193.19556675358999</v>
      </c>
      <c r="H71" s="28">
        <v>96.905232039292002</v>
      </c>
      <c r="I71" s="28">
        <v>49.695208566467002</v>
      </c>
      <c r="J71" s="28">
        <v>25.953385260825002</v>
      </c>
      <c r="K71" s="28">
        <v>13.759196792547</v>
      </c>
      <c r="L71" s="28">
        <v>7.3846345501283999</v>
      </c>
      <c r="M71" s="28">
        <v>4.0030314820045003</v>
      </c>
      <c r="N71" s="28"/>
      <c r="O71" s="25">
        <v>2.8721969619561001E-60</v>
      </c>
    </row>
    <row r="72" spans="2:15" x14ac:dyDescent="0.3">
      <c r="B72" s="27" t="s">
        <v>76</v>
      </c>
      <c r="C72" s="28"/>
      <c r="D72" s="28">
        <v>1864.6587615282999</v>
      </c>
      <c r="E72" s="28">
        <v>2704.3132501461</v>
      </c>
      <c r="F72" s="28">
        <v>3100.1395567229001</v>
      </c>
      <c r="G72" s="28">
        <v>3293.3351234764</v>
      </c>
      <c r="H72" s="28">
        <v>3390.2403555156998</v>
      </c>
      <c r="I72" s="28">
        <v>3439.9355640822</v>
      </c>
      <c r="J72" s="28">
        <v>3465.8889493430001</v>
      </c>
      <c r="K72" s="28">
        <v>3479.6481461356002</v>
      </c>
      <c r="L72" s="28">
        <v>3487.0327806856999</v>
      </c>
      <c r="M72" s="28">
        <v>3491.0358121677</v>
      </c>
      <c r="N72" s="28"/>
      <c r="O72" s="25">
        <v>3495.9242280796002</v>
      </c>
    </row>
    <row r="73" spans="2:15" x14ac:dyDescent="0.3">
      <c r="B73" s="13"/>
      <c r="C73" s="19"/>
      <c r="D73" s="19"/>
      <c r="E73" s="19"/>
      <c r="F73" s="19"/>
      <c r="G73" s="19"/>
      <c r="H73" s="19"/>
      <c r="I73" s="19"/>
      <c r="J73" s="19"/>
      <c r="K73" s="19"/>
      <c r="L73" s="19"/>
      <c r="M73" s="19"/>
      <c r="N73" s="13"/>
      <c r="O73" s="19"/>
    </row>
    <row r="107" spans="2:15" x14ac:dyDescent="0.3">
      <c r="B107" s="5" t="s">
        <v>77</v>
      </c>
    </row>
    <row r="109" spans="2:15" ht="27" customHeight="1" x14ac:dyDescent="0.3">
      <c r="B109" s="6" t="s">
        <v>78</v>
      </c>
    </row>
    <row r="111" spans="2:15" x14ac:dyDescent="0.3">
      <c r="B111" s="8" t="s">
        <v>78</v>
      </c>
    </row>
    <row r="112" spans="2:15" x14ac:dyDescent="0.3">
      <c r="B112" s="9"/>
      <c r="C112" s="10" t="s">
        <v>12</v>
      </c>
      <c r="D112" s="10" t="s">
        <v>13</v>
      </c>
      <c r="E112" s="10" t="s">
        <v>14</v>
      </c>
      <c r="F112" s="10" t="s">
        <v>15</v>
      </c>
      <c r="G112" s="10" t="s">
        <v>16</v>
      </c>
      <c r="H112" s="10" t="s">
        <v>17</v>
      </c>
      <c r="I112" s="10" t="s">
        <v>18</v>
      </c>
      <c r="J112" s="10" t="s">
        <v>19</v>
      </c>
      <c r="K112" s="10" t="s">
        <v>20</v>
      </c>
      <c r="L112" s="10" t="s">
        <v>21</v>
      </c>
      <c r="M112" s="10" t="s">
        <v>22</v>
      </c>
      <c r="N112" s="10" t="s">
        <v>23</v>
      </c>
      <c r="O112" s="11" t="s">
        <v>24</v>
      </c>
    </row>
    <row r="113" spans="2:15" x14ac:dyDescent="0.3">
      <c r="B113" s="12" t="s">
        <v>25</v>
      </c>
      <c r="C113" s="18">
        <v>0</v>
      </c>
      <c r="D113" s="18">
        <v>0.10891089108911001</v>
      </c>
      <c r="E113" s="18">
        <v>8.2516093193477996E-2</v>
      </c>
      <c r="F113" s="18">
        <v>5.0507019910892001E-2</v>
      </c>
      <c r="G113" s="18">
        <v>2.9393740193484001E-2</v>
      </c>
      <c r="H113" s="18">
        <v>1.7005936781504E-2</v>
      </c>
      <c r="I113" s="18">
        <v>9.9295166102245005E-3</v>
      </c>
      <c r="J113" s="18">
        <v>5.8789870464697998E-3</v>
      </c>
      <c r="K113" s="18">
        <v>3.5318853356805999E-3</v>
      </c>
      <c r="L113" s="18">
        <v>2.1507176191924E-3</v>
      </c>
      <c r="M113" s="18">
        <v>1.3252281826440001E-3</v>
      </c>
      <c r="N113" s="16"/>
      <c r="O113" s="20">
        <v>3.3581965096635999E-49</v>
      </c>
    </row>
    <row r="114" spans="2:15" x14ac:dyDescent="0.3">
      <c r="B114" s="12" t="s">
        <v>26</v>
      </c>
      <c r="C114" s="18">
        <v>1</v>
      </c>
      <c r="D114" s="18">
        <v>0.32673267326733002</v>
      </c>
      <c r="E114" s="18">
        <v>0.13451219379363999</v>
      </c>
      <c r="F114" s="18">
        <v>6.6220268438307001E-2</v>
      </c>
      <c r="G114" s="18">
        <v>3.6196656308356001E-2</v>
      </c>
      <c r="H114" s="18">
        <v>2.0906301651136001E-2</v>
      </c>
      <c r="I114" s="18">
        <v>1.2451262762854E-2</v>
      </c>
      <c r="J114" s="18">
        <v>7.5616577497722003E-3</v>
      </c>
      <c r="K114" s="18">
        <v>4.6566439343511002E-3</v>
      </c>
      <c r="L114" s="18">
        <v>2.8983617784767001E-3</v>
      </c>
      <c r="M114" s="18">
        <v>1.8191020140283E-3</v>
      </c>
      <c r="N114" s="16"/>
      <c r="O114" s="20">
        <v>4.9366006929995E-49</v>
      </c>
    </row>
    <row r="115" spans="2:15" x14ac:dyDescent="0.3">
      <c r="B115" s="12" t="s">
        <v>27</v>
      </c>
      <c r="C115" s="18">
        <v>0</v>
      </c>
      <c r="D115" s="18">
        <v>0.10891089108911001</v>
      </c>
      <c r="E115" s="18">
        <v>8.9023842978356998E-2</v>
      </c>
      <c r="F115" s="18">
        <v>5.9399591973052002E-2</v>
      </c>
      <c r="G115" s="18">
        <v>3.7712590447464001E-2</v>
      </c>
      <c r="H115" s="18">
        <v>2.372476416943E-2</v>
      </c>
      <c r="I115" s="18">
        <v>1.49531667258E-2</v>
      </c>
      <c r="J115" s="18">
        <v>9.4666693488098998E-3</v>
      </c>
      <c r="K115" s="18">
        <v>6.0195537879369999E-3</v>
      </c>
      <c r="L115" s="18">
        <v>3.8417071844139001E-3</v>
      </c>
      <c r="M115" s="18">
        <v>2.4589212900172999E-3</v>
      </c>
      <c r="N115" s="16"/>
      <c r="O115" s="20">
        <v>7.1250099980842996E-49</v>
      </c>
    </row>
    <row r="116" spans="2:15" x14ac:dyDescent="0.3">
      <c r="B116" s="12" t="s">
        <v>28</v>
      </c>
      <c r="C116" s="18">
        <v>0</v>
      </c>
      <c r="D116" s="18">
        <v>7.9207920792079001E-2</v>
      </c>
      <c r="E116" s="18">
        <v>7.0656471587752998E-2</v>
      </c>
      <c r="F116" s="18">
        <v>5.2058262029516002E-2</v>
      </c>
      <c r="G116" s="18">
        <v>3.6419853719678E-2</v>
      </c>
      <c r="H116" s="18">
        <v>2.4858827351559001E-2</v>
      </c>
      <c r="I116" s="18">
        <v>1.6712770113677999E-2</v>
      </c>
      <c r="J116" s="18">
        <v>1.1118565949862999E-2</v>
      </c>
      <c r="K116" s="18">
        <v>7.3410982851640997E-3</v>
      </c>
      <c r="L116" s="18">
        <v>4.8202508823555002E-3</v>
      </c>
      <c r="M116" s="18">
        <v>3.1521552486093E-3</v>
      </c>
      <c r="N116" s="16"/>
      <c r="O116" s="20">
        <v>9.7583657837673001E-49</v>
      </c>
    </row>
    <row r="117" spans="2:15" x14ac:dyDescent="0.3">
      <c r="B117" s="12" t="s">
        <v>29</v>
      </c>
      <c r="C117" s="18">
        <v>0</v>
      </c>
      <c r="D117" s="18">
        <v>2.970297029703E-2</v>
      </c>
      <c r="E117" s="18">
        <v>5.0135716541951002E-2</v>
      </c>
      <c r="F117" s="18">
        <v>4.8520045824468998E-2</v>
      </c>
      <c r="G117" s="18">
        <v>3.9337184848284003E-2</v>
      </c>
      <c r="H117" s="18">
        <v>2.9263675457746E-2</v>
      </c>
      <c r="I117" s="18">
        <v>2.0765280277645001E-2</v>
      </c>
      <c r="J117" s="18">
        <v>1.4316411198661E-2</v>
      </c>
      <c r="K117" s="18">
        <v>9.6872761381829996E-3</v>
      </c>
      <c r="L117" s="18">
        <v>6.4720482471839003E-3</v>
      </c>
      <c r="M117" s="18">
        <v>4.2855460106155999E-3</v>
      </c>
      <c r="N117" s="16"/>
      <c r="O117" s="20">
        <v>1.3750778744527999E-48</v>
      </c>
    </row>
    <row r="118" spans="2:15" x14ac:dyDescent="0.3">
      <c r="B118" s="12" t="s">
        <v>30</v>
      </c>
      <c r="C118" s="18">
        <v>0</v>
      </c>
      <c r="D118" s="18">
        <v>1.980198019802E-2</v>
      </c>
      <c r="E118" s="18">
        <v>5.2092169613000998E-2</v>
      </c>
      <c r="F118" s="18">
        <v>5.0577731076051999E-2</v>
      </c>
      <c r="G118" s="18">
        <v>4.1623696953703999E-2</v>
      </c>
      <c r="H118" s="18">
        <v>3.1282008320851998E-2</v>
      </c>
      <c r="I118" s="18">
        <v>2.2378850391479001E-2</v>
      </c>
      <c r="J118" s="18">
        <v>1.5520951366311E-2</v>
      </c>
      <c r="K118" s="18">
        <v>1.0547792076442001E-2</v>
      </c>
      <c r="L118" s="18">
        <v>7.0689537733389998E-3</v>
      </c>
      <c r="M118" s="18">
        <v>4.6913769270013001E-3</v>
      </c>
      <c r="N118" s="16"/>
      <c r="O118" s="20">
        <v>1.5149566037967999E-48</v>
      </c>
    </row>
    <row r="119" spans="2:15" x14ac:dyDescent="0.3">
      <c r="B119" s="12" t="s">
        <v>31</v>
      </c>
      <c r="C119" s="18">
        <v>0</v>
      </c>
      <c r="D119" s="18">
        <v>0.32673267326733002</v>
      </c>
      <c r="E119" s="18">
        <v>0.23353875981658001</v>
      </c>
      <c r="F119" s="18">
        <v>0.17967821963388</v>
      </c>
      <c r="G119" s="18">
        <v>0.12816058313737999</v>
      </c>
      <c r="H119" s="18">
        <v>8.9021478715228003E-2</v>
      </c>
      <c r="I119" s="18">
        <v>6.0533244296375001E-2</v>
      </c>
      <c r="J119" s="18">
        <v>4.0591593537358001E-2</v>
      </c>
      <c r="K119" s="18">
        <v>2.6949984326610998E-2</v>
      </c>
      <c r="L119" s="18">
        <v>1.7766208191989999E-2</v>
      </c>
      <c r="M119" s="18">
        <v>1.1651654795084E-2</v>
      </c>
      <c r="N119" s="16"/>
      <c r="O119" s="20">
        <v>3.6374659831081002E-48</v>
      </c>
    </row>
    <row r="120" spans="2:15" x14ac:dyDescent="0.3">
      <c r="B120" s="12" t="s">
        <v>32</v>
      </c>
      <c r="C120" s="18">
        <v>0</v>
      </c>
      <c r="D120" s="18">
        <v>0</v>
      </c>
      <c r="E120" s="18">
        <v>0.28752475247525</v>
      </c>
      <c r="F120" s="18">
        <v>0.49303886111383</v>
      </c>
      <c r="G120" s="18">
        <v>0.65115569439165</v>
      </c>
      <c r="H120" s="18">
        <v>0.76393700755255001</v>
      </c>
      <c r="I120" s="18">
        <v>0.84227590882195003</v>
      </c>
      <c r="J120" s="18">
        <v>0.89554516380274996</v>
      </c>
      <c r="K120" s="18">
        <v>0.93126576611562994</v>
      </c>
      <c r="L120" s="18">
        <v>0.95498175232305005</v>
      </c>
      <c r="M120" s="18">
        <v>0.97061601553200005</v>
      </c>
      <c r="N120" s="16"/>
      <c r="O120" s="20">
        <v>1</v>
      </c>
    </row>
    <row r="121" spans="2:15" x14ac:dyDescent="0.3">
      <c r="B121" s="27" t="s">
        <v>49</v>
      </c>
      <c r="C121" s="28"/>
      <c r="D121" s="28">
        <v>1337.2257425743001</v>
      </c>
      <c r="E121" s="28">
        <v>785.43204241414003</v>
      </c>
      <c r="F121" s="28">
        <v>457.14587974154</v>
      </c>
      <c r="G121" s="28">
        <v>268.22191398707997</v>
      </c>
      <c r="H121" s="28">
        <v>159.47839266406001</v>
      </c>
      <c r="I121" s="28">
        <v>96.163862186377997</v>
      </c>
      <c r="J121" s="28">
        <v>58.744980168742998</v>
      </c>
      <c r="K121" s="28">
        <v>36.294486568170001</v>
      </c>
      <c r="L121" s="28">
        <v>22.637231072496</v>
      </c>
      <c r="M121" s="28">
        <v>14.228662510397999</v>
      </c>
      <c r="N121" s="28"/>
      <c r="O121" s="25">
        <v>3.8790533914402999E-45</v>
      </c>
    </row>
    <row r="122" spans="2:15" x14ac:dyDescent="0.3">
      <c r="B122" s="29" t="s">
        <v>74</v>
      </c>
      <c r="C122" s="30"/>
      <c r="D122" s="30">
        <v>0.86956521739129999</v>
      </c>
      <c r="E122" s="30">
        <v>0.75614366729678995</v>
      </c>
      <c r="F122" s="30">
        <v>0.65751623243198998</v>
      </c>
      <c r="G122" s="30">
        <v>0.57175324559302998</v>
      </c>
      <c r="H122" s="30">
        <v>0.49717673529828998</v>
      </c>
      <c r="I122" s="30">
        <v>0.43232759591156</v>
      </c>
      <c r="J122" s="30">
        <v>0.37593703992309002</v>
      </c>
      <c r="K122" s="30">
        <v>0.32690177384616997</v>
      </c>
      <c r="L122" s="30">
        <v>0.28426241204015001</v>
      </c>
      <c r="M122" s="30">
        <v>0.24718470612186999</v>
      </c>
      <c r="N122" s="30"/>
      <c r="O122" s="31">
        <v>6.6917531433015998E-16</v>
      </c>
    </row>
    <row r="123" spans="2:15" x14ac:dyDescent="0.3">
      <c r="B123" s="27" t="s">
        <v>75</v>
      </c>
      <c r="C123" s="28"/>
      <c r="D123" s="28">
        <v>1162.8049935428</v>
      </c>
      <c r="E123" s="28">
        <v>593.89946496342998</v>
      </c>
      <c r="F123" s="28">
        <v>300.58083651945998</v>
      </c>
      <c r="G123" s="28">
        <v>153.35674986129001</v>
      </c>
      <c r="H123" s="28">
        <v>79.288946615336002</v>
      </c>
      <c r="I123" s="28">
        <v>41.574291352606998</v>
      </c>
      <c r="J123" s="28">
        <v>22.084413954978</v>
      </c>
      <c r="K123" s="28">
        <v>11.864732039971001</v>
      </c>
      <c r="L123" s="28">
        <v>6.4349139065778003</v>
      </c>
      <c r="M123" s="28">
        <v>3.5171077611397998</v>
      </c>
      <c r="N123" s="28"/>
      <c r="O123" s="25">
        <v>2.5957667725205E-60</v>
      </c>
    </row>
    <row r="124" spans="2:15" x14ac:dyDescent="0.3">
      <c r="B124" s="27" t="s">
        <v>76</v>
      </c>
      <c r="C124" s="28"/>
      <c r="D124" s="28">
        <v>1162.8049935428</v>
      </c>
      <c r="E124" s="28">
        <v>1756.7044585062999</v>
      </c>
      <c r="F124" s="28">
        <v>2057.2852950257002</v>
      </c>
      <c r="G124" s="28">
        <v>2210.6420448869999</v>
      </c>
      <c r="H124" s="28">
        <v>2289.9309915024</v>
      </c>
      <c r="I124" s="28">
        <v>2331.5052828550001</v>
      </c>
      <c r="J124" s="28">
        <v>2353.5896968099</v>
      </c>
      <c r="K124" s="28">
        <v>2365.4544288499001</v>
      </c>
      <c r="L124" s="28">
        <v>2371.8893427564999</v>
      </c>
      <c r="M124" s="28">
        <v>2375.4064505176002</v>
      </c>
      <c r="N124" s="28"/>
      <c r="O124" s="25">
        <v>2379.7506149464002</v>
      </c>
    </row>
    <row r="125" spans="2:15" x14ac:dyDescent="0.3">
      <c r="B125" s="13"/>
      <c r="C125" s="19"/>
      <c r="D125" s="19"/>
      <c r="E125" s="19"/>
      <c r="F125" s="19"/>
      <c r="G125" s="19"/>
      <c r="H125" s="19"/>
      <c r="I125" s="19"/>
      <c r="J125" s="19"/>
      <c r="K125" s="19"/>
      <c r="L125" s="19"/>
      <c r="M125" s="19"/>
      <c r="N125" s="13"/>
      <c r="O125" s="19"/>
    </row>
    <row r="159" spans="2:2" x14ac:dyDescent="0.3">
      <c r="B159" s="5" t="s">
        <v>79</v>
      </c>
    </row>
    <row r="161" spans="2:15" ht="27" customHeight="1" x14ac:dyDescent="0.3">
      <c r="B161" s="6" t="s">
        <v>80</v>
      </c>
    </row>
    <row r="163" spans="2:15" x14ac:dyDescent="0.3">
      <c r="B163" s="8" t="s">
        <v>80</v>
      </c>
    </row>
    <row r="164" spans="2:15" x14ac:dyDescent="0.3">
      <c r="B164" s="9"/>
      <c r="C164" s="10" t="s">
        <v>12</v>
      </c>
      <c r="D164" s="10" t="s">
        <v>13</v>
      </c>
      <c r="E164" s="10" t="s">
        <v>14</v>
      </c>
      <c r="F164" s="10" t="s">
        <v>15</v>
      </c>
      <c r="G164" s="10" t="s">
        <v>16</v>
      </c>
      <c r="H164" s="10" t="s">
        <v>17</v>
      </c>
      <c r="I164" s="10" t="s">
        <v>18</v>
      </c>
      <c r="J164" s="10" t="s">
        <v>19</v>
      </c>
      <c r="K164" s="10" t="s">
        <v>20</v>
      </c>
      <c r="L164" s="10" t="s">
        <v>21</v>
      </c>
      <c r="M164" s="10" t="s">
        <v>22</v>
      </c>
      <c r="N164" s="10" t="s">
        <v>23</v>
      </c>
      <c r="O164" s="11" t="s">
        <v>24</v>
      </c>
    </row>
    <row r="165" spans="2:15" x14ac:dyDescent="0.3">
      <c r="B165" s="12" t="s">
        <v>25</v>
      </c>
      <c r="C165" s="18">
        <v>0</v>
      </c>
      <c r="D165" s="18">
        <v>2.970297029703E-2</v>
      </c>
      <c r="E165" s="18">
        <v>3.2591278929872999E-2</v>
      </c>
      <c r="F165" s="18">
        <v>2.4904677710555E-2</v>
      </c>
      <c r="G165" s="18">
        <v>1.6743260207155001E-2</v>
      </c>
      <c r="H165" s="18">
        <v>1.0692742026094E-2</v>
      </c>
      <c r="I165" s="18">
        <v>6.7002557638674003E-3</v>
      </c>
      <c r="J165" s="18">
        <v>4.1802080256746997E-3</v>
      </c>
      <c r="K165" s="18">
        <v>2.6133390109938999E-3</v>
      </c>
      <c r="L165" s="18">
        <v>1.6411215321708E-3</v>
      </c>
      <c r="M165" s="18">
        <v>1.0357583983312E-3</v>
      </c>
      <c r="N165" s="16"/>
      <c r="O165" s="20">
        <v>2.8475737896466998E-49</v>
      </c>
    </row>
    <row r="166" spans="2:15" x14ac:dyDescent="0.3">
      <c r="B166" s="12" t="s">
        <v>26</v>
      </c>
      <c r="C166" s="18">
        <v>0</v>
      </c>
      <c r="D166" s="18">
        <v>9.9009900990099001E-2</v>
      </c>
      <c r="E166" s="18">
        <v>7.0401713438670993E-2</v>
      </c>
      <c r="F166" s="18">
        <v>4.2450938700825003E-2</v>
      </c>
      <c r="G166" s="18">
        <v>2.5252568033040001E-2</v>
      </c>
      <c r="H166" s="18">
        <v>1.5246748771344999E-2</v>
      </c>
      <c r="I166" s="18">
        <v>9.3611724814327002E-3</v>
      </c>
      <c r="J166" s="18">
        <v>5.8243817206405004E-3</v>
      </c>
      <c r="K166" s="18">
        <v>3.6593017017073999E-3</v>
      </c>
      <c r="L166" s="18">
        <v>2.315365549417E-3</v>
      </c>
      <c r="M166" s="18">
        <v>1.4726397610433E-3</v>
      </c>
      <c r="N166" s="16"/>
      <c r="O166" s="20">
        <v>4.1859774146289002E-49</v>
      </c>
    </row>
    <row r="167" spans="2:15" x14ac:dyDescent="0.3">
      <c r="B167" s="12" t="s">
        <v>27</v>
      </c>
      <c r="C167" s="18">
        <v>1</v>
      </c>
      <c r="D167" s="18">
        <v>0.30693069306930998</v>
      </c>
      <c r="E167" s="18">
        <v>0.12056426434723</v>
      </c>
      <c r="F167" s="18">
        <v>5.9124960791612002E-2</v>
      </c>
      <c r="G167" s="18">
        <v>3.3189971861954E-2</v>
      </c>
      <c r="H167" s="18">
        <v>1.9964782350279001E-2</v>
      </c>
      <c r="I167" s="18">
        <v>1.2413277572898E-2</v>
      </c>
      <c r="J167" s="18">
        <v>7.8449713680022997E-3</v>
      </c>
      <c r="K167" s="18">
        <v>5.0002967827342997E-3</v>
      </c>
      <c r="L167" s="18">
        <v>3.2023499202141E-3</v>
      </c>
      <c r="M167" s="18">
        <v>2.0567173769064002E-3</v>
      </c>
      <c r="N167" s="16"/>
      <c r="O167" s="20">
        <v>6.0416332585458002E-49</v>
      </c>
    </row>
    <row r="168" spans="2:15" x14ac:dyDescent="0.3">
      <c r="B168" s="12" t="s">
        <v>28</v>
      </c>
      <c r="C168" s="18">
        <v>0</v>
      </c>
      <c r="D168" s="18">
        <v>9.9009900990099001E-2</v>
      </c>
      <c r="E168" s="18">
        <v>8.1705893361613005E-2</v>
      </c>
      <c r="F168" s="18">
        <v>5.5277004792119E-2</v>
      </c>
      <c r="G168" s="18">
        <v>3.6079181237623E-2</v>
      </c>
      <c r="H168" s="18">
        <v>2.3441311852171E-2</v>
      </c>
      <c r="I168" s="18">
        <v>1.5246847918953E-2</v>
      </c>
      <c r="J168" s="18">
        <v>9.9232840056173999E-3</v>
      </c>
      <c r="K168" s="18">
        <v>6.4562870110955999E-3</v>
      </c>
      <c r="L168" s="18">
        <v>4.1968146822118999E-3</v>
      </c>
      <c r="M168" s="18">
        <v>2.7251827743351E-3</v>
      </c>
      <c r="N168" s="16"/>
      <c r="O168" s="20">
        <v>8.2745802860789995E-49</v>
      </c>
    </row>
    <row r="169" spans="2:15" x14ac:dyDescent="0.3">
      <c r="B169" s="12" t="s">
        <v>29</v>
      </c>
      <c r="C169" s="18">
        <v>0</v>
      </c>
      <c r="D169" s="18">
        <v>7.9207920792079001E-2</v>
      </c>
      <c r="E169" s="18">
        <v>7.8050309981492996E-2</v>
      </c>
      <c r="F169" s="18">
        <v>5.9988147631010999E-2</v>
      </c>
      <c r="G169" s="18">
        <v>4.2878851980748998E-2</v>
      </c>
      <c r="H169" s="18">
        <v>2.9551357961081999E-2</v>
      </c>
      <c r="I169" s="18">
        <v>1.9950642488940001E-2</v>
      </c>
      <c r="J169" s="18">
        <v>1.32941328017E-2</v>
      </c>
      <c r="K169" s="18">
        <v>8.7818893697565997E-3</v>
      </c>
      <c r="L169" s="18">
        <v>5.7664589234059996E-3</v>
      </c>
      <c r="M169" s="18">
        <v>3.7703809152974002E-3</v>
      </c>
      <c r="N169" s="16"/>
      <c r="O169" s="20">
        <v>1.1659936226922001E-48</v>
      </c>
    </row>
    <row r="170" spans="2:15" x14ac:dyDescent="0.3">
      <c r="B170" s="12" t="s">
        <v>30</v>
      </c>
      <c r="C170" s="18">
        <v>0</v>
      </c>
      <c r="D170" s="18">
        <v>2.970297029703E-2</v>
      </c>
      <c r="E170" s="18">
        <v>6.4842721895951999E-2</v>
      </c>
      <c r="F170" s="18">
        <v>5.7636818770327003E-2</v>
      </c>
      <c r="G170" s="18">
        <v>4.4195950902408999E-2</v>
      </c>
      <c r="H170" s="18">
        <v>3.1418921806967003E-2</v>
      </c>
      <c r="I170" s="18">
        <v>2.1542426463416E-2</v>
      </c>
      <c r="J170" s="18">
        <v>1.4470006087701E-2</v>
      </c>
      <c r="K170" s="18">
        <v>9.6008534364028005E-3</v>
      </c>
      <c r="L170" s="18">
        <v>6.3204283602859004E-3</v>
      </c>
      <c r="M170" s="18">
        <v>4.1391505158617E-3</v>
      </c>
      <c r="N170" s="16"/>
      <c r="O170" s="20">
        <v>1.2846034188321E-48</v>
      </c>
    </row>
    <row r="171" spans="2:15" x14ac:dyDescent="0.3">
      <c r="B171" s="12" t="s">
        <v>31</v>
      </c>
      <c r="C171" s="18">
        <v>0</v>
      </c>
      <c r="D171" s="18">
        <v>0.35643564356436003</v>
      </c>
      <c r="E171" s="18">
        <v>0.23818045170853999</v>
      </c>
      <c r="F171" s="18">
        <v>0.17735528776341</v>
      </c>
      <c r="G171" s="18">
        <v>0.12232539870513</v>
      </c>
      <c r="H171" s="18">
        <v>8.2702967299605995E-2</v>
      </c>
      <c r="I171" s="18">
        <v>5.5025598154385E-2</v>
      </c>
      <c r="J171" s="18">
        <v>3.6280710458696998E-2</v>
      </c>
      <c r="K171" s="18">
        <v>2.3778701951689001E-2</v>
      </c>
      <c r="L171" s="18">
        <v>1.5522872579188E-2</v>
      </c>
      <c r="M171" s="18">
        <v>1.0105453935433001E-2</v>
      </c>
      <c r="N171" s="16"/>
      <c r="O171" s="20">
        <v>3.0843795961385998E-48</v>
      </c>
    </row>
    <row r="172" spans="2:15" x14ac:dyDescent="0.3">
      <c r="B172" s="12" t="s">
        <v>32</v>
      </c>
      <c r="C172" s="18">
        <v>0</v>
      </c>
      <c r="D172" s="18">
        <v>0</v>
      </c>
      <c r="E172" s="18">
        <v>0.31366336633663</v>
      </c>
      <c r="F172" s="18">
        <v>0.52326216384015001</v>
      </c>
      <c r="G172" s="18">
        <v>0.67933481707193999</v>
      </c>
      <c r="H172" s="18">
        <v>0.78698116793244999</v>
      </c>
      <c r="I172" s="18">
        <v>0.85975977915611002</v>
      </c>
      <c r="J172" s="18">
        <v>0.90818230553196999</v>
      </c>
      <c r="K172" s="18">
        <v>0.94010933073561997</v>
      </c>
      <c r="L172" s="18">
        <v>0.96103458845310996</v>
      </c>
      <c r="M172" s="18">
        <v>0.97469471632279003</v>
      </c>
      <c r="N172" s="16"/>
      <c r="O172" s="20">
        <v>1</v>
      </c>
    </row>
    <row r="173" spans="2:15" x14ac:dyDescent="0.3">
      <c r="B173" s="27" t="s">
        <v>49</v>
      </c>
      <c r="C173" s="28"/>
      <c r="D173" s="28">
        <v>730.15049504951003</v>
      </c>
      <c r="E173" s="28">
        <v>469.79282672822001</v>
      </c>
      <c r="F173" s="28">
        <v>295.44297509677</v>
      </c>
      <c r="G173" s="28">
        <v>184.19529699249</v>
      </c>
      <c r="H173" s="28">
        <v>114.79157429903999</v>
      </c>
      <c r="I173" s="28">
        <v>71.797592678406005</v>
      </c>
      <c r="J173" s="28">
        <v>45.132538911083998</v>
      </c>
      <c r="K173" s="28">
        <v>28.515696142677001</v>
      </c>
      <c r="L173" s="28">
        <v>18.099545033323</v>
      </c>
      <c r="M173" s="28">
        <v>11.532648450945</v>
      </c>
      <c r="N173" s="28"/>
      <c r="O173" s="25">
        <v>3.2892329958415999E-45</v>
      </c>
    </row>
    <row r="174" spans="2:15" x14ac:dyDescent="0.3">
      <c r="B174" s="29" t="s">
        <v>74</v>
      </c>
      <c r="C174" s="30"/>
      <c r="D174" s="30">
        <v>0.86956521739129999</v>
      </c>
      <c r="E174" s="30">
        <v>0.75614366729678995</v>
      </c>
      <c r="F174" s="30">
        <v>0.65751623243198998</v>
      </c>
      <c r="G174" s="30">
        <v>0.57175324559302998</v>
      </c>
      <c r="H174" s="30">
        <v>0.49717673529828998</v>
      </c>
      <c r="I174" s="30">
        <v>0.43232759591156</v>
      </c>
      <c r="J174" s="30">
        <v>0.37593703992309002</v>
      </c>
      <c r="K174" s="30">
        <v>0.32690177384616997</v>
      </c>
      <c r="L174" s="30">
        <v>0.28426241204015001</v>
      </c>
      <c r="M174" s="30">
        <v>0.24718470612186999</v>
      </c>
      <c r="N174" s="30"/>
      <c r="O174" s="31">
        <v>6.6917531433015998E-16</v>
      </c>
    </row>
    <row r="175" spans="2:15" x14ac:dyDescent="0.3">
      <c r="B175" s="27" t="s">
        <v>75</v>
      </c>
      <c r="C175" s="28"/>
      <c r="D175" s="28">
        <v>634.91347395609</v>
      </c>
      <c r="E175" s="28">
        <v>355.23087087200003</v>
      </c>
      <c r="F175" s="28">
        <v>194.25855188412999</v>
      </c>
      <c r="G175" s="28">
        <v>105.31425887843</v>
      </c>
      <c r="H175" s="28">
        <v>57.071700149747002</v>
      </c>
      <c r="I175" s="28">
        <v>31.040080634892</v>
      </c>
      <c r="J175" s="28">
        <v>16.966993082447001</v>
      </c>
      <c r="K175" s="28">
        <v>9.3218316514994992</v>
      </c>
      <c r="L175" s="28">
        <v>5.1450203280015003</v>
      </c>
      <c r="M175" s="28">
        <v>2.8506943181534998</v>
      </c>
      <c r="N175" s="28"/>
      <c r="O175" s="25">
        <v>2.2010735238975E-60</v>
      </c>
    </row>
    <row r="176" spans="2:15" x14ac:dyDescent="0.3">
      <c r="B176" s="27" t="s">
        <v>76</v>
      </c>
      <c r="C176" s="28"/>
      <c r="D176" s="28">
        <v>634.91347395609</v>
      </c>
      <c r="E176" s="28">
        <v>990.14434482808997</v>
      </c>
      <c r="F176" s="28">
        <v>1184.4028967121999</v>
      </c>
      <c r="G176" s="28">
        <v>1289.7171555906</v>
      </c>
      <c r="H176" s="28">
        <v>1346.7888557404001</v>
      </c>
      <c r="I176" s="28">
        <v>1377.8289363752999</v>
      </c>
      <c r="J176" s="28">
        <v>1394.7959294576999</v>
      </c>
      <c r="K176" s="28">
        <v>1404.1177611092</v>
      </c>
      <c r="L176" s="28">
        <v>1409.2627814371999</v>
      </c>
      <c r="M176" s="28">
        <v>1412.1134757554</v>
      </c>
      <c r="N176" s="28"/>
      <c r="O176" s="25">
        <v>1415.7003472768999</v>
      </c>
    </row>
    <row r="177" spans="2:15" x14ac:dyDescent="0.3">
      <c r="B177" s="13"/>
      <c r="C177" s="19"/>
      <c r="D177" s="19"/>
      <c r="E177" s="19"/>
      <c r="F177" s="19"/>
      <c r="G177" s="19"/>
      <c r="H177" s="19"/>
      <c r="I177" s="19"/>
      <c r="J177" s="19"/>
      <c r="K177" s="19"/>
      <c r="L177" s="19"/>
      <c r="M177" s="19"/>
      <c r="N177" s="13"/>
      <c r="O177" s="19"/>
    </row>
    <row r="211" spans="2:15" x14ac:dyDescent="0.3">
      <c r="B211" s="5" t="s">
        <v>81</v>
      </c>
    </row>
    <row r="213" spans="2:15" ht="27" customHeight="1" x14ac:dyDescent="0.3">
      <c r="B213" s="6" t="s">
        <v>82</v>
      </c>
    </row>
    <row r="215" spans="2:15" x14ac:dyDescent="0.3">
      <c r="B215" s="8" t="s">
        <v>82</v>
      </c>
    </row>
    <row r="216" spans="2:15" x14ac:dyDescent="0.3">
      <c r="B216" s="9"/>
      <c r="C216" s="10" t="s">
        <v>12</v>
      </c>
      <c r="D216" s="10" t="s">
        <v>13</v>
      </c>
      <c r="E216" s="10" t="s">
        <v>14</v>
      </c>
      <c r="F216" s="10" t="s">
        <v>15</v>
      </c>
      <c r="G216" s="10" t="s">
        <v>16</v>
      </c>
      <c r="H216" s="10" t="s">
        <v>17</v>
      </c>
      <c r="I216" s="10" t="s">
        <v>18</v>
      </c>
      <c r="J216" s="10" t="s">
        <v>19</v>
      </c>
      <c r="K216" s="10" t="s">
        <v>20</v>
      </c>
      <c r="L216" s="10" t="s">
        <v>21</v>
      </c>
      <c r="M216" s="10" t="s">
        <v>22</v>
      </c>
      <c r="N216" s="10" t="s">
        <v>23</v>
      </c>
      <c r="O216" s="11" t="s">
        <v>24</v>
      </c>
    </row>
    <row r="217" spans="2:15" x14ac:dyDescent="0.3">
      <c r="B217" s="12" t="s">
        <v>25</v>
      </c>
      <c r="C217" s="18">
        <v>0</v>
      </c>
      <c r="D217" s="18">
        <v>0.01</v>
      </c>
      <c r="E217" s="18">
        <v>1.3177017701770001E-2</v>
      </c>
      <c r="F217" s="18">
        <v>1.1801428243274001E-2</v>
      </c>
      <c r="G217" s="18">
        <v>8.9980551023606994E-3</v>
      </c>
      <c r="H217" s="18">
        <v>6.3392570507998999E-3</v>
      </c>
      <c r="I217" s="18">
        <v>4.2878668557646002E-3</v>
      </c>
      <c r="J217" s="18">
        <v>2.8391569036882E-3</v>
      </c>
      <c r="K217" s="18">
        <v>1.858976583359E-3</v>
      </c>
      <c r="L217" s="18">
        <v>1.2100177638298001E-3</v>
      </c>
      <c r="M217" s="18">
        <v>7.8513110095881E-4</v>
      </c>
      <c r="N217" s="16"/>
      <c r="O217" s="20">
        <v>2.3615242715774999E-49</v>
      </c>
    </row>
    <row r="218" spans="2:15" x14ac:dyDescent="0.3">
      <c r="B218" s="12" t="s">
        <v>26</v>
      </c>
      <c r="C218" s="18">
        <v>0</v>
      </c>
      <c r="D218" s="18">
        <v>0.03</v>
      </c>
      <c r="E218" s="18">
        <v>3.1016101610160999E-2</v>
      </c>
      <c r="F218" s="18">
        <v>2.3158796107814E-2</v>
      </c>
      <c r="G218" s="18">
        <v>1.5660693092797998E-2</v>
      </c>
      <c r="H218" s="18">
        <v>1.0251303884822999E-2</v>
      </c>
      <c r="I218" s="18">
        <v>6.6447081594191004E-3</v>
      </c>
      <c r="J218" s="18">
        <v>4.2963722043463997E-3</v>
      </c>
      <c r="K218" s="18">
        <v>2.7769246232829999E-3</v>
      </c>
      <c r="L218" s="18">
        <v>1.7949370470789999E-3</v>
      </c>
      <c r="M218" s="18">
        <v>1.1602676424254E-3</v>
      </c>
      <c r="N218" s="16"/>
      <c r="O218" s="20">
        <v>3.4714771223356998E-49</v>
      </c>
    </row>
    <row r="219" spans="2:15" x14ac:dyDescent="0.3">
      <c r="B219" s="12" t="s">
        <v>27</v>
      </c>
      <c r="C219" s="18">
        <v>0</v>
      </c>
      <c r="D219" s="18">
        <v>0.1</v>
      </c>
      <c r="E219" s="18">
        <v>6.8770497049705004E-2</v>
      </c>
      <c r="F219" s="18">
        <v>4.1377875985378003E-2</v>
      </c>
      <c r="G219" s="18">
        <v>2.5034956598247001E-2</v>
      </c>
      <c r="H219" s="18">
        <v>1.5535150088966001E-2</v>
      </c>
      <c r="I219" s="18">
        <v>9.8229280265068001E-3</v>
      </c>
      <c r="J219" s="18">
        <v>6.2788832177192002E-3</v>
      </c>
      <c r="K219" s="18">
        <v>4.0361284171049E-3</v>
      </c>
      <c r="L219" s="18">
        <v>2.6016487730459999E-3</v>
      </c>
      <c r="M219" s="18">
        <v>1.6792130435658E-3</v>
      </c>
      <c r="N219" s="16"/>
      <c r="O219" s="20">
        <v>5.0103929288504002E-49</v>
      </c>
    </row>
    <row r="220" spans="2:15" x14ac:dyDescent="0.3">
      <c r="B220" s="12" t="s">
        <v>28</v>
      </c>
      <c r="C220" s="18">
        <v>1</v>
      </c>
      <c r="D220" s="18">
        <v>0.3</v>
      </c>
      <c r="E220" s="18">
        <v>0.11898025802580001</v>
      </c>
      <c r="F220" s="18">
        <v>5.9771667058514999E-2</v>
      </c>
      <c r="G220" s="18">
        <v>3.4533606510777998E-2</v>
      </c>
      <c r="H220" s="18">
        <v>2.1266503257274E-2</v>
      </c>
      <c r="I220" s="18">
        <v>1.3454600716481999E-2</v>
      </c>
      <c r="J220" s="18">
        <v>8.6097626481002002E-3</v>
      </c>
      <c r="K220" s="18">
        <v>5.5371317536523001E-3</v>
      </c>
      <c r="L220" s="18">
        <v>3.5692546944474002E-3</v>
      </c>
      <c r="M220" s="18">
        <v>2.3032981279445001E-3</v>
      </c>
      <c r="N220" s="16"/>
      <c r="O220" s="20">
        <v>6.8622004647388997E-49</v>
      </c>
    </row>
    <row r="221" spans="2:15" x14ac:dyDescent="0.3">
      <c r="B221" s="12" t="s">
        <v>29</v>
      </c>
      <c r="C221" s="18">
        <v>0</v>
      </c>
      <c r="D221" s="18">
        <v>0.1</v>
      </c>
      <c r="E221" s="18">
        <v>9.1613901390139002E-2</v>
      </c>
      <c r="F221" s="18">
        <v>6.5430581799913998E-2</v>
      </c>
      <c r="G221" s="18">
        <v>4.3816420476760001E-2</v>
      </c>
      <c r="H221" s="18">
        <v>2.8671577322265E-2</v>
      </c>
      <c r="I221" s="18">
        <v>1.8607056802221002E-2</v>
      </c>
      <c r="J221" s="18">
        <v>1.2037637913513E-2</v>
      </c>
      <c r="K221" s="18">
        <v>7.7786377682752001E-3</v>
      </c>
      <c r="L221" s="18">
        <v>5.0245212910023998E-3</v>
      </c>
      <c r="M221" s="18">
        <v>3.2452201183811999E-3</v>
      </c>
      <c r="N221" s="16"/>
      <c r="O221" s="20">
        <v>9.6697133907594001E-49</v>
      </c>
    </row>
    <row r="222" spans="2:15" x14ac:dyDescent="0.3">
      <c r="B222" s="12" t="s">
        <v>30</v>
      </c>
      <c r="C222" s="18">
        <v>0</v>
      </c>
      <c r="D222" s="18">
        <v>0.08</v>
      </c>
      <c r="E222" s="18">
        <v>9.1465366536654005E-2</v>
      </c>
      <c r="F222" s="18">
        <v>6.8042370490093998E-2</v>
      </c>
      <c r="G222" s="18">
        <v>4.6878574933196998E-2</v>
      </c>
      <c r="H222" s="18">
        <v>3.1110836141777998E-2</v>
      </c>
      <c r="I222" s="18">
        <v>2.0345438397069999E-2</v>
      </c>
      <c r="J222" s="18">
        <v>1.3213578632274001E-2</v>
      </c>
      <c r="K222" s="18">
        <v>8.5552024584253008E-3</v>
      </c>
      <c r="L222" s="18">
        <v>5.5313864562364003E-3</v>
      </c>
      <c r="M222" s="18">
        <v>3.5742061280884998E-3</v>
      </c>
      <c r="N222" s="16"/>
      <c r="O222" s="20">
        <v>1.0653357479105E-48</v>
      </c>
    </row>
    <row r="223" spans="2:15" x14ac:dyDescent="0.3">
      <c r="B223" s="12" t="s">
        <v>31</v>
      </c>
      <c r="C223" s="18">
        <v>0</v>
      </c>
      <c r="D223" s="18">
        <v>0.38</v>
      </c>
      <c r="E223" s="18">
        <v>0.25057685768576998</v>
      </c>
      <c r="F223" s="18">
        <v>0.17550964555153001</v>
      </c>
      <c r="G223" s="18">
        <v>0.11572157043703001</v>
      </c>
      <c r="H223" s="18">
        <v>7.5634267420678997E-2</v>
      </c>
      <c r="I223" s="18">
        <v>4.9088140878923998E-2</v>
      </c>
      <c r="J223" s="18">
        <v>3.1777784343294001E-2</v>
      </c>
      <c r="K223" s="18">
        <v>2.0545724036736001E-2</v>
      </c>
      <c r="L223" s="18">
        <v>1.3276722462866999E-2</v>
      </c>
      <c r="M223" s="18">
        <v>8.5776365598208004E-3</v>
      </c>
      <c r="N223" s="16"/>
      <c r="O223" s="20">
        <v>2.5579099321403E-48</v>
      </c>
    </row>
    <row r="224" spans="2:15" x14ac:dyDescent="0.3">
      <c r="B224" s="12" t="s">
        <v>32</v>
      </c>
      <c r="C224" s="18">
        <v>0</v>
      </c>
      <c r="D224" s="18">
        <v>0</v>
      </c>
      <c r="E224" s="18">
        <v>0.33439999999999998</v>
      </c>
      <c r="F224" s="18">
        <v>0.55490763476348004</v>
      </c>
      <c r="G224" s="18">
        <v>0.70935612284882998</v>
      </c>
      <c r="H224" s="18">
        <v>0.81119110483342005</v>
      </c>
      <c r="I224" s="18">
        <v>0.87774926016360999</v>
      </c>
      <c r="J224" s="18">
        <v>0.92094682413706996</v>
      </c>
      <c r="K224" s="18">
        <v>0.94891127435916001</v>
      </c>
      <c r="L224" s="18">
        <v>0.96699151151148999</v>
      </c>
      <c r="M224" s="18">
        <v>0.97867502727880995</v>
      </c>
      <c r="N224" s="16"/>
      <c r="O224" s="20">
        <v>1</v>
      </c>
    </row>
    <row r="225" spans="2:15" x14ac:dyDescent="0.3">
      <c r="B225" s="27" t="s">
        <v>49</v>
      </c>
      <c r="C225" s="28"/>
      <c r="D225" s="28">
        <v>356.60199999999998</v>
      </c>
      <c r="E225" s="28">
        <v>260.32691753975001</v>
      </c>
      <c r="F225" s="28">
        <v>179.32930224290001</v>
      </c>
      <c r="G225" s="28">
        <v>119.96709039220001</v>
      </c>
      <c r="H225" s="28">
        <v>79.003136753061995</v>
      </c>
      <c r="I225" s="28">
        <v>51.588786766066001</v>
      </c>
      <c r="J225" s="28">
        <v>33.533753783206997</v>
      </c>
      <c r="K225" s="28">
        <v>21.743474682757999</v>
      </c>
      <c r="L225" s="28">
        <v>14.07918159742</v>
      </c>
      <c r="M225" s="28">
        <v>9.1093054287312007</v>
      </c>
      <c r="N225" s="28"/>
      <c r="O225" s="25">
        <v>2.7277971102260001E-45</v>
      </c>
    </row>
    <row r="226" spans="2:15" x14ac:dyDescent="0.3">
      <c r="B226" s="29" t="s">
        <v>74</v>
      </c>
      <c r="C226" s="30"/>
      <c r="D226" s="30">
        <v>0.86956521739129999</v>
      </c>
      <c r="E226" s="30">
        <v>0.75614366729678995</v>
      </c>
      <c r="F226" s="30">
        <v>0.65751623243198998</v>
      </c>
      <c r="G226" s="30">
        <v>0.57175324559302998</v>
      </c>
      <c r="H226" s="30">
        <v>0.49717673529828998</v>
      </c>
      <c r="I226" s="30">
        <v>0.43232759591156</v>
      </c>
      <c r="J226" s="30">
        <v>0.37593703992309002</v>
      </c>
      <c r="K226" s="30">
        <v>0.32690177384616997</v>
      </c>
      <c r="L226" s="30">
        <v>0.28426241204015001</v>
      </c>
      <c r="M226" s="30">
        <v>0.24718470612186999</v>
      </c>
      <c r="N226" s="30"/>
      <c r="O226" s="31">
        <v>6.6917531433015998E-16</v>
      </c>
    </row>
    <row r="227" spans="2:15" x14ac:dyDescent="0.3">
      <c r="B227" s="27" t="s">
        <v>75</v>
      </c>
      <c r="C227" s="28"/>
      <c r="D227" s="28">
        <v>310.08869565216997</v>
      </c>
      <c r="E227" s="28">
        <v>196.84455012458</v>
      </c>
      <c r="F227" s="28">
        <v>117.91192717541</v>
      </c>
      <c r="G227" s="28">
        <v>68.591573296093998</v>
      </c>
      <c r="H227" s="28">
        <v>39.278521609212</v>
      </c>
      <c r="I227" s="28">
        <v>22.303256158566999</v>
      </c>
      <c r="J227" s="28">
        <v>12.606580134769001</v>
      </c>
      <c r="K227" s="28">
        <v>7.1079804433726999</v>
      </c>
      <c r="L227" s="28">
        <v>4.0021821204338002</v>
      </c>
      <c r="M227" s="28">
        <v>2.2516809853752999</v>
      </c>
      <c r="N227" s="28"/>
      <c r="O227" s="25">
        <v>1.8253744886644001E-60</v>
      </c>
    </row>
    <row r="228" spans="2:15" x14ac:dyDescent="0.3">
      <c r="B228" s="27" t="s">
        <v>76</v>
      </c>
      <c r="C228" s="28"/>
      <c r="D228" s="28">
        <v>310.08869565216997</v>
      </c>
      <c r="E228" s="28">
        <v>506.93324577675003</v>
      </c>
      <c r="F228" s="28">
        <v>624.84517295216006</v>
      </c>
      <c r="G228" s="28">
        <v>693.43674624825996</v>
      </c>
      <c r="H228" s="28">
        <v>732.71526785747005</v>
      </c>
      <c r="I228" s="28">
        <v>755.01852401604003</v>
      </c>
      <c r="J228" s="28">
        <v>767.62510415079998</v>
      </c>
      <c r="K228" s="28">
        <v>774.73308459418001</v>
      </c>
      <c r="L228" s="28">
        <v>778.73526671461002</v>
      </c>
      <c r="M228" s="28">
        <v>780.98694769998997</v>
      </c>
      <c r="N228" s="28"/>
      <c r="O228" s="25">
        <v>783.87855583529995</v>
      </c>
    </row>
    <row r="229" spans="2:15" x14ac:dyDescent="0.3">
      <c r="B229" s="13"/>
      <c r="C229" s="19"/>
      <c r="D229" s="19"/>
      <c r="E229" s="19"/>
      <c r="F229" s="19"/>
      <c r="G229" s="19"/>
      <c r="H229" s="19"/>
      <c r="I229" s="19"/>
      <c r="J229" s="19"/>
      <c r="K229" s="19"/>
      <c r="L229" s="19"/>
      <c r="M229" s="19"/>
      <c r="N229" s="13"/>
      <c r="O229" s="19"/>
    </row>
    <row r="263" spans="2:15" x14ac:dyDescent="0.3">
      <c r="B263" s="5" t="s">
        <v>83</v>
      </c>
    </row>
    <row r="265" spans="2:15" ht="27" customHeight="1" x14ac:dyDescent="0.3">
      <c r="B265" s="6" t="s">
        <v>84</v>
      </c>
    </row>
    <row r="267" spans="2:15" x14ac:dyDescent="0.3">
      <c r="B267" s="8" t="s">
        <v>84</v>
      </c>
    </row>
    <row r="268" spans="2:15" x14ac:dyDescent="0.3">
      <c r="B268" s="9"/>
      <c r="C268" s="10" t="s">
        <v>12</v>
      </c>
      <c r="D268" s="10" t="s">
        <v>13</v>
      </c>
      <c r="E268" s="10" t="s">
        <v>14</v>
      </c>
      <c r="F268" s="10" t="s">
        <v>15</v>
      </c>
      <c r="G268" s="10" t="s">
        <v>16</v>
      </c>
      <c r="H268" s="10" t="s">
        <v>17</v>
      </c>
      <c r="I268" s="10" t="s">
        <v>18</v>
      </c>
      <c r="J268" s="10" t="s">
        <v>19</v>
      </c>
      <c r="K268" s="10" t="s">
        <v>20</v>
      </c>
      <c r="L268" s="10" t="s">
        <v>21</v>
      </c>
      <c r="M268" s="10" t="s">
        <v>22</v>
      </c>
      <c r="N268" s="10" t="s">
        <v>23</v>
      </c>
      <c r="O268" s="11" t="s">
        <v>24</v>
      </c>
    </row>
    <row r="269" spans="2:15" x14ac:dyDescent="0.3">
      <c r="B269" s="12" t="s">
        <v>25</v>
      </c>
      <c r="C269" s="18">
        <v>0</v>
      </c>
      <c r="D269" s="18">
        <v>0</v>
      </c>
      <c r="E269" s="18">
        <v>3.080198019802E-3</v>
      </c>
      <c r="F269" s="18">
        <v>4.3943118410850997E-3</v>
      </c>
      <c r="G269" s="18">
        <v>4.2672513817086999E-3</v>
      </c>
      <c r="H269" s="18">
        <v>3.5180408166001998E-3</v>
      </c>
      <c r="I269" s="18">
        <v>2.6580557288300999E-3</v>
      </c>
      <c r="J269" s="18">
        <v>1.9073447559148E-3</v>
      </c>
      <c r="K269" s="18">
        <v>1.3250059745463E-3</v>
      </c>
      <c r="L269" s="18">
        <v>9.0110342630781001E-4</v>
      </c>
      <c r="M269" s="18">
        <v>6.0405647539983002E-4</v>
      </c>
      <c r="N269" s="16"/>
      <c r="O269" s="20">
        <v>2.0023752133469999E-49</v>
      </c>
    </row>
    <row r="270" spans="2:15" x14ac:dyDescent="0.3">
      <c r="B270" s="12" t="s">
        <v>26</v>
      </c>
      <c r="C270" s="18">
        <v>0</v>
      </c>
      <c r="D270" s="18">
        <v>0.01</v>
      </c>
      <c r="E270" s="18">
        <v>1.2937623762376E-2</v>
      </c>
      <c r="F270" s="18">
        <v>1.1781647488511E-2</v>
      </c>
      <c r="G270" s="18">
        <v>9.2380124563445007E-3</v>
      </c>
      <c r="H270" s="18">
        <v>6.7133634229187998E-3</v>
      </c>
      <c r="I270" s="18">
        <v>4.6796804235339998E-3</v>
      </c>
      <c r="J270" s="18">
        <v>3.1833643307769E-3</v>
      </c>
      <c r="K270" s="18">
        <v>2.1326939472325001E-3</v>
      </c>
      <c r="L270" s="18">
        <v>1.4144549493892E-3</v>
      </c>
      <c r="M270" s="18">
        <v>9.3158685915959002E-4</v>
      </c>
      <c r="N270" s="16"/>
      <c r="O270" s="20">
        <v>2.9435224643373E-49</v>
      </c>
    </row>
    <row r="271" spans="2:15" x14ac:dyDescent="0.3">
      <c r="B271" s="12" t="s">
        <v>27</v>
      </c>
      <c r="C271" s="18">
        <v>0</v>
      </c>
      <c r="D271" s="18">
        <v>0.03</v>
      </c>
      <c r="E271" s="18">
        <v>3.2597029702970001E-2</v>
      </c>
      <c r="F271" s="18">
        <v>2.5397534897054E-2</v>
      </c>
      <c r="G271" s="18">
        <v>1.7669298165102001E-2</v>
      </c>
      <c r="H271" s="18">
        <v>1.1811669759213999E-2</v>
      </c>
      <c r="I271" s="18">
        <v>7.7753672540293002E-3</v>
      </c>
      <c r="J271" s="18">
        <v>5.0851954975726999E-3</v>
      </c>
      <c r="K271" s="18">
        <v>3.3146409285599999E-3</v>
      </c>
      <c r="L271" s="18">
        <v>2.1559567379927E-3</v>
      </c>
      <c r="M271" s="18">
        <v>1.4001407494635999E-3</v>
      </c>
      <c r="N271" s="16"/>
      <c r="O271" s="20">
        <v>4.2483944504019004E-49</v>
      </c>
    </row>
    <row r="272" spans="2:15" x14ac:dyDescent="0.3">
      <c r="B272" s="12" t="s">
        <v>28</v>
      </c>
      <c r="C272" s="18">
        <v>0</v>
      </c>
      <c r="D272" s="18">
        <v>0.11</v>
      </c>
      <c r="E272" s="18">
        <v>8.0362376237624003E-2</v>
      </c>
      <c r="F272" s="18">
        <v>4.9862688711445002E-2</v>
      </c>
      <c r="G272" s="18">
        <v>3.0605158642270001E-2</v>
      </c>
      <c r="H272" s="18">
        <v>1.9016079307313999E-2</v>
      </c>
      <c r="I272" s="18">
        <v>1.1961222550808E-2</v>
      </c>
      <c r="J272" s="18">
        <v>7.5879280622551002E-3</v>
      </c>
      <c r="K272" s="18">
        <v>4.8403096469191E-3</v>
      </c>
      <c r="L272" s="18">
        <v>3.0988469869764001E-3</v>
      </c>
      <c r="M272" s="18">
        <v>1.9888369788880001E-3</v>
      </c>
      <c r="N272" s="16"/>
      <c r="O272" s="20">
        <v>5.818572472445E-49</v>
      </c>
    </row>
    <row r="273" spans="2:15" x14ac:dyDescent="0.3">
      <c r="B273" s="12" t="s">
        <v>29</v>
      </c>
      <c r="C273" s="18">
        <v>1</v>
      </c>
      <c r="D273" s="18">
        <v>0.34</v>
      </c>
      <c r="E273" s="18">
        <v>0.15117326732673</v>
      </c>
      <c r="F273" s="18">
        <v>8.0104435221740003E-2</v>
      </c>
      <c r="G273" s="18">
        <v>4.6706655518869003E-2</v>
      </c>
      <c r="H273" s="18">
        <v>2.8428565742653001E-2</v>
      </c>
      <c r="I273" s="18">
        <v>1.7664719649406E-2</v>
      </c>
      <c r="J273" s="18">
        <v>1.1100285246338999E-2</v>
      </c>
      <c r="K273" s="18">
        <v>7.0251911660572002E-3</v>
      </c>
      <c r="L273" s="18">
        <v>4.4685027007104004E-3</v>
      </c>
      <c r="M273" s="18">
        <v>2.8528997886148998E-3</v>
      </c>
      <c r="N273" s="16"/>
      <c r="O273" s="20">
        <v>8.1991087903967997E-49</v>
      </c>
    </row>
    <row r="274" spans="2:15" x14ac:dyDescent="0.3">
      <c r="B274" s="12" t="s">
        <v>30</v>
      </c>
      <c r="C274" s="18">
        <v>0</v>
      </c>
      <c r="D274" s="18">
        <v>0.11</v>
      </c>
      <c r="E274" s="18">
        <v>0.11008910891088999</v>
      </c>
      <c r="F274" s="18">
        <v>7.5759363969070001E-2</v>
      </c>
      <c r="G274" s="18">
        <v>4.8954863594371997E-2</v>
      </c>
      <c r="H274" s="18">
        <v>3.0902231467928001E-2</v>
      </c>
      <c r="I274" s="18">
        <v>1.9447415026316001E-2</v>
      </c>
      <c r="J274" s="18">
        <v>1.2267285409919001E-2</v>
      </c>
      <c r="K274" s="18">
        <v>7.7692415298856003E-3</v>
      </c>
      <c r="L274" s="18">
        <v>4.9401576869795997E-3</v>
      </c>
      <c r="M274" s="18">
        <v>3.1521659412984998E-3</v>
      </c>
      <c r="N274" s="16"/>
      <c r="O274" s="20">
        <v>9.0331567673595999E-49</v>
      </c>
    </row>
    <row r="275" spans="2:15" x14ac:dyDescent="0.3">
      <c r="B275" s="12" t="s">
        <v>31</v>
      </c>
      <c r="C275" s="18">
        <v>0</v>
      </c>
      <c r="D275" s="18">
        <v>0.4</v>
      </c>
      <c r="E275" s="18">
        <v>0.25776039603959999</v>
      </c>
      <c r="F275" s="18">
        <v>0.17387086935623999</v>
      </c>
      <c r="G275" s="18">
        <v>0.11072324669299</v>
      </c>
      <c r="H275" s="18">
        <v>7.0338078845195995E-2</v>
      </c>
      <c r="I275" s="18">
        <v>4.4644059345130001E-2</v>
      </c>
      <c r="J275" s="18">
        <v>2.8412344451560999E-2</v>
      </c>
      <c r="K275" s="18">
        <v>1.8133801443763999E-2</v>
      </c>
      <c r="L275" s="18">
        <v>1.1604116878096E-2</v>
      </c>
      <c r="M275" s="18">
        <v>7.4418297209033002E-3</v>
      </c>
      <c r="N275" s="16"/>
      <c r="O275" s="20">
        <v>2.1688938401935001E-48</v>
      </c>
    </row>
    <row r="276" spans="2:15" x14ac:dyDescent="0.3">
      <c r="B276" s="12" t="s">
        <v>32</v>
      </c>
      <c r="C276" s="18">
        <v>0</v>
      </c>
      <c r="D276" s="18">
        <v>0</v>
      </c>
      <c r="E276" s="18">
        <v>0.35199999999999998</v>
      </c>
      <c r="F276" s="18">
        <v>0.57882914851485001</v>
      </c>
      <c r="G276" s="18">
        <v>0.73183551354833998</v>
      </c>
      <c r="H276" s="18">
        <v>0.82927197063818003</v>
      </c>
      <c r="I276" s="18">
        <v>0.89116948002194996</v>
      </c>
      <c r="J276" s="18">
        <v>0.93045625224565998</v>
      </c>
      <c r="K276" s="18">
        <v>0.95545911536303996</v>
      </c>
      <c r="L276" s="18">
        <v>0.97141686063355004</v>
      </c>
      <c r="M276" s="18">
        <v>0.98162848348626996</v>
      </c>
      <c r="N276" s="16"/>
      <c r="O276" s="20">
        <v>1</v>
      </c>
    </row>
    <row r="277" spans="2:15" x14ac:dyDescent="0.3">
      <c r="B277" s="27" t="s">
        <v>49</v>
      </c>
      <c r="C277" s="28"/>
      <c r="D277" s="28">
        <v>131.994</v>
      </c>
      <c r="E277" s="28">
        <v>126.03827227723001</v>
      </c>
      <c r="F277" s="28">
        <v>101.81248687417001</v>
      </c>
      <c r="G277" s="28">
        <v>75.828747154167004</v>
      </c>
      <c r="H277" s="28">
        <v>53.895452472899997</v>
      </c>
      <c r="I277" s="28">
        <v>37.204985326490998</v>
      </c>
      <c r="J277" s="28">
        <v>25.195214300204999</v>
      </c>
      <c r="K277" s="28">
        <v>16.840657432638</v>
      </c>
      <c r="L277" s="28">
        <v>11.154030177219999</v>
      </c>
      <c r="M277" s="28">
        <v>7.3396588385586004</v>
      </c>
      <c r="N277" s="28"/>
      <c r="O277" s="25">
        <v>2.3129439685611999E-45</v>
      </c>
    </row>
    <row r="278" spans="2:15" x14ac:dyDescent="0.3">
      <c r="B278" s="29" t="s">
        <v>74</v>
      </c>
      <c r="C278" s="30"/>
      <c r="D278" s="30">
        <v>0.86956521739129999</v>
      </c>
      <c r="E278" s="30">
        <v>0.75614366729678995</v>
      </c>
      <c r="F278" s="30">
        <v>0.65751623243198998</v>
      </c>
      <c r="G278" s="30">
        <v>0.57175324559302998</v>
      </c>
      <c r="H278" s="30">
        <v>0.49717673529828998</v>
      </c>
      <c r="I278" s="30">
        <v>0.43232759591156</v>
      </c>
      <c r="J278" s="30">
        <v>0.37593703992309002</v>
      </c>
      <c r="K278" s="30">
        <v>0.32690177384616997</v>
      </c>
      <c r="L278" s="30">
        <v>0.28426241204015001</v>
      </c>
      <c r="M278" s="30">
        <v>0.24718470612186999</v>
      </c>
      <c r="N278" s="30"/>
      <c r="O278" s="31">
        <v>6.6917531433015998E-16</v>
      </c>
    </row>
    <row r="279" spans="2:15" x14ac:dyDescent="0.3">
      <c r="B279" s="27" t="s">
        <v>75</v>
      </c>
      <c r="C279" s="28"/>
      <c r="D279" s="28">
        <v>114.77739130435</v>
      </c>
      <c r="E279" s="28">
        <v>95.303041419454004</v>
      </c>
      <c r="F279" s="28">
        <v>66.943362784037006</v>
      </c>
      <c r="G279" s="28">
        <v>43.355332294648001</v>
      </c>
      <c r="H279" s="28">
        <v>26.795565107901002</v>
      </c>
      <c r="I279" s="28">
        <v>16.084741862125998</v>
      </c>
      <c r="J279" s="28">
        <v>9.4718142842471007</v>
      </c>
      <c r="K279" s="28">
        <v>5.5052407874649001</v>
      </c>
      <c r="L279" s="28">
        <v>3.1706715221452</v>
      </c>
      <c r="M279" s="28">
        <v>1.8142514130439</v>
      </c>
      <c r="N279" s="28"/>
      <c r="O279" s="25">
        <v>1.5477650071899999E-60</v>
      </c>
    </row>
    <row r="280" spans="2:15" x14ac:dyDescent="0.3">
      <c r="B280" s="27" t="s">
        <v>76</v>
      </c>
      <c r="C280" s="28"/>
      <c r="D280" s="28">
        <v>114.77739130435</v>
      </c>
      <c r="E280" s="28">
        <v>210.08043272379999</v>
      </c>
      <c r="F280" s="28">
        <v>277.02379550784002</v>
      </c>
      <c r="G280" s="28">
        <v>320.37912780249002</v>
      </c>
      <c r="H280" s="28">
        <v>347.17469291038998</v>
      </c>
      <c r="I280" s="28">
        <v>363.25943477252002</v>
      </c>
      <c r="J280" s="28">
        <v>372.73124905676002</v>
      </c>
      <c r="K280" s="28">
        <v>378.23648984422999</v>
      </c>
      <c r="L280" s="28">
        <v>381.40716136637002</v>
      </c>
      <c r="M280" s="28">
        <v>383.22141277942001</v>
      </c>
      <c r="N280" s="28"/>
      <c r="O280" s="25">
        <v>385.60290802325</v>
      </c>
    </row>
    <row r="281" spans="2:15" x14ac:dyDescent="0.3">
      <c r="B281" s="13"/>
      <c r="C281" s="19"/>
      <c r="D281" s="19"/>
      <c r="E281" s="19"/>
      <c r="F281" s="19"/>
      <c r="G281" s="19"/>
      <c r="H281" s="19"/>
      <c r="I281" s="19"/>
      <c r="J281" s="19"/>
      <c r="K281" s="19"/>
      <c r="L281" s="19"/>
      <c r="M281" s="19"/>
      <c r="N281" s="13"/>
      <c r="O281" s="19"/>
    </row>
    <row r="315" spans="2:15" x14ac:dyDescent="0.3">
      <c r="B315" s="5" t="s">
        <v>85</v>
      </c>
    </row>
    <row r="317" spans="2:15" ht="27" customHeight="1" x14ac:dyDescent="0.3">
      <c r="B317" s="6" t="s">
        <v>86</v>
      </c>
    </row>
    <row r="319" spans="2:15" x14ac:dyDescent="0.3">
      <c r="B319" s="8" t="s">
        <v>86</v>
      </c>
    </row>
    <row r="320" spans="2:15" x14ac:dyDescent="0.3">
      <c r="B320" s="9"/>
      <c r="C320" s="10" t="s">
        <v>12</v>
      </c>
      <c r="D320" s="10" t="s">
        <v>13</v>
      </c>
      <c r="E320" s="10" t="s">
        <v>14</v>
      </c>
      <c r="F320" s="10" t="s">
        <v>15</v>
      </c>
      <c r="G320" s="10" t="s">
        <v>16</v>
      </c>
      <c r="H320" s="10" t="s">
        <v>17</v>
      </c>
      <c r="I320" s="10" t="s">
        <v>18</v>
      </c>
      <c r="J320" s="10" t="s">
        <v>19</v>
      </c>
      <c r="K320" s="10" t="s">
        <v>20</v>
      </c>
      <c r="L320" s="10" t="s">
        <v>21</v>
      </c>
      <c r="M320" s="10" t="s">
        <v>22</v>
      </c>
      <c r="N320" s="10" t="s">
        <v>23</v>
      </c>
      <c r="O320" s="11" t="s">
        <v>24</v>
      </c>
    </row>
    <row r="321" spans="2:15" x14ac:dyDescent="0.3">
      <c r="B321" s="12" t="s">
        <v>25</v>
      </c>
      <c r="C321" s="18">
        <v>0</v>
      </c>
      <c r="D321" s="18">
        <v>0</v>
      </c>
      <c r="E321" s="18">
        <v>4.9702970297029999E-4</v>
      </c>
      <c r="F321" s="18">
        <v>1.065839281948E-3</v>
      </c>
      <c r="G321" s="18">
        <v>1.3373615029238001E-3</v>
      </c>
      <c r="H321" s="18">
        <v>1.3069740174239E-3</v>
      </c>
      <c r="I321" s="18">
        <v>1.1112811672749001E-3</v>
      </c>
      <c r="J321" s="18">
        <v>8.672386670256E-4</v>
      </c>
      <c r="K321" s="18">
        <v>6.3998677341272996E-4</v>
      </c>
      <c r="L321" s="18">
        <v>4.5475435908767998E-4</v>
      </c>
      <c r="M321" s="18">
        <v>3.1476543167636002E-4</v>
      </c>
      <c r="N321" s="16"/>
      <c r="O321" s="20">
        <v>1.1432495349393E-49</v>
      </c>
    </row>
    <row r="322" spans="2:15" x14ac:dyDescent="0.3">
      <c r="B322" s="12" t="s">
        <v>26</v>
      </c>
      <c r="C322" s="18">
        <v>0</v>
      </c>
      <c r="D322" s="18">
        <v>0</v>
      </c>
      <c r="E322" s="18">
        <v>2.4900990099010001E-3</v>
      </c>
      <c r="F322" s="18">
        <v>3.5459530279760999E-3</v>
      </c>
      <c r="G322" s="18">
        <v>3.4793990208227999E-3</v>
      </c>
      <c r="H322" s="18">
        <v>2.8926205658707E-3</v>
      </c>
      <c r="I322" s="18">
        <v>2.1988895676869E-3</v>
      </c>
      <c r="J322" s="18">
        <v>1.5845603571564E-3</v>
      </c>
      <c r="K322" s="18">
        <v>1.1040001468961E-3</v>
      </c>
      <c r="L322" s="18">
        <v>7.5233169418813999E-4</v>
      </c>
      <c r="M322" s="18">
        <v>5.0504826209436002E-4</v>
      </c>
      <c r="N322" s="16"/>
      <c r="O322" s="20">
        <v>1.6805944590236E-49</v>
      </c>
    </row>
    <row r="323" spans="2:15" x14ac:dyDescent="0.3">
      <c r="B323" s="12" t="s">
        <v>27</v>
      </c>
      <c r="C323" s="18">
        <v>0</v>
      </c>
      <c r="D323" s="18">
        <v>0.01</v>
      </c>
      <c r="E323" s="18">
        <v>1.0569306930693001E-2</v>
      </c>
      <c r="F323" s="18">
        <v>1.0094191198328E-2</v>
      </c>
      <c r="G323" s="18">
        <v>8.0376550535152993E-3</v>
      </c>
      <c r="H323" s="18">
        <v>5.8633231620069002E-3</v>
      </c>
      <c r="I323" s="18">
        <v>4.0691961381034E-3</v>
      </c>
      <c r="J323" s="18">
        <v>2.7470097757666999E-3</v>
      </c>
      <c r="K323" s="18">
        <v>1.8250733033911999E-3</v>
      </c>
      <c r="L323" s="18">
        <v>1.2011270321888E-3</v>
      </c>
      <c r="M323" s="18">
        <v>7.8589197587474E-4</v>
      </c>
      <c r="N323" s="16"/>
      <c r="O323" s="20">
        <v>2.4256068229802002E-49</v>
      </c>
    </row>
    <row r="324" spans="2:15" x14ac:dyDescent="0.3">
      <c r="B324" s="12" t="s">
        <v>28</v>
      </c>
      <c r="C324" s="18">
        <v>0</v>
      </c>
      <c r="D324" s="18">
        <v>0.02</v>
      </c>
      <c r="E324" s="18">
        <v>2.8490099009901002E-2</v>
      </c>
      <c r="F324" s="18">
        <v>2.3146505678291001E-2</v>
      </c>
      <c r="G324" s="18">
        <v>1.6244796035949999E-2</v>
      </c>
      <c r="H324" s="18">
        <v>1.0721661782177001E-2</v>
      </c>
      <c r="I324" s="18">
        <v>6.9111003246861997E-3</v>
      </c>
      <c r="J324" s="18">
        <v>4.4177068266238002E-3</v>
      </c>
      <c r="K324" s="18">
        <v>2.8190619558742E-3</v>
      </c>
      <c r="L324" s="18">
        <v>1.8005619297385999E-3</v>
      </c>
      <c r="M324" s="18">
        <v>1.1520701479142E-3</v>
      </c>
      <c r="N324" s="16"/>
      <c r="O324" s="20">
        <v>3.3220947946187E-49</v>
      </c>
    </row>
    <row r="325" spans="2:15" x14ac:dyDescent="0.3">
      <c r="B325" s="12" t="s">
        <v>29</v>
      </c>
      <c r="C325" s="18">
        <v>0</v>
      </c>
      <c r="D325" s="18">
        <v>0.09</v>
      </c>
      <c r="E325" s="18">
        <v>7.6592079207920993E-2</v>
      </c>
      <c r="F325" s="18">
        <v>4.8704157365242001E-2</v>
      </c>
      <c r="G325" s="18">
        <v>2.9702278366734999E-2</v>
      </c>
      <c r="H325" s="18">
        <v>1.7997616747049E-2</v>
      </c>
      <c r="I325" s="18">
        <v>1.0996176415872E-2</v>
      </c>
      <c r="J325" s="18">
        <v>6.7880309769841997E-3</v>
      </c>
      <c r="K325" s="18">
        <v>4.2307921944777999E-3</v>
      </c>
      <c r="L325" s="18">
        <v>2.6581371172724002E-3</v>
      </c>
      <c r="M325" s="18">
        <v>1.6808019438880001E-3</v>
      </c>
      <c r="N325" s="16"/>
      <c r="O325" s="20">
        <v>4.6812541670799003E-49</v>
      </c>
    </row>
    <row r="326" spans="2:15" x14ac:dyDescent="0.3">
      <c r="B326" s="12" t="s">
        <v>30</v>
      </c>
      <c r="C326" s="18">
        <v>1</v>
      </c>
      <c r="D326" s="18">
        <v>0.28000000000000003</v>
      </c>
      <c r="E326" s="18">
        <v>0.13819702970296999</v>
      </c>
      <c r="F326" s="18">
        <v>6.6980922668505E-2</v>
      </c>
      <c r="G326" s="18">
        <v>3.6674070287261003E-2</v>
      </c>
      <c r="H326" s="18">
        <v>2.1041215474087001E-2</v>
      </c>
      <c r="I326" s="18">
        <v>1.2531961473848999E-2</v>
      </c>
      <c r="J326" s="18">
        <v>7.6344331236514002E-3</v>
      </c>
      <c r="K326" s="18">
        <v>4.7243288466383999E-3</v>
      </c>
      <c r="L326" s="18">
        <v>2.9557017973883999E-3</v>
      </c>
      <c r="M326" s="18">
        <v>1.8639880547516999E-3</v>
      </c>
      <c r="N326" s="16"/>
      <c r="O326" s="20">
        <v>5.1574511132985998E-49</v>
      </c>
    </row>
    <row r="327" spans="2:15" x14ac:dyDescent="0.3">
      <c r="B327" s="12" t="s">
        <v>31</v>
      </c>
      <c r="C327" s="18">
        <v>0</v>
      </c>
      <c r="D327" s="18">
        <v>0.6</v>
      </c>
      <c r="E327" s="18">
        <v>0.21516435643564</v>
      </c>
      <c r="F327" s="18">
        <v>0.12911779711634</v>
      </c>
      <c r="G327" s="18">
        <v>7.3556144607042004E-2</v>
      </c>
      <c r="H327" s="18">
        <v>4.4478885871439E-2</v>
      </c>
      <c r="I327" s="18">
        <v>2.7342272965713999E-2</v>
      </c>
      <c r="J327" s="18">
        <v>1.7060698116151001E-2</v>
      </c>
      <c r="K327" s="18">
        <v>1.0743020280455999E-2</v>
      </c>
      <c r="L327" s="18">
        <v>6.8097917244810003E-3</v>
      </c>
      <c r="M327" s="18">
        <v>4.3372231206026002E-3</v>
      </c>
      <c r="N327" s="16"/>
      <c r="O327" s="20">
        <v>1.2383227966498E-48</v>
      </c>
    </row>
    <row r="328" spans="2:15" x14ac:dyDescent="0.3">
      <c r="B328" s="12" t="s">
        <v>32</v>
      </c>
      <c r="C328" s="18">
        <v>0</v>
      </c>
      <c r="D328" s="18">
        <v>0</v>
      </c>
      <c r="E328" s="18">
        <v>0.52800000000000002</v>
      </c>
      <c r="F328" s="18">
        <v>0.71734463366336998</v>
      </c>
      <c r="G328" s="18">
        <v>0.83096829512574999</v>
      </c>
      <c r="H328" s="18">
        <v>0.89569770237994994</v>
      </c>
      <c r="I328" s="18">
        <v>0.93483912194680996</v>
      </c>
      <c r="J328" s="18">
        <v>0.95890032215664001</v>
      </c>
      <c r="K328" s="18">
        <v>0.97391373649885005</v>
      </c>
      <c r="L328" s="18">
        <v>0.98336759434566001</v>
      </c>
      <c r="M328" s="18">
        <v>0.98936021106320005</v>
      </c>
      <c r="N328" s="16"/>
      <c r="O328" s="20">
        <v>1</v>
      </c>
    </row>
    <row r="329" spans="2:15" x14ac:dyDescent="0.3">
      <c r="B329" s="27" t="s">
        <v>49</v>
      </c>
      <c r="C329" s="28"/>
      <c r="D329" s="28">
        <v>30.731999999999999</v>
      </c>
      <c r="E329" s="28">
        <v>39.833164950494997</v>
      </c>
      <c r="F329" s="28">
        <v>38.391837309166</v>
      </c>
      <c r="G329" s="28">
        <v>32.196496384920003</v>
      </c>
      <c r="H329" s="28">
        <v>24.832309777454</v>
      </c>
      <c r="I329" s="28">
        <v>18.161767755903998</v>
      </c>
      <c r="J329" s="28">
        <v>12.819583147491</v>
      </c>
      <c r="K329" s="28">
        <v>8.8300403418475994</v>
      </c>
      <c r="L329" s="28">
        <v>5.9781532909191002</v>
      </c>
      <c r="M329" s="28">
        <v>3.9977593379815</v>
      </c>
      <c r="N329" s="28"/>
      <c r="O329" s="25">
        <v>1.3205677431346E-45</v>
      </c>
    </row>
    <row r="330" spans="2:15" x14ac:dyDescent="0.3">
      <c r="B330" s="29" t="s">
        <v>74</v>
      </c>
      <c r="C330" s="30"/>
      <c r="D330" s="30">
        <v>0.86956521739129999</v>
      </c>
      <c r="E330" s="30">
        <v>0.75614366729678995</v>
      </c>
      <c r="F330" s="30">
        <v>0.65751623243198998</v>
      </c>
      <c r="G330" s="30">
        <v>0.57175324559302998</v>
      </c>
      <c r="H330" s="30">
        <v>0.49717673529828998</v>
      </c>
      <c r="I330" s="30">
        <v>0.43232759591156</v>
      </c>
      <c r="J330" s="30">
        <v>0.37593703992309002</v>
      </c>
      <c r="K330" s="30">
        <v>0.32690177384616997</v>
      </c>
      <c r="L330" s="30">
        <v>0.28426241204015001</v>
      </c>
      <c r="M330" s="30">
        <v>0.24718470612186999</v>
      </c>
      <c r="N330" s="30"/>
      <c r="O330" s="31">
        <v>6.6917531433015998E-16</v>
      </c>
    </row>
    <row r="331" spans="2:15" x14ac:dyDescent="0.3">
      <c r="B331" s="27" t="s">
        <v>75</v>
      </c>
      <c r="C331" s="28"/>
      <c r="D331" s="28">
        <v>26.723478260869999</v>
      </c>
      <c r="E331" s="28">
        <v>30.119595425705</v>
      </c>
      <c r="F331" s="28">
        <v>25.243256223665</v>
      </c>
      <c r="G331" s="28">
        <v>18.408451304802998</v>
      </c>
      <c r="H331" s="28">
        <v>12.34604670507</v>
      </c>
      <c r="I331" s="28">
        <v>7.8518333914141003</v>
      </c>
      <c r="J331" s="28">
        <v>4.8193561415157999</v>
      </c>
      <c r="K331" s="28">
        <v>2.8865558508831999</v>
      </c>
      <c r="L331" s="28">
        <v>1.6993642740224</v>
      </c>
      <c r="M331" s="28">
        <v>0.98818496710490999</v>
      </c>
      <c r="N331" s="28"/>
      <c r="O331" s="25">
        <v>8.8369133460637994E-61</v>
      </c>
    </row>
    <row r="332" spans="2:15" x14ac:dyDescent="0.3">
      <c r="B332" s="27" t="s">
        <v>76</v>
      </c>
      <c r="C332" s="28"/>
      <c r="D332" s="28">
        <v>26.723478260869999</v>
      </c>
      <c r="E332" s="28">
        <v>56.843073686575003</v>
      </c>
      <c r="F332" s="28">
        <v>82.086329910239996</v>
      </c>
      <c r="G332" s="28">
        <v>100.49478121504001</v>
      </c>
      <c r="H332" s="28">
        <v>112.84082792011</v>
      </c>
      <c r="I332" s="28">
        <v>120.69266131153</v>
      </c>
      <c r="J332" s="28">
        <v>125.51201745304</v>
      </c>
      <c r="K332" s="28">
        <v>128.39857330392999</v>
      </c>
      <c r="L332" s="28">
        <v>130.09793757795001</v>
      </c>
      <c r="M332" s="28">
        <v>131.08612254504999</v>
      </c>
      <c r="N332" s="28"/>
      <c r="O332" s="25">
        <v>132.41027342544001</v>
      </c>
    </row>
    <row r="333" spans="2:15" x14ac:dyDescent="0.3">
      <c r="B333" s="13"/>
      <c r="C333" s="19"/>
      <c r="D333" s="19"/>
      <c r="E333" s="19"/>
      <c r="F333" s="19"/>
      <c r="G333" s="19"/>
      <c r="H333" s="19"/>
      <c r="I333" s="19"/>
      <c r="J333" s="19"/>
      <c r="K333" s="19"/>
      <c r="L333" s="19"/>
      <c r="M333" s="19"/>
      <c r="N333" s="13"/>
      <c r="O333" s="19"/>
    </row>
    <row r="367" spans="2:2" x14ac:dyDescent="0.3">
      <c r="B367" s="5" t="s">
        <v>87</v>
      </c>
    </row>
    <row r="369" spans="2:15" ht="27" customHeight="1" x14ac:dyDescent="0.3">
      <c r="B369" s="6" t="s">
        <v>88</v>
      </c>
    </row>
    <row r="371" spans="2:15" x14ac:dyDescent="0.3">
      <c r="B371" s="8" t="s">
        <v>88</v>
      </c>
    </row>
    <row r="372" spans="2:15" x14ac:dyDescent="0.3">
      <c r="B372" s="9"/>
      <c r="C372" s="10" t="s">
        <v>12</v>
      </c>
      <c r="D372" s="10" t="s">
        <v>13</v>
      </c>
      <c r="E372" s="10" t="s">
        <v>14</v>
      </c>
      <c r="F372" s="10" t="s">
        <v>15</v>
      </c>
      <c r="G372" s="10" t="s">
        <v>16</v>
      </c>
      <c r="H372" s="10" t="s">
        <v>17</v>
      </c>
      <c r="I372" s="10" t="s">
        <v>18</v>
      </c>
      <c r="J372" s="10" t="s">
        <v>19</v>
      </c>
      <c r="K372" s="10" t="s">
        <v>20</v>
      </c>
      <c r="L372" s="10" t="s">
        <v>21</v>
      </c>
      <c r="M372" s="10" t="s">
        <v>22</v>
      </c>
      <c r="N372" s="10" t="s">
        <v>23</v>
      </c>
      <c r="O372" s="11" t="s">
        <v>24</v>
      </c>
    </row>
    <row r="373" spans="2:15" x14ac:dyDescent="0.3">
      <c r="B373" s="12" t="s">
        <v>25</v>
      </c>
      <c r="C373" s="18">
        <v>0</v>
      </c>
      <c r="D373" s="18">
        <v>0</v>
      </c>
      <c r="E373" s="18">
        <v>1E-4</v>
      </c>
      <c r="F373" s="18">
        <v>2.6393849384939E-4</v>
      </c>
      <c r="G373" s="18">
        <v>3.3511078022113998E-4</v>
      </c>
      <c r="H373" s="18">
        <v>3.2498701270877001E-4</v>
      </c>
      <c r="I373" s="18">
        <v>2.7349171639992002E-4</v>
      </c>
      <c r="J373" s="18">
        <v>2.1152283380453999E-4</v>
      </c>
      <c r="K373" s="18">
        <v>1.5499100507637001E-4</v>
      </c>
      <c r="L373" s="18">
        <v>1.09538886943E-4</v>
      </c>
      <c r="M373" s="18">
        <v>7.5513629154547003E-5</v>
      </c>
      <c r="N373" s="16"/>
      <c r="O373" s="20">
        <v>2.7107480342726E-50</v>
      </c>
    </row>
    <row r="374" spans="2:15" x14ac:dyDescent="0.3">
      <c r="B374" s="12" t="s">
        <v>26</v>
      </c>
      <c r="C374" s="18">
        <v>0</v>
      </c>
      <c r="D374" s="18">
        <v>0</v>
      </c>
      <c r="E374" s="18">
        <v>5.9999999999999995E-4</v>
      </c>
      <c r="F374" s="18">
        <v>8.9749764976498002E-4</v>
      </c>
      <c r="G374" s="18">
        <v>8.6871362797155997E-4</v>
      </c>
      <c r="H374" s="18">
        <v>7.1209922628413997E-4</v>
      </c>
      <c r="I374" s="18">
        <v>5.3532358680545003E-4</v>
      </c>
      <c r="J374" s="18">
        <v>3.8274865971516003E-4</v>
      </c>
      <c r="K374" s="18">
        <v>2.6522948053927999E-4</v>
      </c>
      <c r="L374" s="18">
        <v>1.8007007640149001E-4</v>
      </c>
      <c r="M374" s="18">
        <v>1.2056955448752E-4</v>
      </c>
      <c r="N374" s="16"/>
      <c r="O374" s="20">
        <v>3.9848414427294998E-50</v>
      </c>
    </row>
    <row r="375" spans="2:15" x14ac:dyDescent="0.3">
      <c r="B375" s="12" t="s">
        <v>27</v>
      </c>
      <c r="C375" s="18">
        <v>0</v>
      </c>
      <c r="D375" s="18">
        <v>0</v>
      </c>
      <c r="E375" s="18">
        <v>2.7000000000000001E-3</v>
      </c>
      <c r="F375" s="18">
        <v>2.5111604160416002E-3</v>
      </c>
      <c r="G375" s="18">
        <v>1.9832401026316001E-3</v>
      </c>
      <c r="H375" s="18">
        <v>1.4234409152166999E-3</v>
      </c>
      <c r="I375" s="18">
        <v>9.7876744662663993E-4</v>
      </c>
      <c r="J375" s="18">
        <v>6.5702598893421999E-4</v>
      </c>
      <c r="K375" s="18">
        <v>4.3510547916571002E-4</v>
      </c>
      <c r="L375" s="18">
        <v>2.8580637629914001E-4</v>
      </c>
      <c r="M375" s="18">
        <v>1.8678535244534E-4</v>
      </c>
      <c r="N375" s="16"/>
      <c r="O375" s="20">
        <v>5.7513331310127998E-50</v>
      </c>
    </row>
    <row r="376" spans="2:15" x14ac:dyDescent="0.3">
      <c r="B376" s="12" t="s">
        <v>28</v>
      </c>
      <c r="C376" s="18">
        <v>0</v>
      </c>
      <c r="D376" s="18">
        <v>0.01</v>
      </c>
      <c r="E376" s="18">
        <v>7.9000000000000008E-3</v>
      </c>
      <c r="F376" s="18">
        <v>5.8798817881788E-3</v>
      </c>
      <c r="G376" s="18">
        <v>3.9453177861918003E-3</v>
      </c>
      <c r="H376" s="18">
        <v>2.5630745072519E-3</v>
      </c>
      <c r="I376" s="18">
        <v>1.6408803543662999E-3</v>
      </c>
      <c r="J376" s="18">
        <v>1.0462707096640001E-3</v>
      </c>
      <c r="K376" s="18">
        <v>6.6715201447856002E-4</v>
      </c>
      <c r="L376" s="18">
        <v>4.2610556341402998E-4</v>
      </c>
      <c r="M376" s="18">
        <v>2.7270291093286001E-4</v>
      </c>
      <c r="N376" s="16"/>
      <c r="O376" s="20">
        <v>7.8769871834302001E-50</v>
      </c>
    </row>
    <row r="377" spans="2:15" x14ac:dyDescent="0.3">
      <c r="B377" s="12" t="s">
        <v>29</v>
      </c>
      <c r="C377" s="18">
        <v>0</v>
      </c>
      <c r="D377" s="18">
        <v>0.03</v>
      </c>
      <c r="E377" s="18">
        <v>1.84E-2</v>
      </c>
      <c r="F377" s="18">
        <v>1.1578703370337E-2</v>
      </c>
      <c r="G377" s="18">
        <v>6.9537714638706997E-3</v>
      </c>
      <c r="H377" s="18">
        <v>4.2155461396724001E-3</v>
      </c>
      <c r="I377" s="18">
        <v>2.5793820852662002E-3</v>
      </c>
      <c r="J377" s="18">
        <v>1.5957062707741001E-3</v>
      </c>
      <c r="K377" s="18">
        <v>9.9642741468403996E-4</v>
      </c>
      <c r="L377" s="18">
        <v>6.2700548822270004E-4</v>
      </c>
      <c r="M377" s="18">
        <v>3.9695126331313002E-4</v>
      </c>
      <c r="N377" s="16"/>
      <c r="O377" s="20">
        <v>1.1099676967737E-49</v>
      </c>
    </row>
    <row r="378" spans="2:15" x14ac:dyDescent="0.3">
      <c r="B378" s="12" t="s">
        <v>30</v>
      </c>
      <c r="C378" s="18">
        <v>0</v>
      </c>
      <c r="D378" s="18">
        <v>0.08</v>
      </c>
      <c r="E378" s="18">
        <v>2.6499999999999999E-2</v>
      </c>
      <c r="F378" s="18">
        <v>1.5273089308931001E-2</v>
      </c>
      <c r="G378" s="18">
        <v>8.3116784374533993E-3</v>
      </c>
      <c r="H378" s="18">
        <v>4.8713572801441004E-3</v>
      </c>
      <c r="I378" s="18">
        <v>2.9214725433825001E-3</v>
      </c>
      <c r="J378" s="18">
        <v>1.7894337526680999E-3</v>
      </c>
      <c r="K378" s="18">
        <v>1.1109089985124E-3</v>
      </c>
      <c r="L378" s="18">
        <v>6.9657557821188999E-4</v>
      </c>
      <c r="M378" s="18">
        <v>4.3997473896282999E-4</v>
      </c>
      <c r="N378" s="16"/>
      <c r="O378" s="20">
        <v>1.2228782990909001E-49</v>
      </c>
    </row>
    <row r="379" spans="2:15" x14ac:dyDescent="0.3">
      <c r="B379" s="12" t="s">
        <v>31</v>
      </c>
      <c r="C379" s="18">
        <v>1</v>
      </c>
      <c r="D379" s="18">
        <v>0</v>
      </c>
      <c r="E379" s="18">
        <v>6.3799999999999996E-2</v>
      </c>
      <c r="F379" s="18">
        <v>2.7451728972897001E-2</v>
      </c>
      <c r="G379" s="18">
        <v>1.7300646305509999E-2</v>
      </c>
      <c r="H379" s="18">
        <v>1.0363404673723001E-2</v>
      </c>
      <c r="I379" s="18">
        <v>6.4247959092778003E-3</v>
      </c>
      <c r="J379" s="18">
        <v>4.0175850264003001E-3</v>
      </c>
      <c r="K379" s="18">
        <v>2.5350040262717998E-3</v>
      </c>
      <c r="L379" s="18">
        <v>1.6089129061167E-3</v>
      </c>
      <c r="M379" s="18">
        <v>1.02567406893E-3</v>
      </c>
      <c r="N379" s="16"/>
      <c r="O379" s="20">
        <v>2.9361753355022E-49</v>
      </c>
    </row>
    <row r="380" spans="2:15" x14ac:dyDescent="0.3">
      <c r="B380" s="12" t="s">
        <v>32</v>
      </c>
      <c r="C380" s="18">
        <v>0</v>
      </c>
      <c r="D380" s="18">
        <v>0.88</v>
      </c>
      <c r="E380" s="18">
        <v>0.88</v>
      </c>
      <c r="F380" s="18">
        <v>0.93614399999999998</v>
      </c>
      <c r="G380" s="18">
        <v>0.96030152149615</v>
      </c>
      <c r="H380" s="18">
        <v>0.97552609024500003</v>
      </c>
      <c r="I380" s="18">
        <v>0.98464588635786998</v>
      </c>
      <c r="J380" s="18">
        <v>0.99029970675804002</v>
      </c>
      <c r="K380" s="18">
        <v>0.99383518158127004</v>
      </c>
      <c r="L380" s="18">
        <v>0.99606598512439004</v>
      </c>
      <c r="M380" s="18">
        <v>0.99748182848177003</v>
      </c>
      <c r="N380" s="16"/>
      <c r="O380" s="20">
        <v>1</v>
      </c>
    </row>
    <row r="381" spans="2:15" x14ac:dyDescent="0.3">
      <c r="B381" s="27" t="s">
        <v>49</v>
      </c>
      <c r="C381" s="28"/>
      <c r="D381" s="28">
        <v>8.1920000000000002</v>
      </c>
      <c r="E381" s="28">
        <v>9.9844000000000008</v>
      </c>
      <c r="F381" s="28">
        <v>9.5710705397540004</v>
      </c>
      <c r="G381" s="28">
        <v>7.9190146133874997</v>
      </c>
      <c r="H381" s="28">
        <v>6.0502530293405998</v>
      </c>
      <c r="I381" s="28">
        <v>4.393479723914</v>
      </c>
      <c r="J381" s="28">
        <v>3.0849788479277001</v>
      </c>
      <c r="K381" s="28">
        <v>2.1167606186375001</v>
      </c>
      <c r="L381" s="28">
        <v>1.4290576971544999</v>
      </c>
      <c r="M381" s="28">
        <v>0.95366498456434001</v>
      </c>
      <c r="N381" s="28"/>
      <c r="O381" s="25">
        <v>3.1311855412351999E-46</v>
      </c>
    </row>
    <row r="382" spans="2:15" x14ac:dyDescent="0.3">
      <c r="B382" s="29" t="s">
        <v>74</v>
      </c>
      <c r="C382" s="30"/>
      <c r="D382" s="30">
        <v>0.86956521739129999</v>
      </c>
      <c r="E382" s="30">
        <v>0.75614366729678995</v>
      </c>
      <c r="F382" s="30">
        <v>0.65751623243198998</v>
      </c>
      <c r="G382" s="30">
        <v>0.57175324559302998</v>
      </c>
      <c r="H382" s="30">
        <v>0.49717673529828998</v>
      </c>
      <c r="I382" s="30">
        <v>0.43232759591156</v>
      </c>
      <c r="J382" s="30">
        <v>0.37593703992309002</v>
      </c>
      <c r="K382" s="30">
        <v>0.32690177384616997</v>
      </c>
      <c r="L382" s="30">
        <v>0.28426241204015001</v>
      </c>
      <c r="M382" s="30">
        <v>0.24718470612186999</v>
      </c>
      <c r="N382" s="30"/>
      <c r="O382" s="31">
        <v>6.6917531433015998E-16</v>
      </c>
    </row>
    <row r="383" spans="2:15" x14ac:dyDescent="0.3">
      <c r="B383" s="27" t="s">
        <v>75</v>
      </c>
      <c r="C383" s="28"/>
      <c r="D383" s="28">
        <v>7.1234782608696001</v>
      </c>
      <c r="E383" s="28">
        <v>7.5496408317580004</v>
      </c>
      <c r="F383" s="28">
        <v>6.2931342416398</v>
      </c>
      <c r="G383" s="28">
        <v>4.5277223071029997</v>
      </c>
      <c r="H383" s="28">
        <v>3.0080450488562001</v>
      </c>
      <c r="I383" s="28">
        <v>1.8994225267259</v>
      </c>
      <c r="J383" s="28">
        <v>1.1597578163152999</v>
      </c>
      <c r="K383" s="28">
        <v>0.69197280104031</v>
      </c>
      <c r="L383" s="28">
        <v>0.40622738793767998</v>
      </c>
      <c r="M383" s="28">
        <v>0.23573139894824999</v>
      </c>
      <c r="N383" s="28"/>
      <c r="O383" s="25">
        <v>2.0953120687820999E-61</v>
      </c>
    </row>
    <row r="384" spans="2:15" x14ac:dyDescent="0.3">
      <c r="B384" s="27" t="s">
        <v>76</v>
      </c>
      <c r="C384" s="28"/>
      <c r="D384" s="28">
        <v>7.1234782608696001</v>
      </c>
      <c r="E384" s="28">
        <v>14.673119092627999</v>
      </c>
      <c r="F384" s="28">
        <v>20.966253334267002</v>
      </c>
      <c r="G384" s="28">
        <v>25.49397564137</v>
      </c>
      <c r="H384" s="28">
        <v>28.502020690226999</v>
      </c>
      <c r="I384" s="28">
        <v>30.401443216952998</v>
      </c>
      <c r="J384" s="28">
        <v>31.561201033267999</v>
      </c>
      <c r="K384" s="28">
        <v>32.253173834308001</v>
      </c>
      <c r="L384" s="28">
        <v>32.659401222245997</v>
      </c>
      <c r="M384" s="28">
        <v>32.895132621194001</v>
      </c>
      <c r="N384" s="28"/>
      <c r="O384" s="25">
        <v>33.210169280944001</v>
      </c>
    </row>
    <row r="385" spans="2:15" x14ac:dyDescent="0.3">
      <c r="B385" s="13"/>
      <c r="C385" s="19"/>
      <c r="D385" s="19"/>
      <c r="E385" s="19"/>
      <c r="F385" s="19"/>
      <c r="G385" s="19"/>
      <c r="H385" s="19"/>
      <c r="I385" s="19"/>
      <c r="J385" s="19"/>
      <c r="K385" s="19"/>
      <c r="L385" s="19"/>
      <c r="M385" s="19"/>
      <c r="N385" s="13"/>
      <c r="O385" s="19"/>
    </row>
    <row r="419" spans="2:2" x14ac:dyDescent="0.3">
      <c r="B419" s="5" t="s">
        <v>89</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0E13-9BD2-4D0C-B329-CA45BE4DF882}">
  <dimension ref="B1:R69"/>
  <sheetViews>
    <sheetView tabSelected="1" zoomScale="75" workbookViewId="0">
      <selection activeCell="K26" sqref="K26"/>
    </sheetView>
  </sheetViews>
  <sheetFormatPr defaultRowHeight="14.4" x14ac:dyDescent="0.3"/>
  <cols>
    <col min="2" max="2" width="15.33203125" customWidth="1"/>
    <col min="3" max="3" width="19.109375" customWidth="1"/>
    <col min="4" max="4" width="16.77734375" style="40" customWidth="1"/>
    <col min="5" max="5" width="21.88671875" style="40" bestFit="1" customWidth="1"/>
    <col min="6" max="6" width="15.21875" style="40" customWidth="1"/>
    <col min="7" max="7" width="15.77734375" style="40" bestFit="1" customWidth="1"/>
    <col min="8" max="8" width="16.6640625" style="40" bestFit="1" customWidth="1"/>
    <col min="9" max="9" width="29.33203125" style="40" bestFit="1" customWidth="1"/>
    <col min="10" max="10" width="14.77734375" style="40" customWidth="1"/>
    <col min="11" max="11" width="13.77734375" style="40" customWidth="1"/>
    <col min="12" max="12" width="21.88671875" style="40" bestFit="1" customWidth="1"/>
    <col min="13" max="13" width="24.44140625" style="40" customWidth="1"/>
    <col min="14" max="14" width="12.21875" style="40" bestFit="1" customWidth="1"/>
    <col min="15" max="15" width="20.6640625" style="40" customWidth="1"/>
    <col min="16" max="16" width="20.6640625" style="40" bestFit="1" customWidth="1"/>
    <col min="17" max="17" width="14.5546875" style="40" customWidth="1"/>
    <col min="18" max="18" width="11" style="40" bestFit="1" customWidth="1"/>
  </cols>
  <sheetData>
    <row r="1" spans="2:15" ht="15" thickBot="1" x14ac:dyDescent="0.35"/>
    <row r="2" spans="2:15" ht="16.2" thickBot="1" x14ac:dyDescent="0.35">
      <c r="B2" s="107" t="s">
        <v>110</v>
      </c>
      <c r="C2" s="108"/>
      <c r="D2" s="108"/>
      <c r="E2" s="108"/>
      <c r="F2" s="108"/>
      <c r="G2" s="108"/>
      <c r="H2" s="109"/>
      <c r="J2" s="93" t="s">
        <v>110</v>
      </c>
      <c r="K2" s="94"/>
      <c r="L2" s="94"/>
      <c r="M2" s="94"/>
      <c r="N2" s="94"/>
      <c r="O2" s="95"/>
    </row>
    <row r="3" spans="2:15" ht="16.2" thickBot="1" x14ac:dyDescent="0.35">
      <c r="B3" s="110" t="s">
        <v>104</v>
      </c>
      <c r="C3" s="111"/>
      <c r="D3" s="76" t="s">
        <v>93</v>
      </c>
      <c r="E3" s="76" t="s">
        <v>94</v>
      </c>
      <c r="F3" s="76" t="s">
        <v>95</v>
      </c>
      <c r="G3" s="76" t="s">
        <v>96</v>
      </c>
      <c r="H3" s="77" t="s">
        <v>107</v>
      </c>
      <c r="J3" s="98" t="s">
        <v>104</v>
      </c>
      <c r="K3" s="98"/>
      <c r="L3" s="62" t="s">
        <v>93</v>
      </c>
      <c r="M3" s="62" t="s">
        <v>94</v>
      </c>
      <c r="N3" s="46" t="s">
        <v>95</v>
      </c>
      <c r="O3" s="46" t="s">
        <v>107</v>
      </c>
    </row>
    <row r="4" spans="2:15" ht="15.6" x14ac:dyDescent="0.3">
      <c r="B4" s="71">
        <v>200</v>
      </c>
      <c r="C4" s="71" t="s">
        <v>25</v>
      </c>
      <c r="D4" s="72">
        <v>4410</v>
      </c>
      <c r="E4" s="73">
        <f>150</f>
        <v>150</v>
      </c>
      <c r="F4" s="78">
        <f xml:space="preserve"> (G4-E4)/E4</f>
        <v>22.306161520530669</v>
      </c>
      <c r="G4" s="74">
        <v>3495.9242280796002</v>
      </c>
      <c r="H4" s="75">
        <f t="shared" ref="H4:H10" si="0">E4*B4</f>
        <v>30000</v>
      </c>
      <c r="I4" s="54"/>
      <c r="J4" s="43" t="s">
        <v>111</v>
      </c>
      <c r="K4" s="47">
        <v>1000</v>
      </c>
      <c r="L4" s="57">
        <f>D4+D5</f>
        <v>6555</v>
      </c>
      <c r="M4" s="57">
        <f>E4+E5</f>
        <v>300</v>
      </c>
      <c r="N4" s="47">
        <f>L4/M4</f>
        <v>21.85</v>
      </c>
      <c r="O4" s="57">
        <f>H4+H5</f>
        <v>150000</v>
      </c>
    </row>
    <row r="5" spans="2:15" ht="15.6" x14ac:dyDescent="0.3">
      <c r="B5" s="67">
        <v>800</v>
      </c>
      <c r="C5" s="67" t="s">
        <v>26</v>
      </c>
      <c r="D5" s="49">
        <v>2145</v>
      </c>
      <c r="E5" s="49">
        <v>150</v>
      </c>
      <c r="F5" s="78">
        <f t="shared" ref="F5:F10" si="1" xml:space="preserve"> (G5-E5)/E5</f>
        <v>14.865004099642668</v>
      </c>
      <c r="G5" s="44">
        <v>2379.7506149464002</v>
      </c>
      <c r="H5" s="57">
        <f t="shared" si="0"/>
        <v>120000</v>
      </c>
      <c r="J5" s="43" t="s">
        <v>112</v>
      </c>
      <c r="K5" s="47">
        <f>B6+B7</f>
        <v>5400</v>
      </c>
      <c r="L5" s="57">
        <f>D6+D7</f>
        <v>1530</v>
      </c>
      <c r="M5" s="57">
        <f>E6+E7</f>
        <v>50</v>
      </c>
      <c r="N5" s="47">
        <f t="shared" ref="N5:N7" si="2">L5/M5</f>
        <v>30.6</v>
      </c>
      <c r="O5" s="57">
        <f>H6+H7</f>
        <v>135000</v>
      </c>
    </row>
    <row r="6" spans="2:15" ht="15.6" x14ac:dyDescent="0.3">
      <c r="B6" s="67">
        <v>1100</v>
      </c>
      <c r="C6" s="67" t="s">
        <v>27</v>
      </c>
      <c r="D6" s="49">
        <v>1100</v>
      </c>
      <c r="E6" s="49">
        <v>25</v>
      </c>
      <c r="F6" s="78">
        <f t="shared" si="1"/>
        <v>55.628013891075994</v>
      </c>
      <c r="G6" s="44">
        <v>1415.7003472768999</v>
      </c>
      <c r="H6" s="57">
        <f t="shared" si="0"/>
        <v>27500</v>
      </c>
      <c r="J6" s="43" t="s">
        <v>113</v>
      </c>
      <c r="K6" s="47">
        <f>B8+B9</f>
        <v>33400</v>
      </c>
      <c r="L6" s="57">
        <f>D8+D9</f>
        <v>102</v>
      </c>
      <c r="M6" s="57">
        <f>E8+E9</f>
        <v>20</v>
      </c>
      <c r="N6" s="47">
        <f t="shared" si="2"/>
        <v>5.0999999999999996</v>
      </c>
      <c r="O6" s="57">
        <f>H8+H9</f>
        <v>334000</v>
      </c>
    </row>
    <row r="7" spans="2:15" ht="15.6" x14ac:dyDescent="0.3">
      <c r="B7" s="67">
        <v>4300</v>
      </c>
      <c r="C7" s="67" t="s">
        <v>28</v>
      </c>
      <c r="D7" s="49">
        <v>430</v>
      </c>
      <c r="E7" s="49">
        <v>25</v>
      </c>
      <c r="F7" s="78">
        <f t="shared" si="1"/>
        <v>30.355142233411996</v>
      </c>
      <c r="G7" s="44">
        <v>783.87855583529995</v>
      </c>
      <c r="H7" s="57">
        <f t="shared" si="0"/>
        <v>107500</v>
      </c>
      <c r="J7" s="43" t="s">
        <v>114</v>
      </c>
      <c r="K7" s="47">
        <v>18200</v>
      </c>
      <c r="L7" s="57">
        <f>D10</f>
        <v>-2</v>
      </c>
      <c r="M7" s="57">
        <f>E10</f>
        <v>2</v>
      </c>
      <c r="N7" s="47">
        <f t="shared" si="2"/>
        <v>-1</v>
      </c>
      <c r="O7" s="57">
        <f>H10</f>
        <v>36400</v>
      </c>
    </row>
    <row r="8" spans="2:15" ht="15.6" customHeight="1" x14ac:dyDescent="0.3">
      <c r="B8" s="67">
        <v>6800</v>
      </c>
      <c r="C8" s="67" t="s">
        <v>29</v>
      </c>
      <c r="D8" s="49">
        <v>86</v>
      </c>
      <c r="E8" s="49">
        <v>10</v>
      </c>
      <c r="F8" s="78">
        <f t="shared" si="1"/>
        <v>37.560290802325</v>
      </c>
      <c r="G8" s="44">
        <v>385.60290802325</v>
      </c>
      <c r="H8" s="57">
        <f t="shared" si="0"/>
        <v>68000</v>
      </c>
      <c r="J8" s="102" t="s">
        <v>103</v>
      </c>
      <c r="K8" s="102"/>
      <c r="L8" s="97" t="s">
        <v>101</v>
      </c>
      <c r="M8" s="97"/>
      <c r="N8" s="97"/>
      <c r="O8" s="45" t="s">
        <v>116</v>
      </c>
    </row>
    <row r="9" spans="2:15" ht="17.399999999999999" x14ac:dyDescent="0.3">
      <c r="B9" s="67">
        <v>26600</v>
      </c>
      <c r="C9" s="67" t="s">
        <v>30</v>
      </c>
      <c r="D9" s="49">
        <v>16</v>
      </c>
      <c r="E9" s="49">
        <v>10</v>
      </c>
      <c r="F9" s="78">
        <f t="shared" si="1"/>
        <v>12.241027342544001</v>
      </c>
      <c r="G9" s="44">
        <v>132.41027342544001</v>
      </c>
      <c r="H9" s="57">
        <f t="shared" si="0"/>
        <v>266000</v>
      </c>
      <c r="J9" s="91" t="s">
        <v>96</v>
      </c>
      <c r="K9" s="92"/>
      <c r="L9" s="96">
        <v>14279571.638258001</v>
      </c>
      <c r="M9" s="96"/>
      <c r="N9" s="96"/>
      <c r="O9" s="63">
        <f>SUM(O4:O7)</f>
        <v>655400</v>
      </c>
    </row>
    <row r="10" spans="2:15" ht="15.6" x14ac:dyDescent="0.3">
      <c r="B10" s="67">
        <v>18200</v>
      </c>
      <c r="C10" s="67" t="s">
        <v>31</v>
      </c>
      <c r="D10" s="49">
        <v>-2</v>
      </c>
      <c r="E10" s="49">
        <v>2</v>
      </c>
      <c r="F10" s="78">
        <f t="shared" si="1"/>
        <v>15.605084640472001</v>
      </c>
      <c r="G10" s="44">
        <v>33.210169280944001</v>
      </c>
      <c r="H10" s="57">
        <f t="shared" si="0"/>
        <v>36400</v>
      </c>
      <c r="N10" s="42"/>
    </row>
    <row r="11" spans="2:15" ht="30.6" customHeight="1" x14ac:dyDescent="0.3">
      <c r="B11" s="112" t="s">
        <v>103</v>
      </c>
      <c r="C11" s="113"/>
      <c r="D11" s="114" t="s">
        <v>101</v>
      </c>
      <c r="E11" s="84"/>
      <c r="F11" s="59"/>
      <c r="G11" s="60">
        <v>14279571.638258001</v>
      </c>
      <c r="H11" s="58">
        <f>SUM(H4:H10)</f>
        <v>655400</v>
      </c>
    </row>
    <row r="12" spans="2:15" x14ac:dyDescent="0.3">
      <c r="H12" s="41"/>
    </row>
    <row r="13" spans="2:15" ht="15" thickBot="1" x14ac:dyDescent="0.35"/>
    <row r="14" spans="2:15" ht="16.2" thickBot="1" x14ac:dyDescent="0.35">
      <c r="B14" s="107" t="s">
        <v>98</v>
      </c>
      <c r="C14" s="108"/>
      <c r="D14" s="108"/>
      <c r="E14" s="108"/>
      <c r="F14" s="108"/>
      <c r="G14" s="108"/>
      <c r="H14" s="109"/>
      <c r="J14" s="93" t="s">
        <v>98</v>
      </c>
      <c r="K14" s="94"/>
      <c r="L14" s="94"/>
      <c r="M14" s="94"/>
      <c r="N14" s="94"/>
      <c r="O14" s="95"/>
    </row>
    <row r="15" spans="2:15" ht="15.6" x14ac:dyDescent="0.3">
      <c r="B15" s="103" t="s">
        <v>104</v>
      </c>
      <c r="C15" s="103"/>
      <c r="D15" s="68" t="s">
        <v>93</v>
      </c>
      <c r="E15" s="68" t="s">
        <v>94</v>
      </c>
      <c r="F15" s="68" t="s">
        <v>95</v>
      </c>
      <c r="G15" s="68" t="s">
        <v>96</v>
      </c>
      <c r="H15" s="68" t="s">
        <v>108</v>
      </c>
      <c r="J15" s="98" t="s">
        <v>104</v>
      </c>
      <c r="K15" s="98"/>
      <c r="L15" s="62" t="s">
        <v>93</v>
      </c>
      <c r="M15" s="62" t="s">
        <v>94</v>
      </c>
      <c r="N15" s="46" t="s">
        <v>95</v>
      </c>
      <c r="O15" s="62" t="s">
        <v>108</v>
      </c>
    </row>
    <row r="16" spans="2:15" x14ac:dyDescent="0.3">
      <c r="B16" s="47">
        <v>200</v>
      </c>
      <c r="C16" s="48" t="s">
        <v>25</v>
      </c>
      <c r="D16" s="49">
        <v>4560</v>
      </c>
      <c r="E16" s="49">
        <v>0</v>
      </c>
      <c r="F16" s="43" t="s">
        <v>97</v>
      </c>
      <c r="G16" s="44">
        <v>1482.2345256044</v>
      </c>
      <c r="H16" s="49">
        <v>0</v>
      </c>
      <c r="J16" s="43" t="s">
        <v>111</v>
      </c>
      <c r="K16" s="47">
        <v>1000</v>
      </c>
      <c r="L16" s="57">
        <f>D16+D17</f>
        <v>6855</v>
      </c>
      <c r="M16" s="57">
        <f>E16</f>
        <v>0</v>
      </c>
      <c r="N16" s="47" t="s">
        <v>97</v>
      </c>
      <c r="O16" s="49">
        <v>0</v>
      </c>
    </row>
    <row r="17" spans="2:18" x14ac:dyDescent="0.3">
      <c r="B17" s="47">
        <v>800</v>
      </c>
      <c r="C17" s="48" t="s">
        <v>26</v>
      </c>
      <c r="D17" s="49">
        <v>2295</v>
      </c>
      <c r="E17" s="49">
        <v>0</v>
      </c>
      <c r="F17" s="43" t="s">
        <v>97</v>
      </c>
      <c r="G17" s="44">
        <v>1344.2728490656</v>
      </c>
      <c r="H17" s="49">
        <v>0</v>
      </c>
      <c r="J17" s="43" t="s">
        <v>112</v>
      </c>
      <c r="K17" s="47">
        <f>B18+B19</f>
        <v>5400</v>
      </c>
      <c r="L17" s="57">
        <f>D18+D19</f>
        <v>1580</v>
      </c>
      <c r="M17" s="57">
        <f t="shared" ref="M17:M19" si="3">E17</f>
        <v>0</v>
      </c>
      <c r="N17" s="47" t="s">
        <v>97</v>
      </c>
      <c r="O17" s="49">
        <v>0</v>
      </c>
    </row>
    <row r="18" spans="2:18" x14ac:dyDescent="0.3">
      <c r="B18" s="47">
        <v>1100</v>
      </c>
      <c r="C18" s="48" t="s">
        <v>27</v>
      </c>
      <c r="D18" s="49">
        <v>1125</v>
      </c>
      <c r="E18" s="49">
        <v>0</v>
      </c>
      <c r="F18" s="43" t="s">
        <v>97</v>
      </c>
      <c r="G18" s="44">
        <v>773.82284883151999</v>
      </c>
      <c r="H18" s="49">
        <v>0</v>
      </c>
      <c r="J18" s="43" t="s">
        <v>113</v>
      </c>
      <c r="K18" s="47">
        <f>B20+B21</f>
        <v>33400</v>
      </c>
      <c r="L18" s="57">
        <f>D21+D20</f>
        <v>122</v>
      </c>
      <c r="M18" s="57">
        <f t="shared" si="3"/>
        <v>0</v>
      </c>
      <c r="N18" s="47" t="s">
        <v>97</v>
      </c>
      <c r="O18" s="49">
        <v>0</v>
      </c>
    </row>
    <row r="19" spans="2:18" x14ac:dyDescent="0.3">
      <c r="B19" s="47">
        <v>4300</v>
      </c>
      <c r="C19" s="48" t="s">
        <v>28</v>
      </c>
      <c r="D19" s="49">
        <v>455</v>
      </c>
      <c r="E19" s="49">
        <v>0</v>
      </c>
      <c r="F19" s="43" t="s">
        <v>97</v>
      </c>
      <c r="G19" s="44">
        <v>439.19363700221999</v>
      </c>
      <c r="H19" s="49">
        <v>0</v>
      </c>
      <c r="J19" s="43" t="s">
        <v>114</v>
      </c>
      <c r="K19" s="47">
        <v>18200</v>
      </c>
      <c r="L19" s="57">
        <f>D22</f>
        <v>0</v>
      </c>
      <c r="M19" s="57">
        <f t="shared" si="3"/>
        <v>0</v>
      </c>
      <c r="N19" s="47" t="s">
        <v>97</v>
      </c>
      <c r="O19" s="49">
        <v>0</v>
      </c>
    </row>
    <row r="20" spans="2:18" x14ac:dyDescent="0.3">
      <c r="B20" s="47">
        <v>6800</v>
      </c>
      <c r="C20" s="48" t="s">
        <v>29</v>
      </c>
      <c r="D20" s="49">
        <v>96</v>
      </c>
      <c r="E20" s="49">
        <v>0</v>
      </c>
      <c r="F20" s="43" t="s">
        <v>97</v>
      </c>
      <c r="G20" s="44">
        <v>211.63449487566999</v>
      </c>
      <c r="H20" s="49">
        <v>0</v>
      </c>
      <c r="J20" s="99" t="s">
        <v>103</v>
      </c>
      <c r="K20" s="99"/>
      <c r="L20" s="100" t="s">
        <v>115</v>
      </c>
      <c r="M20" s="101"/>
      <c r="N20" s="101"/>
      <c r="O20" s="45" t="s">
        <v>116</v>
      </c>
    </row>
    <row r="21" spans="2:18" ht="17.399999999999999" x14ac:dyDescent="0.3">
      <c r="B21" s="47">
        <v>26600</v>
      </c>
      <c r="C21" s="48" t="s">
        <v>30</v>
      </c>
      <c r="D21" s="49">
        <v>26</v>
      </c>
      <c r="E21" s="49">
        <v>0</v>
      </c>
      <c r="F21" s="43" t="s">
        <v>97</v>
      </c>
      <c r="G21" s="44">
        <v>97.073567805910002</v>
      </c>
      <c r="H21" s="49">
        <v>0</v>
      </c>
      <c r="J21" s="91" t="s">
        <v>96</v>
      </c>
      <c r="K21" s="92"/>
      <c r="L21" s="88">
        <v>8572383</v>
      </c>
      <c r="M21" s="89"/>
      <c r="N21" s="90"/>
      <c r="O21" s="63">
        <f>SUM(O16:O19)</f>
        <v>0</v>
      </c>
    </row>
    <row r="22" spans="2:18" x14ac:dyDescent="0.3">
      <c r="B22" s="47">
        <v>18200</v>
      </c>
      <c r="C22" s="48" t="s">
        <v>31</v>
      </c>
      <c r="D22" s="49">
        <v>0</v>
      </c>
      <c r="E22" s="49">
        <v>0</v>
      </c>
      <c r="F22" s="43" t="s">
        <v>97</v>
      </c>
      <c r="G22" s="44">
        <v>24.148821903371001</v>
      </c>
      <c r="H22" s="49">
        <v>0</v>
      </c>
    </row>
    <row r="23" spans="2:18" ht="39.6" customHeight="1" x14ac:dyDescent="0.3">
      <c r="B23" s="81" t="s">
        <v>103</v>
      </c>
      <c r="C23" s="82"/>
      <c r="D23" s="83" t="s">
        <v>100</v>
      </c>
      <c r="E23" s="84"/>
      <c r="F23" s="59"/>
      <c r="G23" s="60">
        <v>8572383</v>
      </c>
      <c r="H23" s="58">
        <f>SUM(H16:H22)</f>
        <v>0</v>
      </c>
    </row>
    <row r="24" spans="2:18" ht="15" thickBot="1" x14ac:dyDescent="0.35"/>
    <row r="25" spans="2:18" ht="16.2" thickBot="1" x14ac:dyDescent="0.35">
      <c r="B25" s="85" t="s">
        <v>99</v>
      </c>
      <c r="C25" s="86"/>
      <c r="D25" s="86"/>
      <c r="E25" s="86"/>
      <c r="F25" s="86"/>
      <c r="G25" s="86"/>
      <c r="H25" s="86"/>
      <c r="I25" s="87"/>
    </row>
    <row r="26" spans="2:18" s="66" customFormat="1" ht="28.8" x14ac:dyDescent="0.3">
      <c r="B26" s="80" t="s">
        <v>104</v>
      </c>
      <c r="C26" s="80"/>
      <c r="D26" s="69" t="s">
        <v>93</v>
      </c>
      <c r="E26" s="69" t="s">
        <v>94</v>
      </c>
      <c r="F26" s="69" t="s">
        <v>95</v>
      </c>
      <c r="G26" s="69" t="s">
        <v>96</v>
      </c>
      <c r="H26" s="69" t="s">
        <v>107</v>
      </c>
      <c r="I26" s="70" t="s">
        <v>117</v>
      </c>
      <c r="J26" s="51"/>
      <c r="K26" s="51"/>
      <c r="L26" s="51"/>
      <c r="M26" s="51"/>
      <c r="N26" s="51"/>
      <c r="O26" s="51"/>
      <c r="P26" s="51"/>
      <c r="Q26" s="51"/>
      <c r="R26" s="51"/>
    </row>
    <row r="27" spans="2:18" ht="15.6" x14ac:dyDescent="0.3">
      <c r="B27" s="47">
        <v>200</v>
      </c>
      <c r="C27" s="48" t="s">
        <v>25</v>
      </c>
      <c r="D27" s="49">
        <v>4200</v>
      </c>
      <c r="E27" s="50">
        <v>360</v>
      </c>
      <c r="F27" s="79">
        <f>(G27-E27)/E27</f>
        <v>15.042333333333334</v>
      </c>
      <c r="G27" s="44">
        <v>5775.24</v>
      </c>
      <c r="H27" s="57">
        <f t="shared" ref="H27:H33" si="4">E27*B27</f>
        <v>72000</v>
      </c>
      <c r="I27" s="65">
        <f t="shared" ref="I27:I32" si="5">(E27-E4)/E4</f>
        <v>1.4</v>
      </c>
    </row>
    <row r="28" spans="2:18" ht="15.6" x14ac:dyDescent="0.3">
      <c r="B28" s="47">
        <v>800</v>
      </c>
      <c r="C28" s="48" t="s">
        <v>26</v>
      </c>
      <c r="D28" s="49">
        <v>2070</v>
      </c>
      <c r="E28" s="49">
        <v>225</v>
      </c>
      <c r="F28" s="79">
        <f t="shared" ref="F28:F31" si="6">(G28-E28)/E28</f>
        <v>15.273155555555556</v>
      </c>
      <c r="G28" s="44">
        <v>3661.46</v>
      </c>
      <c r="H28" s="57">
        <f t="shared" si="4"/>
        <v>180000</v>
      </c>
      <c r="I28" s="65">
        <f t="shared" si="5"/>
        <v>0.5</v>
      </c>
      <c r="M28" s="40" t="s">
        <v>95</v>
      </c>
    </row>
    <row r="29" spans="2:18" ht="15.6" x14ac:dyDescent="0.3">
      <c r="B29" s="47">
        <v>1100</v>
      </c>
      <c r="C29" s="48" t="s">
        <v>27</v>
      </c>
      <c r="D29" s="49">
        <v>1051</v>
      </c>
      <c r="E29" s="49">
        <v>74</v>
      </c>
      <c r="F29" s="79">
        <f t="shared" si="6"/>
        <v>29.641351351351354</v>
      </c>
      <c r="G29" s="44">
        <v>2267.46</v>
      </c>
      <c r="H29" s="57">
        <f t="shared" si="4"/>
        <v>81400</v>
      </c>
      <c r="I29" s="65">
        <f t="shared" si="5"/>
        <v>1.96</v>
      </c>
      <c r="L29" s="64">
        <f>(H11-H34)/H11</f>
        <v>0.14540738480317364</v>
      </c>
      <c r="M29" s="40">
        <v>29.4</v>
      </c>
    </row>
    <row r="30" spans="2:18" ht="15.6" x14ac:dyDescent="0.3">
      <c r="B30" s="47">
        <v>4300</v>
      </c>
      <c r="C30" s="48" t="s">
        <v>28</v>
      </c>
      <c r="D30" s="49">
        <v>426</v>
      </c>
      <c r="E30" s="49">
        <v>29</v>
      </c>
      <c r="F30" s="79">
        <f t="shared" si="6"/>
        <v>33.027586206896551</v>
      </c>
      <c r="G30" s="44">
        <v>986.8</v>
      </c>
      <c r="H30" s="57">
        <f t="shared" si="4"/>
        <v>124700</v>
      </c>
      <c r="I30" s="65">
        <f t="shared" si="5"/>
        <v>0.16</v>
      </c>
      <c r="M30" s="40">
        <v>14.3</v>
      </c>
    </row>
    <row r="31" spans="2:18" ht="15.6" x14ac:dyDescent="0.3">
      <c r="B31" s="47">
        <v>6800</v>
      </c>
      <c r="C31" s="48" t="s">
        <v>29</v>
      </c>
      <c r="D31" s="49">
        <v>81</v>
      </c>
      <c r="E31" s="49">
        <v>15</v>
      </c>
      <c r="F31" s="79">
        <f t="shared" si="6"/>
        <v>32.219333333333331</v>
      </c>
      <c r="G31" s="44">
        <v>498.29</v>
      </c>
      <c r="H31" s="57">
        <f t="shared" si="4"/>
        <v>102000</v>
      </c>
      <c r="I31" s="65">
        <f t="shared" si="5"/>
        <v>0.5</v>
      </c>
      <c r="M31" s="40">
        <v>44</v>
      </c>
    </row>
    <row r="32" spans="2:18" ht="15.6" x14ac:dyDescent="0.3">
      <c r="B32" s="47">
        <v>26600</v>
      </c>
      <c r="C32" s="48" t="s">
        <v>30</v>
      </c>
      <c r="D32" s="49">
        <v>26</v>
      </c>
      <c r="E32" s="49">
        <v>0</v>
      </c>
      <c r="F32" s="79">
        <f>0</f>
        <v>0</v>
      </c>
      <c r="G32" s="44">
        <v>163.33000000000001</v>
      </c>
      <c r="H32" s="57">
        <f t="shared" si="4"/>
        <v>0</v>
      </c>
      <c r="I32" s="65">
        <f t="shared" si="5"/>
        <v>-1</v>
      </c>
      <c r="M32" s="40">
        <v>17.2</v>
      </c>
    </row>
    <row r="33" spans="2:15" ht="15.6" x14ac:dyDescent="0.3">
      <c r="B33" s="47">
        <v>18200</v>
      </c>
      <c r="C33" s="48" t="s">
        <v>31</v>
      </c>
      <c r="D33" s="49">
        <v>0</v>
      </c>
      <c r="E33" s="49">
        <v>0</v>
      </c>
      <c r="F33" s="79">
        <f>0</f>
        <v>0</v>
      </c>
      <c r="G33" s="44">
        <v>40.19</v>
      </c>
      <c r="H33" s="57">
        <f t="shared" si="4"/>
        <v>0</v>
      </c>
      <c r="I33" s="47"/>
      <c r="M33" s="40">
        <v>8.6</v>
      </c>
    </row>
    <row r="34" spans="2:15" ht="39" customHeight="1" x14ac:dyDescent="0.3">
      <c r="B34" s="81" t="s">
        <v>103</v>
      </c>
      <c r="C34" s="82"/>
      <c r="D34" s="83" t="s">
        <v>102</v>
      </c>
      <c r="E34" s="84"/>
      <c r="F34" s="59"/>
      <c r="G34" s="59">
        <v>19285994</v>
      </c>
      <c r="H34" s="61">
        <f>SUM(H27:H33)</f>
        <v>560100</v>
      </c>
      <c r="M34" s="40">
        <v>1.6</v>
      </c>
    </row>
    <row r="35" spans="2:15" x14ac:dyDescent="0.3">
      <c r="M35" s="40">
        <v>-1</v>
      </c>
    </row>
    <row r="37" spans="2:15" x14ac:dyDescent="0.3">
      <c r="C37" s="104" t="s">
        <v>106</v>
      </c>
      <c r="D37" s="105"/>
      <c r="E37" s="105"/>
    </row>
    <row r="38" spans="2:15" ht="15" thickBot="1" x14ac:dyDescent="0.35">
      <c r="C38" s="40"/>
      <c r="D38" s="40" t="s">
        <v>105</v>
      </c>
    </row>
    <row r="39" spans="2:15" ht="16.2" thickBot="1" x14ac:dyDescent="0.35">
      <c r="C39" s="42">
        <v>3390.2403555156998</v>
      </c>
      <c r="D39" s="40">
        <f t="shared" ref="D39:D45" si="7">C39*B4</f>
        <v>678048.07110314001</v>
      </c>
      <c r="I39" s="85" t="s">
        <v>99</v>
      </c>
      <c r="J39" s="86"/>
      <c r="K39" s="86"/>
      <c r="L39" s="86"/>
      <c r="M39" s="86"/>
      <c r="N39" s="86"/>
      <c r="O39" s="87"/>
    </row>
    <row r="40" spans="2:15" ht="57.6" x14ac:dyDescent="0.3">
      <c r="C40" s="42">
        <v>2289.9309915024</v>
      </c>
      <c r="D40" s="40">
        <f t="shared" si="7"/>
        <v>1831944.7932019201</v>
      </c>
      <c r="I40" s="80" t="s">
        <v>104</v>
      </c>
      <c r="J40" s="80"/>
      <c r="K40" s="69" t="s">
        <v>93</v>
      </c>
      <c r="L40" s="69" t="s">
        <v>94</v>
      </c>
      <c r="M40" s="69" t="s">
        <v>96</v>
      </c>
      <c r="N40" s="69" t="s">
        <v>107</v>
      </c>
      <c r="O40" s="70" t="s">
        <v>117</v>
      </c>
    </row>
    <row r="41" spans="2:15" ht="15.6" x14ac:dyDescent="0.3">
      <c r="C41" s="42">
        <v>1346.7888557404001</v>
      </c>
      <c r="D41" s="40">
        <f t="shared" si="7"/>
        <v>1481467.74131444</v>
      </c>
      <c r="I41" s="47">
        <v>200</v>
      </c>
      <c r="J41" s="48" t="s">
        <v>25</v>
      </c>
      <c r="K41" s="49">
        <v>4200</v>
      </c>
      <c r="L41" s="50">
        <v>360</v>
      </c>
      <c r="M41" s="52" t="s">
        <v>90</v>
      </c>
      <c r="N41" s="44">
        <v>72000</v>
      </c>
      <c r="O41" s="65">
        <v>1.4</v>
      </c>
    </row>
    <row r="42" spans="2:15" ht="15.6" x14ac:dyDescent="0.3">
      <c r="C42" s="42">
        <v>732.71526785747005</v>
      </c>
      <c r="D42" s="40">
        <f t="shared" si="7"/>
        <v>3150675.6517871213</v>
      </c>
      <c r="I42" s="47">
        <v>800</v>
      </c>
      <c r="J42" s="48" t="s">
        <v>26</v>
      </c>
      <c r="K42" s="49">
        <v>2070</v>
      </c>
      <c r="L42" s="49">
        <v>225</v>
      </c>
      <c r="M42" s="52" t="s">
        <v>91</v>
      </c>
      <c r="N42" s="44">
        <v>180000</v>
      </c>
      <c r="O42" s="65">
        <v>0.5</v>
      </c>
    </row>
    <row r="43" spans="2:15" ht="15.6" x14ac:dyDescent="0.3">
      <c r="C43" s="42">
        <v>347.17469291038998</v>
      </c>
      <c r="D43" s="40">
        <f t="shared" si="7"/>
        <v>2360787.9117906517</v>
      </c>
      <c r="I43" s="47">
        <v>1100</v>
      </c>
      <c r="J43" s="48" t="s">
        <v>27</v>
      </c>
      <c r="K43" s="49">
        <v>1051</v>
      </c>
      <c r="L43" s="49">
        <v>74</v>
      </c>
      <c r="M43" s="52" t="s">
        <v>92</v>
      </c>
      <c r="N43" s="44">
        <v>81400</v>
      </c>
      <c r="O43" s="65">
        <v>1.96</v>
      </c>
    </row>
    <row r="44" spans="2:15" ht="15.6" x14ac:dyDescent="0.3">
      <c r="C44" s="42">
        <v>112.84082792011</v>
      </c>
      <c r="D44" s="40">
        <f t="shared" si="7"/>
        <v>3001566.0226749261</v>
      </c>
      <c r="I44" s="47">
        <v>4300</v>
      </c>
      <c r="J44" s="48" t="s">
        <v>28</v>
      </c>
      <c r="K44" s="49">
        <v>426</v>
      </c>
      <c r="L44" s="49">
        <v>29</v>
      </c>
      <c r="M44" s="52">
        <v>986.8</v>
      </c>
      <c r="N44" s="44">
        <v>124700</v>
      </c>
      <c r="O44" s="65">
        <v>0.16</v>
      </c>
    </row>
    <row r="45" spans="2:15" ht="15.6" x14ac:dyDescent="0.3">
      <c r="C45" s="42">
        <v>28.502020690226999</v>
      </c>
      <c r="D45" s="40">
        <f t="shared" si="7"/>
        <v>518736.77656213136</v>
      </c>
      <c r="I45" s="47">
        <v>6800</v>
      </c>
      <c r="J45" s="48" t="s">
        <v>29</v>
      </c>
      <c r="K45" s="49">
        <v>81</v>
      </c>
      <c r="L45" s="49">
        <v>15</v>
      </c>
      <c r="M45" s="52">
        <v>498.29</v>
      </c>
      <c r="N45" s="44">
        <v>102000</v>
      </c>
      <c r="O45" s="65">
        <v>0.5</v>
      </c>
    </row>
    <row r="46" spans="2:15" ht="18" x14ac:dyDescent="0.3">
      <c r="C46" s="106">
        <f>SUM(D39:D45)</f>
        <v>13023226.968434332</v>
      </c>
      <c r="D46" s="106"/>
      <c r="I46" s="47">
        <v>26600</v>
      </c>
      <c r="J46" s="48" t="s">
        <v>30</v>
      </c>
      <c r="K46" s="49">
        <v>26</v>
      </c>
      <c r="L46" s="49">
        <v>0</v>
      </c>
      <c r="M46" s="52">
        <v>163.33000000000001</v>
      </c>
      <c r="N46" s="44">
        <v>0</v>
      </c>
      <c r="O46" s="65">
        <v>-1</v>
      </c>
    </row>
    <row r="47" spans="2:15" ht="15.6" x14ac:dyDescent="0.3">
      <c r="C47" s="40"/>
      <c r="D47" s="41"/>
      <c r="I47" s="47">
        <v>18200</v>
      </c>
      <c r="J47" s="48" t="s">
        <v>31</v>
      </c>
      <c r="K47" s="49">
        <v>0</v>
      </c>
      <c r="L47" s="49">
        <v>0</v>
      </c>
      <c r="M47" s="52">
        <v>40.19</v>
      </c>
      <c r="N47" s="44">
        <v>0</v>
      </c>
      <c r="O47" s="47"/>
    </row>
    <row r="48" spans="2:15" ht="17.399999999999999" customHeight="1" x14ac:dyDescent="0.3">
      <c r="C48" s="40"/>
      <c r="I48" s="81" t="s">
        <v>103</v>
      </c>
      <c r="J48" s="82"/>
      <c r="K48" s="83" t="s">
        <v>102</v>
      </c>
      <c r="L48" s="84"/>
      <c r="M48" s="59">
        <v>19285994</v>
      </c>
      <c r="N48" s="60">
        <v>560100</v>
      </c>
    </row>
    <row r="49" spans="3:4" ht="17.399999999999999" customHeight="1" x14ac:dyDescent="0.3">
      <c r="C49" s="40"/>
    </row>
    <row r="50" spans="3:4" x14ac:dyDescent="0.3">
      <c r="C50" s="40"/>
    </row>
    <row r="51" spans="3:4" x14ac:dyDescent="0.3">
      <c r="C51" s="53">
        <v>1472.0461049523999</v>
      </c>
      <c r="D51" s="54">
        <f t="shared" ref="D51:D57" si="8">C51*B16</f>
        <v>294409.22099047998</v>
      </c>
    </row>
    <row r="52" spans="3:4" x14ac:dyDescent="0.3">
      <c r="C52" s="53">
        <v>1333.7889709445001</v>
      </c>
      <c r="D52" s="54">
        <f t="shared" si="8"/>
        <v>1067031.1767556001</v>
      </c>
    </row>
    <row r="53" spans="3:4" x14ac:dyDescent="0.3">
      <c r="C53" s="53">
        <v>764.73447505877004</v>
      </c>
      <c r="D53" s="54">
        <f t="shared" si="8"/>
        <v>841207.92256464704</v>
      </c>
    </row>
    <row r="54" spans="3:4" x14ac:dyDescent="0.3">
      <c r="C54" s="53">
        <v>431.35</v>
      </c>
      <c r="D54" s="54">
        <f t="shared" si="8"/>
        <v>1854805</v>
      </c>
    </row>
    <row r="55" spans="3:4" x14ac:dyDescent="0.3">
      <c r="C55" s="53">
        <v>204.89014653204001</v>
      </c>
      <c r="D55" s="54">
        <f t="shared" si="8"/>
        <v>1393252.9964178721</v>
      </c>
    </row>
    <row r="56" spans="3:4" x14ac:dyDescent="0.3">
      <c r="C56" s="53">
        <v>91.661571727660998</v>
      </c>
      <c r="D56" s="54">
        <f t="shared" si="8"/>
        <v>2438197.8079557824</v>
      </c>
    </row>
    <row r="57" spans="3:4" x14ac:dyDescent="0.3">
      <c r="C57" s="53">
        <v>22.887809713271</v>
      </c>
      <c r="D57" s="54">
        <f t="shared" si="8"/>
        <v>416558.1367815322</v>
      </c>
    </row>
    <row r="58" spans="3:4" ht="18" x14ac:dyDescent="0.3">
      <c r="C58" s="106">
        <v>8305456.9650961999</v>
      </c>
      <c r="D58" s="106"/>
    </row>
    <row r="59" spans="3:4" x14ac:dyDescent="0.3">
      <c r="C59" s="40"/>
    </row>
    <row r="60" spans="3:4" x14ac:dyDescent="0.3">
      <c r="C60" s="40"/>
    </row>
    <row r="61" spans="3:4" x14ac:dyDescent="0.3">
      <c r="C61" s="40"/>
    </row>
    <row r="62" spans="3:4" x14ac:dyDescent="0.3">
      <c r="C62" s="53">
        <v>5308.99</v>
      </c>
    </row>
    <row r="63" spans="3:4" x14ac:dyDescent="0.3">
      <c r="C63" s="56">
        <v>3328.77</v>
      </c>
    </row>
    <row r="64" spans="3:4" x14ac:dyDescent="0.3">
      <c r="C64" s="56">
        <v>2028.22</v>
      </c>
    </row>
    <row r="65" spans="3:4" x14ac:dyDescent="0.3">
      <c r="C65" s="55">
        <v>862.11</v>
      </c>
    </row>
    <row r="66" spans="3:4" x14ac:dyDescent="0.3">
      <c r="C66" s="55">
        <v>415.89</v>
      </c>
    </row>
    <row r="67" spans="3:4" x14ac:dyDescent="0.3">
      <c r="C67" s="55">
        <v>128.44999999999999</v>
      </c>
    </row>
    <row r="68" spans="3:4" x14ac:dyDescent="0.3">
      <c r="C68" s="55">
        <v>31.74</v>
      </c>
    </row>
    <row r="69" spans="3:4" ht="18" x14ac:dyDescent="0.3">
      <c r="C69" s="106" t="s">
        <v>109</v>
      </c>
      <c r="D69" s="106"/>
    </row>
  </sheetData>
  <mergeCells count="32">
    <mergeCell ref="C37:E37"/>
    <mergeCell ref="C46:D46"/>
    <mergeCell ref="C58:D58"/>
    <mergeCell ref="C69:D69"/>
    <mergeCell ref="B2:H2"/>
    <mergeCell ref="B14:H14"/>
    <mergeCell ref="D23:E23"/>
    <mergeCell ref="D34:E34"/>
    <mergeCell ref="B3:C3"/>
    <mergeCell ref="B11:C11"/>
    <mergeCell ref="D11:E11"/>
    <mergeCell ref="B34:C34"/>
    <mergeCell ref="J3:K3"/>
    <mergeCell ref="J8:K8"/>
    <mergeCell ref="J9:K9"/>
    <mergeCell ref="B15:C15"/>
    <mergeCell ref="B26:C26"/>
    <mergeCell ref="J2:O2"/>
    <mergeCell ref="J14:O14"/>
    <mergeCell ref="B25:I25"/>
    <mergeCell ref="L9:N9"/>
    <mergeCell ref="L8:N8"/>
    <mergeCell ref="J15:K15"/>
    <mergeCell ref="J20:K20"/>
    <mergeCell ref="L20:N20"/>
    <mergeCell ref="B23:C23"/>
    <mergeCell ref="I40:J40"/>
    <mergeCell ref="I48:J48"/>
    <mergeCell ref="K48:L48"/>
    <mergeCell ref="I39:O39"/>
    <mergeCell ref="L21:N21"/>
    <mergeCell ref="J21:K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Frontpage</vt:lpstr>
      <vt:lpstr>Customer base evolution</vt:lpstr>
      <vt:lpstr>Customer base valuation</vt:lpstr>
      <vt:lpstr>Customer lifetime value per ...</vt:lpstr>
      <vt:lpstr>My_Calculations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Niharika Shete</cp:lastModifiedBy>
  <dcterms:created xsi:type="dcterms:W3CDTF">2023-04-03T21:58:25Z</dcterms:created>
  <dcterms:modified xsi:type="dcterms:W3CDTF">2023-07-24T00:54:16Z</dcterms:modified>
  <cp:category/>
</cp:coreProperties>
</file>