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g Studio\"/>
    </mc:Choice>
  </mc:AlternateContent>
  <xr:revisionPtr revIDLastSave="0" documentId="13_ncr:1_{35748DF3-4AEB-4CB6-BF90-071538EB27A7}" xr6:coauthVersionLast="47" xr6:coauthVersionMax="47" xr10:uidLastSave="{00000000-0000-0000-0000-000000000000}"/>
  <bookViews>
    <workbookView xWindow="-120" yWindow="-120" windowWidth="20730" windowHeight="11310" firstSheet="7" activeTab="12" xr2:uid="{AD5C90F1-0BD2-4A9D-9446-27EA6439D08D}"/>
  </bookViews>
  <sheets>
    <sheet name="June 2022" sheetId="1" r:id="rId1"/>
    <sheet name="July 2022" sheetId="2" r:id="rId2"/>
    <sheet name="August 2022" sheetId="3" r:id="rId3"/>
    <sheet name="September 2022" sheetId="4" r:id="rId4"/>
    <sheet name="October 2022" sheetId="5" r:id="rId5"/>
    <sheet name="November 2022" sheetId="6" r:id="rId6"/>
    <sheet name="December 2022" sheetId="7" r:id="rId7"/>
    <sheet name="January 2023" sheetId="9" r:id="rId8"/>
    <sheet name="February 2023" sheetId="10" r:id="rId9"/>
    <sheet name="March 2023" sheetId="11" r:id="rId10"/>
    <sheet name=" May 2023" sheetId="12" r:id="rId11"/>
    <sheet name="June 2023" sheetId="13" r:id="rId12"/>
    <sheet name="July 2023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4" l="1"/>
  <c r="L2" i="14"/>
  <c r="M35" i="14"/>
  <c r="H2" i="14"/>
  <c r="H35" i="14"/>
  <c r="J2" i="14"/>
  <c r="J35" i="14"/>
  <c r="N2" i="14"/>
  <c r="N35" i="14"/>
  <c r="D32" i="14"/>
  <c r="F32" i="14" s="1"/>
  <c r="D33" i="14"/>
  <c r="F33" i="14" s="1"/>
  <c r="D17" i="14"/>
  <c r="G35" i="14"/>
  <c r="E35" i="14"/>
  <c r="L35" i="14" l="1"/>
  <c r="K35" i="14"/>
  <c r="I35" i="14"/>
  <c r="C35" i="14"/>
  <c r="B35" i="14"/>
  <c r="R34" i="14"/>
  <c r="Q34" i="14"/>
  <c r="O34" i="14"/>
  <c r="D34" i="14"/>
  <c r="F34" i="14" s="1"/>
  <c r="R33" i="14"/>
  <c r="Q33" i="14"/>
  <c r="O33" i="14"/>
  <c r="R32" i="14"/>
  <c r="Q32" i="14"/>
  <c r="O32" i="14"/>
  <c r="R31" i="14"/>
  <c r="Q31" i="14"/>
  <c r="O31" i="14"/>
  <c r="D31" i="14"/>
  <c r="F31" i="14" s="1"/>
  <c r="R30" i="14"/>
  <c r="Q30" i="14"/>
  <c r="O30" i="14"/>
  <c r="D30" i="14"/>
  <c r="F30" i="14" s="1"/>
  <c r="R29" i="14"/>
  <c r="Q29" i="14"/>
  <c r="O29" i="14"/>
  <c r="D29" i="14"/>
  <c r="F29" i="14" s="1"/>
  <c r="R28" i="14"/>
  <c r="Q28" i="14"/>
  <c r="O28" i="14"/>
  <c r="D28" i="14"/>
  <c r="F28" i="14" s="1"/>
  <c r="R27" i="14"/>
  <c r="Q27" i="14"/>
  <c r="O27" i="14"/>
  <c r="D27" i="14"/>
  <c r="F27" i="14" s="1"/>
  <c r="R26" i="14"/>
  <c r="Q26" i="14"/>
  <c r="O26" i="14"/>
  <c r="R25" i="14"/>
  <c r="Q25" i="14"/>
  <c r="O25" i="14"/>
  <c r="D25" i="14"/>
  <c r="F25" i="14" s="1"/>
  <c r="R24" i="14"/>
  <c r="Q24" i="14"/>
  <c r="O24" i="14"/>
  <c r="D24" i="14"/>
  <c r="F24" i="14" s="1"/>
  <c r="R23" i="14"/>
  <c r="Q23" i="14"/>
  <c r="O23" i="14"/>
  <c r="D23" i="14"/>
  <c r="F23" i="14" s="1"/>
  <c r="R22" i="14"/>
  <c r="Q22" i="14"/>
  <c r="O22" i="14"/>
  <c r="D22" i="14"/>
  <c r="F22" i="14" s="1"/>
  <c r="R21" i="14"/>
  <c r="Q21" i="14"/>
  <c r="O21" i="14"/>
  <c r="D21" i="14"/>
  <c r="F21" i="14" s="1"/>
  <c r="R20" i="14"/>
  <c r="Q20" i="14"/>
  <c r="O20" i="14"/>
  <c r="D20" i="14"/>
  <c r="F20" i="14" s="1"/>
  <c r="R19" i="14"/>
  <c r="Q19" i="14"/>
  <c r="O19" i="14"/>
  <c r="D19" i="14"/>
  <c r="F19" i="14" s="1"/>
  <c r="R18" i="14"/>
  <c r="Q18" i="14"/>
  <c r="O18" i="14"/>
  <c r="D18" i="14"/>
  <c r="R17" i="14"/>
  <c r="Q17" i="14"/>
  <c r="O17" i="14"/>
  <c r="F17" i="14"/>
  <c r="R16" i="14"/>
  <c r="Q16" i="14"/>
  <c r="O16" i="14"/>
  <c r="D16" i="14"/>
  <c r="F16" i="14" s="1"/>
  <c r="R15" i="14"/>
  <c r="Q15" i="14"/>
  <c r="O15" i="14"/>
  <c r="D15" i="14"/>
  <c r="F15" i="14" s="1"/>
  <c r="R14" i="14"/>
  <c r="Q14" i="14"/>
  <c r="O14" i="14"/>
  <c r="D14" i="14"/>
  <c r="R13" i="14"/>
  <c r="Q13" i="14"/>
  <c r="O13" i="14"/>
  <c r="D13" i="14"/>
  <c r="F13" i="14" s="1"/>
  <c r="R12" i="14"/>
  <c r="Q12" i="14"/>
  <c r="O12" i="14"/>
  <c r="D12" i="14"/>
  <c r="F12" i="14" s="1"/>
  <c r="R11" i="14"/>
  <c r="Q11" i="14"/>
  <c r="O11" i="14"/>
  <c r="D11" i="14"/>
  <c r="F11" i="14" s="1"/>
  <c r="R10" i="14"/>
  <c r="Q10" i="14"/>
  <c r="O10" i="14"/>
  <c r="D10" i="14"/>
  <c r="F10" i="14" s="1"/>
  <c r="R9" i="14"/>
  <c r="Q9" i="14"/>
  <c r="O9" i="14"/>
  <c r="D9" i="14"/>
  <c r="F9" i="14" s="1"/>
  <c r="R8" i="14"/>
  <c r="Q8" i="14"/>
  <c r="O8" i="14"/>
  <c r="D8" i="14"/>
  <c r="F8" i="14" s="1"/>
  <c r="R7" i="14"/>
  <c r="Q7" i="14"/>
  <c r="O7" i="14"/>
  <c r="D7" i="14"/>
  <c r="F7" i="14" s="1"/>
  <c r="R6" i="14"/>
  <c r="Q6" i="14"/>
  <c r="O6" i="14"/>
  <c r="D6" i="14"/>
  <c r="F6" i="14" s="1"/>
  <c r="R5" i="14"/>
  <c r="Q5" i="14"/>
  <c r="O5" i="14"/>
  <c r="D5" i="14"/>
  <c r="F5" i="14" s="1"/>
  <c r="R4" i="14"/>
  <c r="Q4" i="14"/>
  <c r="O4" i="14"/>
  <c r="D4" i="14"/>
  <c r="K2" i="14"/>
  <c r="I2" i="14"/>
  <c r="G2" i="14"/>
  <c r="B35" i="13"/>
  <c r="F33" i="13"/>
  <c r="F24" i="13"/>
  <c r="F18" i="13"/>
  <c r="F16" i="13"/>
  <c r="F11" i="13"/>
  <c r="D11" i="13"/>
  <c r="F8" i="13"/>
  <c r="M35" i="13"/>
  <c r="L35" i="13"/>
  <c r="K35" i="13"/>
  <c r="J35" i="13"/>
  <c r="I35" i="13"/>
  <c r="H35" i="13"/>
  <c r="G35" i="13"/>
  <c r="E35" i="13"/>
  <c r="C35" i="13"/>
  <c r="Q34" i="13"/>
  <c r="P34" i="13"/>
  <c r="N34" i="13"/>
  <c r="D34" i="13"/>
  <c r="F34" i="13" s="1"/>
  <c r="Q33" i="13"/>
  <c r="P33" i="13"/>
  <c r="N33" i="13"/>
  <c r="D33" i="13"/>
  <c r="Q32" i="13"/>
  <c r="P32" i="13"/>
  <c r="N32" i="13"/>
  <c r="D32" i="13"/>
  <c r="F32" i="13" s="1"/>
  <c r="Q31" i="13"/>
  <c r="P31" i="13"/>
  <c r="N31" i="13"/>
  <c r="D31" i="13"/>
  <c r="Q30" i="13"/>
  <c r="P30" i="13"/>
  <c r="N30" i="13"/>
  <c r="D30" i="13"/>
  <c r="F30" i="13" s="1"/>
  <c r="Q29" i="13"/>
  <c r="P29" i="13"/>
  <c r="N29" i="13"/>
  <c r="D29" i="13"/>
  <c r="Q28" i="13"/>
  <c r="P28" i="13"/>
  <c r="N28" i="13"/>
  <c r="D28" i="13"/>
  <c r="F28" i="13" s="1"/>
  <c r="Q27" i="13"/>
  <c r="P27" i="13"/>
  <c r="N27" i="13"/>
  <c r="D27" i="13"/>
  <c r="F27" i="13" s="1"/>
  <c r="Q26" i="13"/>
  <c r="P26" i="13"/>
  <c r="N26" i="13"/>
  <c r="D26" i="13"/>
  <c r="F26" i="13" s="1"/>
  <c r="Q25" i="13"/>
  <c r="P25" i="13"/>
  <c r="N25" i="13"/>
  <c r="D25" i="13"/>
  <c r="F25" i="13" s="1"/>
  <c r="Q24" i="13"/>
  <c r="P24" i="13"/>
  <c r="N24" i="13"/>
  <c r="D24" i="13"/>
  <c r="Q23" i="13"/>
  <c r="P23" i="13"/>
  <c r="N23" i="13"/>
  <c r="D23" i="13"/>
  <c r="F23" i="13" s="1"/>
  <c r="Q22" i="13"/>
  <c r="P22" i="13"/>
  <c r="N22" i="13"/>
  <c r="D22" i="13"/>
  <c r="F22" i="13" s="1"/>
  <c r="Q21" i="13"/>
  <c r="P21" i="13"/>
  <c r="N21" i="13"/>
  <c r="D21" i="13"/>
  <c r="F21" i="13" s="1"/>
  <c r="Q20" i="13"/>
  <c r="P20" i="13"/>
  <c r="N20" i="13"/>
  <c r="D20" i="13"/>
  <c r="F20" i="13" s="1"/>
  <c r="Q19" i="13"/>
  <c r="P19" i="13"/>
  <c r="N19" i="13"/>
  <c r="D19" i="13"/>
  <c r="F19" i="13" s="1"/>
  <c r="Q18" i="13"/>
  <c r="P18" i="13"/>
  <c r="N18" i="13"/>
  <c r="D18" i="13"/>
  <c r="Q17" i="13"/>
  <c r="P17" i="13"/>
  <c r="N17" i="13"/>
  <c r="F17" i="13"/>
  <c r="Q16" i="13"/>
  <c r="P16" i="13"/>
  <c r="N16" i="13"/>
  <c r="D16" i="13"/>
  <c r="Q15" i="13"/>
  <c r="P15" i="13"/>
  <c r="N15" i="13"/>
  <c r="D15" i="13"/>
  <c r="F15" i="13" s="1"/>
  <c r="Q14" i="13"/>
  <c r="P14" i="13"/>
  <c r="N14" i="13"/>
  <c r="D14" i="13"/>
  <c r="F14" i="13" s="1"/>
  <c r="Q13" i="13"/>
  <c r="P13" i="13"/>
  <c r="N13" i="13"/>
  <c r="D13" i="13"/>
  <c r="F13" i="13" s="1"/>
  <c r="Q12" i="13"/>
  <c r="P12" i="13"/>
  <c r="N12" i="13"/>
  <c r="D12" i="13"/>
  <c r="F12" i="13" s="1"/>
  <c r="Q11" i="13"/>
  <c r="P11" i="13"/>
  <c r="N11" i="13"/>
  <c r="Q10" i="13"/>
  <c r="P10" i="13"/>
  <c r="N10" i="13"/>
  <c r="D10" i="13"/>
  <c r="F10" i="13" s="1"/>
  <c r="Q9" i="13"/>
  <c r="P9" i="13"/>
  <c r="N9" i="13"/>
  <c r="D9" i="13"/>
  <c r="F9" i="13" s="1"/>
  <c r="Q8" i="13"/>
  <c r="P8" i="13"/>
  <c r="N8" i="13"/>
  <c r="D8" i="13"/>
  <c r="Q7" i="13"/>
  <c r="P7" i="13"/>
  <c r="N7" i="13"/>
  <c r="D7" i="13"/>
  <c r="F7" i="13" s="1"/>
  <c r="Q6" i="13"/>
  <c r="P6" i="13"/>
  <c r="N6" i="13"/>
  <c r="D6" i="13"/>
  <c r="F6" i="13" s="1"/>
  <c r="Q5" i="13"/>
  <c r="P5" i="13"/>
  <c r="N5" i="13"/>
  <c r="D5" i="13"/>
  <c r="F5" i="13" s="1"/>
  <c r="Q4" i="13"/>
  <c r="P4" i="13"/>
  <c r="N4" i="13"/>
  <c r="D4" i="13"/>
  <c r="F4" i="13" s="1"/>
  <c r="M2" i="13"/>
  <c r="L2" i="13"/>
  <c r="K2" i="13"/>
  <c r="J2" i="13"/>
  <c r="I2" i="13"/>
  <c r="H2" i="13"/>
  <c r="G2" i="13"/>
  <c r="C35" i="12"/>
  <c r="B35" i="12"/>
  <c r="E35" i="12"/>
  <c r="L35" i="12"/>
  <c r="F26" i="12"/>
  <c r="L2" i="12"/>
  <c r="K2" i="12"/>
  <c r="O35" i="14" l="1"/>
  <c r="Q35" i="14"/>
  <c r="R35" i="14"/>
  <c r="D35" i="14"/>
  <c r="F4" i="14"/>
  <c r="F35" i="14" s="1"/>
  <c r="P35" i="13"/>
  <c r="Q35" i="13"/>
  <c r="N35" i="13"/>
  <c r="F35" i="13"/>
  <c r="D35" i="13"/>
  <c r="D14" i="12"/>
  <c r="F14" i="12" s="1"/>
  <c r="H2" i="12"/>
  <c r="H35" i="12"/>
  <c r="M35" i="12"/>
  <c r="K35" i="12"/>
  <c r="J35" i="12"/>
  <c r="I35" i="12"/>
  <c r="G35" i="12"/>
  <c r="Q34" i="12"/>
  <c r="P34" i="12"/>
  <c r="N34" i="12"/>
  <c r="D34" i="12"/>
  <c r="F34" i="12" s="1"/>
  <c r="Q33" i="12"/>
  <c r="P33" i="12"/>
  <c r="N33" i="12"/>
  <c r="D33" i="12"/>
  <c r="F33" i="12" s="1"/>
  <c r="Q32" i="12"/>
  <c r="P32" i="12"/>
  <c r="N32" i="12"/>
  <c r="D32" i="12"/>
  <c r="F32" i="12" s="1"/>
  <c r="Q31" i="12"/>
  <c r="P31" i="12"/>
  <c r="N31" i="12"/>
  <c r="D31" i="12"/>
  <c r="F31" i="12" s="1"/>
  <c r="Q30" i="12"/>
  <c r="P30" i="12"/>
  <c r="N30" i="12"/>
  <c r="D30" i="12"/>
  <c r="F30" i="12" s="1"/>
  <c r="Q29" i="12"/>
  <c r="P29" i="12"/>
  <c r="N29" i="12"/>
  <c r="D29" i="12"/>
  <c r="F29" i="12" s="1"/>
  <c r="Q28" i="12"/>
  <c r="P28" i="12"/>
  <c r="N28" i="12"/>
  <c r="D28" i="12"/>
  <c r="F28" i="12" s="1"/>
  <c r="Q27" i="12"/>
  <c r="P27" i="12"/>
  <c r="N27" i="12"/>
  <c r="D27" i="12"/>
  <c r="F27" i="12" s="1"/>
  <c r="Q26" i="12"/>
  <c r="P26" i="12"/>
  <c r="N26" i="12"/>
  <c r="D26" i="12"/>
  <c r="Q25" i="12"/>
  <c r="P25" i="12"/>
  <c r="N25" i="12"/>
  <c r="D25" i="12"/>
  <c r="F25" i="12" s="1"/>
  <c r="Q24" i="12"/>
  <c r="P24" i="12"/>
  <c r="N24" i="12"/>
  <c r="D24" i="12"/>
  <c r="Q23" i="12"/>
  <c r="P23" i="12"/>
  <c r="N23" i="12"/>
  <c r="D23" i="12"/>
  <c r="F23" i="12" s="1"/>
  <c r="Q22" i="12"/>
  <c r="P22" i="12"/>
  <c r="N22" i="12"/>
  <c r="D22" i="12"/>
  <c r="F22" i="12" s="1"/>
  <c r="Q21" i="12"/>
  <c r="P21" i="12"/>
  <c r="N21" i="12"/>
  <c r="D21" i="12"/>
  <c r="F21" i="12" s="1"/>
  <c r="Q20" i="12"/>
  <c r="P20" i="12"/>
  <c r="N20" i="12"/>
  <c r="D20" i="12"/>
  <c r="F20" i="12" s="1"/>
  <c r="Q19" i="12"/>
  <c r="P19" i="12"/>
  <c r="N19" i="12"/>
  <c r="D19" i="12"/>
  <c r="F19" i="12" s="1"/>
  <c r="Q18" i="12"/>
  <c r="P18" i="12"/>
  <c r="N18" i="12"/>
  <c r="D18" i="12"/>
  <c r="Q17" i="12"/>
  <c r="P17" i="12"/>
  <c r="N17" i="12"/>
  <c r="D17" i="12"/>
  <c r="F17" i="12" s="1"/>
  <c r="Q16" i="12"/>
  <c r="P16" i="12"/>
  <c r="N16" i="12"/>
  <c r="D16" i="12"/>
  <c r="Q15" i="12"/>
  <c r="P15" i="12"/>
  <c r="N15" i="12"/>
  <c r="D15" i="12"/>
  <c r="F15" i="12" s="1"/>
  <c r="Q14" i="12"/>
  <c r="P14" i="12"/>
  <c r="N14" i="12"/>
  <c r="Q13" i="12"/>
  <c r="P13" i="12"/>
  <c r="N13" i="12"/>
  <c r="D13" i="12"/>
  <c r="F13" i="12" s="1"/>
  <c r="Q12" i="12"/>
  <c r="P12" i="12"/>
  <c r="N12" i="12"/>
  <c r="D12" i="12"/>
  <c r="F12" i="12" s="1"/>
  <c r="Q11" i="12"/>
  <c r="P11" i="12"/>
  <c r="N11" i="12"/>
  <c r="Q10" i="12"/>
  <c r="P10" i="12"/>
  <c r="N10" i="12"/>
  <c r="D10" i="12"/>
  <c r="F10" i="12" s="1"/>
  <c r="Q9" i="12"/>
  <c r="P9" i="12"/>
  <c r="N9" i="12"/>
  <c r="D9" i="12"/>
  <c r="F9" i="12" s="1"/>
  <c r="Q8" i="12"/>
  <c r="P8" i="12"/>
  <c r="N8" i="12"/>
  <c r="D8" i="12"/>
  <c r="Q7" i="12"/>
  <c r="P7" i="12"/>
  <c r="N7" i="12"/>
  <c r="D7" i="12"/>
  <c r="F7" i="12" s="1"/>
  <c r="Q6" i="12"/>
  <c r="P6" i="12"/>
  <c r="N6" i="12"/>
  <c r="D6" i="12"/>
  <c r="F6" i="12" s="1"/>
  <c r="Q5" i="12"/>
  <c r="P5" i="12"/>
  <c r="N5" i="12"/>
  <c r="D5" i="12"/>
  <c r="F5" i="12" s="1"/>
  <c r="Q4" i="12"/>
  <c r="P4" i="12"/>
  <c r="N4" i="12"/>
  <c r="D4" i="12"/>
  <c r="M2" i="12"/>
  <c r="J2" i="12"/>
  <c r="I2" i="12"/>
  <c r="G2" i="12"/>
  <c r="B35" i="11"/>
  <c r="F32" i="11"/>
  <c r="D12" i="11"/>
  <c r="K35" i="11"/>
  <c r="K2" i="11"/>
  <c r="J2" i="11"/>
  <c r="N35" i="12" l="1"/>
  <c r="P35" i="12"/>
  <c r="Q35" i="12"/>
  <c r="D35" i="12"/>
  <c r="F4" i="12"/>
  <c r="F35" i="12" s="1"/>
  <c r="D28" i="11"/>
  <c r="D32" i="11"/>
  <c r="D33" i="11"/>
  <c r="F33" i="11" s="1"/>
  <c r="D34" i="11"/>
  <c r="F34" i="11" s="1"/>
  <c r="L35" i="11"/>
  <c r="J35" i="11"/>
  <c r="I35" i="11"/>
  <c r="H35" i="11"/>
  <c r="G35" i="11"/>
  <c r="E35" i="11"/>
  <c r="C35" i="11"/>
  <c r="P34" i="11"/>
  <c r="O34" i="11"/>
  <c r="M34" i="11"/>
  <c r="P33" i="11"/>
  <c r="O33" i="11"/>
  <c r="M33" i="11"/>
  <c r="P32" i="11"/>
  <c r="O32" i="11"/>
  <c r="M32" i="11"/>
  <c r="P31" i="11"/>
  <c r="O31" i="11"/>
  <c r="M31" i="11"/>
  <c r="D31" i="11"/>
  <c r="F31" i="11" s="1"/>
  <c r="P30" i="11"/>
  <c r="O30" i="11"/>
  <c r="M30" i="11"/>
  <c r="D30" i="11"/>
  <c r="F30" i="11" s="1"/>
  <c r="P29" i="11"/>
  <c r="O29" i="11"/>
  <c r="M29" i="11"/>
  <c r="D29" i="11"/>
  <c r="F29" i="11" s="1"/>
  <c r="P28" i="11"/>
  <c r="O28" i="11"/>
  <c r="M28" i="11"/>
  <c r="P27" i="11"/>
  <c r="O27" i="11"/>
  <c r="M27" i="11"/>
  <c r="D27" i="11"/>
  <c r="P26" i="11"/>
  <c r="O26" i="11"/>
  <c r="M26" i="11"/>
  <c r="D26" i="11"/>
  <c r="F26" i="11" s="1"/>
  <c r="P25" i="11"/>
  <c r="O25" i="11"/>
  <c r="M25" i="11"/>
  <c r="D25" i="11"/>
  <c r="F25" i="11" s="1"/>
  <c r="P24" i="11"/>
  <c r="O24" i="11"/>
  <c r="M24" i="11"/>
  <c r="D24" i="11"/>
  <c r="F24" i="11" s="1"/>
  <c r="P23" i="11"/>
  <c r="O23" i="11"/>
  <c r="M23" i="11"/>
  <c r="D23" i="11"/>
  <c r="F23" i="11" s="1"/>
  <c r="P22" i="11"/>
  <c r="O22" i="11"/>
  <c r="M22" i="11"/>
  <c r="D22" i="11"/>
  <c r="F22" i="11" s="1"/>
  <c r="P21" i="11"/>
  <c r="O21" i="11"/>
  <c r="M21" i="11"/>
  <c r="D21" i="11"/>
  <c r="F21" i="11" s="1"/>
  <c r="P20" i="11"/>
  <c r="O20" i="11"/>
  <c r="M20" i="11"/>
  <c r="D20" i="11"/>
  <c r="F20" i="11" s="1"/>
  <c r="P19" i="11"/>
  <c r="O19" i="11"/>
  <c r="M19" i="11"/>
  <c r="D19" i="11"/>
  <c r="F19" i="11" s="1"/>
  <c r="P18" i="11"/>
  <c r="O18" i="11"/>
  <c r="M18" i="11"/>
  <c r="D18" i="11"/>
  <c r="F18" i="11" s="1"/>
  <c r="P17" i="11"/>
  <c r="O17" i="11"/>
  <c r="M17" i="11"/>
  <c r="D17" i="11"/>
  <c r="F17" i="11" s="1"/>
  <c r="P16" i="11"/>
  <c r="O16" i="11"/>
  <c r="M16" i="11"/>
  <c r="D16" i="11"/>
  <c r="F16" i="11" s="1"/>
  <c r="P15" i="11"/>
  <c r="O15" i="11"/>
  <c r="M15" i="11"/>
  <c r="D15" i="11"/>
  <c r="F15" i="11" s="1"/>
  <c r="P14" i="11"/>
  <c r="O14" i="11"/>
  <c r="M14" i="11"/>
  <c r="D14" i="11"/>
  <c r="F14" i="11" s="1"/>
  <c r="P13" i="11"/>
  <c r="O13" i="11"/>
  <c r="M13" i="11"/>
  <c r="D13" i="11"/>
  <c r="F13" i="11" s="1"/>
  <c r="P12" i="11"/>
  <c r="O12" i="11"/>
  <c r="M12" i="11"/>
  <c r="F12" i="11"/>
  <c r="P11" i="11"/>
  <c r="O11" i="11"/>
  <c r="M11" i="11"/>
  <c r="D11" i="11"/>
  <c r="F11" i="11" s="1"/>
  <c r="P10" i="11"/>
  <c r="O10" i="11"/>
  <c r="M10" i="11"/>
  <c r="D10" i="11"/>
  <c r="F10" i="11" s="1"/>
  <c r="P9" i="11"/>
  <c r="O9" i="11"/>
  <c r="M9" i="11"/>
  <c r="D9" i="11"/>
  <c r="F9" i="11" s="1"/>
  <c r="P8" i="11"/>
  <c r="O8" i="11"/>
  <c r="M8" i="11"/>
  <c r="D8" i="11"/>
  <c r="P7" i="11"/>
  <c r="O7" i="11"/>
  <c r="M7" i="11"/>
  <c r="D7" i="11"/>
  <c r="F7" i="11" s="1"/>
  <c r="P6" i="11"/>
  <c r="O6" i="11"/>
  <c r="M6" i="11"/>
  <c r="D6" i="11"/>
  <c r="F6" i="11" s="1"/>
  <c r="P5" i="11"/>
  <c r="O5" i="11"/>
  <c r="M5" i="11"/>
  <c r="D5" i="11"/>
  <c r="F5" i="11" s="1"/>
  <c r="P4" i="11"/>
  <c r="O4" i="11"/>
  <c r="M4" i="11"/>
  <c r="D4" i="11"/>
  <c r="F4" i="11" s="1"/>
  <c r="L2" i="11"/>
  <c r="I2" i="11"/>
  <c r="H2" i="11"/>
  <c r="G2" i="11"/>
  <c r="L5" i="10"/>
  <c r="L4" i="10"/>
  <c r="E35" i="10"/>
  <c r="C35" i="10"/>
  <c r="B35" i="10"/>
  <c r="D27" i="10"/>
  <c r="D19" i="10"/>
  <c r="D20" i="10"/>
  <c r="F20" i="10" s="1"/>
  <c r="D21" i="10"/>
  <c r="F21" i="10" s="1"/>
  <c r="D22" i="10"/>
  <c r="F22" i="10" s="1"/>
  <c r="D23" i="10"/>
  <c r="F23" i="10" s="1"/>
  <c r="D24" i="10"/>
  <c r="F24" i="10" s="1"/>
  <c r="D25" i="10"/>
  <c r="F25" i="10" s="1"/>
  <c r="D26" i="10"/>
  <c r="F26" i="10" s="1"/>
  <c r="D29" i="10"/>
  <c r="F29" i="10" s="1"/>
  <c r="D30" i="10"/>
  <c r="F30" i="10" s="1"/>
  <c r="D31" i="10"/>
  <c r="F31" i="10" s="1"/>
  <c r="D5" i="10"/>
  <c r="D6" i="10"/>
  <c r="D7" i="10"/>
  <c r="D8" i="10"/>
  <c r="F8" i="10" s="1"/>
  <c r="D9" i="10"/>
  <c r="D10" i="10"/>
  <c r="D11" i="10"/>
  <c r="F11" i="10" s="1"/>
  <c r="D12" i="10"/>
  <c r="F12" i="10" s="1"/>
  <c r="D13" i="10"/>
  <c r="D14" i="10"/>
  <c r="F14" i="10" s="1"/>
  <c r="D15" i="10"/>
  <c r="F15" i="10" s="1"/>
  <c r="D16" i="10"/>
  <c r="F16" i="10" s="1"/>
  <c r="D17" i="10"/>
  <c r="D18" i="10"/>
  <c r="F7" i="10"/>
  <c r="F28" i="10"/>
  <c r="H35" i="10"/>
  <c r="K35" i="10"/>
  <c r="J35" i="10"/>
  <c r="I35" i="10"/>
  <c r="G35" i="10"/>
  <c r="O34" i="10"/>
  <c r="N34" i="10"/>
  <c r="L34" i="10"/>
  <c r="O33" i="10"/>
  <c r="N33" i="10"/>
  <c r="L33" i="10"/>
  <c r="O32" i="10"/>
  <c r="N32" i="10"/>
  <c r="L32" i="10"/>
  <c r="O31" i="10"/>
  <c r="N31" i="10"/>
  <c r="L31" i="10"/>
  <c r="O30" i="10"/>
  <c r="N30" i="10"/>
  <c r="L30" i="10"/>
  <c r="O29" i="10"/>
  <c r="N29" i="10"/>
  <c r="L29" i="10"/>
  <c r="O28" i="10"/>
  <c r="N28" i="10"/>
  <c r="L28" i="10"/>
  <c r="O27" i="10"/>
  <c r="N27" i="10"/>
  <c r="L27" i="10"/>
  <c r="O26" i="10"/>
  <c r="N26" i="10"/>
  <c r="L26" i="10"/>
  <c r="O25" i="10"/>
  <c r="N25" i="10"/>
  <c r="L25" i="10"/>
  <c r="O24" i="10"/>
  <c r="N24" i="10"/>
  <c r="L24" i="10"/>
  <c r="O23" i="10"/>
  <c r="N23" i="10"/>
  <c r="L23" i="10"/>
  <c r="O22" i="10"/>
  <c r="N22" i="10"/>
  <c r="L22" i="10"/>
  <c r="O21" i="10"/>
  <c r="N21" i="10"/>
  <c r="L21" i="10"/>
  <c r="O20" i="10"/>
  <c r="N20" i="10"/>
  <c r="L20" i="10"/>
  <c r="O19" i="10"/>
  <c r="N19" i="10"/>
  <c r="L19" i="10"/>
  <c r="O18" i="10"/>
  <c r="N18" i="10"/>
  <c r="L18" i="10"/>
  <c r="O17" i="10"/>
  <c r="N17" i="10"/>
  <c r="L17" i="10"/>
  <c r="F17" i="10"/>
  <c r="O16" i="10"/>
  <c r="N16" i="10"/>
  <c r="L16" i="10"/>
  <c r="O15" i="10"/>
  <c r="N15" i="10"/>
  <c r="L15" i="10"/>
  <c r="O14" i="10"/>
  <c r="N14" i="10"/>
  <c r="L14" i="10"/>
  <c r="O13" i="10"/>
  <c r="N13" i="10"/>
  <c r="L13" i="10"/>
  <c r="F13" i="10"/>
  <c r="O12" i="10"/>
  <c r="N12" i="10"/>
  <c r="L12" i="10"/>
  <c r="O11" i="10"/>
  <c r="N11" i="10"/>
  <c r="L11" i="10"/>
  <c r="O10" i="10"/>
  <c r="N10" i="10"/>
  <c r="L10" i="10"/>
  <c r="O9" i="10"/>
  <c r="N9" i="10"/>
  <c r="L9" i="10"/>
  <c r="O8" i="10"/>
  <c r="N8" i="10"/>
  <c r="L8" i="10"/>
  <c r="O7" i="10"/>
  <c r="N7" i="10"/>
  <c r="N35" i="10" s="1"/>
  <c r="L7" i="10"/>
  <c r="O6" i="10"/>
  <c r="N6" i="10"/>
  <c r="L6" i="10"/>
  <c r="L35" i="10" s="1"/>
  <c r="F6" i="10"/>
  <c r="O5" i="10"/>
  <c r="N5" i="10"/>
  <c r="F5" i="10"/>
  <c r="F35" i="10" s="1"/>
  <c r="O4" i="10"/>
  <c r="O35" i="10" s="1"/>
  <c r="N4" i="10"/>
  <c r="D4" i="10"/>
  <c r="D35" i="10" s="1"/>
  <c r="K2" i="10"/>
  <c r="J2" i="10"/>
  <c r="I2" i="10"/>
  <c r="H2" i="10"/>
  <c r="G2" i="10"/>
  <c r="W35" i="9"/>
  <c r="M35" i="9"/>
  <c r="E35" i="9"/>
  <c r="C35" i="9"/>
  <c r="B35" i="9"/>
  <c r="F28" i="9"/>
  <c r="D28" i="9"/>
  <c r="F14" i="9"/>
  <c r="W35" i="7"/>
  <c r="K35" i="9"/>
  <c r="L35" i="9"/>
  <c r="J35" i="9"/>
  <c r="I35" i="9"/>
  <c r="H35" i="9"/>
  <c r="G35" i="9"/>
  <c r="P34" i="9"/>
  <c r="O34" i="9"/>
  <c r="M34" i="9"/>
  <c r="D34" i="9"/>
  <c r="F34" i="9" s="1"/>
  <c r="P33" i="9"/>
  <c r="O33" i="9"/>
  <c r="M33" i="9"/>
  <c r="D33" i="9"/>
  <c r="F33" i="9" s="1"/>
  <c r="P32" i="9"/>
  <c r="O32" i="9"/>
  <c r="M32" i="9"/>
  <c r="D32" i="9"/>
  <c r="F32" i="9" s="1"/>
  <c r="P31" i="9"/>
  <c r="O31" i="9"/>
  <c r="M31" i="9"/>
  <c r="D31" i="9"/>
  <c r="F31" i="9" s="1"/>
  <c r="P30" i="9"/>
  <c r="O30" i="9"/>
  <c r="M30" i="9"/>
  <c r="D30" i="9"/>
  <c r="F30" i="9" s="1"/>
  <c r="P29" i="9"/>
  <c r="O29" i="9"/>
  <c r="M29" i="9"/>
  <c r="D29" i="9"/>
  <c r="F29" i="9" s="1"/>
  <c r="P28" i="9"/>
  <c r="O28" i="9"/>
  <c r="M28" i="9"/>
  <c r="P27" i="9"/>
  <c r="O27" i="9"/>
  <c r="M27" i="9"/>
  <c r="D27" i="9"/>
  <c r="F27" i="9" s="1"/>
  <c r="P26" i="9"/>
  <c r="O26" i="9"/>
  <c r="M26" i="9"/>
  <c r="D26" i="9"/>
  <c r="F26" i="9" s="1"/>
  <c r="P25" i="9"/>
  <c r="O25" i="9"/>
  <c r="M25" i="9"/>
  <c r="D25" i="9"/>
  <c r="F25" i="9" s="1"/>
  <c r="P24" i="9"/>
  <c r="O24" i="9"/>
  <c r="M24" i="9"/>
  <c r="D24" i="9"/>
  <c r="F24" i="9" s="1"/>
  <c r="P23" i="9"/>
  <c r="O23" i="9"/>
  <c r="M23" i="9"/>
  <c r="D23" i="9"/>
  <c r="F23" i="9" s="1"/>
  <c r="P22" i="9"/>
  <c r="O22" i="9"/>
  <c r="M22" i="9"/>
  <c r="D22" i="9"/>
  <c r="P21" i="9"/>
  <c r="O21" i="9"/>
  <c r="M21" i="9"/>
  <c r="D21" i="9"/>
  <c r="P20" i="9"/>
  <c r="O20" i="9"/>
  <c r="M20" i="9"/>
  <c r="D20" i="9"/>
  <c r="F20" i="9" s="1"/>
  <c r="P19" i="9"/>
  <c r="O19" i="9"/>
  <c r="M19" i="9"/>
  <c r="D19" i="9"/>
  <c r="P18" i="9"/>
  <c r="O18" i="9"/>
  <c r="M18" i="9"/>
  <c r="D18" i="9"/>
  <c r="F18" i="9" s="1"/>
  <c r="P17" i="9"/>
  <c r="O17" i="9"/>
  <c r="M17" i="9"/>
  <c r="D17" i="9"/>
  <c r="F17" i="9" s="1"/>
  <c r="P16" i="9"/>
  <c r="O16" i="9"/>
  <c r="M16" i="9"/>
  <c r="D16" i="9"/>
  <c r="P15" i="9"/>
  <c r="O15" i="9"/>
  <c r="M15" i="9"/>
  <c r="D15" i="9"/>
  <c r="F15" i="9" s="1"/>
  <c r="P14" i="9"/>
  <c r="O14" i="9"/>
  <c r="M14" i="9"/>
  <c r="D14" i="9"/>
  <c r="P13" i="9"/>
  <c r="O13" i="9"/>
  <c r="M13" i="9"/>
  <c r="D13" i="9"/>
  <c r="P12" i="9"/>
  <c r="O12" i="9"/>
  <c r="M12" i="9"/>
  <c r="D12" i="9"/>
  <c r="F12" i="9" s="1"/>
  <c r="P11" i="9"/>
  <c r="O11" i="9"/>
  <c r="M11" i="9"/>
  <c r="D11" i="9"/>
  <c r="F11" i="9" s="1"/>
  <c r="P10" i="9"/>
  <c r="O10" i="9"/>
  <c r="M10" i="9"/>
  <c r="D10" i="9"/>
  <c r="F10" i="9" s="1"/>
  <c r="P9" i="9"/>
  <c r="O9" i="9"/>
  <c r="M9" i="9"/>
  <c r="D9" i="9"/>
  <c r="P8" i="9"/>
  <c r="O8" i="9"/>
  <c r="M8" i="9"/>
  <c r="D8" i="9"/>
  <c r="P7" i="9"/>
  <c r="O7" i="9"/>
  <c r="M7" i="9"/>
  <c r="D7" i="9"/>
  <c r="P6" i="9"/>
  <c r="O6" i="9"/>
  <c r="M6" i="9"/>
  <c r="D6" i="9"/>
  <c r="F6" i="9" s="1"/>
  <c r="P5" i="9"/>
  <c r="O5" i="9"/>
  <c r="M5" i="9"/>
  <c r="D5" i="9"/>
  <c r="F5" i="9" s="1"/>
  <c r="P4" i="9"/>
  <c r="P35" i="9" s="1"/>
  <c r="O4" i="9"/>
  <c r="O35" i="9" s="1"/>
  <c r="M4" i="9"/>
  <c r="D4" i="9"/>
  <c r="F4" i="9" s="1"/>
  <c r="L2" i="9"/>
  <c r="K2" i="9"/>
  <c r="J2" i="9"/>
  <c r="I2" i="9"/>
  <c r="H2" i="9"/>
  <c r="G2" i="9"/>
  <c r="O24" i="6"/>
  <c r="P24" i="7"/>
  <c r="L35" i="7"/>
  <c r="K35" i="7"/>
  <c r="H35" i="7"/>
  <c r="G35" i="7"/>
  <c r="G2" i="7"/>
  <c r="L2" i="7"/>
  <c r="K2" i="7"/>
  <c r="J2" i="7"/>
  <c r="I2" i="7"/>
  <c r="H2" i="7"/>
  <c r="F35" i="9" l="1"/>
  <c r="D35" i="9"/>
  <c r="M35" i="11"/>
  <c r="P35" i="11"/>
  <c r="O35" i="11"/>
  <c r="D35" i="11"/>
  <c r="F35" i="11"/>
  <c r="J35" i="7"/>
  <c r="I35" i="7"/>
  <c r="E35" i="7"/>
  <c r="C35" i="7"/>
  <c r="B35" i="7"/>
  <c r="P34" i="7"/>
  <c r="O34" i="7"/>
  <c r="M34" i="7"/>
  <c r="D34" i="7"/>
  <c r="F34" i="7" s="1"/>
  <c r="P33" i="7"/>
  <c r="O33" i="7"/>
  <c r="M33" i="7"/>
  <c r="D33" i="7"/>
  <c r="P32" i="7"/>
  <c r="O32" i="7"/>
  <c r="M32" i="7"/>
  <c r="D32" i="7"/>
  <c r="F32" i="7" s="1"/>
  <c r="P31" i="7"/>
  <c r="O31" i="7"/>
  <c r="M31" i="7"/>
  <c r="D31" i="7"/>
  <c r="P30" i="7"/>
  <c r="O30" i="7"/>
  <c r="M30" i="7"/>
  <c r="D30" i="7"/>
  <c r="P29" i="7"/>
  <c r="O29" i="7"/>
  <c r="M29" i="7"/>
  <c r="D29" i="7"/>
  <c r="F29" i="7" s="1"/>
  <c r="P28" i="7"/>
  <c r="O28" i="7"/>
  <c r="M28" i="7"/>
  <c r="F28" i="7"/>
  <c r="P27" i="7"/>
  <c r="O27" i="7"/>
  <c r="M27" i="7"/>
  <c r="D27" i="7"/>
  <c r="F27" i="7" s="1"/>
  <c r="P26" i="7"/>
  <c r="O26" i="7"/>
  <c r="M26" i="7"/>
  <c r="D26" i="7"/>
  <c r="P25" i="7"/>
  <c r="O25" i="7"/>
  <c r="M25" i="7"/>
  <c r="D25" i="7"/>
  <c r="F25" i="7" s="1"/>
  <c r="O24" i="7"/>
  <c r="M24" i="7"/>
  <c r="D24" i="7"/>
  <c r="F24" i="7" s="1"/>
  <c r="P23" i="7"/>
  <c r="O23" i="7"/>
  <c r="M23" i="7"/>
  <c r="D23" i="7"/>
  <c r="F23" i="7" s="1"/>
  <c r="P22" i="7"/>
  <c r="O22" i="7"/>
  <c r="M22" i="7"/>
  <c r="D22" i="7"/>
  <c r="P21" i="7"/>
  <c r="O21" i="7"/>
  <c r="M21" i="7"/>
  <c r="D21" i="7"/>
  <c r="P20" i="7"/>
  <c r="O20" i="7"/>
  <c r="M20" i="7"/>
  <c r="D20" i="7"/>
  <c r="F20" i="7" s="1"/>
  <c r="P19" i="7"/>
  <c r="O19" i="7"/>
  <c r="M19" i="7"/>
  <c r="D19" i="7"/>
  <c r="F19" i="7" s="1"/>
  <c r="P18" i="7"/>
  <c r="O18" i="7"/>
  <c r="M18" i="7"/>
  <c r="D18" i="7"/>
  <c r="F18" i="7" s="1"/>
  <c r="P17" i="7"/>
  <c r="O17" i="7"/>
  <c r="M17" i="7"/>
  <c r="D17" i="7"/>
  <c r="F17" i="7" s="1"/>
  <c r="P16" i="7"/>
  <c r="O16" i="7"/>
  <c r="M16" i="7"/>
  <c r="D16" i="7"/>
  <c r="P15" i="7"/>
  <c r="O15" i="7"/>
  <c r="M15" i="7"/>
  <c r="D15" i="7"/>
  <c r="F15" i="7" s="1"/>
  <c r="P14" i="7"/>
  <c r="O14" i="7"/>
  <c r="M14" i="7"/>
  <c r="D14" i="7"/>
  <c r="P13" i="7"/>
  <c r="O13" i="7"/>
  <c r="M13" i="7"/>
  <c r="D13" i="7"/>
  <c r="F13" i="7" s="1"/>
  <c r="P12" i="7"/>
  <c r="O12" i="7"/>
  <c r="M12" i="7"/>
  <c r="D12" i="7"/>
  <c r="F12" i="7" s="1"/>
  <c r="P11" i="7"/>
  <c r="O11" i="7"/>
  <c r="M11" i="7"/>
  <c r="D11" i="7"/>
  <c r="F11" i="7" s="1"/>
  <c r="P10" i="7"/>
  <c r="O10" i="7"/>
  <c r="M10" i="7"/>
  <c r="D10" i="7"/>
  <c r="F10" i="7" s="1"/>
  <c r="P9" i="7"/>
  <c r="O9" i="7"/>
  <c r="M9" i="7"/>
  <c r="D9" i="7"/>
  <c r="P8" i="7"/>
  <c r="O8" i="7"/>
  <c r="M8" i="7"/>
  <c r="D8" i="7"/>
  <c r="F8" i="7" s="1"/>
  <c r="P7" i="7"/>
  <c r="O7" i="7"/>
  <c r="M7" i="7"/>
  <c r="D7" i="7"/>
  <c r="P6" i="7"/>
  <c r="O6" i="7"/>
  <c r="M6" i="7"/>
  <c r="D6" i="7"/>
  <c r="F6" i="7" s="1"/>
  <c r="P5" i="7"/>
  <c r="O5" i="7"/>
  <c r="M5" i="7"/>
  <c r="D5" i="7"/>
  <c r="F5" i="7" s="1"/>
  <c r="P4" i="7"/>
  <c r="O4" i="7"/>
  <c r="M4" i="7"/>
  <c r="D4" i="7"/>
  <c r="D25" i="6"/>
  <c r="B35" i="6"/>
  <c r="K35" i="6"/>
  <c r="J35" i="6"/>
  <c r="I35" i="6"/>
  <c r="H35" i="6"/>
  <c r="G35" i="6"/>
  <c r="E35" i="6"/>
  <c r="C35" i="6"/>
  <c r="D14" i="6"/>
  <c r="H2" i="6"/>
  <c r="M35" i="7" l="1"/>
  <c r="P35" i="7"/>
  <c r="O35" i="7"/>
  <c r="D35" i="7"/>
  <c r="F4" i="7"/>
  <c r="F35" i="7" s="1"/>
  <c r="O35" i="4"/>
  <c r="K35" i="4"/>
  <c r="J35" i="4"/>
  <c r="I35" i="4"/>
  <c r="H35" i="4"/>
  <c r="G35" i="4"/>
  <c r="C35" i="4"/>
  <c r="E35" i="4"/>
  <c r="B35" i="4"/>
  <c r="U35" i="3"/>
  <c r="C35" i="3"/>
  <c r="K35" i="3"/>
  <c r="J35" i="3"/>
  <c r="I35" i="3"/>
  <c r="H35" i="3"/>
  <c r="G35" i="3"/>
  <c r="E35" i="3"/>
  <c r="B35" i="3"/>
  <c r="O34" i="6"/>
  <c r="N34" i="6"/>
  <c r="L34" i="6"/>
  <c r="D34" i="6"/>
  <c r="F34" i="6" s="1"/>
  <c r="O33" i="6"/>
  <c r="N33" i="6"/>
  <c r="L33" i="6"/>
  <c r="D33" i="6"/>
  <c r="F33" i="6" s="1"/>
  <c r="O32" i="6"/>
  <c r="N32" i="6"/>
  <c r="L32" i="6"/>
  <c r="D32" i="6"/>
  <c r="F32" i="6" s="1"/>
  <c r="O31" i="6"/>
  <c r="N31" i="6"/>
  <c r="L31" i="6"/>
  <c r="D31" i="6"/>
  <c r="F31" i="6" s="1"/>
  <c r="O30" i="6"/>
  <c r="N30" i="6"/>
  <c r="L30" i="6"/>
  <c r="D30" i="6"/>
  <c r="O29" i="6"/>
  <c r="N29" i="6"/>
  <c r="L29" i="6"/>
  <c r="D29" i="6"/>
  <c r="F29" i="6" s="1"/>
  <c r="O28" i="6"/>
  <c r="N28" i="6"/>
  <c r="L28" i="6"/>
  <c r="D28" i="6"/>
  <c r="F28" i="6" s="1"/>
  <c r="O27" i="6"/>
  <c r="N27" i="6"/>
  <c r="L27" i="6"/>
  <c r="F27" i="6"/>
  <c r="D27" i="6"/>
  <c r="O26" i="6"/>
  <c r="N26" i="6"/>
  <c r="L26" i="6"/>
  <c r="D26" i="6"/>
  <c r="F26" i="6" s="1"/>
  <c r="O25" i="6"/>
  <c r="N25" i="6"/>
  <c r="L25" i="6"/>
  <c r="F25" i="6"/>
  <c r="N24" i="6"/>
  <c r="L24" i="6"/>
  <c r="D24" i="6"/>
  <c r="F24" i="6" s="1"/>
  <c r="O23" i="6"/>
  <c r="N23" i="6"/>
  <c r="L23" i="6"/>
  <c r="D23" i="6"/>
  <c r="O22" i="6"/>
  <c r="N22" i="6"/>
  <c r="L22" i="6"/>
  <c r="D22" i="6"/>
  <c r="O21" i="6"/>
  <c r="N21" i="6"/>
  <c r="L21" i="6"/>
  <c r="D21" i="6"/>
  <c r="O20" i="6"/>
  <c r="N20" i="6"/>
  <c r="L20" i="6"/>
  <c r="D20" i="6"/>
  <c r="F20" i="6" s="1"/>
  <c r="O19" i="6"/>
  <c r="N19" i="6"/>
  <c r="L19" i="6"/>
  <c r="D19" i="6"/>
  <c r="F19" i="6" s="1"/>
  <c r="O18" i="6"/>
  <c r="N18" i="6"/>
  <c r="L18" i="6"/>
  <c r="D18" i="6"/>
  <c r="F18" i="6" s="1"/>
  <c r="O17" i="6"/>
  <c r="N17" i="6"/>
  <c r="L17" i="6"/>
  <c r="D17" i="6"/>
  <c r="F17" i="6" s="1"/>
  <c r="O16" i="6"/>
  <c r="N16" i="6"/>
  <c r="L16" i="6"/>
  <c r="D16" i="6"/>
  <c r="F16" i="6" s="1"/>
  <c r="O15" i="6"/>
  <c r="N15" i="6"/>
  <c r="L15" i="6"/>
  <c r="D15" i="6"/>
  <c r="F15" i="6" s="1"/>
  <c r="O14" i="6"/>
  <c r="N14" i="6"/>
  <c r="L14" i="6"/>
  <c r="O13" i="6"/>
  <c r="N13" i="6"/>
  <c r="L13" i="6"/>
  <c r="D13" i="6"/>
  <c r="F13" i="6" s="1"/>
  <c r="O12" i="6"/>
  <c r="N12" i="6"/>
  <c r="L12" i="6"/>
  <c r="D12" i="6"/>
  <c r="F12" i="6" s="1"/>
  <c r="O11" i="6"/>
  <c r="N11" i="6"/>
  <c r="L11" i="6"/>
  <c r="D11" i="6"/>
  <c r="F11" i="6" s="1"/>
  <c r="O10" i="6"/>
  <c r="N10" i="6"/>
  <c r="L10" i="6"/>
  <c r="D10" i="6"/>
  <c r="F10" i="6" s="1"/>
  <c r="O9" i="6"/>
  <c r="N9" i="6"/>
  <c r="L9" i="6"/>
  <c r="D9" i="6"/>
  <c r="F9" i="6" s="1"/>
  <c r="O8" i="6"/>
  <c r="N8" i="6"/>
  <c r="L8" i="6"/>
  <c r="D8" i="6"/>
  <c r="F8" i="6" s="1"/>
  <c r="O7" i="6"/>
  <c r="N7" i="6"/>
  <c r="L7" i="6"/>
  <c r="D7" i="6"/>
  <c r="F7" i="6" s="1"/>
  <c r="O6" i="6"/>
  <c r="N6" i="6"/>
  <c r="L6" i="6"/>
  <c r="D6" i="6"/>
  <c r="O5" i="6"/>
  <c r="N5" i="6"/>
  <c r="L5" i="6"/>
  <c r="D5" i="6"/>
  <c r="F5" i="6" s="1"/>
  <c r="O4" i="6"/>
  <c r="N4" i="6"/>
  <c r="L4" i="6"/>
  <c r="D4" i="6"/>
  <c r="F4" i="6" s="1"/>
  <c r="J2" i="6"/>
  <c r="G2" i="6"/>
  <c r="O35" i="5"/>
  <c r="N35" i="5"/>
  <c r="L35" i="5"/>
  <c r="D35" i="5"/>
  <c r="F35" i="5" s="1"/>
  <c r="O34" i="5"/>
  <c r="N34" i="5"/>
  <c r="L34" i="5"/>
  <c r="D34" i="5"/>
  <c r="F34" i="5" s="1"/>
  <c r="O33" i="5"/>
  <c r="N33" i="5"/>
  <c r="L33" i="5"/>
  <c r="D33" i="5"/>
  <c r="F33" i="5" s="1"/>
  <c r="O32" i="5"/>
  <c r="N32" i="5"/>
  <c r="L32" i="5"/>
  <c r="D32" i="5"/>
  <c r="F32" i="5" s="1"/>
  <c r="O31" i="5"/>
  <c r="N31" i="5"/>
  <c r="L31" i="5"/>
  <c r="D31" i="5"/>
  <c r="F31" i="5" s="1"/>
  <c r="O30" i="5"/>
  <c r="N30" i="5"/>
  <c r="L30" i="5"/>
  <c r="D30" i="5"/>
  <c r="F30" i="5" s="1"/>
  <c r="O29" i="5"/>
  <c r="N29" i="5"/>
  <c r="L29" i="5"/>
  <c r="D29" i="5"/>
  <c r="F29" i="5" s="1"/>
  <c r="O28" i="5"/>
  <c r="N28" i="5"/>
  <c r="L28" i="5"/>
  <c r="D28" i="5"/>
  <c r="F28" i="5" s="1"/>
  <c r="O27" i="5"/>
  <c r="N27" i="5"/>
  <c r="L27" i="5"/>
  <c r="D27" i="5"/>
  <c r="F27" i="5" s="1"/>
  <c r="O26" i="5"/>
  <c r="N26" i="5"/>
  <c r="L26" i="5"/>
  <c r="D26" i="5"/>
  <c r="F26" i="5" s="1"/>
  <c r="O25" i="5"/>
  <c r="N25" i="5"/>
  <c r="L25" i="5"/>
  <c r="D25" i="5"/>
  <c r="F25" i="5" s="1"/>
  <c r="O24" i="5"/>
  <c r="N24" i="5"/>
  <c r="L24" i="5"/>
  <c r="D24" i="5"/>
  <c r="F24" i="5" s="1"/>
  <c r="O23" i="5"/>
  <c r="N23" i="5"/>
  <c r="L23" i="5"/>
  <c r="D23" i="5"/>
  <c r="F23" i="5" s="1"/>
  <c r="O22" i="5"/>
  <c r="N22" i="5"/>
  <c r="L22" i="5"/>
  <c r="D22" i="5"/>
  <c r="F22" i="5" s="1"/>
  <c r="O21" i="5"/>
  <c r="N21" i="5"/>
  <c r="L21" i="5"/>
  <c r="D21" i="5"/>
  <c r="F21" i="5" s="1"/>
  <c r="O20" i="5"/>
  <c r="N20" i="5"/>
  <c r="L20" i="5"/>
  <c r="D20" i="5"/>
  <c r="F20" i="5" s="1"/>
  <c r="O19" i="5"/>
  <c r="N19" i="5"/>
  <c r="L19" i="5"/>
  <c r="F19" i="5"/>
  <c r="D19" i="5"/>
  <c r="O18" i="5"/>
  <c r="N18" i="5"/>
  <c r="L18" i="5"/>
  <c r="D18" i="5"/>
  <c r="F18" i="5" s="1"/>
  <c r="O17" i="5"/>
  <c r="N17" i="5"/>
  <c r="L17" i="5"/>
  <c r="D17" i="5"/>
  <c r="F17" i="5" s="1"/>
  <c r="O16" i="5"/>
  <c r="N16" i="5"/>
  <c r="L16" i="5"/>
  <c r="D16" i="5"/>
  <c r="F16" i="5" s="1"/>
  <c r="O15" i="5"/>
  <c r="N15" i="5"/>
  <c r="L15" i="5"/>
  <c r="F15" i="5"/>
  <c r="D15" i="5"/>
  <c r="O14" i="5"/>
  <c r="N14" i="5"/>
  <c r="L14" i="5"/>
  <c r="D14" i="5"/>
  <c r="F14" i="5" s="1"/>
  <c r="O13" i="5"/>
  <c r="N13" i="5"/>
  <c r="L13" i="5"/>
  <c r="D13" i="5"/>
  <c r="F13" i="5" s="1"/>
  <c r="O12" i="5"/>
  <c r="N12" i="5"/>
  <c r="L12" i="5"/>
  <c r="D12" i="5"/>
  <c r="F12" i="5" s="1"/>
  <c r="O11" i="5"/>
  <c r="N11" i="5"/>
  <c r="L11" i="5"/>
  <c r="D11" i="5"/>
  <c r="F11" i="5" s="1"/>
  <c r="O10" i="5"/>
  <c r="N10" i="5"/>
  <c r="L10" i="5"/>
  <c r="D10" i="5"/>
  <c r="F10" i="5" s="1"/>
  <c r="O9" i="5"/>
  <c r="N9" i="5"/>
  <c r="L9" i="5"/>
  <c r="D9" i="5"/>
  <c r="F9" i="5" s="1"/>
  <c r="O8" i="5"/>
  <c r="N8" i="5"/>
  <c r="L8" i="5"/>
  <c r="D8" i="5"/>
  <c r="F8" i="5" s="1"/>
  <c r="O7" i="5"/>
  <c r="N7" i="5"/>
  <c r="L7" i="5"/>
  <c r="D7" i="5"/>
  <c r="F7" i="5" s="1"/>
  <c r="O6" i="5"/>
  <c r="N6" i="5"/>
  <c r="L6" i="5"/>
  <c r="D6" i="5"/>
  <c r="F6" i="5" s="1"/>
  <c r="O5" i="5"/>
  <c r="N5" i="5"/>
  <c r="L5" i="5"/>
  <c r="D5" i="5"/>
  <c r="F5" i="5" s="1"/>
  <c r="O4" i="5"/>
  <c r="N4" i="5"/>
  <c r="L4" i="5"/>
  <c r="D4" i="5"/>
  <c r="F4" i="5" s="1"/>
  <c r="K2" i="5"/>
  <c r="J2" i="5"/>
  <c r="I2" i="5"/>
  <c r="H2" i="5"/>
  <c r="G2" i="5"/>
  <c r="O34" i="4"/>
  <c r="N34" i="4"/>
  <c r="L34" i="4"/>
  <c r="D34" i="4"/>
  <c r="F34" i="4" s="1"/>
  <c r="O33" i="4"/>
  <c r="N33" i="4"/>
  <c r="L33" i="4"/>
  <c r="D33" i="4"/>
  <c r="F33" i="4" s="1"/>
  <c r="O32" i="4"/>
  <c r="N32" i="4"/>
  <c r="L32" i="4"/>
  <c r="D32" i="4"/>
  <c r="F32" i="4" s="1"/>
  <c r="O31" i="4"/>
  <c r="N31" i="4"/>
  <c r="L31" i="4"/>
  <c r="D31" i="4"/>
  <c r="F31" i="4" s="1"/>
  <c r="O30" i="4"/>
  <c r="N30" i="4"/>
  <c r="L30" i="4"/>
  <c r="D30" i="4"/>
  <c r="F30" i="4" s="1"/>
  <c r="O29" i="4"/>
  <c r="N29" i="4"/>
  <c r="L29" i="4"/>
  <c r="D29" i="4"/>
  <c r="F29" i="4" s="1"/>
  <c r="O28" i="4"/>
  <c r="N28" i="4"/>
  <c r="L28" i="4"/>
  <c r="D28" i="4"/>
  <c r="F28" i="4" s="1"/>
  <c r="O27" i="4"/>
  <c r="N27" i="4"/>
  <c r="L27" i="4"/>
  <c r="F27" i="4"/>
  <c r="D27" i="4"/>
  <c r="O26" i="4"/>
  <c r="N26" i="4"/>
  <c r="L26" i="4"/>
  <c r="D26" i="4"/>
  <c r="F26" i="4" s="1"/>
  <c r="O25" i="4"/>
  <c r="N25" i="4"/>
  <c r="L25" i="4"/>
  <c r="D25" i="4"/>
  <c r="F25" i="4" s="1"/>
  <c r="O24" i="4"/>
  <c r="N24" i="4"/>
  <c r="L24" i="4"/>
  <c r="D24" i="4"/>
  <c r="F24" i="4" s="1"/>
  <c r="O23" i="4"/>
  <c r="N23" i="4"/>
  <c r="L23" i="4"/>
  <c r="D23" i="4"/>
  <c r="F23" i="4" s="1"/>
  <c r="O22" i="4"/>
  <c r="N22" i="4"/>
  <c r="L22" i="4"/>
  <c r="D22" i="4"/>
  <c r="F22" i="4" s="1"/>
  <c r="O21" i="4"/>
  <c r="N21" i="4"/>
  <c r="L21" i="4"/>
  <c r="D21" i="4"/>
  <c r="F21" i="4" s="1"/>
  <c r="O20" i="4"/>
  <c r="N20" i="4"/>
  <c r="L20" i="4"/>
  <c r="O19" i="4"/>
  <c r="N19" i="4"/>
  <c r="L19" i="4"/>
  <c r="D19" i="4"/>
  <c r="F19" i="4" s="1"/>
  <c r="O18" i="4"/>
  <c r="N18" i="4"/>
  <c r="L18" i="4"/>
  <c r="D18" i="4"/>
  <c r="F18" i="4" s="1"/>
  <c r="O17" i="4"/>
  <c r="N17" i="4"/>
  <c r="L17" i="4"/>
  <c r="D17" i="4"/>
  <c r="F17" i="4" s="1"/>
  <c r="O16" i="4"/>
  <c r="N16" i="4"/>
  <c r="L16" i="4"/>
  <c r="D16" i="4"/>
  <c r="F16" i="4" s="1"/>
  <c r="O15" i="4"/>
  <c r="N15" i="4"/>
  <c r="L15" i="4"/>
  <c r="F15" i="4"/>
  <c r="D15" i="4"/>
  <c r="O14" i="4"/>
  <c r="N14" i="4"/>
  <c r="L14" i="4"/>
  <c r="D14" i="4"/>
  <c r="F14" i="4" s="1"/>
  <c r="O13" i="4"/>
  <c r="N13" i="4"/>
  <c r="L13" i="4"/>
  <c r="D13" i="4"/>
  <c r="F13" i="4" s="1"/>
  <c r="O12" i="4"/>
  <c r="N12" i="4"/>
  <c r="L12" i="4"/>
  <c r="D12" i="4"/>
  <c r="F12" i="4" s="1"/>
  <c r="O11" i="4"/>
  <c r="N11" i="4"/>
  <c r="L11" i="4"/>
  <c r="D11" i="4"/>
  <c r="F11" i="4" s="1"/>
  <c r="O10" i="4"/>
  <c r="N10" i="4"/>
  <c r="L10" i="4"/>
  <c r="D10" i="4"/>
  <c r="F10" i="4" s="1"/>
  <c r="O9" i="4"/>
  <c r="N9" i="4"/>
  <c r="L9" i="4"/>
  <c r="D9" i="4"/>
  <c r="F9" i="4" s="1"/>
  <c r="O8" i="4"/>
  <c r="N8" i="4"/>
  <c r="L8" i="4"/>
  <c r="D8" i="4"/>
  <c r="F8" i="4" s="1"/>
  <c r="O7" i="4"/>
  <c r="N7" i="4"/>
  <c r="L7" i="4"/>
  <c r="D7" i="4"/>
  <c r="F7" i="4" s="1"/>
  <c r="O6" i="4"/>
  <c r="N6" i="4"/>
  <c r="L6" i="4"/>
  <c r="D6" i="4"/>
  <c r="F6" i="4" s="1"/>
  <c r="O5" i="4"/>
  <c r="N5" i="4"/>
  <c r="L5" i="4"/>
  <c r="D5" i="4"/>
  <c r="F5" i="4" s="1"/>
  <c r="O4" i="4"/>
  <c r="N4" i="4"/>
  <c r="N35" i="4" s="1"/>
  <c r="L4" i="4"/>
  <c r="L35" i="4" s="1"/>
  <c r="D4" i="4"/>
  <c r="F4" i="4" s="1"/>
  <c r="K2" i="4"/>
  <c r="J2" i="4"/>
  <c r="I2" i="4"/>
  <c r="H2" i="4"/>
  <c r="G2" i="4"/>
  <c r="K2" i="2"/>
  <c r="O34" i="3"/>
  <c r="N34" i="3"/>
  <c r="L34" i="3"/>
  <c r="D34" i="3"/>
  <c r="F34" i="3" s="1"/>
  <c r="O33" i="3"/>
  <c r="N33" i="3"/>
  <c r="L33" i="3"/>
  <c r="D33" i="3"/>
  <c r="F33" i="3" s="1"/>
  <c r="O32" i="3"/>
  <c r="N32" i="3"/>
  <c r="L32" i="3"/>
  <c r="D32" i="3"/>
  <c r="F32" i="3" s="1"/>
  <c r="O31" i="3"/>
  <c r="N31" i="3"/>
  <c r="L31" i="3"/>
  <c r="D31" i="3"/>
  <c r="F31" i="3" s="1"/>
  <c r="O30" i="3"/>
  <c r="N30" i="3"/>
  <c r="L30" i="3"/>
  <c r="D30" i="3"/>
  <c r="F30" i="3" s="1"/>
  <c r="O29" i="3"/>
  <c r="N29" i="3"/>
  <c r="L29" i="3"/>
  <c r="D29" i="3"/>
  <c r="F29" i="3" s="1"/>
  <c r="O28" i="3"/>
  <c r="N28" i="3"/>
  <c r="L28" i="3"/>
  <c r="D28" i="3"/>
  <c r="F28" i="3" s="1"/>
  <c r="O27" i="3"/>
  <c r="N27" i="3"/>
  <c r="L27" i="3"/>
  <c r="D27" i="3"/>
  <c r="F27" i="3" s="1"/>
  <c r="O26" i="3"/>
  <c r="N26" i="3"/>
  <c r="L26" i="3"/>
  <c r="D26" i="3"/>
  <c r="F26" i="3" s="1"/>
  <c r="O25" i="3"/>
  <c r="N25" i="3"/>
  <c r="L25" i="3"/>
  <c r="D25" i="3"/>
  <c r="F25" i="3" s="1"/>
  <c r="O24" i="3"/>
  <c r="N24" i="3"/>
  <c r="L24" i="3"/>
  <c r="D24" i="3"/>
  <c r="F24" i="3" s="1"/>
  <c r="O23" i="3"/>
  <c r="N23" i="3"/>
  <c r="L23" i="3"/>
  <c r="D23" i="3"/>
  <c r="F23" i="3" s="1"/>
  <c r="O22" i="3"/>
  <c r="N22" i="3"/>
  <c r="L22" i="3"/>
  <c r="D22" i="3"/>
  <c r="F22" i="3" s="1"/>
  <c r="O21" i="3"/>
  <c r="N21" i="3"/>
  <c r="L21" i="3"/>
  <c r="D21" i="3"/>
  <c r="F21" i="3" s="1"/>
  <c r="O20" i="3"/>
  <c r="N20" i="3"/>
  <c r="L20" i="3"/>
  <c r="D20" i="3"/>
  <c r="F20" i="3" s="1"/>
  <c r="O19" i="3"/>
  <c r="N19" i="3"/>
  <c r="L19" i="3"/>
  <c r="D19" i="3"/>
  <c r="F19" i="3" s="1"/>
  <c r="O18" i="3"/>
  <c r="N18" i="3"/>
  <c r="L18" i="3"/>
  <c r="D18" i="3"/>
  <c r="F18" i="3" s="1"/>
  <c r="O17" i="3"/>
  <c r="N17" i="3"/>
  <c r="L17" i="3"/>
  <c r="D17" i="3"/>
  <c r="F17" i="3" s="1"/>
  <c r="O16" i="3"/>
  <c r="N16" i="3"/>
  <c r="L16" i="3"/>
  <c r="D16" i="3"/>
  <c r="F16" i="3" s="1"/>
  <c r="O15" i="3"/>
  <c r="N15" i="3"/>
  <c r="L15" i="3"/>
  <c r="D15" i="3"/>
  <c r="F15" i="3" s="1"/>
  <c r="O14" i="3"/>
  <c r="N14" i="3"/>
  <c r="L14" i="3"/>
  <c r="D14" i="3"/>
  <c r="F14" i="3" s="1"/>
  <c r="O13" i="3"/>
  <c r="N13" i="3"/>
  <c r="L13" i="3"/>
  <c r="D13" i="3"/>
  <c r="F13" i="3" s="1"/>
  <c r="O12" i="3"/>
  <c r="N12" i="3"/>
  <c r="L12" i="3"/>
  <c r="D12" i="3"/>
  <c r="F12" i="3" s="1"/>
  <c r="O11" i="3"/>
  <c r="N11" i="3"/>
  <c r="L11" i="3"/>
  <c r="D11" i="3"/>
  <c r="F11" i="3" s="1"/>
  <c r="O10" i="3"/>
  <c r="N10" i="3"/>
  <c r="L10" i="3"/>
  <c r="D10" i="3"/>
  <c r="F10" i="3" s="1"/>
  <c r="O9" i="3"/>
  <c r="N9" i="3"/>
  <c r="L9" i="3"/>
  <c r="D9" i="3"/>
  <c r="F9" i="3" s="1"/>
  <c r="O8" i="3"/>
  <c r="N8" i="3"/>
  <c r="L8" i="3"/>
  <c r="D8" i="3"/>
  <c r="F8" i="3" s="1"/>
  <c r="O7" i="3"/>
  <c r="N7" i="3"/>
  <c r="L7" i="3"/>
  <c r="D7" i="3"/>
  <c r="F7" i="3" s="1"/>
  <c r="O6" i="3"/>
  <c r="N6" i="3"/>
  <c r="L6" i="3"/>
  <c r="D6" i="3"/>
  <c r="F6" i="3" s="1"/>
  <c r="O5" i="3"/>
  <c r="N5" i="3"/>
  <c r="L5" i="3"/>
  <c r="D5" i="3"/>
  <c r="F5" i="3" s="1"/>
  <c r="O4" i="3"/>
  <c r="O35" i="3" s="1"/>
  <c r="N4" i="3"/>
  <c r="N35" i="3" s="1"/>
  <c r="L4" i="3"/>
  <c r="D4" i="3"/>
  <c r="F4" i="3" s="1"/>
  <c r="F35" i="3" s="1"/>
  <c r="K2" i="3"/>
  <c r="J2" i="3"/>
  <c r="I2" i="3"/>
  <c r="H2" i="3"/>
  <c r="G2" i="3"/>
  <c r="C35" i="2"/>
  <c r="E35" i="2"/>
  <c r="G35" i="2"/>
  <c r="H35" i="2"/>
  <c r="I35" i="2"/>
  <c r="J35" i="2"/>
  <c r="K35" i="2"/>
  <c r="M35" i="2"/>
  <c r="B35" i="2"/>
  <c r="E34" i="1"/>
  <c r="C34" i="1"/>
  <c r="B34" i="1"/>
  <c r="F35" i="4" l="1"/>
  <c r="D35" i="3"/>
  <c r="O35" i="6"/>
  <c r="N35" i="6"/>
  <c r="L35" i="6"/>
  <c r="F6" i="6"/>
  <c r="F35" i="6" s="1"/>
  <c r="D35" i="6"/>
  <c r="D35" i="4"/>
  <c r="L35" i="3"/>
  <c r="O34" i="1"/>
  <c r="G2" i="1"/>
  <c r="H2" i="1"/>
  <c r="I2" i="1"/>
  <c r="J2" i="1"/>
  <c r="K2" i="1"/>
  <c r="D4" i="1"/>
  <c r="L4" i="1"/>
  <c r="N4" i="1"/>
  <c r="O4" i="1"/>
  <c r="D5" i="1"/>
  <c r="F5" i="1" s="1"/>
  <c r="L5" i="1"/>
  <c r="N5" i="1"/>
  <c r="O5" i="1"/>
  <c r="D6" i="1"/>
  <c r="F6" i="1" s="1"/>
  <c r="L6" i="1"/>
  <c r="N6" i="1"/>
  <c r="O6" i="1"/>
  <c r="D7" i="1"/>
  <c r="F7" i="1" s="1"/>
  <c r="L7" i="1"/>
  <c r="N7" i="1"/>
  <c r="O7" i="1"/>
  <c r="D8" i="1"/>
  <c r="F8" i="1" s="1"/>
  <c r="L8" i="1"/>
  <c r="N8" i="1"/>
  <c r="O8" i="1"/>
  <c r="D9" i="1"/>
  <c r="F9" i="1" s="1"/>
  <c r="L9" i="1"/>
  <c r="N9" i="1"/>
  <c r="O9" i="1"/>
  <c r="D10" i="1"/>
  <c r="F10" i="1" s="1"/>
  <c r="L10" i="1"/>
  <c r="N10" i="1"/>
  <c r="O10" i="1"/>
  <c r="D11" i="1"/>
  <c r="F11" i="1" s="1"/>
  <c r="L11" i="1"/>
  <c r="N11" i="1"/>
  <c r="O11" i="1"/>
  <c r="D12" i="1"/>
  <c r="F12" i="1" s="1"/>
  <c r="L12" i="1"/>
  <c r="N12" i="1"/>
  <c r="O12" i="1"/>
  <c r="D13" i="1"/>
  <c r="F13" i="1" s="1"/>
  <c r="L13" i="1"/>
  <c r="N13" i="1"/>
  <c r="O13" i="1"/>
  <c r="D14" i="1"/>
  <c r="F14" i="1" s="1"/>
  <c r="L14" i="1"/>
  <c r="N14" i="1"/>
  <c r="O14" i="1"/>
  <c r="D15" i="1"/>
  <c r="F15" i="1" s="1"/>
  <c r="L15" i="1"/>
  <c r="N15" i="1"/>
  <c r="O15" i="1"/>
  <c r="D16" i="1"/>
  <c r="F16" i="1" s="1"/>
  <c r="L16" i="1"/>
  <c r="N16" i="1"/>
  <c r="O16" i="1"/>
  <c r="D17" i="1"/>
  <c r="F17" i="1" s="1"/>
  <c r="L17" i="1"/>
  <c r="N17" i="1"/>
  <c r="O17" i="1"/>
  <c r="D18" i="1"/>
  <c r="F18" i="1" s="1"/>
  <c r="L18" i="1"/>
  <c r="N18" i="1"/>
  <c r="O18" i="1"/>
  <c r="D19" i="1"/>
  <c r="F19" i="1" s="1"/>
  <c r="L19" i="1"/>
  <c r="N19" i="1"/>
  <c r="O19" i="1"/>
  <c r="D20" i="1"/>
  <c r="F20" i="1" s="1"/>
  <c r="L20" i="1"/>
  <c r="N20" i="1"/>
  <c r="O20" i="1"/>
  <c r="D21" i="1"/>
  <c r="F21" i="1" s="1"/>
  <c r="L21" i="1"/>
  <c r="N21" i="1"/>
  <c r="O21" i="1"/>
  <c r="D22" i="1"/>
  <c r="F22" i="1" s="1"/>
  <c r="L22" i="1"/>
  <c r="N22" i="1"/>
  <c r="O22" i="1"/>
  <c r="D23" i="1"/>
  <c r="F23" i="1" s="1"/>
  <c r="L23" i="1"/>
  <c r="N23" i="1"/>
  <c r="O23" i="1"/>
  <c r="D24" i="1"/>
  <c r="F24" i="1" s="1"/>
  <c r="L24" i="1"/>
  <c r="N24" i="1"/>
  <c r="O24" i="1"/>
  <c r="D25" i="1"/>
  <c r="F25" i="1" s="1"/>
  <c r="L25" i="1"/>
  <c r="N25" i="1"/>
  <c r="O25" i="1"/>
  <c r="D26" i="1"/>
  <c r="F26" i="1" s="1"/>
  <c r="L26" i="1"/>
  <c r="N26" i="1"/>
  <c r="O26" i="1"/>
  <c r="D27" i="1"/>
  <c r="F27" i="1" s="1"/>
  <c r="L27" i="1"/>
  <c r="N27" i="1"/>
  <c r="O27" i="1"/>
  <c r="D28" i="1"/>
  <c r="F28" i="1" s="1"/>
  <c r="L28" i="1"/>
  <c r="N28" i="1"/>
  <c r="O28" i="1"/>
  <c r="D29" i="1"/>
  <c r="F29" i="1" s="1"/>
  <c r="L29" i="1"/>
  <c r="N29" i="1"/>
  <c r="O29" i="1"/>
  <c r="D30" i="1"/>
  <c r="F30" i="1" s="1"/>
  <c r="L30" i="1"/>
  <c r="N30" i="1"/>
  <c r="O30" i="1"/>
  <c r="D31" i="1"/>
  <c r="F31" i="1" s="1"/>
  <c r="L31" i="1"/>
  <c r="N31" i="1"/>
  <c r="O31" i="1"/>
  <c r="D32" i="1"/>
  <c r="F32" i="1" s="1"/>
  <c r="L32" i="1"/>
  <c r="N32" i="1"/>
  <c r="O32" i="1"/>
  <c r="D33" i="1"/>
  <c r="F33" i="1" s="1"/>
  <c r="L33" i="1"/>
  <c r="N33" i="1"/>
  <c r="O33" i="1"/>
  <c r="F4" i="1" l="1"/>
  <c r="F34" i="1" s="1"/>
  <c r="D34" i="1"/>
  <c r="N32" i="2"/>
  <c r="N33" i="2"/>
  <c r="N34" i="2"/>
  <c r="L34" i="2"/>
  <c r="D34" i="2"/>
  <c r="O34" i="2"/>
  <c r="O33" i="2"/>
  <c r="L33" i="2"/>
  <c r="D33" i="2"/>
  <c r="F33" i="2" s="1"/>
  <c r="O32" i="2"/>
  <c r="L32" i="2"/>
  <c r="D32" i="2"/>
  <c r="F32" i="2" s="1"/>
  <c r="O31" i="2"/>
  <c r="N31" i="2"/>
  <c r="L31" i="2"/>
  <c r="D31" i="2"/>
  <c r="F31" i="2" s="1"/>
  <c r="O30" i="2"/>
  <c r="N30" i="2"/>
  <c r="L30" i="2"/>
  <c r="D30" i="2"/>
  <c r="F30" i="2" s="1"/>
  <c r="O29" i="2"/>
  <c r="N29" i="2"/>
  <c r="L29" i="2"/>
  <c r="D29" i="2"/>
  <c r="F29" i="2" s="1"/>
  <c r="O28" i="2"/>
  <c r="N28" i="2"/>
  <c r="L28" i="2"/>
  <c r="D28" i="2"/>
  <c r="F28" i="2" s="1"/>
  <c r="O27" i="2"/>
  <c r="N27" i="2"/>
  <c r="L27" i="2"/>
  <c r="D27" i="2"/>
  <c r="F27" i="2" s="1"/>
  <c r="O26" i="2"/>
  <c r="N26" i="2"/>
  <c r="L26" i="2"/>
  <c r="D26" i="2"/>
  <c r="F26" i="2" s="1"/>
  <c r="O25" i="2"/>
  <c r="N25" i="2"/>
  <c r="L25" i="2"/>
  <c r="D25" i="2"/>
  <c r="F25" i="2" s="1"/>
  <c r="O24" i="2"/>
  <c r="N24" i="2"/>
  <c r="L24" i="2"/>
  <c r="D24" i="2"/>
  <c r="F24" i="2" s="1"/>
  <c r="O23" i="2"/>
  <c r="N23" i="2"/>
  <c r="L23" i="2"/>
  <c r="D23" i="2"/>
  <c r="F23" i="2" s="1"/>
  <c r="O22" i="2"/>
  <c r="N22" i="2"/>
  <c r="L22" i="2"/>
  <c r="D22" i="2"/>
  <c r="F22" i="2" s="1"/>
  <c r="O21" i="2"/>
  <c r="N21" i="2"/>
  <c r="L21" i="2"/>
  <c r="D21" i="2"/>
  <c r="F21" i="2" s="1"/>
  <c r="O20" i="2"/>
  <c r="N20" i="2"/>
  <c r="L20" i="2"/>
  <c r="D20" i="2"/>
  <c r="F20" i="2" s="1"/>
  <c r="O19" i="2"/>
  <c r="N19" i="2"/>
  <c r="L19" i="2"/>
  <c r="D19" i="2"/>
  <c r="F19" i="2" s="1"/>
  <c r="O18" i="2"/>
  <c r="N18" i="2"/>
  <c r="L18" i="2"/>
  <c r="D18" i="2"/>
  <c r="F18" i="2" s="1"/>
  <c r="O17" i="2"/>
  <c r="N17" i="2"/>
  <c r="L17" i="2"/>
  <c r="D17" i="2"/>
  <c r="F17" i="2" s="1"/>
  <c r="O16" i="2"/>
  <c r="N16" i="2"/>
  <c r="L16" i="2"/>
  <c r="D16" i="2"/>
  <c r="F16" i="2" s="1"/>
  <c r="O15" i="2"/>
  <c r="N15" i="2"/>
  <c r="L15" i="2"/>
  <c r="D15" i="2"/>
  <c r="F15" i="2" s="1"/>
  <c r="O14" i="2"/>
  <c r="N14" i="2"/>
  <c r="L14" i="2"/>
  <c r="D14" i="2"/>
  <c r="F14" i="2" s="1"/>
  <c r="O13" i="2"/>
  <c r="N13" i="2"/>
  <c r="L13" i="2"/>
  <c r="D13" i="2"/>
  <c r="F13" i="2" s="1"/>
  <c r="O12" i="2"/>
  <c r="N12" i="2"/>
  <c r="L12" i="2"/>
  <c r="D12" i="2"/>
  <c r="F12" i="2" s="1"/>
  <c r="O11" i="2"/>
  <c r="N11" i="2"/>
  <c r="L11" i="2"/>
  <c r="D11" i="2"/>
  <c r="F11" i="2" s="1"/>
  <c r="O10" i="2"/>
  <c r="N10" i="2"/>
  <c r="L10" i="2"/>
  <c r="D10" i="2"/>
  <c r="F10" i="2" s="1"/>
  <c r="O9" i="2"/>
  <c r="N9" i="2"/>
  <c r="L9" i="2"/>
  <c r="D9" i="2"/>
  <c r="F9" i="2" s="1"/>
  <c r="O8" i="2"/>
  <c r="N8" i="2"/>
  <c r="L8" i="2"/>
  <c r="D8" i="2"/>
  <c r="F8" i="2" s="1"/>
  <c r="O7" i="2"/>
  <c r="N7" i="2"/>
  <c r="L7" i="2"/>
  <c r="D7" i="2"/>
  <c r="F7" i="2" s="1"/>
  <c r="O6" i="2"/>
  <c r="N6" i="2"/>
  <c r="L6" i="2"/>
  <c r="D6" i="2"/>
  <c r="F6" i="2" s="1"/>
  <c r="O5" i="2"/>
  <c r="N5" i="2"/>
  <c r="L5" i="2"/>
  <c r="D5" i="2"/>
  <c r="F5" i="2" s="1"/>
  <c r="O4" i="2"/>
  <c r="N4" i="2"/>
  <c r="L4" i="2"/>
  <c r="D4" i="2"/>
  <c r="F4" i="2" s="1"/>
  <c r="J2" i="2"/>
  <c r="I2" i="2"/>
  <c r="H2" i="2"/>
  <c r="G2" i="2"/>
  <c r="O35" i="2" l="1"/>
  <c r="L35" i="2"/>
  <c r="N35" i="2"/>
  <c r="F34" i="2"/>
  <c r="F35" i="2" s="1"/>
  <c r="D35" i="2"/>
</calcChain>
</file>

<file path=xl/sharedStrings.xml><?xml version="1.0" encoding="utf-8"?>
<sst xmlns="http://schemas.openxmlformats.org/spreadsheetml/2006/main" count="468" uniqueCount="45">
  <si>
    <t xml:space="preserve">Cash sale </t>
  </si>
  <si>
    <t>Date</t>
  </si>
  <si>
    <t>Total Sales</t>
  </si>
  <si>
    <t>Card Sales</t>
  </si>
  <si>
    <t>Shop Exp</t>
  </si>
  <si>
    <t>Saamy</t>
  </si>
  <si>
    <t>Anura</t>
  </si>
  <si>
    <t>Dilshan</t>
  </si>
  <si>
    <t>Arif</t>
  </si>
  <si>
    <t>Sampath</t>
  </si>
  <si>
    <t>CC Com.</t>
  </si>
  <si>
    <t>Total Salary</t>
  </si>
  <si>
    <t>Bank Deposit</t>
  </si>
  <si>
    <t>C/S 2 Bank</t>
  </si>
  <si>
    <t xml:space="preserve">Salary Expenses </t>
  </si>
  <si>
    <t>Period :</t>
  </si>
  <si>
    <t>BAG STUDIO</t>
  </si>
  <si>
    <t>Total</t>
  </si>
  <si>
    <t xml:space="preserve">Saamy </t>
  </si>
  <si>
    <t xml:space="preserve">Arif </t>
  </si>
  <si>
    <t xml:space="preserve">Sampath </t>
  </si>
  <si>
    <t xml:space="preserve">Holidays </t>
  </si>
  <si>
    <t>1 Day</t>
  </si>
  <si>
    <t xml:space="preserve">1 Day </t>
  </si>
  <si>
    <t xml:space="preserve">HALF DAY </t>
  </si>
  <si>
    <t>HALF DAY</t>
  </si>
  <si>
    <t xml:space="preserve">Total </t>
  </si>
  <si>
    <t xml:space="preserve">Profit </t>
  </si>
  <si>
    <r>
      <rPr>
        <b/>
        <sz val="11"/>
        <color theme="1"/>
        <rFont val="Calibri"/>
        <family val="2"/>
        <scheme val="minor"/>
      </rPr>
      <t>HALF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DAY</t>
    </r>
  </si>
  <si>
    <t>OFF</t>
  </si>
  <si>
    <t>1 DAY</t>
  </si>
  <si>
    <t>HAF DAY</t>
  </si>
  <si>
    <t xml:space="preserve">Faizar </t>
  </si>
  <si>
    <t>Mayura</t>
  </si>
  <si>
    <t>Rushini</t>
  </si>
  <si>
    <t>Faizar</t>
  </si>
  <si>
    <t xml:space="preserve">1 DAY </t>
  </si>
  <si>
    <t>Udesh</t>
  </si>
  <si>
    <t>Isharah</t>
  </si>
  <si>
    <t xml:space="preserve">Isharah </t>
  </si>
  <si>
    <t>Hashini</t>
  </si>
  <si>
    <t>H</t>
  </si>
  <si>
    <t>Maleesha</t>
  </si>
  <si>
    <t>Thajudeen</t>
  </si>
  <si>
    <t>Amry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</si>
</sst>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4" fontId="0" fillId="0" borderId="1" xfId="0" applyNumberFormat="1" applyBorder="1"/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4" fontId="0" fillId="2" borderId="1" xfId="0" applyNumberFormat="1" applyFill="1" applyBorder="1" applyAlignment="1">
      <alignment horizontal="right"/>
    </xf>
    <xf numFmtId="4" fontId="0" fillId="2" borderId="1" xfId="0" applyNumberFormat="1" applyFill="1" applyBorder="1"/>
    <xf numFmtId="4" fontId="0" fillId="3" borderId="1" xfId="0" applyNumberFormat="1" applyFill="1" applyBorder="1" applyAlignment="1">
      <alignment horizontal="right"/>
    </xf>
    <xf numFmtId="4" fontId="0" fillId="3" borderId="1" xfId="0" applyNumberFormat="1" applyFill="1" applyBorder="1"/>
    <xf numFmtId="4" fontId="0" fillId="4" borderId="1" xfId="0" applyNumberFormat="1" applyFill="1" applyBorder="1" applyAlignment="1">
      <alignment horizontal="right"/>
    </xf>
    <xf numFmtId="4" fontId="0" fillId="4" borderId="1" xfId="0" applyNumberFormat="1" applyFill="1" applyBorder="1"/>
    <xf numFmtId="0" fontId="0" fillId="5" borderId="1" xfId="0" applyFill="1" applyBorder="1"/>
    <xf numFmtId="4" fontId="1" fillId="0" borderId="0" xfId="0" applyNumberFormat="1" applyFon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4" fontId="2" fillId="0" borderId="0" xfId="0" applyNumberFormat="1" applyFont="1"/>
    <xf numFmtId="14" fontId="2" fillId="0" borderId="1" xfId="0" applyNumberFormat="1" applyFont="1" applyBorder="1"/>
    <xf numFmtId="0" fontId="0" fillId="6" borderId="1" xfId="0" applyFill="1" applyBorder="1"/>
    <xf numFmtId="0" fontId="2" fillId="0" borderId="0" xfId="0" applyFont="1"/>
    <xf numFmtId="0" fontId="1" fillId="6" borderId="1" xfId="0" applyFont="1" applyFill="1" applyBorder="1"/>
    <xf numFmtId="0" fontId="0" fillId="7" borderId="1" xfId="0" applyFill="1" applyBorder="1"/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01D4-01B7-4CD7-810C-251B929D2367}">
  <dimension ref="A1:O116"/>
  <sheetViews>
    <sheetView zoomScale="93" zoomScaleNormal="93" workbookViewId="0">
      <selection activeCell="K2" sqref="K2"/>
    </sheetView>
  </sheetViews>
  <sheetFormatPr defaultRowHeight="15" x14ac:dyDescent="0.25"/>
  <cols>
    <col min="1" max="1" width="11.140625" customWidth="1"/>
    <col min="2" max="2" width="12.5703125" style="3" customWidth="1"/>
    <col min="3" max="4" width="11.42578125" style="3" customWidth="1"/>
    <col min="5" max="5" width="10.85546875" style="3" customWidth="1"/>
    <col min="6" max="6" width="12.5703125" style="3" bestFit="1" customWidth="1"/>
    <col min="7" max="7" width="10.5703125" style="3" customWidth="1"/>
    <col min="8" max="8" width="10.42578125" style="3" customWidth="1"/>
    <col min="9" max="9" width="9.140625" style="3"/>
    <col min="10" max="10" width="11" style="3" customWidth="1"/>
    <col min="11" max="11" width="9.140625" style="3"/>
    <col min="12" max="12" width="11.140625" style="3" bestFit="1" customWidth="1"/>
    <col min="13" max="13" width="2" customWidth="1"/>
    <col min="14" max="14" width="9.140625" style="3"/>
    <col min="15" max="15" width="9.7109375" customWidth="1"/>
  </cols>
  <sheetData>
    <row r="1" spans="1:15" x14ac:dyDescent="0.25">
      <c r="A1" s="15" t="s">
        <v>15</v>
      </c>
      <c r="B1" s="16">
        <v>44713</v>
      </c>
      <c r="D1" s="17" t="s">
        <v>16</v>
      </c>
      <c r="G1" s="23" t="s">
        <v>14</v>
      </c>
      <c r="H1" s="23"/>
      <c r="I1" s="23"/>
      <c r="J1" s="23"/>
      <c r="K1" s="23"/>
    </row>
    <row r="2" spans="1:15" x14ac:dyDescent="0.25">
      <c r="G2" s="14">
        <f>60000-SUM(G4:G33)</f>
        <v>0</v>
      </c>
      <c r="H2" s="14">
        <f>40000-SUM(H4:H33)</f>
        <v>20000</v>
      </c>
      <c r="I2" s="14">
        <f>40000-SUM(I4:I33)</f>
        <v>9000</v>
      </c>
      <c r="J2" s="14">
        <f>25000-SUM(J4:J33)</f>
        <v>0</v>
      </c>
      <c r="K2" s="14">
        <f>25000-SUM(K4:K33)</f>
        <v>800</v>
      </c>
    </row>
    <row r="3" spans="1:15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9" t="s">
        <v>11</v>
      </c>
      <c r="M3" s="2"/>
      <c r="N3" s="9" t="s">
        <v>10</v>
      </c>
      <c r="O3" s="11" t="s">
        <v>13</v>
      </c>
    </row>
    <row r="4" spans="1:15" x14ac:dyDescent="0.25">
      <c r="A4" s="4">
        <v>44713</v>
      </c>
      <c r="B4" s="8">
        <v>67800</v>
      </c>
      <c r="C4" s="6">
        <v>23050</v>
      </c>
      <c r="D4" s="6">
        <f>+B4-C4</f>
        <v>44750</v>
      </c>
      <c r="E4" s="10">
        <v>38590</v>
      </c>
      <c r="F4" s="6">
        <f t="shared" ref="F4:F33" si="0">+D4-E4</f>
        <v>6160</v>
      </c>
      <c r="G4" s="12"/>
      <c r="H4" s="12"/>
      <c r="I4" s="12"/>
      <c r="J4" s="12"/>
      <c r="K4" s="12"/>
      <c r="L4" s="10">
        <f t="shared" ref="L4:L33" si="1">G4+H4+I4+J4+K4</f>
        <v>0</v>
      </c>
      <c r="N4" s="10">
        <f t="shared" ref="N4:N30" si="2">+C4*0.025</f>
        <v>576.25</v>
      </c>
      <c r="O4" s="13">
        <f t="shared" ref="O4:O34" si="3">+C4*0.975</f>
        <v>22473.75</v>
      </c>
    </row>
    <row r="5" spans="1:15" x14ac:dyDescent="0.25">
      <c r="A5" s="4">
        <v>44714</v>
      </c>
      <c r="B5" s="8">
        <v>40500</v>
      </c>
      <c r="C5" s="6">
        <v>13350</v>
      </c>
      <c r="D5" s="6">
        <f t="shared" ref="D5:D33" si="4">+B5-C5</f>
        <v>27150</v>
      </c>
      <c r="E5" s="10">
        <v>1250</v>
      </c>
      <c r="F5" s="6">
        <f t="shared" si="0"/>
        <v>25900</v>
      </c>
      <c r="G5" s="12"/>
      <c r="H5" s="12"/>
      <c r="I5" s="12"/>
      <c r="J5" s="12"/>
      <c r="K5" s="12"/>
      <c r="L5" s="10">
        <f t="shared" si="1"/>
        <v>0</v>
      </c>
      <c r="N5" s="10">
        <f t="shared" si="2"/>
        <v>333.75</v>
      </c>
      <c r="O5" s="13">
        <f t="shared" si="3"/>
        <v>13016.25</v>
      </c>
    </row>
    <row r="6" spans="1:15" x14ac:dyDescent="0.25">
      <c r="A6" s="4">
        <v>44715</v>
      </c>
      <c r="B6" s="8">
        <v>64350</v>
      </c>
      <c r="C6" s="6">
        <v>13700</v>
      </c>
      <c r="D6" s="6">
        <f t="shared" si="4"/>
        <v>50650</v>
      </c>
      <c r="E6" s="10">
        <v>6400</v>
      </c>
      <c r="F6" s="6">
        <f t="shared" si="0"/>
        <v>44250</v>
      </c>
      <c r="G6" s="12"/>
      <c r="H6" s="12">
        <v>1000</v>
      </c>
      <c r="I6" s="12">
        <v>2000</v>
      </c>
      <c r="J6" s="12"/>
      <c r="K6" s="12">
        <v>2000</v>
      </c>
      <c r="L6" s="10">
        <f t="shared" si="1"/>
        <v>5000</v>
      </c>
      <c r="N6" s="10">
        <f t="shared" si="2"/>
        <v>342.5</v>
      </c>
      <c r="O6" s="13">
        <f t="shared" si="3"/>
        <v>13357.5</v>
      </c>
    </row>
    <row r="7" spans="1:15" x14ac:dyDescent="0.25">
      <c r="A7" s="4">
        <v>44716</v>
      </c>
      <c r="B7" s="8">
        <v>68900</v>
      </c>
      <c r="C7" s="6">
        <v>26500</v>
      </c>
      <c r="D7" s="6">
        <f t="shared" si="4"/>
        <v>42400</v>
      </c>
      <c r="E7" s="10">
        <v>21280</v>
      </c>
      <c r="F7" s="6">
        <f t="shared" si="0"/>
        <v>21120</v>
      </c>
      <c r="G7" s="12">
        <v>15000</v>
      </c>
      <c r="H7" s="12">
        <v>2000</v>
      </c>
      <c r="I7" s="12">
        <v>1000</v>
      </c>
      <c r="J7" s="12"/>
      <c r="K7" s="12">
        <v>2000</v>
      </c>
      <c r="L7" s="10">
        <f t="shared" si="1"/>
        <v>20000</v>
      </c>
      <c r="N7" s="10">
        <f t="shared" si="2"/>
        <v>662.5</v>
      </c>
      <c r="O7" s="13">
        <f t="shared" si="3"/>
        <v>25837.5</v>
      </c>
    </row>
    <row r="8" spans="1:15" x14ac:dyDescent="0.25">
      <c r="A8" s="4">
        <v>44717</v>
      </c>
      <c r="B8" s="8">
        <v>28600</v>
      </c>
      <c r="C8" s="6">
        <v>11000</v>
      </c>
      <c r="D8" s="6">
        <f t="shared" si="4"/>
        <v>17600</v>
      </c>
      <c r="E8" s="10">
        <v>4150</v>
      </c>
      <c r="F8" s="6">
        <f t="shared" si="0"/>
        <v>13450</v>
      </c>
      <c r="G8" s="12"/>
      <c r="H8" s="12">
        <v>2500</v>
      </c>
      <c r="I8" s="12"/>
      <c r="J8" s="12"/>
      <c r="K8" s="12">
        <v>1000</v>
      </c>
      <c r="L8" s="10">
        <f t="shared" si="1"/>
        <v>3500</v>
      </c>
      <c r="N8" s="10">
        <f t="shared" si="2"/>
        <v>275</v>
      </c>
      <c r="O8" s="13">
        <f t="shared" si="3"/>
        <v>10725</v>
      </c>
    </row>
    <row r="9" spans="1:15" x14ac:dyDescent="0.25">
      <c r="A9" s="4">
        <v>44718</v>
      </c>
      <c r="B9" s="8">
        <v>33750</v>
      </c>
      <c r="C9" s="6">
        <v>4950</v>
      </c>
      <c r="D9" s="6">
        <f t="shared" si="4"/>
        <v>28800</v>
      </c>
      <c r="E9" s="10">
        <v>8200</v>
      </c>
      <c r="F9" s="6">
        <f t="shared" si="0"/>
        <v>20600</v>
      </c>
      <c r="G9" s="12"/>
      <c r="H9" s="12"/>
      <c r="I9" s="12"/>
      <c r="J9" s="12">
        <v>5000</v>
      </c>
      <c r="K9" s="12">
        <v>300</v>
      </c>
      <c r="L9" s="10">
        <f t="shared" si="1"/>
        <v>5300</v>
      </c>
      <c r="N9" s="10">
        <f t="shared" si="2"/>
        <v>123.75</v>
      </c>
      <c r="O9" s="13">
        <f t="shared" si="3"/>
        <v>4826.25</v>
      </c>
    </row>
    <row r="10" spans="1:15" x14ac:dyDescent="0.25">
      <c r="A10" s="4">
        <v>44719</v>
      </c>
      <c r="B10" s="8">
        <v>84500</v>
      </c>
      <c r="C10" s="6">
        <v>24750</v>
      </c>
      <c r="D10" s="6">
        <f t="shared" si="4"/>
        <v>59750</v>
      </c>
      <c r="E10" s="10">
        <v>3900</v>
      </c>
      <c r="F10" s="6">
        <f t="shared" si="0"/>
        <v>55850</v>
      </c>
      <c r="G10" s="12"/>
      <c r="H10" s="12"/>
      <c r="I10" s="12"/>
      <c r="J10" s="12"/>
      <c r="K10" s="12">
        <v>1700</v>
      </c>
      <c r="L10" s="10">
        <f t="shared" si="1"/>
        <v>1700</v>
      </c>
      <c r="N10" s="10">
        <f t="shared" si="2"/>
        <v>618.75</v>
      </c>
      <c r="O10" s="13">
        <f t="shared" si="3"/>
        <v>24131.25</v>
      </c>
    </row>
    <row r="11" spans="1:15" x14ac:dyDescent="0.25">
      <c r="A11" s="4">
        <v>44720</v>
      </c>
      <c r="B11" s="8">
        <v>30550</v>
      </c>
      <c r="C11" s="6">
        <v>12600</v>
      </c>
      <c r="D11" s="6">
        <f t="shared" si="4"/>
        <v>17950</v>
      </c>
      <c r="E11" s="10">
        <v>16870</v>
      </c>
      <c r="F11" s="6">
        <f t="shared" si="0"/>
        <v>1080</v>
      </c>
      <c r="G11" s="12"/>
      <c r="H11" s="12"/>
      <c r="I11" s="12"/>
      <c r="J11" s="12">
        <v>10000</v>
      </c>
      <c r="K11" s="12">
        <v>500</v>
      </c>
      <c r="L11" s="10">
        <f t="shared" si="1"/>
        <v>10500</v>
      </c>
      <c r="N11" s="10">
        <f t="shared" si="2"/>
        <v>315</v>
      </c>
      <c r="O11" s="13">
        <f t="shared" si="3"/>
        <v>12285</v>
      </c>
    </row>
    <row r="12" spans="1:15" x14ac:dyDescent="0.25">
      <c r="A12" s="4">
        <v>44721</v>
      </c>
      <c r="B12" s="8">
        <v>14850</v>
      </c>
      <c r="C12" s="6">
        <v>3000</v>
      </c>
      <c r="D12" s="6">
        <f t="shared" si="4"/>
        <v>11850</v>
      </c>
      <c r="E12" s="10">
        <v>11200</v>
      </c>
      <c r="F12" s="6">
        <f t="shared" si="0"/>
        <v>650</v>
      </c>
      <c r="G12" s="12">
        <v>10000</v>
      </c>
      <c r="H12" s="12"/>
      <c r="I12" s="12"/>
      <c r="J12" s="12"/>
      <c r="K12" s="12"/>
      <c r="L12" s="10">
        <f t="shared" si="1"/>
        <v>10000</v>
      </c>
      <c r="N12" s="10">
        <f t="shared" si="2"/>
        <v>75</v>
      </c>
      <c r="O12" s="13">
        <f t="shared" si="3"/>
        <v>2925</v>
      </c>
    </row>
    <row r="13" spans="1:15" x14ac:dyDescent="0.25">
      <c r="A13" s="4">
        <v>44722</v>
      </c>
      <c r="B13" s="8">
        <v>45900</v>
      </c>
      <c r="C13" s="6">
        <v>17650</v>
      </c>
      <c r="D13" s="6">
        <f t="shared" si="4"/>
        <v>28250</v>
      </c>
      <c r="E13" s="10">
        <v>8000</v>
      </c>
      <c r="F13" s="6">
        <f t="shared" si="0"/>
        <v>20250</v>
      </c>
      <c r="G13" s="12"/>
      <c r="H13" s="12"/>
      <c r="I13" s="12">
        <v>5000</v>
      </c>
      <c r="J13" s="12"/>
      <c r="K13" s="12">
        <v>1500</v>
      </c>
      <c r="L13" s="10">
        <f t="shared" si="1"/>
        <v>6500</v>
      </c>
      <c r="N13" s="10">
        <f t="shared" si="2"/>
        <v>441.25</v>
      </c>
      <c r="O13" s="13">
        <f t="shared" si="3"/>
        <v>17208.75</v>
      </c>
    </row>
    <row r="14" spans="1:15" x14ac:dyDescent="0.25">
      <c r="A14" s="4">
        <v>44723</v>
      </c>
      <c r="B14" s="8">
        <v>72250</v>
      </c>
      <c r="C14" s="6">
        <v>24600</v>
      </c>
      <c r="D14" s="6">
        <f t="shared" si="4"/>
        <v>47650</v>
      </c>
      <c r="E14" s="10">
        <v>8700</v>
      </c>
      <c r="F14" s="6">
        <f t="shared" si="0"/>
        <v>38950</v>
      </c>
      <c r="G14" s="12"/>
      <c r="H14" s="12">
        <v>4500</v>
      </c>
      <c r="I14" s="12">
        <v>1000</v>
      </c>
      <c r="J14" s="12"/>
      <c r="K14" s="12">
        <v>2000</v>
      </c>
      <c r="L14" s="10">
        <f t="shared" si="1"/>
        <v>7500</v>
      </c>
      <c r="N14" s="10">
        <f t="shared" si="2"/>
        <v>615</v>
      </c>
      <c r="O14" s="13">
        <f t="shared" si="3"/>
        <v>23985</v>
      </c>
    </row>
    <row r="15" spans="1:15" x14ac:dyDescent="0.25">
      <c r="A15" s="4">
        <v>44724</v>
      </c>
      <c r="B15" s="8">
        <v>62800</v>
      </c>
      <c r="C15" s="6">
        <v>17050</v>
      </c>
      <c r="D15" s="6">
        <f t="shared" si="4"/>
        <v>45750</v>
      </c>
      <c r="E15" s="10">
        <v>3150</v>
      </c>
      <c r="F15" s="6">
        <f t="shared" si="0"/>
        <v>42600</v>
      </c>
      <c r="G15" s="12"/>
      <c r="H15" s="12"/>
      <c r="I15" s="12">
        <v>3000</v>
      </c>
      <c r="J15" s="12"/>
      <c r="K15" s="12"/>
      <c r="L15" s="10">
        <f t="shared" si="1"/>
        <v>3000</v>
      </c>
      <c r="N15" s="10">
        <f t="shared" si="2"/>
        <v>426.25</v>
      </c>
      <c r="O15" s="13">
        <f t="shared" si="3"/>
        <v>16623.75</v>
      </c>
    </row>
    <row r="16" spans="1:15" x14ac:dyDescent="0.25">
      <c r="A16" s="4">
        <v>44725</v>
      </c>
      <c r="B16" s="8">
        <v>52950</v>
      </c>
      <c r="C16" s="6">
        <v>19200</v>
      </c>
      <c r="D16" s="6">
        <f t="shared" si="4"/>
        <v>33750</v>
      </c>
      <c r="E16" s="10">
        <v>13650</v>
      </c>
      <c r="F16" s="6">
        <f t="shared" si="0"/>
        <v>20100</v>
      </c>
      <c r="G16" s="12">
        <v>10000</v>
      </c>
      <c r="H16" s="12"/>
      <c r="I16" s="12">
        <v>2000</v>
      </c>
      <c r="J16" s="12"/>
      <c r="K16" s="12">
        <v>1500</v>
      </c>
      <c r="L16" s="10">
        <f t="shared" si="1"/>
        <v>13500</v>
      </c>
      <c r="N16" s="10">
        <f t="shared" si="2"/>
        <v>480</v>
      </c>
      <c r="O16" s="13">
        <f t="shared" si="3"/>
        <v>18720</v>
      </c>
    </row>
    <row r="17" spans="1:15" x14ac:dyDescent="0.25">
      <c r="A17" s="4">
        <v>44726</v>
      </c>
      <c r="B17" s="8">
        <v>6000</v>
      </c>
      <c r="C17" s="6"/>
      <c r="D17" s="6">
        <f t="shared" si="4"/>
        <v>6000</v>
      </c>
      <c r="E17" s="10">
        <v>1000</v>
      </c>
      <c r="F17" s="6">
        <f t="shared" si="0"/>
        <v>5000</v>
      </c>
      <c r="G17" s="12"/>
      <c r="H17" s="12"/>
      <c r="I17" s="12"/>
      <c r="J17" s="12"/>
      <c r="K17" s="12">
        <v>1000</v>
      </c>
      <c r="L17" s="10">
        <f t="shared" si="1"/>
        <v>1000</v>
      </c>
      <c r="N17" s="10">
        <f t="shared" si="2"/>
        <v>0</v>
      </c>
      <c r="O17" s="13">
        <f t="shared" si="3"/>
        <v>0</v>
      </c>
    </row>
    <row r="18" spans="1:15" x14ac:dyDescent="0.25">
      <c r="A18" s="4">
        <v>44727</v>
      </c>
      <c r="B18" s="8">
        <v>43300</v>
      </c>
      <c r="C18" s="6">
        <v>5850</v>
      </c>
      <c r="D18" s="6">
        <f t="shared" si="4"/>
        <v>37450</v>
      </c>
      <c r="E18" s="10">
        <v>32800</v>
      </c>
      <c r="F18" s="6">
        <f t="shared" si="0"/>
        <v>4650</v>
      </c>
      <c r="G18" s="12"/>
      <c r="H18" s="12"/>
      <c r="I18" s="12">
        <v>2000</v>
      </c>
      <c r="J18" s="12"/>
      <c r="K18" s="12">
        <v>500</v>
      </c>
      <c r="L18" s="10">
        <f t="shared" si="1"/>
        <v>2500</v>
      </c>
      <c r="N18" s="10">
        <f t="shared" si="2"/>
        <v>146.25</v>
      </c>
      <c r="O18" s="13">
        <f t="shared" si="3"/>
        <v>5703.75</v>
      </c>
    </row>
    <row r="19" spans="1:15" x14ac:dyDescent="0.25">
      <c r="A19" s="4">
        <v>44728</v>
      </c>
      <c r="B19" s="8">
        <v>58750</v>
      </c>
      <c r="C19" s="6">
        <v>16700</v>
      </c>
      <c r="D19" s="6">
        <f t="shared" si="4"/>
        <v>42050</v>
      </c>
      <c r="E19" s="10">
        <v>3200</v>
      </c>
      <c r="F19" s="6">
        <f t="shared" si="0"/>
        <v>38850</v>
      </c>
      <c r="G19" s="12"/>
      <c r="H19" s="12"/>
      <c r="I19" s="12">
        <v>2000</v>
      </c>
      <c r="J19" s="12"/>
      <c r="K19" s="12"/>
      <c r="L19" s="10">
        <f t="shared" si="1"/>
        <v>2000</v>
      </c>
      <c r="N19" s="10">
        <f t="shared" si="2"/>
        <v>417.5</v>
      </c>
      <c r="O19" s="13">
        <f t="shared" si="3"/>
        <v>16282.5</v>
      </c>
    </row>
    <row r="20" spans="1:15" x14ac:dyDescent="0.25">
      <c r="A20" s="4">
        <v>44729</v>
      </c>
      <c r="B20" s="8">
        <v>39050</v>
      </c>
      <c r="C20" s="6">
        <v>7850</v>
      </c>
      <c r="D20" s="6">
        <f t="shared" si="4"/>
        <v>31200</v>
      </c>
      <c r="E20" s="10">
        <v>1500</v>
      </c>
      <c r="F20" s="6">
        <f t="shared" si="0"/>
        <v>29700</v>
      </c>
      <c r="G20" s="12"/>
      <c r="H20" s="12"/>
      <c r="I20" s="12"/>
      <c r="J20" s="12"/>
      <c r="K20" s="12"/>
      <c r="L20" s="10">
        <f t="shared" si="1"/>
        <v>0</v>
      </c>
      <c r="N20" s="10">
        <f t="shared" si="2"/>
        <v>196.25</v>
      </c>
      <c r="O20" s="13">
        <f t="shared" si="3"/>
        <v>7653.75</v>
      </c>
    </row>
    <row r="21" spans="1:15" x14ac:dyDescent="0.25">
      <c r="A21" s="4">
        <v>44730</v>
      </c>
      <c r="B21" s="8">
        <v>41450</v>
      </c>
      <c r="C21" s="6">
        <v>16950</v>
      </c>
      <c r="D21" s="6">
        <f t="shared" si="4"/>
        <v>24500</v>
      </c>
      <c r="E21" s="10">
        <v>5830</v>
      </c>
      <c r="F21" s="6">
        <f t="shared" si="0"/>
        <v>18670</v>
      </c>
      <c r="G21" s="12"/>
      <c r="H21" s="12"/>
      <c r="I21" s="12">
        <v>5000</v>
      </c>
      <c r="J21" s="12"/>
      <c r="K21" s="12"/>
      <c r="L21" s="10">
        <f t="shared" si="1"/>
        <v>5000</v>
      </c>
      <c r="N21" s="10">
        <f t="shared" si="2"/>
        <v>423.75</v>
      </c>
      <c r="O21" s="13">
        <f t="shared" si="3"/>
        <v>16526.25</v>
      </c>
    </row>
    <row r="22" spans="1:15" x14ac:dyDescent="0.25">
      <c r="A22" s="4">
        <v>44731</v>
      </c>
      <c r="B22" s="8">
        <v>20000</v>
      </c>
      <c r="C22" s="6">
        <v>4150</v>
      </c>
      <c r="D22" s="6">
        <f t="shared" si="4"/>
        <v>15850</v>
      </c>
      <c r="E22" s="10">
        <v>6650</v>
      </c>
      <c r="F22" s="6">
        <f t="shared" si="0"/>
        <v>9200</v>
      </c>
      <c r="G22" s="12"/>
      <c r="H22" s="12"/>
      <c r="I22" s="12"/>
      <c r="J22" s="12">
        <v>5000</v>
      </c>
      <c r="K22" s="12">
        <v>1500</v>
      </c>
      <c r="L22" s="10">
        <f t="shared" si="1"/>
        <v>6500</v>
      </c>
      <c r="N22" s="10">
        <f t="shared" si="2"/>
        <v>103.75</v>
      </c>
      <c r="O22" s="13">
        <f t="shared" si="3"/>
        <v>4046.25</v>
      </c>
    </row>
    <row r="23" spans="1:15" x14ac:dyDescent="0.25">
      <c r="A23" s="4">
        <v>44732</v>
      </c>
      <c r="B23" s="8">
        <v>46050</v>
      </c>
      <c r="C23" s="6">
        <v>15450</v>
      </c>
      <c r="D23" s="6">
        <f t="shared" si="4"/>
        <v>30600</v>
      </c>
      <c r="E23" s="10">
        <v>17200</v>
      </c>
      <c r="F23" s="6">
        <f t="shared" si="0"/>
        <v>13400</v>
      </c>
      <c r="G23" s="12">
        <v>15000</v>
      </c>
      <c r="H23" s="12"/>
      <c r="I23" s="12"/>
      <c r="J23" s="12"/>
      <c r="K23" s="12"/>
      <c r="L23" s="10">
        <f t="shared" si="1"/>
        <v>15000</v>
      </c>
      <c r="N23" s="10">
        <f t="shared" si="2"/>
        <v>386.25</v>
      </c>
      <c r="O23" s="13">
        <f t="shared" si="3"/>
        <v>15063.75</v>
      </c>
    </row>
    <row r="24" spans="1:15" x14ac:dyDescent="0.25">
      <c r="A24" s="4">
        <v>44733</v>
      </c>
      <c r="B24" s="8">
        <v>33650</v>
      </c>
      <c r="C24" s="6">
        <v>2700</v>
      </c>
      <c r="D24" s="6">
        <f t="shared" si="4"/>
        <v>30950</v>
      </c>
      <c r="E24" s="10">
        <v>13600</v>
      </c>
      <c r="F24" s="6">
        <f t="shared" si="0"/>
        <v>17350</v>
      </c>
      <c r="G24" s="12"/>
      <c r="H24" s="12">
        <v>3000</v>
      </c>
      <c r="I24" s="12">
        <v>3000</v>
      </c>
      <c r="J24" s="12"/>
      <c r="K24" s="12">
        <v>1500</v>
      </c>
      <c r="L24" s="10">
        <f t="shared" si="1"/>
        <v>7500</v>
      </c>
      <c r="N24" s="10">
        <f t="shared" si="2"/>
        <v>67.5</v>
      </c>
      <c r="O24" s="13">
        <f t="shared" si="3"/>
        <v>2632.5</v>
      </c>
    </row>
    <row r="25" spans="1:15" x14ac:dyDescent="0.25">
      <c r="A25" s="4">
        <v>44734</v>
      </c>
      <c r="B25" s="8">
        <v>30150</v>
      </c>
      <c r="C25" s="6">
        <v>6500</v>
      </c>
      <c r="D25" s="6">
        <f t="shared" si="4"/>
        <v>23650</v>
      </c>
      <c r="E25" s="10">
        <v>8200</v>
      </c>
      <c r="F25" s="6">
        <f t="shared" si="0"/>
        <v>15450</v>
      </c>
      <c r="G25" s="12"/>
      <c r="H25" s="12">
        <v>2000</v>
      </c>
      <c r="I25" s="12">
        <v>5000</v>
      </c>
      <c r="J25" s="12"/>
      <c r="K25" s="12"/>
      <c r="L25" s="10">
        <f t="shared" si="1"/>
        <v>7000</v>
      </c>
      <c r="N25" s="10">
        <f t="shared" si="2"/>
        <v>162.5</v>
      </c>
      <c r="O25" s="13">
        <f t="shared" si="3"/>
        <v>6337.5</v>
      </c>
    </row>
    <row r="26" spans="1:15" x14ac:dyDescent="0.25">
      <c r="A26" s="4">
        <v>44735</v>
      </c>
      <c r="B26" s="8">
        <v>41850</v>
      </c>
      <c r="C26" s="6">
        <v>22150</v>
      </c>
      <c r="D26" s="6">
        <f t="shared" si="4"/>
        <v>19700</v>
      </c>
      <c r="E26" s="10">
        <v>8250</v>
      </c>
      <c r="F26" s="6">
        <f t="shared" si="0"/>
        <v>11450</v>
      </c>
      <c r="G26" s="12">
        <v>5000</v>
      </c>
      <c r="H26" s="12"/>
      <c r="I26" s="12"/>
      <c r="J26" s="12"/>
      <c r="K26" s="12">
        <v>2000</v>
      </c>
      <c r="L26" s="10">
        <f t="shared" si="1"/>
        <v>7000</v>
      </c>
      <c r="N26" s="10">
        <f t="shared" si="2"/>
        <v>553.75</v>
      </c>
      <c r="O26" s="13">
        <f t="shared" si="3"/>
        <v>21596.25</v>
      </c>
    </row>
    <row r="27" spans="1:15" x14ac:dyDescent="0.25">
      <c r="A27" s="4">
        <v>44736</v>
      </c>
      <c r="B27" s="8">
        <v>23750</v>
      </c>
      <c r="C27" s="6">
        <v>6900</v>
      </c>
      <c r="D27" s="6">
        <f t="shared" si="4"/>
        <v>16850</v>
      </c>
      <c r="E27" s="10">
        <v>2700</v>
      </c>
      <c r="F27" s="6">
        <f t="shared" si="0"/>
        <v>14150</v>
      </c>
      <c r="G27" s="12"/>
      <c r="H27" s="12">
        <v>2000</v>
      </c>
      <c r="I27" s="12"/>
      <c r="J27" s="12"/>
      <c r="K27" s="12"/>
      <c r="L27" s="10">
        <f t="shared" si="1"/>
        <v>2000</v>
      </c>
      <c r="N27" s="10">
        <f t="shared" si="2"/>
        <v>172.5</v>
      </c>
      <c r="O27" s="13">
        <f t="shared" si="3"/>
        <v>6727.5</v>
      </c>
    </row>
    <row r="28" spans="1:15" x14ac:dyDescent="0.25">
      <c r="A28" s="4">
        <v>44737</v>
      </c>
      <c r="B28" s="8">
        <v>44400</v>
      </c>
      <c r="C28" s="6">
        <v>13600</v>
      </c>
      <c r="D28" s="6">
        <f t="shared" si="4"/>
        <v>30800</v>
      </c>
      <c r="E28" s="10">
        <v>7150</v>
      </c>
      <c r="F28" s="6">
        <f t="shared" si="0"/>
        <v>23650</v>
      </c>
      <c r="G28" s="12">
        <v>5000</v>
      </c>
      <c r="H28" s="12">
        <v>1000</v>
      </c>
      <c r="I28" s="12"/>
      <c r="J28" s="12"/>
      <c r="K28" s="12">
        <v>1000</v>
      </c>
      <c r="L28" s="10">
        <f t="shared" si="1"/>
        <v>7000</v>
      </c>
      <c r="N28" s="10">
        <f t="shared" si="2"/>
        <v>340</v>
      </c>
      <c r="O28" s="13">
        <f t="shared" si="3"/>
        <v>13260</v>
      </c>
    </row>
    <row r="29" spans="1:15" x14ac:dyDescent="0.25">
      <c r="A29" s="4">
        <v>44738</v>
      </c>
      <c r="B29" s="8">
        <v>53400</v>
      </c>
      <c r="C29" s="6">
        <v>19700</v>
      </c>
      <c r="D29" s="6">
        <f t="shared" si="4"/>
        <v>33700</v>
      </c>
      <c r="E29" s="10">
        <v>4150</v>
      </c>
      <c r="F29" s="6">
        <f t="shared" si="0"/>
        <v>29550</v>
      </c>
      <c r="G29" s="12"/>
      <c r="H29" s="12">
        <v>2000</v>
      </c>
      <c r="I29" s="12"/>
      <c r="J29" s="12">
        <v>1000</v>
      </c>
      <c r="K29" s="12">
        <v>1000</v>
      </c>
      <c r="L29" s="10">
        <f t="shared" si="1"/>
        <v>4000</v>
      </c>
      <c r="N29" s="10">
        <f t="shared" si="2"/>
        <v>492.5</v>
      </c>
      <c r="O29" s="13">
        <f t="shared" si="3"/>
        <v>19207.5</v>
      </c>
    </row>
    <row r="30" spans="1:15" x14ac:dyDescent="0.25">
      <c r="A30" s="4">
        <v>44739</v>
      </c>
      <c r="B30" s="8">
        <v>51000</v>
      </c>
      <c r="C30" s="6">
        <v>16350</v>
      </c>
      <c r="D30" s="6">
        <f t="shared" si="4"/>
        <v>34650</v>
      </c>
      <c r="E30" s="10">
        <v>19510</v>
      </c>
      <c r="F30" s="6">
        <f t="shared" si="0"/>
        <v>15140</v>
      </c>
      <c r="G30" s="12"/>
      <c r="H30" s="12"/>
      <c r="I30" s="12"/>
      <c r="J30" s="12">
        <v>4000</v>
      </c>
      <c r="K30" s="12"/>
      <c r="L30" s="10">
        <f t="shared" si="1"/>
        <v>4000</v>
      </c>
      <c r="N30" s="10">
        <f t="shared" si="2"/>
        <v>408.75</v>
      </c>
      <c r="O30" s="13">
        <f t="shared" si="3"/>
        <v>15941.25</v>
      </c>
    </row>
    <row r="31" spans="1:15" x14ac:dyDescent="0.25">
      <c r="A31" s="4">
        <v>44740</v>
      </c>
      <c r="B31" s="8">
        <v>28100</v>
      </c>
      <c r="C31" s="6">
        <v>9050</v>
      </c>
      <c r="D31" s="6">
        <f t="shared" si="4"/>
        <v>19050</v>
      </c>
      <c r="E31" s="10">
        <v>1230</v>
      </c>
      <c r="F31" s="6">
        <f t="shared" si="0"/>
        <v>17820</v>
      </c>
      <c r="G31" s="12"/>
      <c r="H31" s="12"/>
      <c r="I31" s="12"/>
      <c r="J31" s="12"/>
      <c r="K31" s="12"/>
      <c r="L31" s="10">
        <f t="shared" si="1"/>
        <v>0</v>
      </c>
      <c r="N31" s="10">
        <f>+C31*0.025</f>
        <v>226.25</v>
      </c>
      <c r="O31" s="13">
        <f t="shared" si="3"/>
        <v>8823.75</v>
      </c>
    </row>
    <row r="32" spans="1:15" x14ac:dyDescent="0.25">
      <c r="A32" s="4">
        <v>44741</v>
      </c>
      <c r="B32" s="8">
        <v>39200</v>
      </c>
      <c r="C32" s="6">
        <v>18350</v>
      </c>
      <c r="D32" s="6">
        <f t="shared" si="4"/>
        <v>20850</v>
      </c>
      <c r="E32" s="10">
        <v>1200</v>
      </c>
      <c r="F32" s="6">
        <f t="shared" si="0"/>
        <v>19650</v>
      </c>
      <c r="G32" s="12"/>
      <c r="H32" s="12"/>
      <c r="I32" s="12"/>
      <c r="J32" s="12"/>
      <c r="K32" s="12"/>
      <c r="L32" s="10">
        <f t="shared" si="1"/>
        <v>0</v>
      </c>
      <c r="N32" s="10">
        <f t="shared" ref="N32:N33" si="5">+C32*0.025</f>
        <v>458.75</v>
      </c>
      <c r="O32" s="13">
        <f t="shared" si="3"/>
        <v>17891.25</v>
      </c>
    </row>
    <row r="33" spans="1:15" x14ac:dyDescent="0.25">
      <c r="A33" s="4">
        <v>44742</v>
      </c>
      <c r="B33" s="8">
        <v>67750</v>
      </c>
      <c r="C33" s="6">
        <v>13400</v>
      </c>
      <c r="D33" s="6">
        <f t="shared" si="4"/>
        <v>54350</v>
      </c>
      <c r="E33" s="10">
        <v>5350</v>
      </c>
      <c r="F33" s="6">
        <f t="shared" si="0"/>
        <v>49000</v>
      </c>
      <c r="G33" s="12"/>
      <c r="H33" s="12"/>
      <c r="I33" s="12"/>
      <c r="J33" s="12"/>
      <c r="K33" s="12">
        <v>3200</v>
      </c>
      <c r="L33" s="10">
        <f t="shared" si="1"/>
        <v>3200</v>
      </c>
      <c r="N33" s="10">
        <f t="shared" si="5"/>
        <v>335</v>
      </c>
      <c r="O33" s="13">
        <f t="shared" si="3"/>
        <v>13065</v>
      </c>
    </row>
    <row r="34" spans="1:15" x14ac:dyDescent="0.25">
      <c r="A34" s="18" t="s">
        <v>17</v>
      </c>
      <c r="B34" s="8">
        <f>SUM(B4:B33)</f>
        <v>1335550</v>
      </c>
      <c r="C34" s="6">
        <f>SUM(C4:C33)</f>
        <v>407050</v>
      </c>
      <c r="D34" s="6">
        <f>SUM(D4:D33)</f>
        <v>928500</v>
      </c>
      <c r="E34" s="10">
        <f>SUM(E4:E33)</f>
        <v>284860</v>
      </c>
      <c r="F34" s="6">
        <f>SUM(F4:F33)</f>
        <v>643640</v>
      </c>
      <c r="G34" s="12"/>
      <c r="H34" s="12"/>
      <c r="I34" s="12"/>
      <c r="J34" s="12"/>
      <c r="K34" s="12"/>
      <c r="L34" s="10"/>
      <c r="N34" s="10"/>
      <c r="O34" s="13">
        <f t="shared" si="3"/>
        <v>396873.75</v>
      </c>
    </row>
    <row r="35" spans="1:15" x14ac:dyDescent="0.25">
      <c r="A35" s="1"/>
    </row>
    <row r="36" spans="1:15" x14ac:dyDescent="0.25">
      <c r="A36" s="1"/>
    </row>
    <row r="37" spans="1:15" x14ac:dyDescent="0.25">
      <c r="A37" s="1"/>
    </row>
    <row r="38" spans="1:15" x14ac:dyDescent="0.25">
      <c r="A38" s="1"/>
    </row>
    <row r="39" spans="1:15" x14ac:dyDescent="0.25">
      <c r="A39" s="1"/>
    </row>
    <row r="40" spans="1:15" x14ac:dyDescent="0.25">
      <c r="A40" s="1"/>
    </row>
    <row r="41" spans="1:15" x14ac:dyDescent="0.25">
      <c r="A41" s="1"/>
    </row>
    <row r="42" spans="1:15" x14ac:dyDescent="0.25">
      <c r="A42" s="1"/>
    </row>
    <row r="43" spans="1:15" x14ac:dyDescent="0.25">
      <c r="A43" s="1"/>
    </row>
    <row r="44" spans="1:15" x14ac:dyDescent="0.25">
      <c r="A44" s="1"/>
    </row>
    <row r="45" spans="1:15" x14ac:dyDescent="0.25">
      <c r="A45" s="1"/>
    </row>
    <row r="46" spans="1:15" x14ac:dyDescent="0.25">
      <c r="A46" s="1"/>
    </row>
    <row r="47" spans="1:15" x14ac:dyDescent="0.25">
      <c r="A47" s="1"/>
    </row>
    <row r="48" spans="1:1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2AC2-F061-409C-B21F-8C14DDD44EAB}">
  <dimension ref="A1:W116"/>
  <sheetViews>
    <sheetView topLeftCell="D1" workbookViewId="0">
      <selection activeCell="A2" sqref="A2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8" width="9.140625" style="3"/>
    <col min="9" max="10" width="10.140625" style="3" bestFit="1" customWidth="1"/>
    <col min="11" max="11" width="10.140625" style="3" customWidth="1"/>
    <col min="12" max="12" width="9.140625" style="3"/>
    <col min="13" max="13" width="11.140625" style="3" bestFit="1" customWidth="1"/>
    <col min="14" max="14" width="2" customWidth="1"/>
    <col min="15" max="15" width="9.140625" style="3"/>
    <col min="16" max="16" width="9.7109375" customWidth="1"/>
  </cols>
  <sheetData>
    <row r="1" spans="1:23" x14ac:dyDescent="0.25">
      <c r="A1" s="15" t="s">
        <v>15</v>
      </c>
      <c r="B1" s="16">
        <v>44986</v>
      </c>
      <c r="D1" s="17" t="s">
        <v>16</v>
      </c>
      <c r="G1" s="23" t="s">
        <v>14</v>
      </c>
      <c r="H1" s="23"/>
      <c r="I1" s="23"/>
      <c r="J1" s="23"/>
      <c r="K1" s="23"/>
      <c r="L1" s="23"/>
      <c r="R1" s="20" t="s">
        <v>21</v>
      </c>
    </row>
    <row r="2" spans="1:23" x14ac:dyDescent="0.25">
      <c r="G2" s="14">
        <f>60000-SUM(G4:G34)</f>
        <v>1000</v>
      </c>
      <c r="H2" s="14">
        <f>35000-SUM(H4:H34)</f>
        <v>29000</v>
      </c>
      <c r="I2" s="14">
        <f>25000-SUM(I4:I34)</f>
        <v>25000</v>
      </c>
      <c r="J2" s="14">
        <f>25000-SUM(J4:J34)</f>
        <v>-5000</v>
      </c>
      <c r="K2" s="14">
        <f>25000-SUM(K4:K34)</f>
        <v>0</v>
      </c>
      <c r="L2" s="14">
        <f>25000-SUM(L4:L34)</f>
        <v>-500</v>
      </c>
    </row>
    <row r="3" spans="1:23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32</v>
      </c>
      <c r="I3" s="11" t="s">
        <v>40</v>
      </c>
      <c r="J3" s="11" t="s">
        <v>33</v>
      </c>
      <c r="K3" s="11" t="s">
        <v>38</v>
      </c>
      <c r="L3" s="11" t="s">
        <v>37</v>
      </c>
      <c r="M3" s="9" t="s">
        <v>11</v>
      </c>
      <c r="N3" s="2"/>
      <c r="O3" s="9" t="s">
        <v>10</v>
      </c>
      <c r="P3" s="11" t="s">
        <v>13</v>
      </c>
      <c r="Q3" s="19" t="s">
        <v>18</v>
      </c>
      <c r="R3" s="19" t="s">
        <v>33</v>
      </c>
      <c r="S3" s="19" t="s">
        <v>35</v>
      </c>
      <c r="T3" s="19" t="s">
        <v>37</v>
      </c>
      <c r="U3" s="19" t="s">
        <v>40</v>
      </c>
      <c r="V3" s="19" t="s">
        <v>39</v>
      </c>
      <c r="W3" s="22" t="s">
        <v>27</v>
      </c>
    </row>
    <row r="4" spans="1:23" x14ac:dyDescent="0.25">
      <c r="A4" s="4">
        <v>44986</v>
      </c>
      <c r="B4" s="8">
        <v>76750</v>
      </c>
      <c r="C4" s="6">
        <v>27600</v>
      </c>
      <c r="D4" s="6">
        <f>+B4-C4</f>
        <v>49150</v>
      </c>
      <c r="E4" s="10">
        <v>21250</v>
      </c>
      <c r="F4" s="6">
        <f>SUM(D4-E4)</f>
        <v>27900</v>
      </c>
      <c r="G4" s="12">
        <v>20000</v>
      </c>
      <c r="H4" s="12">
        <v>1000</v>
      </c>
      <c r="I4" s="12"/>
      <c r="J4" s="12"/>
      <c r="K4" s="12"/>
      <c r="L4" s="12"/>
      <c r="M4" s="10">
        <f>SUM(G4:L4)</f>
        <v>21000</v>
      </c>
      <c r="O4" s="10">
        <f t="shared" ref="O4:O34" si="0">+C4*0.025</f>
        <v>690</v>
      </c>
      <c r="P4" s="13">
        <f t="shared" ref="P4:P34" si="1">+C4*0.975</f>
        <v>26910</v>
      </c>
      <c r="Q4" s="19"/>
      <c r="R4" s="19"/>
      <c r="S4" s="19"/>
      <c r="T4" s="19"/>
      <c r="U4" s="19"/>
      <c r="V4" s="19"/>
      <c r="W4" s="22">
        <v>38150</v>
      </c>
    </row>
    <row r="5" spans="1:23" x14ac:dyDescent="0.25">
      <c r="A5" s="4">
        <v>44987</v>
      </c>
      <c r="B5" s="8">
        <v>47050</v>
      </c>
      <c r="C5" s="6">
        <v>7350</v>
      </c>
      <c r="D5" s="6">
        <f t="shared" ref="D5:D34" si="2">+B5-C5</f>
        <v>39700</v>
      </c>
      <c r="E5" s="10">
        <v>10840</v>
      </c>
      <c r="F5" s="6">
        <f t="shared" ref="F5:F34" si="3">SUM(D5-E5)</f>
        <v>28860</v>
      </c>
      <c r="G5" s="12"/>
      <c r="H5" s="12">
        <v>4500</v>
      </c>
      <c r="I5" s="12"/>
      <c r="J5" s="12"/>
      <c r="K5" s="12"/>
      <c r="L5" s="12"/>
      <c r="M5" s="10">
        <f>SUM(G5:L5)</f>
        <v>4500</v>
      </c>
      <c r="O5" s="10">
        <f t="shared" si="0"/>
        <v>183.75</v>
      </c>
      <c r="P5" s="13">
        <f t="shared" si="1"/>
        <v>7166.25</v>
      </c>
      <c r="Q5" s="19"/>
      <c r="R5" s="19"/>
      <c r="S5" s="19"/>
      <c r="T5" s="19"/>
      <c r="U5" s="19"/>
      <c r="V5" s="19" t="s">
        <v>30</v>
      </c>
      <c r="W5" s="22">
        <v>21400</v>
      </c>
    </row>
    <row r="6" spans="1:23" x14ac:dyDescent="0.25">
      <c r="A6" s="4">
        <v>44988</v>
      </c>
      <c r="B6" s="8">
        <v>85450</v>
      </c>
      <c r="C6" s="6">
        <v>29850</v>
      </c>
      <c r="D6" s="6">
        <f t="shared" si="2"/>
        <v>55600</v>
      </c>
      <c r="E6" s="10">
        <v>2250</v>
      </c>
      <c r="F6" s="6">
        <f t="shared" si="3"/>
        <v>53350</v>
      </c>
      <c r="G6" s="12"/>
      <c r="H6" s="12"/>
      <c r="I6" s="12"/>
      <c r="J6" s="12"/>
      <c r="K6" s="12"/>
      <c r="L6" s="12"/>
      <c r="M6" s="10">
        <f t="shared" ref="M6:M34" si="4">G6+H6+I6+J6+L6</f>
        <v>0</v>
      </c>
      <c r="O6" s="10">
        <f t="shared" si="0"/>
        <v>746.25</v>
      </c>
      <c r="P6" s="13">
        <f t="shared" si="1"/>
        <v>29103.75</v>
      </c>
      <c r="Q6" s="19"/>
      <c r="R6" s="19"/>
      <c r="S6" s="19"/>
      <c r="T6" s="19"/>
      <c r="U6" s="19"/>
      <c r="V6" s="19"/>
      <c r="W6" s="22"/>
    </row>
    <row r="7" spans="1:23" x14ac:dyDescent="0.25">
      <c r="A7" s="4">
        <v>44989</v>
      </c>
      <c r="B7" s="8">
        <v>72550</v>
      </c>
      <c r="C7" s="6">
        <v>34100</v>
      </c>
      <c r="D7" s="6">
        <f t="shared" si="2"/>
        <v>38450</v>
      </c>
      <c r="E7" s="10">
        <v>10250</v>
      </c>
      <c r="F7" s="6">
        <f t="shared" si="3"/>
        <v>28200</v>
      </c>
      <c r="G7" s="12">
        <v>3000</v>
      </c>
      <c r="H7" s="12"/>
      <c r="I7" s="12"/>
      <c r="J7" s="12">
        <v>5000</v>
      </c>
      <c r="K7" s="12"/>
      <c r="L7" s="12"/>
      <c r="M7" s="10">
        <f t="shared" si="4"/>
        <v>8000</v>
      </c>
      <c r="O7" s="10">
        <f t="shared" si="0"/>
        <v>852.5</v>
      </c>
      <c r="P7" s="13">
        <f t="shared" si="1"/>
        <v>33247.5</v>
      </c>
      <c r="Q7" s="19"/>
      <c r="R7" s="19"/>
      <c r="S7" s="19"/>
      <c r="T7" s="19"/>
      <c r="U7" s="19"/>
      <c r="V7" s="19"/>
      <c r="W7" s="22">
        <v>31000</v>
      </c>
    </row>
    <row r="8" spans="1:23" x14ac:dyDescent="0.25">
      <c r="A8" s="4">
        <v>44990</v>
      </c>
      <c r="B8" s="8">
        <v>108250</v>
      </c>
      <c r="C8" s="6">
        <v>46000</v>
      </c>
      <c r="D8" s="6">
        <f t="shared" si="2"/>
        <v>62250</v>
      </c>
      <c r="E8" s="10">
        <v>4100</v>
      </c>
      <c r="F8" s="6">
        <v>55650</v>
      </c>
      <c r="G8" s="12">
        <v>2000</v>
      </c>
      <c r="H8" s="12">
        <v>500</v>
      </c>
      <c r="I8" s="12"/>
      <c r="J8" s="12"/>
      <c r="K8" s="12"/>
      <c r="L8" s="12"/>
      <c r="M8" s="10">
        <f t="shared" si="4"/>
        <v>2500</v>
      </c>
      <c r="O8" s="10">
        <f t="shared" si="0"/>
        <v>1150</v>
      </c>
      <c r="P8" s="13">
        <f t="shared" si="1"/>
        <v>44850</v>
      </c>
      <c r="Q8" s="19"/>
      <c r="R8" s="21"/>
      <c r="S8" s="19"/>
      <c r="T8" s="19"/>
      <c r="U8" s="19"/>
      <c r="V8" s="19"/>
      <c r="W8" s="22"/>
    </row>
    <row r="9" spans="1:23" x14ac:dyDescent="0.25">
      <c r="A9" s="4">
        <v>44991</v>
      </c>
      <c r="B9" s="8">
        <v>21200</v>
      </c>
      <c r="C9" s="6">
        <v>7100</v>
      </c>
      <c r="D9" s="6">
        <f t="shared" si="2"/>
        <v>14100</v>
      </c>
      <c r="E9" s="10">
        <v>1650</v>
      </c>
      <c r="F9" s="6">
        <f t="shared" si="3"/>
        <v>12450</v>
      </c>
      <c r="G9" s="12">
        <v>1500</v>
      </c>
      <c r="H9" s="12"/>
      <c r="I9" s="12"/>
      <c r="J9" s="12"/>
      <c r="K9" s="12"/>
      <c r="L9" s="12"/>
      <c r="M9" s="10">
        <f t="shared" si="4"/>
        <v>1500</v>
      </c>
      <c r="O9" s="10">
        <f t="shared" si="0"/>
        <v>177.5</v>
      </c>
      <c r="P9" s="13">
        <f t="shared" si="1"/>
        <v>6922.5</v>
      </c>
      <c r="Q9" s="19"/>
      <c r="R9" s="19"/>
      <c r="S9" s="19"/>
      <c r="T9" s="19"/>
      <c r="U9" s="19"/>
      <c r="V9" s="19"/>
      <c r="W9" s="22"/>
    </row>
    <row r="10" spans="1:23" x14ac:dyDescent="0.25">
      <c r="A10" s="4">
        <v>44992</v>
      </c>
      <c r="B10" s="8">
        <v>62850</v>
      </c>
      <c r="C10" s="6">
        <v>5850</v>
      </c>
      <c r="D10" s="6">
        <f t="shared" si="2"/>
        <v>57000</v>
      </c>
      <c r="E10" s="10">
        <v>11200</v>
      </c>
      <c r="F10" s="6">
        <f t="shared" si="3"/>
        <v>45800</v>
      </c>
      <c r="G10" s="12"/>
      <c r="H10" s="12"/>
      <c r="I10" s="12"/>
      <c r="J10" s="12"/>
      <c r="K10" s="12"/>
      <c r="L10" s="12"/>
      <c r="M10" s="10">
        <f t="shared" si="4"/>
        <v>0</v>
      </c>
      <c r="O10" s="10">
        <f t="shared" si="0"/>
        <v>146.25</v>
      </c>
      <c r="P10" s="13">
        <f t="shared" si="1"/>
        <v>5703.75</v>
      </c>
      <c r="Q10" s="19"/>
      <c r="R10" s="19"/>
      <c r="S10" s="19" t="s">
        <v>30</v>
      </c>
      <c r="T10" s="19"/>
      <c r="U10" s="19"/>
      <c r="V10" s="19"/>
      <c r="W10" s="22"/>
    </row>
    <row r="11" spans="1:23" x14ac:dyDescent="0.25">
      <c r="A11" s="4">
        <v>44993</v>
      </c>
      <c r="B11" s="8">
        <v>67450</v>
      </c>
      <c r="C11" s="6">
        <v>9450</v>
      </c>
      <c r="D11" s="6">
        <f t="shared" si="2"/>
        <v>58000</v>
      </c>
      <c r="E11" s="10">
        <v>11900</v>
      </c>
      <c r="F11" s="6">
        <f t="shared" si="3"/>
        <v>46100</v>
      </c>
      <c r="G11" s="12">
        <v>2000</v>
      </c>
      <c r="H11" s="12"/>
      <c r="I11" s="12"/>
      <c r="J11" s="12"/>
      <c r="K11" s="12"/>
      <c r="L11" s="12">
        <v>4500</v>
      </c>
      <c r="M11" s="10">
        <f t="shared" si="4"/>
        <v>6500</v>
      </c>
      <c r="O11" s="10">
        <f t="shared" si="0"/>
        <v>236.25</v>
      </c>
      <c r="P11" s="13">
        <f t="shared" si="1"/>
        <v>9213.75</v>
      </c>
      <c r="Q11" s="19"/>
      <c r="R11" s="19"/>
      <c r="S11" s="19"/>
      <c r="T11" s="19"/>
      <c r="U11" s="19" t="s">
        <v>30</v>
      </c>
      <c r="V11" s="19" t="s">
        <v>30</v>
      </c>
      <c r="W11" s="22">
        <v>24600</v>
      </c>
    </row>
    <row r="12" spans="1:23" x14ac:dyDescent="0.25">
      <c r="A12" s="4">
        <v>44994</v>
      </c>
      <c r="B12" s="8">
        <v>57300</v>
      </c>
      <c r="C12" s="6">
        <v>29050</v>
      </c>
      <c r="D12" s="6">
        <f t="shared" si="2"/>
        <v>28250</v>
      </c>
      <c r="E12" s="10">
        <v>7200</v>
      </c>
      <c r="F12" s="6">
        <f t="shared" si="3"/>
        <v>21050</v>
      </c>
      <c r="G12" s="12"/>
      <c r="H12" s="12"/>
      <c r="I12" s="12"/>
      <c r="J12" s="12">
        <v>5000</v>
      </c>
      <c r="K12" s="12"/>
      <c r="L12" s="12"/>
      <c r="M12" s="10">
        <f t="shared" si="4"/>
        <v>5000</v>
      </c>
      <c r="O12" s="10">
        <f t="shared" si="0"/>
        <v>726.25</v>
      </c>
      <c r="P12" s="13">
        <f t="shared" si="1"/>
        <v>28323.75</v>
      </c>
      <c r="Q12" s="19"/>
      <c r="R12" s="19"/>
      <c r="S12" s="19"/>
      <c r="T12" s="19"/>
      <c r="U12" s="19"/>
      <c r="V12" s="19"/>
      <c r="W12" s="22"/>
    </row>
    <row r="13" spans="1:23" x14ac:dyDescent="0.25">
      <c r="A13" s="4">
        <v>44995</v>
      </c>
      <c r="B13" s="8">
        <v>27700</v>
      </c>
      <c r="C13" s="6">
        <v>14700</v>
      </c>
      <c r="D13" s="6">
        <f t="shared" si="2"/>
        <v>13000</v>
      </c>
      <c r="E13" s="10">
        <v>4800</v>
      </c>
      <c r="F13" s="6">
        <f t="shared" si="3"/>
        <v>8200</v>
      </c>
      <c r="G13" s="12">
        <v>1500</v>
      </c>
      <c r="H13" s="12"/>
      <c r="I13" s="12"/>
      <c r="J13" s="12"/>
      <c r="K13" s="12"/>
      <c r="L13" s="12"/>
      <c r="M13" s="10">
        <f t="shared" si="4"/>
        <v>1500</v>
      </c>
      <c r="O13" s="10">
        <f t="shared" si="0"/>
        <v>367.5</v>
      </c>
      <c r="P13" s="13">
        <f t="shared" si="1"/>
        <v>14332.5</v>
      </c>
      <c r="Q13" s="19"/>
      <c r="R13" s="19"/>
      <c r="S13" s="19"/>
      <c r="T13" s="19"/>
      <c r="U13" s="19"/>
      <c r="V13" s="19"/>
      <c r="W13" s="22"/>
    </row>
    <row r="14" spans="1:23" x14ac:dyDescent="0.25">
      <c r="A14" s="4">
        <v>44996</v>
      </c>
      <c r="B14" s="8">
        <v>157650</v>
      </c>
      <c r="C14" s="6">
        <v>43600</v>
      </c>
      <c r="D14" s="6">
        <f t="shared" si="2"/>
        <v>114050</v>
      </c>
      <c r="E14" s="10">
        <v>27700</v>
      </c>
      <c r="F14" s="6">
        <f t="shared" si="3"/>
        <v>86350</v>
      </c>
      <c r="G14" s="12">
        <v>2000</v>
      </c>
      <c r="H14" s="12"/>
      <c r="I14" s="12"/>
      <c r="J14" s="12"/>
      <c r="K14" s="12"/>
      <c r="L14" s="12"/>
      <c r="M14" s="10">
        <f t="shared" si="4"/>
        <v>2000</v>
      </c>
      <c r="O14" s="10">
        <f t="shared" si="0"/>
        <v>1090</v>
      </c>
      <c r="P14" s="13">
        <f t="shared" si="1"/>
        <v>42510</v>
      </c>
      <c r="Q14" s="19"/>
      <c r="R14" s="19"/>
      <c r="S14" s="19"/>
      <c r="T14" s="19"/>
      <c r="U14" s="19"/>
      <c r="V14" s="19"/>
      <c r="W14" s="22"/>
    </row>
    <row r="15" spans="1:23" x14ac:dyDescent="0.25">
      <c r="A15" s="4">
        <v>44997</v>
      </c>
      <c r="B15" s="8">
        <v>68900</v>
      </c>
      <c r="C15" s="6">
        <v>14100</v>
      </c>
      <c r="D15" s="6">
        <f t="shared" si="2"/>
        <v>54800</v>
      </c>
      <c r="E15" s="10">
        <v>5150</v>
      </c>
      <c r="F15" s="6">
        <f t="shared" si="3"/>
        <v>49650</v>
      </c>
      <c r="G15" s="12">
        <v>2000</v>
      </c>
      <c r="H15" s="12"/>
      <c r="I15" s="12"/>
      <c r="J15" s="12"/>
      <c r="K15" s="12"/>
      <c r="L15" s="12"/>
      <c r="M15" s="10">
        <f t="shared" si="4"/>
        <v>2000</v>
      </c>
      <c r="O15" s="10">
        <f t="shared" si="0"/>
        <v>352.5</v>
      </c>
      <c r="P15" s="13">
        <f t="shared" si="1"/>
        <v>13747.5</v>
      </c>
      <c r="Q15" s="19"/>
      <c r="R15" s="19"/>
      <c r="S15" s="19"/>
      <c r="T15" s="21"/>
      <c r="U15" s="21"/>
      <c r="V15" s="21"/>
      <c r="W15" s="22">
        <v>25375</v>
      </c>
    </row>
    <row r="16" spans="1:23" x14ac:dyDescent="0.25">
      <c r="A16" s="4">
        <v>44998</v>
      </c>
      <c r="B16" s="8">
        <v>32200</v>
      </c>
      <c r="C16" s="6">
        <v>0</v>
      </c>
      <c r="D16" s="6">
        <f t="shared" si="2"/>
        <v>32200</v>
      </c>
      <c r="E16" s="10">
        <v>22200</v>
      </c>
      <c r="F16" s="6">
        <f t="shared" si="3"/>
        <v>10000</v>
      </c>
      <c r="G16" s="12">
        <v>5000</v>
      </c>
      <c r="H16" s="12"/>
      <c r="I16" s="12"/>
      <c r="J16" s="12"/>
      <c r="K16" s="12"/>
      <c r="L16" s="12"/>
      <c r="M16" s="10">
        <f t="shared" si="4"/>
        <v>5000</v>
      </c>
      <c r="O16" s="10">
        <f t="shared" si="0"/>
        <v>0</v>
      </c>
      <c r="P16" s="13">
        <f t="shared" si="1"/>
        <v>0</v>
      </c>
      <c r="Q16" s="19"/>
      <c r="R16" s="19"/>
      <c r="S16" s="19"/>
      <c r="T16" s="19"/>
      <c r="U16" s="19"/>
      <c r="V16" s="19"/>
      <c r="W16" s="22"/>
    </row>
    <row r="17" spans="1:23" x14ac:dyDescent="0.25">
      <c r="A17" s="4">
        <v>44999</v>
      </c>
      <c r="B17" s="8">
        <v>56700</v>
      </c>
      <c r="C17" s="6">
        <v>0</v>
      </c>
      <c r="D17" s="6">
        <f t="shared" si="2"/>
        <v>56700</v>
      </c>
      <c r="E17" s="10">
        <v>4150</v>
      </c>
      <c r="F17" s="6">
        <f t="shared" si="3"/>
        <v>52550</v>
      </c>
      <c r="G17" s="12">
        <v>2000</v>
      </c>
      <c r="H17" s="12"/>
      <c r="I17" s="12"/>
      <c r="J17" s="12"/>
      <c r="K17" s="12"/>
      <c r="L17" s="12"/>
      <c r="M17" s="10">
        <f t="shared" si="4"/>
        <v>2000</v>
      </c>
      <c r="O17" s="10">
        <f t="shared" si="0"/>
        <v>0</v>
      </c>
      <c r="P17" s="13">
        <f t="shared" si="1"/>
        <v>0</v>
      </c>
      <c r="Q17" s="19"/>
      <c r="R17" s="19"/>
      <c r="S17" s="19"/>
      <c r="T17" s="19" t="s">
        <v>30</v>
      </c>
      <c r="U17" s="19"/>
      <c r="V17" s="19"/>
      <c r="W17" s="22"/>
    </row>
    <row r="18" spans="1:23" x14ac:dyDescent="0.25">
      <c r="A18" s="4">
        <v>45000</v>
      </c>
      <c r="B18" s="8">
        <v>77750</v>
      </c>
      <c r="C18" s="6">
        <v>28000</v>
      </c>
      <c r="D18" s="6">
        <f t="shared" si="2"/>
        <v>49750</v>
      </c>
      <c r="E18" s="10">
        <v>9900</v>
      </c>
      <c r="F18" s="6">
        <f t="shared" si="3"/>
        <v>39850</v>
      </c>
      <c r="G18" s="12">
        <v>2000</v>
      </c>
      <c r="H18" s="12"/>
      <c r="I18" s="12"/>
      <c r="J18" s="12"/>
      <c r="K18" s="12"/>
      <c r="L18" s="12"/>
      <c r="M18" s="10">
        <f t="shared" si="4"/>
        <v>2000</v>
      </c>
      <c r="O18" s="10">
        <f t="shared" si="0"/>
        <v>700</v>
      </c>
      <c r="P18" s="13">
        <f t="shared" si="1"/>
        <v>27300</v>
      </c>
      <c r="Q18" s="21"/>
      <c r="R18" s="19"/>
      <c r="S18" s="19"/>
      <c r="T18" s="19"/>
      <c r="U18" s="19"/>
      <c r="V18" s="19"/>
      <c r="W18" s="22"/>
    </row>
    <row r="19" spans="1:23" x14ac:dyDescent="0.25">
      <c r="A19" s="4">
        <v>45001</v>
      </c>
      <c r="B19" s="8">
        <v>48250</v>
      </c>
      <c r="C19" s="6">
        <v>25200</v>
      </c>
      <c r="D19" s="6">
        <f>+B19-C19</f>
        <v>23050</v>
      </c>
      <c r="E19" s="10">
        <v>9250</v>
      </c>
      <c r="F19" s="6">
        <f t="shared" si="3"/>
        <v>13800</v>
      </c>
      <c r="G19" s="12">
        <v>2000</v>
      </c>
      <c r="H19" s="12"/>
      <c r="I19" s="12"/>
      <c r="J19" s="12">
        <v>5000</v>
      </c>
      <c r="K19" s="12"/>
      <c r="L19" s="12"/>
      <c r="M19" s="10">
        <f t="shared" si="4"/>
        <v>7000</v>
      </c>
      <c r="O19" s="10">
        <f t="shared" si="0"/>
        <v>630</v>
      </c>
      <c r="P19" s="13">
        <f t="shared" si="1"/>
        <v>24570</v>
      </c>
      <c r="Q19" s="19"/>
      <c r="R19" s="19"/>
      <c r="S19" s="19"/>
      <c r="T19" s="19"/>
      <c r="U19" s="19"/>
      <c r="V19" s="19" t="s">
        <v>30</v>
      </c>
      <c r="W19" s="22"/>
    </row>
    <row r="20" spans="1:23" x14ac:dyDescent="0.25">
      <c r="A20" s="4">
        <v>45002</v>
      </c>
      <c r="B20" s="8">
        <v>46950</v>
      </c>
      <c r="C20" s="6">
        <v>32450</v>
      </c>
      <c r="D20" s="6">
        <f t="shared" si="2"/>
        <v>14500</v>
      </c>
      <c r="E20" s="10">
        <v>5660</v>
      </c>
      <c r="F20" s="6">
        <f t="shared" si="3"/>
        <v>8840</v>
      </c>
      <c r="G20" s="12">
        <v>3000</v>
      </c>
      <c r="H20" s="12"/>
      <c r="I20" s="12"/>
      <c r="J20" s="12"/>
      <c r="K20" s="12"/>
      <c r="L20" s="12"/>
      <c r="M20" s="10">
        <f t="shared" si="4"/>
        <v>3000</v>
      </c>
      <c r="O20" s="10">
        <f t="shared" si="0"/>
        <v>811.25</v>
      </c>
      <c r="P20" s="13">
        <f t="shared" si="1"/>
        <v>31638.75</v>
      </c>
      <c r="Q20" s="19"/>
      <c r="R20" s="19"/>
      <c r="S20" s="19"/>
      <c r="T20" s="19"/>
      <c r="U20" s="19"/>
      <c r="V20" s="19"/>
      <c r="W20" s="22"/>
    </row>
    <row r="21" spans="1:23" x14ac:dyDescent="0.25">
      <c r="A21" s="4">
        <v>45003</v>
      </c>
      <c r="B21" s="8">
        <v>101550</v>
      </c>
      <c r="C21" s="6">
        <v>35500</v>
      </c>
      <c r="D21" s="6">
        <f t="shared" si="2"/>
        <v>66050</v>
      </c>
      <c r="E21" s="10">
        <v>38400</v>
      </c>
      <c r="F21" s="6">
        <f t="shared" si="3"/>
        <v>27650</v>
      </c>
      <c r="G21" s="12">
        <v>2500</v>
      </c>
      <c r="H21" s="12"/>
      <c r="I21" s="12"/>
      <c r="J21" s="12"/>
      <c r="K21" s="12"/>
      <c r="L21" s="12">
        <v>1000</v>
      </c>
      <c r="M21" s="10">
        <f t="shared" si="4"/>
        <v>3500</v>
      </c>
      <c r="O21" s="10">
        <f t="shared" si="0"/>
        <v>887.5</v>
      </c>
      <c r="P21" s="13">
        <f t="shared" si="1"/>
        <v>34612.5</v>
      </c>
      <c r="Q21" s="19"/>
      <c r="R21" s="19"/>
      <c r="S21" s="19"/>
      <c r="T21" s="19"/>
      <c r="U21" s="19"/>
      <c r="V21" s="19"/>
      <c r="W21" s="22"/>
    </row>
    <row r="22" spans="1:23" x14ac:dyDescent="0.25">
      <c r="A22" s="4">
        <v>45004</v>
      </c>
      <c r="B22" s="8">
        <v>68200</v>
      </c>
      <c r="C22" s="6">
        <v>15800</v>
      </c>
      <c r="D22" s="6">
        <f t="shared" si="2"/>
        <v>52400</v>
      </c>
      <c r="E22" s="10">
        <v>2650</v>
      </c>
      <c r="F22" s="6">
        <f t="shared" si="3"/>
        <v>49750</v>
      </c>
      <c r="G22" s="12">
        <v>2500</v>
      </c>
      <c r="H22" s="12"/>
      <c r="I22" s="12"/>
      <c r="J22" s="12"/>
      <c r="K22" s="12"/>
      <c r="L22" s="12"/>
      <c r="M22" s="10">
        <f t="shared" si="4"/>
        <v>2500</v>
      </c>
      <c r="O22" s="10">
        <f t="shared" si="0"/>
        <v>395</v>
      </c>
      <c r="P22" s="13">
        <f t="shared" si="1"/>
        <v>15405</v>
      </c>
      <c r="Q22" s="19"/>
      <c r="R22" s="19"/>
      <c r="S22" s="19"/>
      <c r="T22" s="19"/>
      <c r="U22" s="19"/>
      <c r="V22" s="19"/>
      <c r="W22" s="22">
        <v>27460</v>
      </c>
    </row>
    <row r="23" spans="1:23" x14ac:dyDescent="0.25">
      <c r="A23" s="4">
        <v>45005</v>
      </c>
      <c r="B23" s="8">
        <v>38400</v>
      </c>
      <c r="C23" s="6">
        <v>7000</v>
      </c>
      <c r="D23" s="6">
        <f t="shared" si="2"/>
        <v>31400</v>
      </c>
      <c r="E23" s="10">
        <v>7200</v>
      </c>
      <c r="F23" s="6">
        <f t="shared" si="3"/>
        <v>24200</v>
      </c>
      <c r="G23" s="12">
        <v>2000</v>
      </c>
      <c r="H23" s="12"/>
      <c r="I23" s="12"/>
      <c r="J23" s="12"/>
      <c r="K23" s="12"/>
      <c r="L23" s="12"/>
      <c r="M23" s="10">
        <f t="shared" si="4"/>
        <v>2000</v>
      </c>
      <c r="O23" s="10">
        <f t="shared" si="0"/>
        <v>175</v>
      </c>
      <c r="P23" s="13">
        <f t="shared" si="1"/>
        <v>6825</v>
      </c>
      <c r="Q23" s="19"/>
      <c r="R23" s="19"/>
      <c r="S23" s="19"/>
      <c r="T23" s="19"/>
      <c r="U23" s="19"/>
      <c r="V23" s="19"/>
      <c r="W23" s="22"/>
    </row>
    <row r="24" spans="1:23" x14ac:dyDescent="0.25">
      <c r="A24" s="4">
        <v>45006</v>
      </c>
      <c r="B24" s="8">
        <v>20900</v>
      </c>
      <c r="C24" s="6">
        <v>4100</v>
      </c>
      <c r="D24" s="6">
        <f t="shared" si="2"/>
        <v>16800</v>
      </c>
      <c r="E24" s="10">
        <v>8350</v>
      </c>
      <c r="F24" s="6">
        <f t="shared" si="3"/>
        <v>8450</v>
      </c>
      <c r="G24" s="12">
        <v>2000</v>
      </c>
      <c r="H24" s="12"/>
      <c r="I24" s="12"/>
      <c r="J24" s="12"/>
      <c r="K24" s="12"/>
      <c r="L24" s="12"/>
      <c r="M24" s="10">
        <f t="shared" si="4"/>
        <v>2000</v>
      </c>
      <c r="O24" s="10">
        <f t="shared" si="0"/>
        <v>102.5</v>
      </c>
      <c r="P24" s="13">
        <f>+C24*0.975</f>
        <v>3997.5</v>
      </c>
      <c r="Q24" s="19"/>
      <c r="R24" s="19"/>
      <c r="S24" s="19"/>
      <c r="T24" s="19"/>
      <c r="U24" s="19"/>
      <c r="V24" s="19"/>
      <c r="W24" s="22"/>
    </row>
    <row r="25" spans="1:23" x14ac:dyDescent="0.25">
      <c r="A25" s="4">
        <v>45007</v>
      </c>
      <c r="B25" s="8">
        <v>54750</v>
      </c>
      <c r="C25" s="6">
        <v>9000</v>
      </c>
      <c r="D25" s="6">
        <f t="shared" si="2"/>
        <v>45750</v>
      </c>
      <c r="E25" s="10">
        <v>11300</v>
      </c>
      <c r="F25" s="6">
        <f t="shared" si="3"/>
        <v>34450</v>
      </c>
      <c r="G25" s="12">
        <v>2000</v>
      </c>
      <c r="H25" s="12"/>
      <c r="I25" s="12"/>
      <c r="J25" s="12"/>
      <c r="K25" s="12"/>
      <c r="L25" s="12">
        <v>1000</v>
      </c>
      <c r="M25" s="10">
        <f t="shared" si="4"/>
        <v>3000</v>
      </c>
      <c r="O25" s="10">
        <f t="shared" si="0"/>
        <v>225</v>
      </c>
      <c r="P25" s="13">
        <f t="shared" si="1"/>
        <v>8775</v>
      </c>
      <c r="Q25" s="19"/>
      <c r="R25" s="19"/>
      <c r="S25" s="19"/>
      <c r="T25" s="19"/>
      <c r="U25" s="19"/>
      <c r="V25" s="19"/>
      <c r="W25" s="22"/>
    </row>
    <row r="26" spans="1:23" x14ac:dyDescent="0.25">
      <c r="A26" s="4">
        <v>45008</v>
      </c>
      <c r="B26" s="8">
        <v>51350</v>
      </c>
      <c r="C26" s="6">
        <v>14650</v>
      </c>
      <c r="D26" s="6">
        <f t="shared" si="2"/>
        <v>36700</v>
      </c>
      <c r="E26" s="10">
        <v>3300</v>
      </c>
      <c r="F26" s="6">
        <f t="shared" si="3"/>
        <v>33400</v>
      </c>
      <c r="G26" s="12"/>
      <c r="H26" s="12"/>
      <c r="I26" s="12"/>
      <c r="J26" s="12"/>
      <c r="K26" s="12"/>
      <c r="L26" s="12"/>
      <c r="M26" s="10">
        <f t="shared" si="4"/>
        <v>0</v>
      </c>
      <c r="O26" s="10">
        <f t="shared" si="0"/>
        <v>366.25</v>
      </c>
      <c r="P26" s="13">
        <f t="shared" si="1"/>
        <v>14283.75</v>
      </c>
      <c r="Q26" s="19"/>
      <c r="R26" s="19"/>
      <c r="S26" s="19"/>
      <c r="T26" s="19"/>
      <c r="U26" s="19"/>
      <c r="V26" s="19"/>
      <c r="W26" s="22"/>
    </row>
    <row r="27" spans="1:23" x14ac:dyDescent="0.25">
      <c r="A27" s="4">
        <v>45009</v>
      </c>
      <c r="B27" s="8">
        <v>85900</v>
      </c>
      <c r="C27" s="6">
        <v>19850</v>
      </c>
      <c r="D27" s="6">
        <f t="shared" si="2"/>
        <v>66050</v>
      </c>
      <c r="E27" s="10">
        <v>9370</v>
      </c>
      <c r="F27" s="6">
        <v>60980</v>
      </c>
      <c r="G27" s="12"/>
      <c r="H27" s="12"/>
      <c r="I27" s="12"/>
      <c r="J27" s="12">
        <v>5000</v>
      </c>
      <c r="K27" s="12"/>
      <c r="L27" s="12"/>
      <c r="M27" s="10">
        <f t="shared" si="4"/>
        <v>5000</v>
      </c>
      <c r="O27" s="10">
        <f t="shared" si="0"/>
        <v>496.25</v>
      </c>
      <c r="P27" s="13">
        <f t="shared" si="1"/>
        <v>19353.75</v>
      </c>
      <c r="Q27" s="19"/>
      <c r="R27" s="19"/>
      <c r="S27" s="19"/>
      <c r="T27" s="19"/>
      <c r="U27" s="19"/>
      <c r="V27" s="19"/>
      <c r="W27" s="22"/>
    </row>
    <row r="28" spans="1:23" x14ac:dyDescent="0.25">
      <c r="A28" s="4">
        <v>45010</v>
      </c>
      <c r="B28" s="8">
        <v>98250</v>
      </c>
      <c r="C28" s="6">
        <v>26100</v>
      </c>
      <c r="D28" s="6">
        <f t="shared" si="2"/>
        <v>72150</v>
      </c>
      <c r="E28" s="10">
        <v>9000</v>
      </c>
      <c r="F28" s="6">
        <v>62850</v>
      </c>
      <c r="G28" s="12"/>
      <c r="H28" s="12"/>
      <c r="I28" s="12"/>
      <c r="J28" s="12"/>
      <c r="K28" s="12"/>
      <c r="L28" s="12">
        <v>3000</v>
      </c>
      <c r="M28" s="10">
        <f t="shared" si="4"/>
        <v>3000</v>
      </c>
      <c r="O28" s="10">
        <f t="shared" si="0"/>
        <v>652.5</v>
      </c>
      <c r="P28" s="13">
        <f t="shared" si="1"/>
        <v>25447.5</v>
      </c>
      <c r="Q28" s="19"/>
      <c r="R28" s="19"/>
      <c r="S28" s="19"/>
      <c r="T28" s="19"/>
      <c r="U28" s="19"/>
      <c r="V28" s="19"/>
      <c r="W28" s="22"/>
    </row>
    <row r="29" spans="1:23" x14ac:dyDescent="0.25">
      <c r="A29" s="4">
        <v>45011</v>
      </c>
      <c r="B29" s="8">
        <v>101650</v>
      </c>
      <c r="C29" s="6">
        <v>41350</v>
      </c>
      <c r="D29" s="6">
        <f t="shared" si="2"/>
        <v>60300</v>
      </c>
      <c r="E29" s="10">
        <v>5230</v>
      </c>
      <c r="F29" s="6">
        <f t="shared" si="3"/>
        <v>55070</v>
      </c>
      <c r="G29" s="12"/>
      <c r="H29" s="12"/>
      <c r="I29" s="12"/>
      <c r="J29" s="12"/>
      <c r="K29" s="12"/>
      <c r="L29" s="12"/>
      <c r="M29" s="10">
        <f t="shared" si="4"/>
        <v>0</v>
      </c>
      <c r="O29" s="10">
        <f t="shared" si="0"/>
        <v>1033.75</v>
      </c>
      <c r="P29" s="13">
        <f t="shared" si="1"/>
        <v>40316.25</v>
      </c>
      <c r="Q29" s="19"/>
      <c r="R29" s="19"/>
      <c r="S29" s="19"/>
      <c r="T29" s="19"/>
      <c r="U29" s="19"/>
      <c r="V29" s="19"/>
      <c r="W29" s="22"/>
    </row>
    <row r="30" spans="1:23" x14ac:dyDescent="0.25">
      <c r="A30" s="4">
        <v>45012</v>
      </c>
      <c r="B30" s="8">
        <v>49350</v>
      </c>
      <c r="C30" s="6">
        <v>2500</v>
      </c>
      <c r="D30" s="6">
        <f t="shared" si="2"/>
        <v>46850</v>
      </c>
      <c r="E30" s="10">
        <v>4500</v>
      </c>
      <c r="F30" s="6">
        <f t="shared" si="3"/>
        <v>42350</v>
      </c>
      <c r="G30" s="12"/>
      <c r="H30" s="12"/>
      <c r="I30" s="12"/>
      <c r="J30" s="12"/>
      <c r="K30" s="12"/>
      <c r="L30" s="12">
        <v>500</v>
      </c>
      <c r="M30" s="10">
        <f t="shared" si="4"/>
        <v>500</v>
      </c>
      <c r="O30" s="10">
        <f t="shared" si="0"/>
        <v>62.5</v>
      </c>
      <c r="P30" s="13">
        <f t="shared" si="1"/>
        <v>2437.5</v>
      </c>
      <c r="Q30" s="21"/>
      <c r="R30" s="19"/>
      <c r="S30" s="19"/>
      <c r="T30" s="19"/>
      <c r="U30" s="19"/>
      <c r="V30" s="19"/>
      <c r="W30" s="22"/>
    </row>
    <row r="31" spans="1:23" x14ac:dyDescent="0.25">
      <c r="A31" s="4">
        <v>45013</v>
      </c>
      <c r="B31" s="8">
        <v>57850</v>
      </c>
      <c r="C31" s="6">
        <v>23200</v>
      </c>
      <c r="D31" s="6">
        <f t="shared" si="2"/>
        <v>34650</v>
      </c>
      <c r="E31" s="10">
        <v>4500</v>
      </c>
      <c r="F31" s="6">
        <f t="shared" si="3"/>
        <v>30150</v>
      </c>
      <c r="G31" s="12"/>
      <c r="H31" s="12"/>
      <c r="I31" s="12"/>
      <c r="J31" s="12"/>
      <c r="K31" s="12"/>
      <c r="L31" s="12"/>
      <c r="M31" s="10">
        <f t="shared" si="4"/>
        <v>0</v>
      </c>
      <c r="O31" s="10">
        <f t="shared" si="0"/>
        <v>580</v>
      </c>
      <c r="P31" s="13">
        <f t="shared" si="1"/>
        <v>22620</v>
      </c>
      <c r="Q31" s="19"/>
      <c r="R31" s="19"/>
      <c r="S31" s="19"/>
      <c r="T31" s="19"/>
      <c r="U31" s="19"/>
      <c r="V31" s="19"/>
      <c r="W31" s="22"/>
    </row>
    <row r="32" spans="1:23" x14ac:dyDescent="0.25">
      <c r="A32" s="4">
        <v>45014</v>
      </c>
      <c r="B32" s="8">
        <v>68350</v>
      </c>
      <c r="C32" s="6">
        <v>16850</v>
      </c>
      <c r="D32" s="6">
        <f t="shared" si="2"/>
        <v>51500</v>
      </c>
      <c r="E32" s="10">
        <v>5700</v>
      </c>
      <c r="F32" s="6">
        <f t="shared" si="3"/>
        <v>45800</v>
      </c>
      <c r="G32" s="12"/>
      <c r="H32" s="12"/>
      <c r="I32" s="12"/>
      <c r="J32" s="12"/>
      <c r="K32" s="12"/>
      <c r="L32" s="12"/>
      <c r="M32" s="10">
        <f t="shared" si="4"/>
        <v>0</v>
      </c>
      <c r="O32" s="10">
        <f t="shared" si="0"/>
        <v>421.25</v>
      </c>
      <c r="P32" s="13">
        <f t="shared" si="1"/>
        <v>16428.75</v>
      </c>
      <c r="Q32" s="19"/>
      <c r="R32" s="19"/>
      <c r="S32" s="19"/>
      <c r="T32" s="19"/>
      <c r="U32" s="19"/>
      <c r="V32" s="19"/>
      <c r="W32" s="22"/>
    </row>
    <row r="33" spans="1:23" x14ac:dyDescent="0.25">
      <c r="A33" s="4">
        <v>45015</v>
      </c>
      <c r="B33" s="8">
        <v>60500</v>
      </c>
      <c r="C33" s="6">
        <v>19300</v>
      </c>
      <c r="D33" s="6">
        <f t="shared" si="2"/>
        <v>41200</v>
      </c>
      <c r="E33" s="10">
        <v>2000</v>
      </c>
      <c r="F33" s="6">
        <f t="shared" si="3"/>
        <v>39200</v>
      </c>
      <c r="G33" s="12"/>
      <c r="H33" s="12"/>
      <c r="I33" s="12"/>
      <c r="J33" s="12"/>
      <c r="K33" s="12"/>
      <c r="L33" s="12"/>
      <c r="M33" s="10">
        <f t="shared" si="4"/>
        <v>0</v>
      </c>
      <c r="O33" s="10">
        <f t="shared" si="0"/>
        <v>482.5</v>
      </c>
      <c r="P33" s="13">
        <f t="shared" si="1"/>
        <v>18817.5</v>
      </c>
      <c r="Q33" s="19"/>
      <c r="R33" s="19"/>
      <c r="S33" s="19"/>
      <c r="T33" s="19"/>
      <c r="U33" s="19"/>
      <c r="V33" s="19"/>
      <c r="W33" s="22"/>
    </row>
    <row r="34" spans="1:23" x14ac:dyDescent="0.25">
      <c r="A34" s="4">
        <v>45016</v>
      </c>
      <c r="B34" s="8">
        <v>35200</v>
      </c>
      <c r="C34" s="6">
        <v>7500</v>
      </c>
      <c r="D34" s="6">
        <f t="shared" si="2"/>
        <v>27700</v>
      </c>
      <c r="E34" s="10">
        <v>16330</v>
      </c>
      <c r="F34" s="6">
        <f t="shared" si="3"/>
        <v>11370</v>
      </c>
      <c r="G34" s="12"/>
      <c r="H34" s="12"/>
      <c r="I34" s="12"/>
      <c r="J34" s="12">
        <v>10000</v>
      </c>
      <c r="K34" s="12">
        <v>25000</v>
      </c>
      <c r="L34" s="12">
        <v>15500</v>
      </c>
      <c r="M34" s="10">
        <f t="shared" si="4"/>
        <v>25500</v>
      </c>
      <c r="O34" s="10">
        <f t="shared" si="0"/>
        <v>187.5</v>
      </c>
      <c r="P34" s="13">
        <f t="shared" si="1"/>
        <v>7312.5</v>
      </c>
      <c r="Q34" s="19"/>
      <c r="R34" s="19"/>
      <c r="S34" s="19"/>
      <c r="T34" s="19"/>
      <c r="U34" s="19"/>
      <c r="V34" s="19"/>
      <c r="W34" s="22"/>
    </row>
    <row r="35" spans="1:23" x14ac:dyDescent="0.25">
      <c r="A35" s="18" t="s">
        <v>17</v>
      </c>
      <c r="B35" s="8">
        <f>SUM(B4:B34)</f>
        <v>2007150</v>
      </c>
      <c r="C35" s="6">
        <f>SUM(C4:C34)</f>
        <v>597100</v>
      </c>
      <c r="D35" s="6">
        <f>SUM(D4:D34)</f>
        <v>1410050</v>
      </c>
      <c r="E35" s="10">
        <f>SUM(E4:E34)</f>
        <v>297280</v>
      </c>
      <c r="F35" s="6">
        <f>SUM(F4:F34)</f>
        <v>1114270</v>
      </c>
      <c r="G35" s="12">
        <f t="shared" ref="G35" si="5">SUM(G4:G34)</f>
        <v>59000</v>
      </c>
      <c r="H35" s="12">
        <f>SUM(H3:H34)</f>
        <v>6000</v>
      </c>
      <c r="I35" s="12">
        <f>SUM(I4:I34)</f>
        <v>0</v>
      </c>
      <c r="J35" s="12">
        <f>SUM(J4:J34)</f>
        <v>30000</v>
      </c>
      <c r="K35" s="12">
        <f>SUM(K4:K34)</f>
        <v>25000</v>
      </c>
      <c r="L35" s="12">
        <f>SUM(L4:L34)</f>
        <v>25500</v>
      </c>
      <c r="M35" s="10">
        <f>SUM(M4:M34)</f>
        <v>120500</v>
      </c>
      <c r="O35" s="10">
        <f>SUM(O4:O34)</f>
        <v>14927.5</v>
      </c>
      <c r="P35" s="13">
        <f>SUM(P4:P34)</f>
        <v>582172.5</v>
      </c>
      <c r="Q35" s="19"/>
      <c r="R35" s="19"/>
      <c r="S35" s="19"/>
      <c r="T35" s="19"/>
      <c r="U35" s="19"/>
      <c r="V35" s="19"/>
      <c r="W35" s="22" t="s">
        <v>41</v>
      </c>
    </row>
    <row r="36" spans="1:23" x14ac:dyDescent="0.25">
      <c r="A36" s="1"/>
    </row>
    <row r="37" spans="1:23" x14ac:dyDescent="0.25">
      <c r="A37" s="1"/>
    </row>
    <row r="38" spans="1:23" x14ac:dyDescent="0.25">
      <c r="A38" s="1"/>
    </row>
    <row r="39" spans="1:23" x14ac:dyDescent="0.25">
      <c r="A39" s="1"/>
    </row>
    <row r="40" spans="1:23" x14ac:dyDescent="0.25">
      <c r="A40" s="1"/>
    </row>
    <row r="41" spans="1:23" x14ac:dyDescent="0.25">
      <c r="A41" s="1"/>
    </row>
    <row r="42" spans="1:23" x14ac:dyDescent="0.25">
      <c r="A42" s="1"/>
    </row>
    <row r="43" spans="1:23" x14ac:dyDescent="0.25">
      <c r="A43" s="1"/>
    </row>
    <row r="44" spans="1:23" x14ac:dyDescent="0.25">
      <c r="A44" s="1"/>
    </row>
    <row r="45" spans="1:23" x14ac:dyDescent="0.25">
      <c r="A45" s="1"/>
    </row>
    <row r="46" spans="1:23" x14ac:dyDescent="0.25">
      <c r="A46" s="1"/>
    </row>
    <row r="47" spans="1:23" x14ac:dyDescent="0.25">
      <c r="A47" s="1"/>
    </row>
    <row r="48" spans="1:2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E6EC-3D75-4E3E-AD6C-995EB7DFA35A}">
  <dimension ref="A1:X116"/>
  <sheetViews>
    <sheetView zoomScaleNormal="100" workbookViewId="0">
      <selection sqref="A1:XFD1048576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7" width="9.140625" style="3"/>
    <col min="8" max="8" width="11.28515625" style="3" customWidth="1"/>
    <col min="9" max="10" width="10.140625" style="3" bestFit="1" customWidth="1"/>
    <col min="11" max="11" width="10.140625" style="3" customWidth="1"/>
    <col min="12" max="12" width="11.28515625" style="3" customWidth="1"/>
    <col min="13" max="13" width="9.140625" style="3"/>
    <col min="14" max="14" width="11.140625" style="3" bestFit="1" customWidth="1"/>
    <col min="15" max="15" width="2" customWidth="1"/>
    <col min="16" max="16" width="9.140625" style="3"/>
    <col min="17" max="17" width="9.7109375" customWidth="1"/>
  </cols>
  <sheetData>
    <row r="1" spans="1:24" x14ac:dyDescent="0.25">
      <c r="A1" s="15" t="s">
        <v>15</v>
      </c>
      <c r="B1" s="16">
        <v>45047</v>
      </c>
      <c r="D1" s="17" t="s">
        <v>16</v>
      </c>
      <c r="G1" s="23" t="s">
        <v>14</v>
      </c>
      <c r="H1" s="23"/>
      <c r="I1" s="23"/>
      <c r="J1" s="23"/>
      <c r="K1" s="23"/>
      <c r="L1" s="23"/>
      <c r="M1" s="23"/>
      <c r="S1" s="20" t="s">
        <v>21</v>
      </c>
    </row>
    <row r="2" spans="1:24" x14ac:dyDescent="0.25">
      <c r="G2" s="14">
        <f>60000-SUM(G4:G34)</f>
        <v>-500</v>
      </c>
      <c r="H2" s="14">
        <f>25000-SUM(H4:H34)</f>
        <v>21000</v>
      </c>
      <c r="I2" s="14">
        <f>25000-SUM(I4:I34)</f>
        <v>1600</v>
      </c>
      <c r="J2" s="14">
        <f>25000-SUM(J4:J34)</f>
        <v>15000</v>
      </c>
      <c r="K2" s="14">
        <f>25000-SUM(K4:K34)</f>
        <v>9350</v>
      </c>
      <c r="L2" s="14">
        <f>35000-SUM(L4:L34)</f>
        <v>3000</v>
      </c>
      <c r="M2" s="14">
        <f>25000-SUM(M4:M34)</f>
        <v>300</v>
      </c>
    </row>
    <row r="3" spans="1:24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42</v>
      </c>
      <c r="I3" s="11" t="s">
        <v>40</v>
      </c>
      <c r="J3" s="11" t="s">
        <v>33</v>
      </c>
      <c r="K3" s="11" t="s">
        <v>38</v>
      </c>
      <c r="L3" s="11" t="s">
        <v>43</v>
      </c>
      <c r="M3" s="11" t="s">
        <v>37</v>
      </c>
      <c r="N3" s="9" t="s">
        <v>11</v>
      </c>
      <c r="O3" s="2"/>
      <c r="P3" s="9" t="s">
        <v>10</v>
      </c>
      <c r="Q3" s="11" t="s">
        <v>13</v>
      </c>
      <c r="R3" s="19" t="s">
        <v>18</v>
      </c>
      <c r="S3" s="19" t="s">
        <v>33</v>
      </c>
      <c r="T3" s="19" t="s">
        <v>42</v>
      </c>
      <c r="U3" s="19" t="s">
        <v>37</v>
      </c>
      <c r="V3" s="19" t="s">
        <v>40</v>
      </c>
      <c r="W3" s="19" t="s">
        <v>39</v>
      </c>
      <c r="X3" s="22" t="s">
        <v>27</v>
      </c>
    </row>
    <row r="4" spans="1:24" x14ac:dyDescent="0.25">
      <c r="A4" s="4">
        <v>45047</v>
      </c>
      <c r="B4" s="8">
        <v>28500</v>
      </c>
      <c r="C4" s="6">
        <v>7000</v>
      </c>
      <c r="D4" s="6">
        <f>+B4-C4</f>
        <v>21500</v>
      </c>
      <c r="E4" s="10">
        <v>2200</v>
      </c>
      <c r="F4" s="6">
        <f>SUM(D4-E4)</f>
        <v>19300</v>
      </c>
      <c r="G4" s="12">
        <v>2000</v>
      </c>
      <c r="H4" s="12"/>
      <c r="I4" s="12"/>
      <c r="J4" s="12"/>
      <c r="K4" s="12"/>
      <c r="L4" s="12"/>
      <c r="M4" s="12"/>
      <c r="N4" s="10">
        <f>SUM(G4:M4)</f>
        <v>2000</v>
      </c>
      <c r="P4" s="10">
        <f t="shared" ref="P4:P34" si="0">+C4*0.025</f>
        <v>175</v>
      </c>
      <c r="Q4" s="13">
        <f t="shared" ref="Q4:Q34" si="1">+C4*0.975</f>
        <v>6825</v>
      </c>
      <c r="R4" s="19"/>
      <c r="S4" s="19"/>
      <c r="T4" s="19"/>
      <c r="U4" s="19"/>
      <c r="V4" s="19"/>
      <c r="W4" s="19"/>
      <c r="X4" s="22"/>
    </row>
    <row r="5" spans="1:24" x14ac:dyDescent="0.25">
      <c r="A5" s="4">
        <v>45048</v>
      </c>
      <c r="B5" s="8">
        <v>39200</v>
      </c>
      <c r="C5" s="6">
        <v>11050</v>
      </c>
      <c r="D5" s="6">
        <f t="shared" ref="D5:D34" si="2">+B5-C5</f>
        <v>28150</v>
      </c>
      <c r="E5" s="10">
        <v>8250</v>
      </c>
      <c r="F5" s="6">
        <f t="shared" ref="F5:F34" si="3">SUM(D5-E5)</f>
        <v>19900</v>
      </c>
      <c r="G5" s="12">
        <v>2000</v>
      </c>
      <c r="H5" s="12"/>
      <c r="I5" s="12"/>
      <c r="J5" s="12"/>
      <c r="K5" s="12"/>
      <c r="L5" s="12"/>
      <c r="M5" s="12"/>
      <c r="N5" s="10">
        <f>SUM(G5:M5)</f>
        <v>2000</v>
      </c>
      <c r="P5" s="10">
        <f t="shared" si="0"/>
        <v>276.25</v>
      </c>
      <c r="Q5" s="13">
        <f t="shared" si="1"/>
        <v>10773.75</v>
      </c>
      <c r="R5" s="19"/>
      <c r="S5" s="19"/>
      <c r="T5" s="19"/>
      <c r="U5" s="19"/>
      <c r="V5" s="19"/>
      <c r="W5" s="19"/>
      <c r="X5" s="22"/>
    </row>
    <row r="6" spans="1:24" x14ac:dyDescent="0.25">
      <c r="A6" s="4">
        <v>45049</v>
      </c>
      <c r="B6" s="8">
        <v>46250</v>
      </c>
      <c r="C6" s="6">
        <v>24900</v>
      </c>
      <c r="D6" s="6">
        <f t="shared" si="2"/>
        <v>21350</v>
      </c>
      <c r="E6" s="10">
        <v>4250</v>
      </c>
      <c r="F6" s="6">
        <f t="shared" si="3"/>
        <v>17100</v>
      </c>
      <c r="G6" s="12">
        <v>2000</v>
      </c>
      <c r="H6" s="12"/>
      <c r="I6" s="12"/>
      <c r="J6" s="12"/>
      <c r="K6" s="12"/>
      <c r="L6" s="12"/>
      <c r="M6" s="12"/>
      <c r="N6" s="10">
        <f t="shared" ref="N6:N34" si="4">G6+H6+I6+J6+M6</f>
        <v>2000</v>
      </c>
      <c r="P6" s="10">
        <f t="shared" si="0"/>
        <v>622.5</v>
      </c>
      <c r="Q6" s="13">
        <f t="shared" si="1"/>
        <v>24277.5</v>
      </c>
      <c r="R6" s="19"/>
      <c r="S6" s="19"/>
      <c r="T6" s="19"/>
      <c r="U6" s="19" t="s">
        <v>30</v>
      </c>
      <c r="V6" s="19"/>
      <c r="W6" s="19"/>
      <c r="X6" s="22"/>
    </row>
    <row r="7" spans="1:24" x14ac:dyDescent="0.25">
      <c r="A7" s="4">
        <v>45050</v>
      </c>
      <c r="B7" s="8">
        <v>89800</v>
      </c>
      <c r="C7" s="6">
        <v>39050</v>
      </c>
      <c r="D7" s="6">
        <f t="shared" si="2"/>
        <v>50750</v>
      </c>
      <c r="E7" s="10">
        <v>21580</v>
      </c>
      <c r="F7" s="6">
        <f t="shared" si="3"/>
        <v>29170</v>
      </c>
      <c r="G7" s="12">
        <v>15000</v>
      </c>
      <c r="H7" s="12">
        <v>2000</v>
      </c>
      <c r="I7" s="12"/>
      <c r="J7" s="12"/>
      <c r="K7" s="12"/>
      <c r="L7" s="12"/>
      <c r="M7" s="12"/>
      <c r="N7" s="10">
        <f t="shared" si="4"/>
        <v>17000</v>
      </c>
      <c r="P7" s="10">
        <f t="shared" si="0"/>
        <v>976.25</v>
      </c>
      <c r="Q7" s="13">
        <f t="shared" si="1"/>
        <v>38073.75</v>
      </c>
      <c r="R7" s="19"/>
      <c r="S7" s="19"/>
      <c r="T7" s="19"/>
      <c r="U7" s="19"/>
      <c r="V7" s="19"/>
      <c r="W7" s="19"/>
      <c r="X7" s="22"/>
    </row>
    <row r="8" spans="1:24" x14ac:dyDescent="0.25">
      <c r="A8" s="4">
        <v>45051</v>
      </c>
      <c r="B8" s="8">
        <v>0</v>
      </c>
      <c r="C8" s="6">
        <v>0</v>
      </c>
      <c r="D8" s="6">
        <f t="shared" si="2"/>
        <v>0</v>
      </c>
      <c r="E8" s="10">
        <v>0</v>
      </c>
      <c r="F8" s="6">
        <v>55650</v>
      </c>
      <c r="G8" s="12"/>
      <c r="H8" s="12"/>
      <c r="I8" s="12"/>
      <c r="J8" s="12"/>
      <c r="K8" s="12"/>
      <c r="L8" s="12"/>
      <c r="M8" s="12"/>
      <c r="N8" s="10">
        <f t="shared" si="4"/>
        <v>0</v>
      </c>
      <c r="P8" s="10">
        <f t="shared" si="0"/>
        <v>0</v>
      </c>
      <c r="Q8" s="13">
        <f t="shared" si="1"/>
        <v>0</v>
      </c>
      <c r="R8" s="19"/>
      <c r="S8" s="21"/>
      <c r="T8" s="19"/>
      <c r="U8" s="19"/>
      <c r="V8" s="19"/>
      <c r="W8" s="19"/>
      <c r="X8" s="22"/>
    </row>
    <row r="9" spans="1:24" x14ac:dyDescent="0.25">
      <c r="A9" s="4">
        <v>45052</v>
      </c>
      <c r="B9" s="8">
        <v>0</v>
      </c>
      <c r="C9" s="6">
        <v>0</v>
      </c>
      <c r="D9" s="6">
        <f t="shared" si="2"/>
        <v>0</v>
      </c>
      <c r="E9" s="10">
        <v>0</v>
      </c>
      <c r="F9" s="6">
        <f t="shared" si="3"/>
        <v>0</v>
      </c>
      <c r="G9" s="12"/>
      <c r="H9" s="12"/>
      <c r="I9" s="12"/>
      <c r="J9" s="12"/>
      <c r="K9" s="12"/>
      <c r="L9" s="12"/>
      <c r="M9" s="12"/>
      <c r="N9" s="10">
        <f t="shared" si="4"/>
        <v>0</v>
      </c>
      <c r="P9" s="10">
        <f t="shared" si="0"/>
        <v>0</v>
      </c>
      <c r="Q9" s="13">
        <f t="shared" si="1"/>
        <v>0</v>
      </c>
      <c r="R9" s="19"/>
      <c r="S9" s="19"/>
      <c r="T9" s="19"/>
      <c r="U9" s="19"/>
      <c r="V9" s="19"/>
      <c r="W9" s="19"/>
      <c r="X9" s="22"/>
    </row>
    <row r="10" spans="1:24" x14ac:dyDescent="0.25">
      <c r="A10" s="4">
        <v>45053</v>
      </c>
      <c r="B10" s="8">
        <v>112550</v>
      </c>
      <c r="C10" s="6">
        <v>33400</v>
      </c>
      <c r="D10" s="6">
        <f t="shared" si="2"/>
        <v>79150</v>
      </c>
      <c r="E10" s="10">
        <v>500</v>
      </c>
      <c r="F10" s="6">
        <f t="shared" si="3"/>
        <v>78650</v>
      </c>
      <c r="G10" s="12"/>
      <c r="H10" s="12"/>
      <c r="I10" s="12"/>
      <c r="J10" s="12"/>
      <c r="K10" s="12"/>
      <c r="L10" s="12"/>
      <c r="M10" s="12"/>
      <c r="N10" s="10">
        <f t="shared" si="4"/>
        <v>0</v>
      </c>
      <c r="P10" s="10">
        <f t="shared" si="0"/>
        <v>835</v>
      </c>
      <c r="Q10" s="13">
        <f t="shared" si="1"/>
        <v>32565</v>
      </c>
      <c r="R10" s="19"/>
      <c r="S10" s="19" t="s">
        <v>30</v>
      </c>
      <c r="T10" s="19" t="s">
        <v>30</v>
      </c>
      <c r="U10" s="19" t="s">
        <v>30</v>
      </c>
      <c r="V10" s="19"/>
      <c r="W10" s="19"/>
      <c r="X10" s="22"/>
    </row>
    <row r="11" spans="1:24" x14ac:dyDescent="0.25">
      <c r="A11" s="4">
        <v>45054</v>
      </c>
      <c r="B11" s="8">
        <v>49550</v>
      </c>
      <c r="C11" s="6">
        <v>5300</v>
      </c>
      <c r="D11" s="6">
        <v>36250</v>
      </c>
      <c r="E11" s="10">
        <v>14580</v>
      </c>
      <c r="F11" s="6">
        <v>21570</v>
      </c>
      <c r="G11" s="12">
        <v>1000</v>
      </c>
      <c r="H11" s="12">
        <v>2000</v>
      </c>
      <c r="I11" s="12"/>
      <c r="J11" s="12"/>
      <c r="K11" s="12"/>
      <c r="L11" s="12"/>
      <c r="M11" s="12">
        <v>3000</v>
      </c>
      <c r="N11" s="10">
        <f t="shared" si="4"/>
        <v>6000</v>
      </c>
      <c r="P11" s="10">
        <f t="shared" si="0"/>
        <v>132.5</v>
      </c>
      <c r="Q11" s="13">
        <f t="shared" si="1"/>
        <v>5167.5</v>
      </c>
      <c r="R11" s="19"/>
      <c r="S11" s="19"/>
      <c r="T11" s="19"/>
      <c r="U11" s="19"/>
      <c r="V11" s="19" t="s">
        <v>22</v>
      </c>
      <c r="W11" s="19"/>
      <c r="X11" s="22"/>
    </row>
    <row r="12" spans="1:24" x14ac:dyDescent="0.25">
      <c r="A12" s="4">
        <v>45055</v>
      </c>
      <c r="B12" s="8">
        <v>46400</v>
      </c>
      <c r="C12" s="6">
        <v>19950</v>
      </c>
      <c r="D12" s="6">
        <f t="shared" si="2"/>
        <v>26450</v>
      </c>
      <c r="E12" s="10">
        <v>14410</v>
      </c>
      <c r="F12" s="6">
        <f t="shared" si="3"/>
        <v>12040</v>
      </c>
      <c r="G12" s="12">
        <v>1500</v>
      </c>
      <c r="H12" s="12"/>
      <c r="I12" s="12"/>
      <c r="J12" s="12">
        <v>5000</v>
      </c>
      <c r="K12" s="12"/>
      <c r="L12" s="12"/>
      <c r="M12" s="12"/>
      <c r="N12" s="10">
        <f t="shared" si="4"/>
        <v>6500</v>
      </c>
      <c r="P12" s="10">
        <f t="shared" si="0"/>
        <v>498.75</v>
      </c>
      <c r="Q12" s="13">
        <f t="shared" si="1"/>
        <v>19451.25</v>
      </c>
      <c r="R12" s="19"/>
      <c r="S12" s="19"/>
      <c r="T12" s="19"/>
      <c r="U12" s="19"/>
      <c r="V12" s="19" t="s">
        <v>30</v>
      </c>
      <c r="W12" s="19"/>
      <c r="X12" s="22"/>
    </row>
    <row r="13" spans="1:24" x14ac:dyDescent="0.25">
      <c r="A13" s="4">
        <v>45056</v>
      </c>
      <c r="B13" s="8">
        <v>85250</v>
      </c>
      <c r="C13" s="6">
        <v>22450</v>
      </c>
      <c r="D13" s="6">
        <f t="shared" si="2"/>
        <v>62800</v>
      </c>
      <c r="E13" s="10">
        <v>3250</v>
      </c>
      <c r="F13" s="6">
        <f t="shared" si="3"/>
        <v>59550</v>
      </c>
      <c r="G13" s="12">
        <v>2000</v>
      </c>
      <c r="H13" s="12"/>
      <c r="I13" s="12"/>
      <c r="J13" s="12"/>
      <c r="K13" s="12"/>
      <c r="L13" s="12"/>
      <c r="M13" s="12">
        <v>1000</v>
      </c>
      <c r="N13" s="10">
        <f t="shared" si="4"/>
        <v>3000</v>
      </c>
      <c r="P13" s="10">
        <f t="shared" si="0"/>
        <v>561.25</v>
      </c>
      <c r="Q13" s="13">
        <f t="shared" si="1"/>
        <v>21888.75</v>
      </c>
      <c r="R13" s="19"/>
      <c r="S13" s="19"/>
      <c r="T13" s="19" t="s">
        <v>30</v>
      </c>
      <c r="U13" s="19"/>
      <c r="V13" s="19"/>
      <c r="W13" s="19"/>
      <c r="X13" s="22"/>
    </row>
    <row r="14" spans="1:24" x14ac:dyDescent="0.25">
      <c r="A14" s="4">
        <v>45057</v>
      </c>
      <c r="B14" s="8">
        <v>56840</v>
      </c>
      <c r="C14" s="6">
        <v>0</v>
      </c>
      <c r="D14" s="6">
        <f t="shared" si="2"/>
        <v>56840</v>
      </c>
      <c r="E14" s="10">
        <v>45450</v>
      </c>
      <c r="F14" s="6">
        <f t="shared" si="3"/>
        <v>11390</v>
      </c>
      <c r="G14" s="12">
        <v>2000</v>
      </c>
      <c r="H14" s="12"/>
      <c r="I14" s="12"/>
      <c r="J14" s="12"/>
      <c r="K14" s="12">
        <v>10000</v>
      </c>
      <c r="L14" s="12"/>
      <c r="M14" s="12"/>
      <c r="N14" s="10">
        <f t="shared" si="4"/>
        <v>2000</v>
      </c>
      <c r="P14" s="10">
        <f t="shared" si="0"/>
        <v>0</v>
      </c>
      <c r="Q14" s="13">
        <f t="shared" si="1"/>
        <v>0</v>
      </c>
      <c r="R14" s="19"/>
      <c r="S14" s="19"/>
      <c r="T14" s="19"/>
      <c r="U14" s="19"/>
      <c r="V14" s="19"/>
      <c r="W14" s="19"/>
      <c r="X14" s="22"/>
    </row>
    <row r="15" spans="1:24" x14ac:dyDescent="0.25">
      <c r="A15" s="4">
        <v>45058</v>
      </c>
      <c r="B15" s="8">
        <v>56950</v>
      </c>
      <c r="C15" s="6">
        <v>31000</v>
      </c>
      <c r="D15" s="6">
        <f t="shared" si="2"/>
        <v>25950</v>
      </c>
      <c r="E15" s="10">
        <v>2250</v>
      </c>
      <c r="F15" s="6">
        <f t="shared" si="3"/>
        <v>23700</v>
      </c>
      <c r="G15" s="12"/>
      <c r="H15" s="12"/>
      <c r="I15" s="12"/>
      <c r="J15" s="12"/>
      <c r="K15" s="12"/>
      <c r="L15" s="12"/>
      <c r="M15" s="12"/>
      <c r="N15" s="10">
        <f t="shared" si="4"/>
        <v>0</v>
      </c>
      <c r="P15" s="10">
        <f t="shared" si="0"/>
        <v>775</v>
      </c>
      <c r="Q15" s="13">
        <f t="shared" si="1"/>
        <v>30225</v>
      </c>
      <c r="R15" s="19"/>
      <c r="S15" s="19"/>
      <c r="T15" s="19"/>
      <c r="U15" s="21"/>
      <c r="V15" s="21"/>
      <c r="W15" s="19" t="s">
        <v>30</v>
      </c>
      <c r="X15" s="22"/>
    </row>
    <row r="16" spans="1:24" x14ac:dyDescent="0.25">
      <c r="A16" s="4">
        <v>45059</v>
      </c>
      <c r="B16" s="8">
        <v>156550</v>
      </c>
      <c r="C16" s="6">
        <v>32450</v>
      </c>
      <c r="D16" s="6">
        <f t="shared" si="2"/>
        <v>124100</v>
      </c>
      <c r="E16" s="10">
        <v>35200</v>
      </c>
      <c r="F16" s="6">
        <v>89100</v>
      </c>
      <c r="G16" s="12"/>
      <c r="H16" s="12"/>
      <c r="I16" s="12"/>
      <c r="J16" s="12"/>
      <c r="K16" s="12"/>
      <c r="L16" s="12"/>
      <c r="M16" s="12"/>
      <c r="N16" s="10">
        <f t="shared" si="4"/>
        <v>0</v>
      </c>
      <c r="P16" s="10">
        <f t="shared" si="0"/>
        <v>811.25</v>
      </c>
      <c r="Q16" s="13">
        <f t="shared" si="1"/>
        <v>31638.75</v>
      </c>
      <c r="R16" s="19"/>
      <c r="S16" s="19"/>
      <c r="T16" s="19"/>
      <c r="U16" s="19"/>
      <c r="V16" s="19"/>
      <c r="W16" s="19"/>
      <c r="X16" s="22"/>
    </row>
    <row r="17" spans="1:24" x14ac:dyDescent="0.25">
      <c r="A17" s="4">
        <v>45060</v>
      </c>
      <c r="B17" s="8">
        <v>74850</v>
      </c>
      <c r="C17" s="6">
        <v>42600</v>
      </c>
      <c r="D17" s="6">
        <f t="shared" si="2"/>
        <v>32250</v>
      </c>
      <c r="E17" s="10">
        <v>11200</v>
      </c>
      <c r="F17" s="6">
        <f t="shared" si="3"/>
        <v>21050</v>
      </c>
      <c r="G17" s="12">
        <v>1000</v>
      </c>
      <c r="H17" s="12"/>
      <c r="I17" s="12"/>
      <c r="J17" s="12"/>
      <c r="K17" s="12"/>
      <c r="L17" s="12">
        <v>10000</v>
      </c>
      <c r="M17" s="12"/>
      <c r="N17" s="10">
        <f t="shared" si="4"/>
        <v>1000</v>
      </c>
      <c r="P17" s="10">
        <f t="shared" si="0"/>
        <v>1065</v>
      </c>
      <c r="Q17" s="13">
        <f t="shared" si="1"/>
        <v>41535</v>
      </c>
      <c r="R17" s="19"/>
      <c r="S17" s="19" t="s">
        <v>30</v>
      </c>
      <c r="T17" s="19"/>
      <c r="U17" s="19"/>
      <c r="V17" s="19"/>
      <c r="W17" s="19" t="s">
        <v>30</v>
      </c>
      <c r="X17" s="22"/>
    </row>
    <row r="18" spans="1:24" x14ac:dyDescent="0.25">
      <c r="A18" s="4">
        <v>45061</v>
      </c>
      <c r="B18" s="8">
        <v>74550</v>
      </c>
      <c r="C18" s="6">
        <v>45200</v>
      </c>
      <c r="D18" s="6">
        <f t="shared" si="2"/>
        <v>29350</v>
      </c>
      <c r="E18" s="10">
        <v>22250</v>
      </c>
      <c r="F18" s="6">
        <v>11950</v>
      </c>
      <c r="G18" s="12">
        <v>2000</v>
      </c>
      <c r="H18" s="12"/>
      <c r="I18" s="12">
        <v>3000</v>
      </c>
      <c r="J18" s="12"/>
      <c r="K18" s="12"/>
      <c r="L18" s="12"/>
      <c r="M18" s="12">
        <v>1000</v>
      </c>
      <c r="N18" s="10">
        <f t="shared" si="4"/>
        <v>6000</v>
      </c>
      <c r="P18" s="10">
        <f t="shared" si="0"/>
        <v>1130</v>
      </c>
      <c r="Q18" s="13">
        <f t="shared" si="1"/>
        <v>44070</v>
      </c>
      <c r="R18" s="21"/>
      <c r="S18" s="19"/>
      <c r="T18" s="19"/>
      <c r="U18" s="19"/>
      <c r="V18" s="19"/>
      <c r="W18" s="19"/>
      <c r="X18" s="22"/>
    </row>
    <row r="19" spans="1:24" x14ac:dyDescent="0.25">
      <c r="A19" s="4">
        <v>45062</v>
      </c>
      <c r="B19" s="8">
        <v>67850</v>
      </c>
      <c r="C19" s="6">
        <v>13950</v>
      </c>
      <c r="D19" s="6">
        <f>+B19-C19</f>
        <v>53900</v>
      </c>
      <c r="E19" s="10">
        <v>13250</v>
      </c>
      <c r="F19" s="6">
        <f t="shared" si="3"/>
        <v>40650</v>
      </c>
      <c r="G19" s="12">
        <v>2500</v>
      </c>
      <c r="H19" s="12"/>
      <c r="I19" s="12">
        <v>1000</v>
      </c>
      <c r="J19" s="12">
        <v>5000</v>
      </c>
      <c r="K19" s="12"/>
      <c r="L19" s="12"/>
      <c r="M19" s="12"/>
      <c r="N19" s="10">
        <f t="shared" si="4"/>
        <v>8500</v>
      </c>
      <c r="P19" s="10">
        <f t="shared" si="0"/>
        <v>348.75</v>
      </c>
      <c r="Q19" s="13">
        <f t="shared" si="1"/>
        <v>13601.25</v>
      </c>
      <c r="R19" s="19"/>
      <c r="S19" s="19"/>
      <c r="T19" s="19"/>
      <c r="U19" s="19"/>
      <c r="V19" s="19"/>
      <c r="W19" s="19"/>
      <c r="X19" s="22"/>
    </row>
    <row r="20" spans="1:24" x14ac:dyDescent="0.25">
      <c r="A20" s="4">
        <v>45063</v>
      </c>
      <c r="B20" s="8">
        <v>41150</v>
      </c>
      <c r="C20" s="6">
        <v>9250</v>
      </c>
      <c r="D20" s="6">
        <f t="shared" si="2"/>
        <v>31900</v>
      </c>
      <c r="E20" s="10">
        <v>11750</v>
      </c>
      <c r="F20" s="6">
        <f t="shared" si="3"/>
        <v>20150</v>
      </c>
      <c r="G20" s="12">
        <v>2000</v>
      </c>
      <c r="H20" s="12"/>
      <c r="I20" s="12"/>
      <c r="J20" s="12"/>
      <c r="K20" s="12"/>
      <c r="L20" s="12">
        <v>5000</v>
      </c>
      <c r="M20" s="12">
        <v>500</v>
      </c>
      <c r="N20" s="10">
        <f t="shared" si="4"/>
        <v>2500</v>
      </c>
      <c r="P20" s="10">
        <f t="shared" si="0"/>
        <v>231.25</v>
      </c>
      <c r="Q20" s="13">
        <f t="shared" si="1"/>
        <v>9018.75</v>
      </c>
      <c r="R20" s="19"/>
      <c r="S20" s="19"/>
      <c r="T20" s="19"/>
      <c r="U20" s="19"/>
      <c r="V20" s="19"/>
      <c r="W20" s="19"/>
      <c r="X20" s="22"/>
    </row>
    <row r="21" spans="1:24" x14ac:dyDescent="0.25">
      <c r="A21" s="4">
        <v>45064</v>
      </c>
      <c r="B21" s="8">
        <v>36800</v>
      </c>
      <c r="C21" s="6">
        <v>3700</v>
      </c>
      <c r="D21" s="6">
        <f t="shared" si="2"/>
        <v>33100</v>
      </c>
      <c r="E21" s="10">
        <v>5340</v>
      </c>
      <c r="F21" s="6">
        <f t="shared" si="3"/>
        <v>27760</v>
      </c>
      <c r="G21" s="12">
        <v>2000</v>
      </c>
      <c r="H21" s="12"/>
      <c r="I21" s="12">
        <v>1000</v>
      </c>
      <c r="J21" s="12"/>
      <c r="K21" s="12"/>
      <c r="L21" s="12"/>
      <c r="M21" s="12"/>
      <c r="N21" s="10">
        <f t="shared" si="4"/>
        <v>3000</v>
      </c>
      <c r="P21" s="10">
        <f t="shared" si="0"/>
        <v>92.5</v>
      </c>
      <c r="Q21" s="13">
        <f t="shared" si="1"/>
        <v>3607.5</v>
      </c>
      <c r="R21" s="19"/>
      <c r="S21" s="19"/>
      <c r="T21" s="19"/>
      <c r="U21" s="19"/>
      <c r="V21" s="19"/>
      <c r="W21" s="19"/>
      <c r="X21" s="22"/>
    </row>
    <row r="22" spans="1:24" x14ac:dyDescent="0.25">
      <c r="A22" s="4">
        <v>45065</v>
      </c>
      <c r="B22" s="8">
        <v>76600</v>
      </c>
      <c r="C22" s="6">
        <v>25100</v>
      </c>
      <c r="D22" s="6">
        <f t="shared" si="2"/>
        <v>51500</v>
      </c>
      <c r="E22" s="10">
        <v>6450</v>
      </c>
      <c r="F22" s="6">
        <f t="shared" si="3"/>
        <v>45050</v>
      </c>
      <c r="G22" s="12">
        <v>2500</v>
      </c>
      <c r="H22" s="12"/>
      <c r="I22" s="12"/>
      <c r="J22" s="12"/>
      <c r="K22" s="12"/>
      <c r="L22" s="12"/>
      <c r="M22" s="12">
        <v>500</v>
      </c>
      <c r="N22" s="10">
        <f t="shared" si="4"/>
        <v>3000</v>
      </c>
      <c r="P22" s="10">
        <f t="shared" si="0"/>
        <v>627.5</v>
      </c>
      <c r="Q22" s="13">
        <f t="shared" si="1"/>
        <v>24472.5</v>
      </c>
      <c r="R22" s="19"/>
      <c r="S22" s="19"/>
      <c r="T22" s="19"/>
      <c r="U22" s="19"/>
      <c r="V22" s="19"/>
      <c r="W22" s="19"/>
      <c r="X22" s="22"/>
    </row>
    <row r="23" spans="1:24" x14ac:dyDescent="0.25">
      <c r="A23" s="4">
        <v>45066</v>
      </c>
      <c r="B23" s="8">
        <v>74290</v>
      </c>
      <c r="C23" s="6">
        <v>29540</v>
      </c>
      <c r="D23" s="6">
        <f t="shared" si="2"/>
        <v>44750</v>
      </c>
      <c r="E23" s="10">
        <v>5050</v>
      </c>
      <c r="F23" s="6">
        <f t="shared" si="3"/>
        <v>39700</v>
      </c>
      <c r="G23" s="12">
        <v>2000</v>
      </c>
      <c r="H23" s="12"/>
      <c r="I23" s="12"/>
      <c r="J23" s="12"/>
      <c r="K23" s="12"/>
      <c r="L23" s="12"/>
      <c r="M23" s="12"/>
      <c r="N23" s="10">
        <f t="shared" si="4"/>
        <v>2000</v>
      </c>
      <c r="P23" s="10">
        <f t="shared" si="0"/>
        <v>738.5</v>
      </c>
      <c r="Q23" s="13">
        <f t="shared" si="1"/>
        <v>28801.5</v>
      </c>
      <c r="R23" s="19"/>
      <c r="S23" s="19"/>
      <c r="T23" s="19"/>
      <c r="U23" s="19"/>
      <c r="V23" s="19"/>
      <c r="W23" s="19"/>
      <c r="X23" s="22"/>
    </row>
    <row r="24" spans="1:24" x14ac:dyDescent="0.25">
      <c r="A24" s="4">
        <v>45067</v>
      </c>
      <c r="B24" s="8">
        <v>93600</v>
      </c>
      <c r="C24" s="6">
        <v>21950</v>
      </c>
      <c r="D24" s="6">
        <f t="shared" si="2"/>
        <v>71650</v>
      </c>
      <c r="E24" s="10">
        <v>1700</v>
      </c>
      <c r="F24" s="6">
        <v>69900</v>
      </c>
      <c r="G24" s="12"/>
      <c r="H24" s="12"/>
      <c r="I24" s="12">
        <v>1000</v>
      </c>
      <c r="J24" s="12"/>
      <c r="K24" s="12"/>
      <c r="L24" s="12"/>
      <c r="M24" s="12">
        <v>500</v>
      </c>
      <c r="N24" s="10">
        <f t="shared" si="4"/>
        <v>1500</v>
      </c>
      <c r="P24" s="10">
        <f t="shared" si="0"/>
        <v>548.75</v>
      </c>
      <c r="Q24" s="13">
        <f>+C24*0.975</f>
        <v>21401.25</v>
      </c>
      <c r="R24" s="19"/>
      <c r="S24" s="19"/>
      <c r="T24" s="19"/>
      <c r="U24" s="19"/>
      <c r="V24" s="19"/>
      <c r="W24" s="19"/>
      <c r="X24" s="22"/>
    </row>
    <row r="25" spans="1:24" x14ac:dyDescent="0.25">
      <c r="A25" s="4">
        <v>45068</v>
      </c>
      <c r="B25" s="8">
        <v>71250</v>
      </c>
      <c r="C25" s="6">
        <v>25400</v>
      </c>
      <c r="D25" s="6">
        <f t="shared" si="2"/>
        <v>45850</v>
      </c>
      <c r="E25" s="10">
        <v>9700</v>
      </c>
      <c r="F25" s="6">
        <f t="shared" si="3"/>
        <v>36150</v>
      </c>
      <c r="G25" s="12">
        <v>2500</v>
      </c>
      <c r="H25" s="12"/>
      <c r="I25" s="12">
        <v>2000</v>
      </c>
      <c r="J25" s="12"/>
      <c r="K25" s="12"/>
      <c r="L25" s="12"/>
      <c r="M25" s="12">
        <v>1000</v>
      </c>
      <c r="N25" s="10">
        <f t="shared" si="4"/>
        <v>5500</v>
      </c>
      <c r="P25" s="10">
        <f t="shared" si="0"/>
        <v>635</v>
      </c>
      <c r="Q25" s="13">
        <f t="shared" si="1"/>
        <v>24765</v>
      </c>
      <c r="R25" s="19"/>
      <c r="S25" s="19"/>
      <c r="T25" s="19"/>
      <c r="U25" s="19"/>
      <c r="V25" s="19"/>
      <c r="W25" s="19"/>
      <c r="X25" s="22"/>
    </row>
    <row r="26" spans="1:24" x14ac:dyDescent="0.25">
      <c r="A26" s="4">
        <v>45069</v>
      </c>
      <c r="B26" s="8">
        <v>54850</v>
      </c>
      <c r="C26" s="6">
        <v>9800</v>
      </c>
      <c r="D26" s="6">
        <f t="shared" si="2"/>
        <v>45050</v>
      </c>
      <c r="E26" s="10">
        <v>5600</v>
      </c>
      <c r="F26" s="6">
        <f t="shared" si="3"/>
        <v>39450</v>
      </c>
      <c r="G26" s="12">
        <v>2500</v>
      </c>
      <c r="H26" s="12"/>
      <c r="I26" s="12"/>
      <c r="J26" s="12"/>
      <c r="K26" s="12"/>
      <c r="L26" s="12"/>
      <c r="M26" s="12"/>
      <c r="N26" s="10">
        <f t="shared" si="4"/>
        <v>2500</v>
      </c>
      <c r="P26" s="10">
        <f t="shared" si="0"/>
        <v>245</v>
      </c>
      <c r="Q26" s="13">
        <f t="shared" si="1"/>
        <v>9555</v>
      </c>
      <c r="R26" s="19"/>
      <c r="S26" s="19"/>
      <c r="T26" s="19"/>
      <c r="U26" s="19"/>
      <c r="V26" s="19"/>
      <c r="W26" s="19"/>
      <c r="X26" s="22"/>
    </row>
    <row r="27" spans="1:24" x14ac:dyDescent="0.25">
      <c r="A27" s="4">
        <v>45070</v>
      </c>
      <c r="B27" s="8">
        <v>61000</v>
      </c>
      <c r="C27" s="6">
        <v>33900</v>
      </c>
      <c r="D27" s="6">
        <f t="shared" si="2"/>
        <v>27100</v>
      </c>
      <c r="E27" s="10">
        <v>14900</v>
      </c>
      <c r="F27" s="6">
        <f t="shared" si="3"/>
        <v>12200</v>
      </c>
      <c r="G27" s="12">
        <v>1500</v>
      </c>
      <c r="H27" s="12"/>
      <c r="I27" s="12"/>
      <c r="J27" s="12"/>
      <c r="K27" s="12"/>
      <c r="L27" s="12">
        <v>3000</v>
      </c>
      <c r="M27" s="12">
        <v>500</v>
      </c>
      <c r="N27" s="10">
        <f t="shared" si="4"/>
        <v>2000</v>
      </c>
      <c r="P27" s="10">
        <f t="shared" si="0"/>
        <v>847.5</v>
      </c>
      <c r="Q27" s="13">
        <f t="shared" si="1"/>
        <v>33052.5</v>
      </c>
      <c r="R27" s="19"/>
      <c r="S27" s="19"/>
      <c r="T27" s="19"/>
      <c r="U27" s="19"/>
      <c r="V27" s="19"/>
      <c r="W27" s="19"/>
      <c r="X27" s="22"/>
    </row>
    <row r="28" spans="1:24" x14ac:dyDescent="0.25">
      <c r="A28" s="4">
        <v>45071</v>
      </c>
      <c r="B28" s="8">
        <v>67150</v>
      </c>
      <c r="C28" s="6">
        <v>29500</v>
      </c>
      <c r="D28" s="6">
        <f t="shared" si="2"/>
        <v>37650</v>
      </c>
      <c r="E28" s="10">
        <v>5250</v>
      </c>
      <c r="F28" s="6">
        <f t="shared" si="3"/>
        <v>32400</v>
      </c>
      <c r="G28" s="12">
        <v>1500</v>
      </c>
      <c r="H28" s="12"/>
      <c r="I28" s="12">
        <v>1000</v>
      </c>
      <c r="J28" s="12"/>
      <c r="K28" s="12"/>
      <c r="L28" s="12"/>
      <c r="M28" s="12">
        <v>500</v>
      </c>
      <c r="N28" s="10">
        <f t="shared" si="4"/>
        <v>3000</v>
      </c>
      <c r="P28" s="10">
        <f t="shared" si="0"/>
        <v>737.5</v>
      </c>
      <c r="Q28" s="13">
        <f t="shared" si="1"/>
        <v>28762.5</v>
      </c>
      <c r="R28" s="19"/>
      <c r="S28" s="19"/>
      <c r="T28" s="19"/>
      <c r="U28" s="19"/>
      <c r="V28" s="19"/>
      <c r="W28" s="19"/>
      <c r="X28" s="22"/>
    </row>
    <row r="29" spans="1:24" x14ac:dyDescent="0.25">
      <c r="A29" s="4">
        <v>45072</v>
      </c>
      <c r="B29" s="8">
        <v>39300</v>
      </c>
      <c r="C29" s="6">
        <v>9900</v>
      </c>
      <c r="D29" s="6">
        <f t="shared" si="2"/>
        <v>29400</v>
      </c>
      <c r="E29" s="10">
        <v>4820</v>
      </c>
      <c r="F29" s="6">
        <f t="shared" si="3"/>
        <v>24580</v>
      </c>
      <c r="G29" s="12">
        <v>2500</v>
      </c>
      <c r="H29" s="12"/>
      <c r="I29" s="12"/>
      <c r="J29" s="12"/>
      <c r="K29" s="12"/>
      <c r="L29" s="12"/>
      <c r="M29" s="12"/>
      <c r="N29" s="10">
        <f t="shared" si="4"/>
        <v>2500</v>
      </c>
      <c r="P29" s="10">
        <f t="shared" si="0"/>
        <v>247.5</v>
      </c>
      <c r="Q29" s="13">
        <f t="shared" si="1"/>
        <v>9652.5</v>
      </c>
      <c r="R29" s="19"/>
      <c r="S29" s="19"/>
      <c r="T29" s="19"/>
      <c r="U29" s="19"/>
      <c r="V29" s="19" t="s">
        <v>30</v>
      </c>
      <c r="W29" s="19"/>
      <c r="X29" s="22"/>
    </row>
    <row r="30" spans="1:24" x14ac:dyDescent="0.25">
      <c r="A30" s="4">
        <v>45073</v>
      </c>
      <c r="B30" s="8">
        <v>97850</v>
      </c>
      <c r="C30" s="6">
        <v>16600</v>
      </c>
      <c r="D30" s="6">
        <f t="shared" si="2"/>
        <v>81250</v>
      </c>
      <c r="E30" s="10">
        <v>5250</v>
      </c>
      <c r="F30" s="6">
        <f t="shared" si="3"/>
        <v>76000</v>
      </c>
      <c r="G30" s="12">
        <v>2500</v>
      </c>
      <c r="H30" s="12"/>
      <c r="I30" s="12"/>
      <c r="J30" s="12"/>
      <c r="K30" s="12"/>
      <c r="L30" s="12"/>
      <c r="M30" s="12">
        <v>500</v>
      </c>
      <c r="N30" s="10">
        <f t="shared" si="4"/>
        <v>3000</v>
      </c>
      <c r="P30" s="10">
        <f t="shared" si="0"/>
        <v>415</v>
      </c>
      <c r="Q30" s="13">
        <f t="shared" si="1"/>
        <v>16185</v>
      </c>
      <c r="R30" s="21"/>
      <c r="S30" s="19"/>
      <c r="T30" s="19"/>
      <c r="U30" s="19"/>
      <c r="V30" s="19"/>
      <c r="W30" s="19"/>
      <c r="X30" s="22"/>
    </row>
    <row r="31" spans="1:24" x14ac:dyDescent="0.25">
      <c r="A31" s="4">
        <v>45074</v>
      </c>
      <c r="B31" s="8">
        <v>86050</v>
      </c>
      <c r="C31" s="6">
        <v>38400</v>
      </c>
      <c r="D31" s="6">
        <f t="shared" si="2"/>
        <v>47650</v>
      </c>
      <c r="E31" s="10">
        <v>7250</v>
      </c>
      <c r="F31" s="6">
        <f t="shared" si="3"/>
        <v>40400</v>
      </c>
      <c r="G31" s="12">
        <v>2000</v>
      </c>
      <c r="H31" s="12"/>
      <c r="I31" s="12">
        <v>500</v>
      </c>
      <c r="J31" s="12"/>
      <c r="K31" s="12"/>
      <c r="L31" s="12">
        <v>2000</v>
      </c>
      <c r="M31" s="12">
        <v>500</v>
      </c>
      <c r="N31" s="10">
        <f t="shared" si="4"/>
        <v>3000</v>
      </c>
      <c r="P31" s="10">
        <f t="shared" si="0"/>
        <v>960</v>
      </c>
      <c r="Q31" s="13">
        <f t="shared" si="1"/>
        <v>37440</v>
      </c>
      <c r="R31" s="19"/>
      <c r="S31" s="19"/>
      <c r="T31" s="19"/>
      <c r="U31" s="19" t="s">
        <v>30</v>
      </c>
      <c r="V31" s="19"/>
      <c r="W31" s="19"/>
      <c r="X31" s="22"/>
    </row>
    <row r="32" spans="1:24" x14ac:dyDescent="0.25">
      <c r="A32" s="4">
        <v>45075</v>
      </c>
      <c r="B32" s="8">
        <v>67950</v>
      </c>
      <c r="C32" s="6">
        <v>27550</v>
      </c>
      <c r="D32" s="6">
        <f t="shared" si="2"/>
        <v>40400</v>
      </c>
      <c r="E32" s="10">
        <v>5750</v>
      </c>
      <c r="F32" s="6">
        <f t="shared" si="3"/>
        <v>34650</v>
      </c>
      <c r="G32" s="12">
        <v>2500</v>
      </c>
      <c r="H32" s="12"/>
      <c r="I32" s="12"/>
      <c r="J32" s="12"/>
      <c r="K32" s="12"/>
      <c r="L32" s="12"/>
      <c r="M32" s="12">
        <v>1000</v>
      </c>
      <c r="N32" s="10">
        <f t="shared" si="4"/>
        <v>3500</v>
      </c>
      <c r="P32" s="10">
        <f t="shared" si="0"/>
        <v>688.75</v>
      </c>
      <c r="Q32" s="13">
        <f t="shared" si="1"/>
        <v>26861.25</v>
      </c>
      <c r="R32" s="19"/>
      <c r="S32" s="19"/>
      <c r="T32" s="19"/>
      <c r="U32" s="19"/>
      <c r="V32" s="19"/>
      <c r="W32" s="19"/>
      <c r="X32" s="22"/>
    </row>
    <row r="33" spans="1:24" x14ac:dyDescent="0.25">
      <c r="A33" s="4">
        <v>45076</v>
      </c>
      <c r="B33" s="8">
        <v>37300</v>
      </c>
      <c r="C33" s="6">
        <v>13200</v>
      </c>
      <c r="D33" s="6">
        <f t="shared" si="2"/>
        <v>24100</v>
      </c>
      <c r="E33" s="10">
        <v>6250</v>
      </c>
      <c r="F33" s="6">
        <f t="shared" si="3"/>
        <v>17850</v>
      </c>
      <c r="G33" s="12">
        <v>1000</v>
      </c>
      <c r="H33" s="12"/>
      <c r="I33" s="12">
        <v>3000</v>
      </c>
      <c r="J33" s="12"/>
      <c r="K33" s="12"/>
      <c r="L33" s="12"/>
      <c r="M33" s="12"/>
      <c r="N33" s="10">
        <f t="shared" si="4"/>
        <v>4000</v>
      </c>
      <c r="P33" s="10">
        <f t="shared" si="0"/>
        <v>330</v>
      </c>
      <c r="Q33" s="13">
        <f t="shared" si="1"/>
        <v>12870</v>
      </c>
      <c r="R33" s="19"/>
      <c r="S33" s="19"/>
      <c r="T33" s="19"/>
      <c r="U33" s="19"/>
      <c r="V33" s="19"/>
      <c r="W33" s="19"/>
      <c r="X33" s="22"/>
    </row>
    <row r="34" spans="1:24" x14ac:dyDescent="0.25">
      <c r="A34" s="4">
        <v>45077</v>
      </c>
      <c r="B34" s="8">
        <v>48250</v>
      </c>
      <c r="C34" s="6">
        <v>11000</v>
      </c>
      <c r="D34" s="6">
        <f t="shared" si="2"/>
        <v>37250</v>
      </c>
      <c r="E34" s="10">
        <v>49900</v>
      </c>
      <c r="F34" s="6">
        <f t="shared" si="3"/>
        <v>-12650</v>
      </c>
      <c r="G34" s="12">
        <v>500</v>
      </c>
      <c r="H34" s="12"/>
      <c r="I34" s="12">
        <v>10900</v>
      </c>
      <c r="J34" s="12"/>
      <c r="K34" s="12">
        <v>5650</v>
      </c>
      <c r="L34" s="12">
        <v>12000</v>
      </c>
      <c r="M34" s="12">
        <v>14200</v>
      </c>
      <c r="N34" s="10">
        <f t="shared" si="4"/>
        <v>25600</v>
      </c>
      <c r="P34" s="10">
        <f t="shared" si="0"/>
        <v>275</v>
      </c>
      <c r="Q34" s="13">
        <f t="shared" si="1"/>
        <v>10725</v>
      </c>
      <c r="R34" s="19"/>
      <c r="S34" s="19"/>
      <c r="T34" s="19"/>
      <c r="U34" s="19"/>
      <c r="V34" s="19"/>
      <c r="W34" s="19"/>
      <c r="X34" s="22"/>
    </row>
    <row r="35" spans="1:24" x14ac:dyDescent="0.25">
      <c r="A35" s="18" t="s">
        <v>17</v>
      </c>
      <c r="B35" s="8">
        <f>SUM(B4:B34)</f>
        <v>1938480</v>
      </c>
      <c r="C35" s="6">
        <f>SUM(C4:C34)</f>
        <v>633090</v>
      </c>
      <c r="D35" s="6">
        <f>SUM(D4:D34)</f>
        <v>1297390</v>
      </c>
      <c r="E35" s="10">
        <f>SUM(E4:E34)</f>
        <v>343580</v>
      </c>
      <c r="F35" s="6">
        <f>SUM(F4:F34)</f>
        <v>1014360</v>
      </c>
      <c r="G35" s="12">
        <f t="shared" ref="G35" si="5">SUM(G4:G34)</f>
        <v>60500</v>
      </c>
      <c r="H35" s="12">
        <f t="shared" ref="H35:N35" si="6">SUM(H4:H34)</f>
        <v>4000</v>
      </c>
      <c r="I35" s="12">
        <f t="shared" si="6"/>
        <v>23400</v>
      </c>
      <c r="J35" s="12">
        <f t="shared" si="6"/>
        <v>10000</v>
      </c>
      <c r="K35" s="12">
        <f t="shared" si="6"/>
        <v>15650</v>
      </c>
      <c r="L35" s="12">
        <f>SUM(L4:L34)</f>
        <v>32000</v>
      </c>
      <c r="M35" s="12">
        <f t="shared" si="6"/>
        <v>24700</v>
      </c>
      <c r="N35" s="10">
        <f t="shared" si="6"/>
        <v>122600</v>
      </c>
      <c r="P35" s="10">
        <f>SUM(P4:P34)</f>
        <v>15827.25</v>
      </c>
      <c r="Q35" s="13">
        <f>SUM(Q4:Q34)</f>
        <v>617262.75</v>
      </c>
      <c r="R35" s="19"/>
      <c r="S35" s="19"/>
      <c r="T35" s="19"/>
      <c r="U35" s="19"/>
      <c r="V35" s="19"/>
      <c r="W35" s="19"/>
      <c r="X35" s="22"/>
    </row>
    <row r="36" spans="1:24" x14ac:dyDescent="0.25">
      <c r="A36" s="1"/>
    </row>
    <row r="37" spans="1:24" x14ac:dyDescent="0.25">
      <c r="A37" s="1"/>
    </row>
    <row r="38" spans="1:24" x14ac:dyDescent="0.25">
      <c r="A38" s="1"/>
    </row>
    <row r="39" spans="1:24" x14ac:dyDescent="0.25">
      <c r="A39" s="1"/>
    </row>
    <row r="40" spans="1:24" x14ac:dyDescent="0.25">
      <c r="A40" s="1"/>
    </row>
    <row r="41" spans="1:24" x14ac:dyDescent="0.25">
      <c r="A41" s="1"/>
    </row>
    <row r="42" spans="1:24" x14ac:dyDescent="0.25">
      <c r="A42" s="1"/>
    </row>
    <row r="43" spans="1:24" x14ac:dyDescent="0.25">
      <c r="A43" s="1"/>
    </row>
    <row r="44" spans="1:24" x14ac:dyDescent="0.25">
      <c r="A44" s="1"/>
    </row>
    <row r="45" spans="1:24" x14ac:dyDescent="0.25">
      <c r="A45" s="1"/>
    </row>
    <row r="46" spans="1:24" x14ac:dyDescent="0.25">
      <c r="A46" s="1"/>
    </row>
    <row r="47" spans="1:24" x14ac:dyDescent="0.25">
      <c r="A47" s="1"/>
    </row>
    <row r="48" spans="1:2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M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08BE-6720-48D3-B09C-1401375905F5}">
  <dimension ref="A1:Y116"/>
  <sheetViews>
    <sheetView workbookViewId="0">
      <selection sqref="A1:XFD1048576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7" width="9.140625" style="3"/>
    <col min="8" max="8" width="11.28515625" style="3" customWidth="1"/>
    <col min="9" max="10" width="10.140625" style="3" bestFit="1" customWidth="1"/>
    <col min="11" max="11" width="10.140625" style="3" customWidth="1"/>
    <col min="12" max="12" width="11.28515625" style="3" customWidth="1"/>
    <col min="13" max="13" width="9.140625" style="3"/>
    <col min="14" max="14" width="11.140625" style="3" bestFit="1" customWidth="1"/>
    <col min="15" max="15" width="2" customWidth="1"/>
    <col min="16" max="16" width="9.140625" style="3"/>
    <col min="17" max="17" width="9.7109375" customWidth="1"/>
    <col min="23" max="23" width="10.42578125" customWidth="1"/>
  </cols>
  <sheetData>
    <row r="1" spans="1:25" x14ac:dyDescent="0.25">
      <c r="A1" s="15" t="s">
        <v>15</v>
      </c>
      <c r="B1" s="16">
        <v>45078</v>
      </c>
      <c r="D1" s="17" t="s">
        <v>16</v>
      </c>
      <c r="G1" s="23" t="s">
        <v>14</v>
      </c>
      <c r="H1" s="23"/>
      <c r="I1" s="23"/>
      <c r="J1" s="23"/>
      <c r="K1" s="23"/>
      <c r="L1" s="23"/>
      <c r="M1" s="23"/>
      <c r="S1" s="20" t="s">
        <v>21</v>
      </c>
    </row>
    <row r="2" spans="1:25" x14ac:dyDescent="0.25">
      <c r="G2" s="14">
        <f>60000-SUM(G4:G34)</f>
        <v>-2000</v>
      </c>
      <c r="H2" s="14">
        <f>25000-SUM(H4:H34)</f>
        <v>25000</v>
      </c>
      <c r="I2" s="14">
        <f>25000-SUM(I4:I34)</f>
        <v>1275</v>
      </c>
      <c r="J2" s="14">
        <f>25000-SUM(J4:J34)</f>
        <v>25000</v>
      </c>
      <c r="K2" s="14">
        <f>25000-SUM(K4:K34)</f>
        <v>-2000</v>
      </c>
      <c r="L2" s="14">
        <f>35000-SUM(L4:L34)</f>
        <v>-2500</v>
      </c>
      <c r="M2" s="14">
        <f>25000-SUM(M4:M34)</f>
        <v>3750</v>
      </c>
    </row>
    <row r="3" spans="1:25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42</v>
      </c>
      <c r="I3" s="11" t="s">
        <v>40</v>
      </c>
      <c r="J3" s="11" t="s">
        <v>33</v>
      </c>
      <c r="K3" s="11" t="s">
        <v>38</v>
      </c>
      <c r="L3" s="11" t="s">
        <v>43</v>
      </c>
      <c r="M3" s="11" t="s">
        <v>37</v>
      </c>
      <c r="N3" s="9" t="s">
        <v>11</v>
      </c>
      <c r="O3" s="2"/>
      <c r="P3" s="9" t="s">
        <v>10</v>
      </c>
      <c r="Q3" s="11" t="s">
        <v>13</v>
      </c>
      <c r="R3" s="19" t="s">
        <v>18</v>
      </c>
      <c r="S3" s="19" t="s">
        <v>33</v>
      </c>
      <c r="T3" s="19" t="s">
        <v>42</v>
      </c>
      <c r="U3" s="19" t="s">
        <v>37</v>
      </c>
      <c r="V3" s="19" t="s">
        <v>40</v>
      </c>
      <c r="W3" s="19" t="s">
        <v>43</v>
      </c>
      <c r="X3" s="19" t="s">
        <v>39</v>
      </c>
      <c r="Y3" s="22" t="s">
        <v>27</v>
      </c>
    </row>
    <row r="4" spans="1:25" x14ac:dyDescent="0.25">
      <c r="A4" s="4">
        <v>45078</v>
      </c>
      <c r="B4" s="8">
        <v>40150</v>
      </c>
      <c r="C4" s="6">
        <v>8400</v>
      </c>
      <c r="D4" s="6">
        <f>+B4-C4</f>
        <v>31750</v>
      </c>
      <c r="E4" s="10">
        <v>2950</v>
      </c>
      <c r="F4" s="6">
        <f>SUM(D4-E4)</f>
        <v>28800</v>
      </c>
      <c r="G4" s="12">
        <v>2500</v>
      </c>
      <c r="H4" s="12"/>
      <c r="I4" s="12"/>
      <c r="J4" s="12"/>
      <c r="K4" s="12"/>
      <c r="L4" s="12"/>
      <c r="M4" s="12"/>
      <c r="N4" s="10">
        <f>SUM(G4:M4)</f>
        <v>2500</v>
      </c>
      <c r="P4" s="10">
        <f t="shared" ref="P4:P34" si="0">+C4*0.025</f>
        <v>210</v>
      </c>
      <c r="Q4" s="13">
        <f t="shared" ref="Q4:Q34" si="1">+C4*0.975</f>
        <v>8190</v>
      </c>
      <c r="R4" s="19"/>
      <c r="S4" s="19"/>
      <c r="T4" s="19"/>
      <c r="U4" s="19"/>
      <c r="V4" s="19"/>
      <c r="W4" s="19" t="s">
        <v>30</v>
      </c>
      <c r="X4" s="19"/>
      <c r="Y4" s="22"/>
    </row>
    <row r="5" spans="1:25" x14ac:dyDescent="0.25">
      <c r="A5" s="4">
        <v>45079</v>
      </c>
      <c r="B5" s="8">
        <v>73400</v>
      </c>
      <c r="C5" s="6">
        <v>33200</v>
      </c>
      <c r="D5" s="6">
        <f t="shared" ref="D5:D34" si="2">+B5-C5</f>
        <v>40200</v>
      </c>
      <c r="E5" s="10">
        <v>26900</v>
      </c>
      <c r="F5" s="6">
        <f t="shared" ref="F5:F34" si="3">SUM(D5-E5)</f>
        <v>13300</v>
      </c>
      <c r="G5" s="12">
        <v>20000</v>
      </c>
      <c r="H5" s="12"/>
      <c r="I5" s="12"/>
      <c r="J5" s="12"/>
      <c r="K5" s="12"/>
      <c r="L5" s="12"/>
      <c r="M5" s="12"/>
      <c r="N5" s="10">
        <f>SUM(G5:M5)</f>
        <v>20000</v>
      </c>
      <c r="P5" s="10">
        <f t="shared" si="0"/>
        <v>830</v>
      </c>
      <c r="Q5" s="13">
        <f t="shared" si="1"/>
        <v>32370</v>
      </c>
      <c r="R5" s="19"/>
      <c r="S5" s="19"/>
      <c r="T5" s="19"/>
      <c r="U5" s="19"/>
      <c r="V5" s="19"/>
      <c r="W5" s="19"/>
      <c r="X5" s="19"/>
      <c r="Y5" s="22"/>
    </row>
    <row r="6" spans="1:25" x14ac:dyDescent="0.25">
      <c r="A6" s="4">
        <v>45080</v>
      </c>
      <c r="B6" s="8">
        <v>1400</v>
      </c>
      <c r="C6" s="6">
        <v>0</v>
      </c>
      <c r="D6" s="6">
        <f t="shared" si="2"/>
        <v>1400</v>
      </c>
      <c r="E6" s="10">
        <v>0</v>
      </c>
      <c r="F6" s="6">
        <f t="shared" si="3"/>
        <v>1400</v>
      </c>
      <c r="G6" s="12"/>
      <c r="H6" s="12"/>
      <c r="I6" s="12"/>
      <c r="J6" s="12"/>
      <c r="K6" s="12"/>
      <c r="L6" s="12"/>
      <c r="M6" s="12"/>
      <c r="N6" s="10">
        <f t="shared" ref="N6:N34" si="4">G6+H6+I6+J6+M6</f>
        <v>0</v>
      </c>
      <c r="P6" s="10">
        <f t="shared" si="0"/>
        <v>0</v>
      </c>
      <c r="Q6" s="13">
        <f t="shared" si="1"/>
        <v>0</v>
      </c>
      <c r="R6" s="19"/>
      <c r="S6" s="19"/>
      <c r="T6" s="19"/>
      <c r="U6" s="19"/>
      <c r="V6" s="19"/>
      <c r="W6" s="19"/>
      <c r="X6" s="19"/>
      <c r="Y6" s="22"/>
    </row>
    <row r="7" spans="1:25" x14ac:dyDescent="0.25">
      <c r="A7" s="4">
        <v>45081</v>
      </c>
      <c r="B7" s="8">
        <v>39450</v>
      </c>
      <c r="C7" s="6">
        <v>12700</v>
      </c>
      <c r="D7" s="6">
        <f t="shared" si="2"/>
        <v>26750</v>
      </c>
      <c r="E7" s="10">
        <v>200</v>
      </c>
      <c r="F7" s="6">
        <f t="shared" si="3"/>
        <v>26550</v>
      </c>
      <c r="G7" s="12"/>
      <c r="H7" s="12"/>
      <c r="I7" s="12"/>
      <c r="J7" s="12"/>
      <c r="K7" s="12"/>
      <c r="L7" s="12"/>
      <c r="M7" s="12"/>
      <c r="N7" s="10">
        <f t="shared" si="4"/>
        <v>0</v>
      </c>
      <c r="P7" s="10">
        <f t="shared" si="0"/>
        <v>317.5</v>
      </c>
      <c r="Q7" s="13">
        <f t="shared" si="1"/>
        <v>12382.5</v>
      </c>
      <c r="R7" s="19"/>
      <c r="S7" s="19"/>
      <c r="T7" s="19"/>
      <c r="U7" s="19"/>
      <c r="V7" s="19"/>
      <c r="W7" s="19"/>
      <c r="X7" s="19"/>
      <c r="Y7" s="22"/>
    </row>
    <row r="8" spans="1:25" x14ac:dyDescent="0.25">
      <c r="A8" s="4">
        <v>45082</v>
      </c>
      <c r="B8" s="8">
        <v>103150</v>
      </c>
      <c r="C8" s="6">
        <v>31800</v>
      </c>
      <c r="D8" s="6">
        <f t="shared" si="2"/>
        <v>71350</v>
      </c>
      <c r="E8" s="10">
        <v>16150</v>
      </c>
      <c r="F8" s="6">
        <f t="shared" si="3"/>
        <v>55200</v>
      </c>
      <c r="G8" s="12">
        <v>2500</v>
      </c>
      <c r="H8" s="12"/>
      <c r="I8" s="12"/>
      <c r="J8" s="12"/>
      <c r="K8" s="12"/>
      <c r="L8" s="12">
        <v>2000</v>
      </c>
      <c r="M8" s="12">
        <v>1000</v>
      </c>
      <c r="N8" s="10">
        <f t="shared" si="4"/>
        <v>3500</v>
      </c>
      <c r="P8" s="10">
        <f t="shared" si="0"/>
        <v>795</v>
      </c>
      <c r="Q8" s="13">
        <f t="shared" si="1"/>
        <v>31005</v>
      </c>
      <c r="R8" s="19"/>
      <c r="S8" s="21"/>
      <c r="T8" s="19"/>
      <c r="U8" s="19"/>
      <c r="V8" s="19"/>
      <c r="W8" s="19"/>
      <c r="X8" s="19"/>
      <c r="Y8" s="22"/>
    </row>
    <row r="9" spans="1:25" x14ac:dyDescent="0.25">
      <c r="A9" s="4">
        <v>45083</v>
      </c>
      <c r="B9" s="8">
        <v>55300</v>
      </c>
      <c r="C9" s="6">
        <v>18400</v>
      </c>
      <c r="D9" s="6">
        <f t="shared" si="2"/>
        <v>36900</v>
      </c>
      <c r="E9" s="10">
        <v>5750</v>
      </c>
      <c r="F9" s="6">
        <f t="shared" si="3"/>
        <v>31150</v>
      </c>
      <c r="G9" s="12">
        <v>1500</v>
      </c>
      <c r="H9" s="12"/>
      <c r="I9" s="12">
        <v>1000</v>
      </c>
      <c r="J9" s="12"/>
      <c r="K9" s="12"/>
      <c r="L9" s="12"/>
      <c r="M9" s="12">
        <v>1000</v>
      </c>
      <c r="N9" s="10">
        <f t="shared" si="4"/>
        <v>3500</v>
      </c>
      <c r="P9" s="10">
        <f t="shared" si="0"/>
        <v>460</v>
      </c>
      <c r="Q9" s="13">
        <f t="shared" si="1"/>
        <v>17940</v>
      </c>
      <c r="R9" s="19"/>
      <c r="S9" s="19"/>
      <c r="T9" s="19"/>
      <c r="U9" s="19"/>
      <c r="V9" s="19"/>
      <c r="W9" s="19"/>
      <c r="X9" s="19"/>
      <c r="Y9" s="22"/>
    </row>
    <row r="10" spans="1:25" x14ac:dyDescent="0.25">
      <c r="A10" s="4">
        <v>45084</v>
      </c>
      <c r="B10" s="8">
        <v>51450</v>
      </c>
      <c r="C10" s="6">
        <v>38650</v>
      </c>
      <c r="D10" s="6">
        <f t="shared" si="2"/>
        <v>12800</v>
      </c>
      <c r="E10" s="10">
        <v>11850</v>
      </c>
      <c r="F10" s="6">
        <f t="shared" si="3"/>
        <v>950</v>
      </c>
      <c r="G10" s="12">
        <v>5000</v>
      </c>
      <c r="H10" s="12"/>
      <c r="I10" s="12">
        <v>1500</v>
      </c>
      <c r="J10" s="12"/>
      <c r="K10" s="12"/>
      <c r="L10" s="12"/>
      <c r="M10" s="12"/>
      <c r="N10" s="10">
        <f t="shared" si="4"/>
        <v>6500</v>
      </c>
      <c r="P10" s="10">
        <f t="shared" si="0"/>
        <v>966.25</v>
      </c>
      <c r="Q10" s="13">
        <f t="shared" si="1"/>
        <v>37683.75</v>
      </c>
      <c r="R10" s="19"/>
      <c r="S10" s="19"/>
      <c r="T10" s="19"/>
      <c r="U10" s="19"/>
      <c r="V10" s="19"/>
      <c r="W10" s="19"/>
      <c r="X10" s="19"/>
      <c r="Y10" s="22"/>
    </row>
    <row r="11" spans="1:25" x14ac:dyDescent="0.25">
      <c r="A11" s="4">
        <v>45085</v>
      </c>
      <c r="B11" s="8">
        <v>58100</v>
      </c>
      <c r="C11" s="6">
        <v>37300</v>
      </c>
      <c r="D11" s="6">
        <f t="shared" si="2"/>
        <v>20800</v>
      </c>
      <c r="E11" s="10">
        <v>11210</v>
      </c>
      <c r="F11" s="6">
        <f t="shared" si="3"/>
        <v>9590</v>
      </c>
      <c r="G11" s="12">
        <v>1000</v>
      </c>
      <c r="H11" s="12"/>
      <c r="I11" s="12"/>
      <c r="J11" s="12"/>
      <c r="K11" s="12">
        <v>2000</v>
      </c>
      <c r="L11" s="12"/>
      <c r="M11" s="12">
        <v>500</v>
      </c>
      <c r="N11" s="10">
        <f t="shared" si="4"/>
        <v>1500</v>
      </c>
      <c r="P11" s="10">
        <f t="shared" si="0"/>
        <v>932.5</v>
      </c>
      <c r="Q11" s="13">
        <f t="shared" si="1"/>
        <v>36367.5</v>
      </c>
      <c r="R11" s="19"/>
      <c r="S11" s="19"/>
      <c r="T11" s="19"/>
      <c r="U11" s="19"/>
      <c r="V11" s="19"/>
      <c r="W11" s="19"/>
      <c r="X11" s="19"/>
      <c r="Y11" s="22"/>
    </row>
    <row r="12" spans="1:25" x14ac:dyDescent="0.25">
      <c r="A12" s="4">
        <v>45086</v>
      </c>
      <c r="B12" s="8">
        <v>50050</v>
      </c>
      <c r="C12" s="6">
        <v>16700</v>
      </c>
      <c r="D12" s="6">
        <f t="shared" si="2"/>
        <v>33350</v>
      </c>
      <c r="E12" s="10">
        <v>11250</v>
      </c>
      <c r="F12" s="6">
        <f t="shared" si="3"/>
        <v>22100</v>
      </c>
      <c r="G12" s="12"/>
      <c r="H12" s="12"/>
      <c r="I12" s="12"/>
      <c r="J12" s="12"/>
      <c r="K12" s="12"/>
      <c r="L12" s="12">
        <v>3000</v>
      </c>
      <c r="M12" s="12">
        <v>1000</v>
      </c>
      <c r="N12" s="10">
        <f t="shared" si="4"/>
        <v>1000</v>
      </c>
      <c r="P12" s="10">
        <f t="shared" si="0"/>
        <v>417.5</v>
      </c>
      <c r="Q12" s="13">
        <f t="shared" si="1"/>
        <v>16282.5</v>
      </c>
      <c r="R12" s="19"/>
      <c r="S12" s="19"/>
      <c r="T12" s="19"/>
      <c r="U12" s="19"/>
      <c r="V12" s="19"/>
      <c r="W12" s="19"/>
      <c r="X12" s="19"/>
      <c r="Y12" s="22"/>
    </row>
    <row r="13" spans="1:25" x14ac:dyDescent="0.25">
      <c r="A13" s="4">
        <v>45087</v>
      </c>
      <c r="B13" s="8">
        <v>58500</v>
      </c>
      <c r="C13" s="6">
        <v>15500</v>
      </c>
      <c r="D13" s="6">
        <f t="shared" si="2"/>
        <v>43000</v>
      </c>
      <c r="E13" s="10">
        <v>29700</v>
      </c>
      <c r="F13" s="6">
        <f t="shared" si="3"/>
        <v>13300</v>
      </c>
      <c r="G13" s="12">
        <v>2000</v>
      </c>
      <c r="H13" s="12"/>
      <c r="I13" s="12"/>
      <c r="J13" s="12"/>
      <c r="K13" s="12"/>
      <c r="L13" s="12"/>
      <c r="M13" s="12"/>
      <c r="N13" s="10">
        <f t="shared" si="4"/>
        <v>2000</v>
      </c>
      <c r="P13" s="10">
        <f t="shared" si="0"/>
        <v>387.5</v>
      </c>
      <c r="Q13" s="13">
        <f t="shared" si="1"/>
        <v>15112.5</v>
      </c>
      <c r="R13" s="19"/>
      <c r="S13" s="19"/>
      <c r="T13" s="19"/>
      <c r="U13" s="19" t="s">
        <v>30</v>
      </c>
      <c r="V13" s="19"/>
      <c r="W13" s="19"/>
      <c r="X13" s="19"/>
      <c r="Y13" s="22"/>
    </row>
    <row r="14" spans="1:25" x14ac:dyDescent="0.25">
      <c r="A14" s="4">
        <v>45088</v>
      </c>
      <c r="B14" s="8">
        <v>61550</v>
      </c>
      <c r="C14" s="6">
        <v>13950</v>
      </c>
      <c r="D14" s="6">
        <f t="shared" si="2"/>
        <v>47600</v>
      </c>
      <c r="E14" s="10">
        <v>8250</v>
      </c>
      <c r="F14" s="6">
        <f t="shared" si="3"/>
        <v>39350</v>
      </c>
      <c r="G14" s="12">
        <v>1000</v>
      </c>
      <c r="H14" s="12"/>
      <c r="I14" s="12">
        <v>2000</v>
      </c>
      <c r="J14" s="12"/>
      <c r="K14" s="12"/>
      <c r="L14" s="12">
        <v>5000</v>
      </c>
      <c r="M14" s="12"/>
      <c r="N14" s="10">
        <f t="shared" si="4"/>
        <v>3000</v>
      </c>
      <c r="P14" s="10">
        <f t="shared" si="0"/>
        <v>348.75</v>
      </c>
      <c r="Q14" s="13">
        <f t="shared" si="1"/>
        <v>13601.25</v>
      </c>
      <c r="R14" s="19"/>
      <c r="S14" s="19"/>
      <c r="T14" s="19"/>
      <c r="U14" s="19" t="s">
        <v>30</v>
      </c>
      <c r="V14" s="19"/>
      <c r="W14" s="19"/>
      <c r="X14" s="19"/>
      <c r="Y14" s="22"/>
    </row>
    <row r="15" spans="1:25" x14ac:dyDescent="0.25">
      <c r="A15" s="4">
        <v>45089</v>
      </c>
      <c r="B15" s="8">
        <v>109150</v>
      </c>
      <c r="C15" s="6">
        <v>30400</v>
      </c>
      <c r="D15" s="6">
        <f t="shared" si="2"/>
        <v>78750</v>
      </c>
      <c r="E15" s="10">
        <v>14850</v>
      </c>
      <c r="F15" s="6">
        <f t="shared" si="3"/>
        <v>63900</v>
      </c>
      <c r="G15" s="12">
        <v>3000</v>
      </c>
      <c r="H15" s="12"/>
      <c r="I15" s="12"/>
      <c r="J15" s="12"/>
      <c r="K15" s="12">
        <v>5000</v>
      </c>
      <c r="L15" s="12"/>
      <c r="M15" s="12">
        <v>2500</v>
      </c>
      <c r="N15" s="10">
        <f t="shared" si="4"/>
        <v>5500</v>
      </c>
      <c r="P15" s="10">
        <f t="shared" si="0"/>
        <v>760</v>
      </c>
      <c r="Q15" s="13">
        <f t="shared" si="1"/>
        <v>29640</v>
      </c>
      <c r="R15" s="19"/>
      <c r="S15" s="19"/>
      <c r="T15" s="19"/>
      <c r="U15" s="21"/>
      <c r="V15" s="19" t="s">
        <v>30</v>
      </c>
      <c r="W15" s="21"/>
      <c r="X15" s="19"/>
      <c r="Y15" s="22"/>
    </row>
    <row r="16" spans="1:25" x14ac:dyDescent="0.25">
      <c r="A16" s="4">
        <v>45090</v>
      </c>
      <c r="B16" s="8">
        <v>26750</v>
      </c>
      <c r="C16" s="6">
        <v>18450</v>
      </c>
      <c r="D16" s="6">
        <f t="shared" si="2"/>
        <v>8300</v>
      </c>
      <c r="E16" s="10">
        <v>4250</v>
      </c>
      <c r="F16" s="6">
        <f t="shared" si="3"/>
        <v>4050</v>
      </c>
      <c r="G16" s="12">
        <v>2000</v>
      </c>
      <c r="H16" s="12"/>
      <c r="I16" s="12"/>
      <c r="J16" s="12"/>
      <c r="K16" s="12"/>
      <c r="L16" s="12"/>
      <c r="M16" s="12"/>
      <c r="N16" s="10">
        <f t="shared" si="4"/>
        <v>2000</v>
      </c>
      <c r="P16" s="10">
        <f t="shared" si="0"/>
        <v>461.25</v>
      </c>
      <c r="Q16" s="13">
        <f t="shared" si="1"/>
        <v>17988.75</v>
      </c>
      <c r="R16" s="19"/>
      <c r="S16" s="19"/>
      <c r="T16" s="19"/>
      <c r="U16" s="19"/>
      <c r="V16" s="19"/>
      <c r="W16" s="19"/>
      <c r="X16" s="19"/>
      <c r="Y16" s="22"/>
    </row>
    <row r="17" spans="1:25" x14ac:dyDescent="0.25">
      <c r="A17" s="4">
        <v>45091</v>
      </c>
      <c r="B17" s="8">
        <v>26900</v>
      </c>
      <c r="C17" s="6">
        <v>0</v>
      </c>
      <c r="D17" s="6"/>
      <c r="E17" s="10">
        <v>13250</v>
      </c>
      <c r="F17" s="6">
        <f t="shared" si="3"/>
        <v>-13250</v>
      </c>
      <c r="G17" s="12">
        <v>2500</v>
      </c>
      <c r="H17" s="12"/>
      <c r="I17" s="12">
        <v>1000</v>
      </c>
      <c r="J17" s="12"/>
      <c r="K17" s="12"/>
      <c r="L17" s="12"/>
      <c r="M17" s="12"/>
      <c r="N17" s="10">
        <f t="shared" si="4"/>
        <v>3500</v>
      </c>
      <c r="P17" s="10">
        <f t="shared" si="0"/>
        <v>0</v>
      </c>
      <c r="Q17" s="13">
        <f t="shared" si="1"/>
        <v>0</v>
      </c>
      <c r="R17" s="19"/>
      <c r="S17" s="19"/>
      <c r="T17" s="19"/>
      <c r="U17" s="19"/>
      <c r="V17" s="19"/>
      <c r="W17" s="19"/>
      <c r="X17" s="19"/>
      <c r="Y17" s="22"/>
    </row>
    <row r="18" spans="1:25" x14ac:dyDescent="0.25">
      <c r="A18" s="4">
        <v>45092</v>
      </c>
      <c r="B18" s="8">
        <v>42800</v>
      </c>
      <c r="C18" s="6">
        <v>13200</v>
      </c>
      <c r="D18" s="6">
        <f t="shared" si="2"/>
        <v>29600</v>
      </c>
      <c r="E18" s="10">
        <v>19800</v>
      </c>
      <c r="F18" s="6">
        <f t="shared" si="3"/>
        <v>9800</v>
      </c>
      <c r="G18" s="12">
        <v>2000</v>
      </c>
      <c r="H18" s="12"/>
      <c r="I18" s="12"/>
      <c r="J18" s="12"/>
      <c r="K18" s="12">
        <v>1000</v>
      </c>
      <c r="L18" s="12">
        <v>12000</v>
      </c>
      <c r="M18" s="12">
        <v>500</v>
      </c>
      <c r="N18" s="10">
        <f t="shared" si="4"/>
        <v>2500</v>
      </c>
      <c r="P18" s="10">
        <f t="shared" si="0"/>
        <v>330</v>
      </c>
      <c r="Q18" s="13">
        <f t="shared" si="1"/>
        <v>12870</v>
      </c>
      <c r="R18" s="21"/>
      <c r="S18" s="19"/>
      <c r="T18" s="19"/>
      <c r="U18" s="19"/>
      <c r="V18" s="19"/>
      <c r="W18" s="19"/>
      <c r="X18" s="19"/>
      <c r="Y18" s="22"/>
    </row>
    <row r="19" spans="1:25" x14ac:dyDescent="0.25">
      <c r="A19" s="4">
        <v>45093</v>
      </c>
      <c r="B19" s="8">
        <v>44900</v>
      </c>
      <c r="C19" s="6">
        <v>8700</v>
      </c>
      <c r="D19" s="6">
        <f>+B19-C19</f>
        <v>36200</v>
      </c>
      <c r="E19" s="10">
        <v>5250</v>
      </c>
      <c r="F19" s="6">
        <f t="shared" si="3"/>
        <v>30950</v>
      </c>
      <c r="G19" s="12">
        <v>1500</v>
      </c>
      <c r="H19" s="12"/>
      <c r="I19" s="12"/>
      <c r="J19" s="12"/>
      <c r="K19" s="12">
        <v>1000</v>
      </c>
      <c r="L19" s="12"/>
      <c r="M19" s="12">
        <v>500</v>
      </c>
      <c r="N19" s="10">
        <f t="shared" si="4"/>
        <v>2000</v>
      </c>
      <c r="P19" s="10">
        <f t="shared" si="0"/>
        <v>217.5</v>
      </c>
      <c r="Q19" s="13">
        <f t="shared" si="1"/>
        <v>8482.5</v>
      </c>
      <c r="R19" s="19"/>
      <c r="S19" s="19"/>
      <c r="T19" s="19"/>
      <c r="U19" s="19"/>
      <c r="V19" s="19"/>
      <c r="W19" s="19"/>
      <c r="X19" s="19"/>
      <c r="Y19" s="22"/>
    </row>
    <row r="20" spans="1:25" x14ac:dyDescent="0.25">
      <c r="A20" s="4">
        <v>45094</v>
      </c>
      <c r="B20" s="8">
        <v>86600</v>
      </c>
      <c r="C20" s="6">
        <v>42300</v>
      </c>
      <c r="D20" s="6">
        <f t="shared" si="2"/>
        <v>44300</v>
      </c>
      <c r="E20" s="10">
        <v>6250</v>
      </c>
      <c r="F20" s="6">
        <f t="shared" si="3"/>
        <v>38050</v>
      </c>
      <c r="G20" s="12">
        <v>2500</v>
      </c>
      <c r="H20" s="12"/>
      <c r="I20" s="12">
        <v>1000</v>
      </c>
      <c r="J20" s="12"/>
      <c r="K20" s="12"/>
      <c r="L20" s="12"/>
      <c r="M20" s="12">
        <v>500</v>
      </c>
      <c r="N20" s="10">
        <f t="shared" si="4"/>
        <v>4000</v>
      </c>
      <c r="P20" s="10">
        <f t="shared" si="0"/>
        <v>1057.5</v>
      </c>
      <c r="Q20" s="13">
        <f t="shared" si="1"/>
        <v>41242.5</v>
      </c>
      <c r="R20" s="19"/>
      <c r="S20" s="19"/>
      <c r="T20" s="19"/>
      <c r="U20" s="19"/>
      <c r="V20" s="19"/>
      <c r="W20" s="19"/>
      <c r="X20" s="19"/>
      <c r="Y20" s="22"/>
    </row>
    <row r="21" spans="1:25" x14ac:dyDescent="0.25">
      <c r="A21" s="4">
        <v>45095</v>
      </c>
      <c r="B21" s="8">
        <v>40800</v>
      </c>
      <c r="C21" s="6">
        <v>12200</v>
      </c>
      <c r="D21" s="6">
        <f t="shared" si="2"/>
        <v>28600</v>
      </c>
      <c r="E21" s="10">
        <v>2200</v>
      </c>
      <c r="F21" s="6">
        <f t="shared" si="3"/>
        <v>26400</v>
      </c>
      <c r="G21" s="12"/>
      <c r="H21" s="12"/>
      <c r="I21" s="12"/>
      <c r="J21" s="12"/>
      <c r="K21" s="12">
        <v>1000</v>
      </c>
      <c r="L21" s="12"/>
      <c r="M21" s="12">
        <v>1000</v>
      </c>
      <c r="N21" s="10">
        <f t="shared" si="4"/>
        <v>1000</v>
      </c>
      <c r="P21" s="10">
        <f t="shared" si="0"/>
        <v>305</v>
      </c>
      <c r="Q21" s="13">
        <f t="shared" si="1"/>
        <v>11895</v>
      </c>
      <c r="R21" s="19"/>
      <c r="S21" s="19"/>
      <c r="T21" s="19"/>
      <c r="U21" s="19"/>
      <c r="V21" s="19"/>
      <c r="W21" s="19"/>
      <c r="X21" s="19"/>
      <c r="Y21" s="22"/>
    </row>
    <row r="22" spans="1:25" x14ac:dyDescent="0.25">
      <c r="A22" s="4">
        <v>45096</v>
      </c>
      <c r="B22" s="8">
        <v>60950</v>
      </c>
      <c r="C22" s="6">
        <v>26900</v>
      </c>
      <c r="D22" s="6">
        <f t="shared" si="2"/>
        <v>34050</v>
      </c>
      <c r="E22" s="10">
        <v>8450</v>
      </c>
      <c r="F22" s="6">
        <f t="shared" si="3"/>
        <v>25600</v>
      </c>
      <c r="G22" s="12">
        <v>2000</v>
      </c>
      <c r="H22" s="12"/>
      <c r="I22" s="12">
        <v>1000</v>
      </c>
      <c r="J22" s="12"/>
      <c r="K22" s="12"/>
      <c r="L22" s="12"/>
      <c r="M22" s="12"/>
      <c r="N22" s="10">
        <f t="shared" si="4"/>
        <v>3000</v>
      </c>
      <c r="P22" s="10">
        <f t="shared" si="0"/>
        <v>672.5</v>
      </c>
      <c r="Q22" s="13">
        <f t="shared" si="1"/>
        <v>26227.5</v>
      </c>
      <c r="R22" s="19"/>
      <c r="S22" s="19"/>
      <c r="T22" s="19"/>
      <c r="U22" s="19"/>
      <c r="V22" s="19"/>
      <c r="W22" s="19" t="s">
        <v>25</v>
      </c>
      <c r="X22" s="19"/>
      <c r="Y22" s="22"/>
    </row>
    <row r="23" spans="1:25" x14ac:dyDescent="0.25">
      <c r="A23" s="4">
        <v>45097</v>
      </c>
      <c r="B23" s="8">
        <v>40550</v>
      </c>
      <c r="C23" s="6">
        <v>10300</v>
      </c>
      <c r="D23" s="6">
        <f t="shared" si="2"/>
        <v>30250</v>
      </c>
      <c r="E23" s="10">
        <v>3750</v>
      </c>
      <c r="F23" s="6">
        <f t="shared" si="3"/>
        <v>26500</v>
      </c>
      <c r="G23" s="12"/>
      <c r="H23" s="12"/>
      <c r="I23" s="12"/>
      <c r="J23" s="12"/>
      <c r="K23" s="12"/>
      <c r="L23" s="12"/>
      <c r="M23" s="12">
        <v>1000</v>
      </c>
      <c r="N23" s="10">
        <f t="shared" si="4"/>
        <v>1000</v>
      </c>
      <c r="P23" s="10">
        <f t="shared" si="0"/>
        <v>257.5</v>
      </c>
      <c r="Q23" s="13">
        <f t="shared" si="1"/>
        <v>10042.5</v>
      </c>
      <c r="R23" s="19"/>
      <c r="S23" s="19"/>
      <c r="T23" s="19"/>
      <c r="U23" s="19"/>
      <c r="V23" s="19"/>
      <c r="W23" s="19"/>
      <c r="X23" s="19"/>
      <c r="Y23" s="22"/>
    </row>
    <row r="24" spans="1:25" x14ac:dyDescent="0.25">
      <c r="A24" s="4">
        <v>45098</v>
      </c>
      <c r="B24" s="8">
        <v>46850</v>
      </c>
      <c r="C24" s="6">
        <v>3300</v>
      </c>
      <c r="D24" s="6">
        <f t="shared" si="2"/>
        <v>43550</v>
      </c>
      <c r="E24" s="10">
        <v>42300</v>
      </c>
      <c r="F24" s="6">
        <f t="shared" si="3"/>
        <v>1250</v>
      </c>
      <c r="G24" s="12">
        <v>1500</v>
      </c>
      <c r="H24" s="12"/>
      <c r="I24" s="12">
        <v>500</v>
      </c>
      <c r="J24" s="12"/>
      <c r="K24" s="12"/>
      <c r="L24" s="12"/>
      <c r="M24" s="12"/>
      <c r="N24" s="10">
        <f t="shared" si="4"/>
        <v>2000</v>
      </c>
      <c r="P24" s="10">
        <f t="shared" si="0"/>
        <v>82.5</v>
      </c>
      <c r="Q24" s="13">
        <f>+C24*0.975</f>
        <v>3217.5</v>
      </c>
      <c r="R24" s="19"/>
      <c r="S24" s="19"/>
      <c r="T24" s="19"/>
      <c r="U24" s="19" t="s">
        <v>30</v>
      </c>
      <c r="V24" s="19"/>
      <c r="W24" s="19"/>
      <c r="X24" s="19"/>
      <c r="Y24" s="22"/>
    </row>
    <row r="25" spans="1:25" x14ac:dyDescent="0.25">
      <c r="A25" s="4">
        <v>45099</v>
      </c>
      <c r="B25" s="8">
        <v>53350</v>
      </c>
      <c r="C25" s="6">
        <v>7500</v>
      </c>
      <c r="D25" s="6">
        <f t="shared" si="2"/>
        <v>45850</v>
      </c>
      <c r="E25" s="10">
        <v>13900</v>
      </c>
      <c r="F25" s="6">
        <f t="shared" si="3"/>
        <v>31950</v>
      </c>
      <c r="G25" s="12"/>
      <c r="H25" s="12"/>
      <c r="I25" s="12">
        <v>2000</v>
      </c>
      <c r="J25" s="12"/>
      <c r="K25" s="12">
        <v>1000</v>
      </c>
      <c r="L25" s="12">
        <v>2000</v>
      </c>
      <c r="M25" s="12">
        <v>500</v>
      </c>
      <c r="N25" s="10">
        <f t="shared" si="4"/>
        <v>2500</v>
      </c>
      <c r="P25" s="10">
        <f t="shared" si="0"/>
        <v>187.5</v>
      </c>
      <c r="Q25" s="13">
        <f t="shared" si="1"/>
        <v>7312.5</v>
      </c>
      <c r="R25" s="19"/>
      <c r="S25" s="19"/>
      <c r="T25" s="19"/>
      <c r="U25" s="19"/>
      <c r="V25" s="19"/>
      <c r="W25" s="19"/>
      <c r="X25" s="19"/>
      <c r="Y25" s="22"/>
    </row>
    <row r="26" spans="1:25" x14ac:dyDescent="0.25">
      <c r="A26" s="4">
        <v>45100</v>
      </c>
      <c r="B26" s="8">
        <v>54900</v>
      </c>
      <c r="C26" s="6">
        <v>16800</v>
      </c>
      <c r="D26" s="6">
        <f t="shared" si="2"/>
        <v>38100</v>
      </c>
      <c r="E26" s="10">
        <v>5850</v>
      </c>
      <c r="F26" s="6">
        <f t="shared" si="3"/>
        <v>32250</v>
      </c>
      <c r="G26" s="12">
        <v>2600</v>
      </c>
      <c r="H26" s="12"/>
      <c r="I26" s="12"/>
      <c r="J26" s="12"/>
      <c r="K26" s="12"/>
      <c r="L26" s="12"/>
      <c r="M26" s="12">
        <v>500</v>
      </c>
      <c r="N26" s="10">
        <f t="shared" si="4"/>
        <v>3100</v>
      </c>
      <c r="P26" s="10">
        <f t="shared" si="0"/>
        <v>420</v>
      </c>
      <c r="Q26" s="13">
        <f t="shared" si="1"/>
        <v>16380</v>
      </c>
      <c r="R26" s="19"/>
      <c r="S26" s="19"/>
      <c r="T26" s="19"/>
      <c r="U26" s="19"/>
      <c r="V26" s="19"/>
      <c r="W26" s="19"/>
      <c r="X26" s="19"/>
      <c r="Y26" s="22"/>
    </row>
    <row r="27" spans="1:25" x14ac:dyDescent="0.25">
      <c r="A27" s="4">
        <v>45101</v>
      </c>
      <c r="B27" s="8">
        <v>76300</v>
      </c>
      <c r="C27" s="6">
        <v>38650</v>
      </c>
      <c r="D27" s="6">
        <f t="shared" si="2"/>
        <v>37650</v>
      </c>
      <c r="E27" s="10">
        <v>4250</v>
      </c>
      <c r="F27" s="6">
        <f t="shared" si="3"/>
        <v>33400</v>
      </c>
      <c r="G27" s="12">
        <v>1000</v>
      </c>
      <c r="H27" s="12"/>
      <c r="I27" s="12">
        <v>500</v>
      </c>
      <c r="J27" s="12"/>
      <c r="K27" s="12"/>
      <c r="L27" s="12"/>
      <c r="M27" s="12">
        <v>500</v>
      </c>
      <c r="N27" s="10">
        <f t="shared" si="4"/>
        <v>2000</v>
      </c>
      <c r="P27" s="10">
        <f t="shared" si="0"/>
        <v>966.25</v>
      </c>
      <c r="Q27" s="13">
        <f t="shared" si="1"/>
        <v>37683.75</v>
      </c>
      <c r="R27" s="19"/>
      <c r="S27" s="19"/>
      <c r="T27" s="19"/>
      <c r="U27" s="19"/>
      <c r="V27" s="19"/>
      <c r="W27" s="19"/>
      <c r="X27" s="19"/>
      <c r="Y27" s="22"/>
    </row>
    <row r="28" spans="1:25" x14ac:dyDescent="0.25">
      <c r="A28" s="4">
        <v>45102</v>
      </c>
      <c r="B28" s="8">
        <v>73100</v>
      </c>
      <c r="C28" s="6">
        <v>34200</v>
      </c>
      <c r="D28" s="6">
        <f t="shared" si="2"/>
        <v>38900</v>
      </c>
      <c r="E28" s="10">
        <v>2750</v>
      </c>
      <c r="F28" s="6">
        <f t="shared" si="3"/>
        <v>36150</v>
      </c>
      <c r="G28" s="12">
        <v>2000</v>
      </c>
      <c r="H28" s="12"/>
      <c r="I28" s="12"/>
      <c r="J28" s="12"/>
      <c r="K28" s="12"/>
      <c r="L28" s="12"/>
      <c r="M28" s="12">
        <v>500</v>
      </c>
      <c r="N28" s="10">
        <f t="shared" si="4"/>
        <v>2500</v>
      </c>
      <c r="P28" s="10">
        <f t="shared" si="0"/>
        <v>855</v>
      </c>
      <c r="Q28" s="13">
        <f t="shared" si="1"/>
        <v>33345</v>
      </c>
      <c r="R28" s="19"/>
      <c r="S28" s="19"/>
      <c r="T28" s="19"/>
      <c r="U28" s="19" t="s">
        <v>25</v>
      </c>
      <c r="V28" s="19"/>
      <c r="W28" s="19"/>
      <c r="X28" s="19"/>
      <c r="Y28" s="22"/>
    </row>
    <row r="29" spans="1:25" x14ac:dyDescent="0.25">
      <c r="A29" s="4">
        <v>45103</v>
      </c>
      <c r="B29" s="8">
        <v>78400</v>
      </c>
      <c r="C29" s="6">
        <v>17400</v>
      </c>
      <c r="D29" s="6">
        <f t="shared" si="2"/>
        <v>61000</v>
      </c>
      <c r="E29" s="10">
        <v>8100</v>
      </c>
      <c r="F29" s="6">
        <v>53400</v>
      </c>
      <c r="G29" s="12">
        <v>1900</v>
      </c>
      <c r="H29" s="12"/>
      <c r="I29" s="12">
        <v>500</v>
      </c>
      <c r="J29" s="12"/>
      <c r="K29" s="12">
        <v>500</v>
      </c>
      <c r="L29" s="12">
        <v>1000</v>
      </c>
      <c r="M29" s="12"/>
      <c r="N29" s="10">
        <f t="shared" si="4"/>
        <v>2400</v>
      </c>
      <c r="P29" s="10">
        <f t="shared" si="0"/>
        <v>435</v>
      </c>
      <c r="Q29" s="13">
        <f t="shared" si="1"/>
        <v>16965</v>
      </c>
      <c r="R29" s="19"/>
      <c r="S29" s="19"/>
      <c r="T29" s="19"/>
      <c r="U29" s="19"/>
      <c r="V29" s="19"/>
      <c r="W29" s="19"/>
      <c r="X29" s="19"/>
      <c r="Y29" s="22"/>
    </row>
    <row r="30" spans="1:25" x14ac:dyDescent="0.25">
      <c r="A30" s="4">
        <v>45104</v>
      </c>
      <c r="B30" s="8">
        <v>69500</v>
      </c>
      <c r="C30" s="6">
        <v>36600</v>
      </c>
      <c r="D30" s="6">
        <f t="shared" si="2"/>
        <v>32900</v>
      </c>
      <c r="E30" s="10">
        <v>13200</v>
      </c>
      <c r="F30" s="6">
        <f t="shared" si="3"/>
        <v>19700</v>
      </c>
      <c r="G30" s="12"/>
      <c r="H30" s="12"/>
      <c r="I30" s="12">
        <v>1000</v>
      </c>
      <c r="J30" s="12"/>
      <c r="K30" s="12"/>
      <c r="L30" s="12">
        <v>10000</v>
      </c>
      <c r="M30" s="12"/>
      <c r="N30" s="10">
        <f t="shared" si="4"/>
        <v>1000</v>
      </c>
      <c r="P30" s="10">
        <f t="shared" si="0"/>
        <v>915</v>
      </c>
      <c r="Q30" s="13">
        <f t="shared" si="1"/>
        <v>35685</v>
      </c>
      <c r="R30" s="21"/>
      <c r="S30" s="19"/>
      <c r="T30" s="19"/>
      <c r="U30" s="19"/>
      <c r="V30" s="19"/>
      <c r="W30" s="19"/>
      <c r="X30" s="19"/>
      <c r="Y30" s="22"/>
    </row>
    <row r="31" spans="1:25" x14ac:dyDescent="0.25">
      <c r="A31" s="4">
        <v>45105</v>
      </c>
      <c r="B31" s="8">
        <v>111640</v>
      </c>
      <c r="C31" s="6">
        <v>66700</v>
      </c>
      <c r="D31" s="6">
        <f t="shared" si="2"/>
        <v>44940</v>
      </c>
      <c r="E31" s="10">
        <v>12000</v>
      </c>
      <c r="F31" s="6">
        <v>32750</v>
      </c>
      <c r="G31" s="12"/>
      <c r="H31" s="12"/>
      <c r="I31" s="12"/>
      <c r="J31" s="12"/>
      <c r="K31" s="12">
        <v>5500</v>
      </c>
      <c r="L31" s="12"/>
      <c r="M31" s="12"/>
      <c r="N31" s="10">
        <f t="shared" si="4"/>
        <v>0</v>
      </c>
      <c r="P31" s="10">
        <f t="shared" si="0"/>
        <v>1667.5</v>
      </c>
      <c r="Q31" s="13">
        <f t="shared" si="1"/>
        <v>65032.5</v>
      </c>
      <c r="R31" s="19"/>
      <c r="S31" s="19"/>
      <c r="T31" s="19"/>
      <c r="U31" s="19"/>
      <c r="V31" s="19"/>
      <c r="W31" s="19"/>
      <c r="X31" s="19"/>
      <c r="Y31" s="22"/>
    </row>
    <row r="32" spans="1:25" x14ac:dyDescent="0.25">
      <c r="A32" s="4">
        <v>45106</v>
      </c>
      <c r="B32" s="8">
        <v>14950</v>
      </c>
      <c r="C32" s="6">
        <v>4950</v>
      </c>
      <c r="D32" s="6">
        <f t="shared" si="2"/>
        <v>10000</v>
      </c>
      <c r="E32" s="10">
        <v>0</v>
      </c>
      <c r="F32" s="6">
        <f t="shared" si="3"/>
        <v>10000</v>
      </c>
      <c r="G32" s="12"/>
      <c r="H32" s="12"/>
      <c r="I32" s="12"/>
      <c r="J32" s="12"/>
      <c r="K32" s="12"/>
      <c r="L32" s="12"/>
      <c r="M32" s="12"/>
      <c r="N32" s="10">
        <f t="shared" si="4"/>
        <v>0</v>
      </c>
      <c r="P32" s="10">
        <f t="shared" si="0"/>
        <v>123.75</v>
      </c>
      <c r="Q32" s="13">
        <f t="shared" si="1"/>
        <v>4826.25</v>
      </c>
      <c r="R32" s="19"/>
      <c r="S32" s="19"/>
      <c r="T32" s="19"/>
      <c r="U32" s="19"/>
      <c r="V32" s="19"/>
      <c r="W32" s="19"/>
      <c r="X32" s="19"/>
      <c r="Y32" s="22"/>
    </row>
    <row r="33" spans="1:25" x14ac:dyDescent="0.25">
      <c r="A33" s="4">
        <v>45107</v>
      </c>
      <c r="B33" s="8">
        <v>28800</v>
      </c>
      <c r="C33" s="6">
        <v>15800</v>
      </c>
      <c r="D33" s="6">
        <f t="shared" si="2"/>
        <v>13000</v>
      </c>
      <c r="E33" s="10">
        <v>150</v>
      </c>
      <c r="F33" s="6">
        <f t="shared" si="3"/>
        <v>12850</v>
      </c>
      <c r="G33" s="12">
        <v>2000</v>
      </c>
      <c r="H33" s="12"/>
      <c r="I33" s="12">
        <v>11725</v>
      </c>
      <c r="J33" s="12"/>
      <c r="K33" s="12">
        <v>10000</v>
      </c>
      <c r="L33" s="12">
        <v>2500</v>
      </c>
      <c r="M33" s="12">
        <v>9750</v>
      </c>
      <c r="N33" s="10">
        <f t="shared" si="4"/>
        <v>23475</v>
      </c>
      <c r="P33" s="10">
        <f t="shared" si="0"/>
        <v>395</v>
      </c>
      <c r="Q33" s="13">
        <f t="shared" si="1"/>
        <v>15405</v>
      </c>
      <c r="R33" s="19"/>
      <c r="S33" s="19"/>
      <c r="T33" s="19"/>
      <c r="U33" s="19"/>
      <c r="V33" s="19"/>
      <c r="W33" s="19"/>
      <c r="X33" s="19"/>
      <c r="Y33" s="22"/>
    </row>
    <row r="34" spans="1:25" x14ac:dyDescent="0.25">
      <c r="A34" s="4"/>
      <c r="B34" s="8">
        <v>0</v>
      </c>
      <c r="C34" s="6">
        <v>0</v>
      </c>
      <c r="D34" s="6">
        <f t="shared" si="2"/>
        <v>0</v>
      </c>
      <c r="E34" s="10">
        <v>0</v>
      </c>
      <c r="F34" s="6">
        <f t="shared" si="3"/>
        <v>0</v>
      </c>
      <c r="G34" s="12"/>
      <c r="H34" s="12"/>
      <c r="I34" s="12"/>
      <c r="J34" s="12"/>
      <c r="K34" s="12"/>
      <c r="L34" s="12"/>
      <c r="M34" s="12"/>
      <c r="N34" s="10">
        <f t="shared" si="4"/>
        <v>0</v>
      </c>
      <c r="P34" s="10">
        <f t="shared" si="0"/>
        <v>0</v>
      </c>
      <c r="Q34" s="13">
        <f t="shared" si="1"/>
        <v>0</v>
      </c>
      <c r="R34" s="19"/>
      <c r="S34" s="19"/>
      <c r="T34" s="19"/>
      <c r="U34" s="19"/>
      <c r="V34" s="19"/>
      <c r="W34" s="19"/>
      <c r="X34" s="19"/>
      <c r="Y34" s="22"/>
    </row>
    <row r="35" spans="1:25" x14ac:dyDescent="0.25">
      <c r="A35" s="18" t="s">
        <v>17</v>
      </c>
      <c r="B35" s="8">
        <f>SUM(B4:B34)</f>
        <v>1679690</v>
      </c>
      <c r="C35" s="6">
        <f>SUM(C4:C34)</f>
        <v>630950</v>
      </c>
      <c r="D35" s="6">
        <f>SUM(D4:D34)</f>
        <v>1021840</v>
      </c>
      <c r="E35" s="10">
        <f>SUM(E4:E34)</f>
        <v>304760</v>
      </c>
      <c r="F35" s="6">
        <f>SUM(F4:F34)</f>
        <v>717390</v>
      </c>
      <c r="G35" s="12">
        <f t="shared" ref="G35:N35" si="5">SUM(G4:G34)</f>
        <v>62000</v>
      </c>
      <c r="H35" s="12">
        <f t="shared" si="5"/>
        <v>0</v>
      </c>
      <c r="I35" s="12">
        <f t="shared" si="5"/>
        <v>23725</v>
      </c>
      <c r="J35" s="12">
        <f t="shared" si="5"/>
        <v>0</v>
      </c>
      <c r="K35" s="12">
        <f t="shared" si="5"/>
        <v>27000</v>
      </c>
      <c r="L35" s="12">
        <f>SUM(L4:L34)</f>
        <v>37500</v>
      </c>
      <c r="M35" s="12">
        <f t="shared" si="5"/>
        <v>21250</v>
      </c>
      <c r="N35" s="10">
        <f t="shared" si="5"/>
        <v>106975</v>
      </c>
      <c r="P35" s="10">
        <f>SUM(P4:P34)</f>
        <v>15773.75</v>
      </c>
      <c r="Q35" s="13">
        <f>SUM(Q4:Q34)</f>
        <v>615176.25</v>
      </c>
      <c r="R35" s="19"/>
      <c r="S35" s="19"/>
      <c r="T35" s="19"/>
      <c r="U35" s="19"/>
      <c r="V35" s="19"/>
      <c r="W35" s="19"/>
      <c r="X35" s="19"/>
      <c r="Y35" s="22"/>
    </row>
    <row r="36" spans="1:25" x14ac:dyDescent="0.25">
      <c r="A36" s="1"/>
    </row>
    <row r="37" spans="1:25" x14ac:dyDescent="0.25">
      <c r="A37" s="1"/>
    </row>
    <row r="38" spans="1:25" x14ac:dyDescent="0.25">
      <c r="A38" s="1"/>
    </row>
    <row r="39" spans="1:25" x14ac:dyDescent="0.25">
      <c r="A39" s="1"/>
    </row>
    <row r="40" spans="1:25" x14ac:dyDescent="0.25">
      <c r="A40" s="1"/>
    </row>
    <row r="41" spans="1:25" x14ac:dyDescent="0.25">
      <c r="A41" s="1"/>
    </row>
    <row r="42" spans="1:25" x14ac:dyDescent="0.25">
      <c r="A42" s="1"/>
    </row>
    <row r="43" spans="1:25" x14ac:dyDescent="0.25">
      <c r="A43" s="1"/>
    </row>
    <row r="44" spans="1:25" x14ac:dyDescent="0.25">
      <c r="A44" s="1"/>
    </row>
    <row r="45" spans="1:25" x14ac:dyDescent="0.25">
      <c r="A45" s="1"/>
    </row>
    <row r="46" spans="1:25" x14ac:dyDescent="0.25">
      <c r="A46" s="1"/>
    </row>
    <row r="47" spans="1:25" x14ac:dyDescent="0.25">
      <c r="A47" s="1"/>
    </row>
    <row r="48" spans="1:2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M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209-7738-46B9-8C45-2909E4E51E7E}">
  <dimension ref="A1:AA116"/>
  <sheetViews>
    <sheetView tabSelected="1" topLeftCell="I25" workbookViewId="0">
      <selection activeCell="AB35" sqref="AB35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7" width="9.140625" style="3"/>
    <col min="8" max="8" width="11.28515625" style="3" customWidth="1"/>
    <col min="9" max="10" width="10.140625" style="3" bestFit="1" customWidth="1"/>
    <col min="11" max="11" width="10.140625" style="3" customWidth="1"/>
    <col min="12" max="13" width="11.28515625" style="3" customWidth="1"/>
    <col min="14" max="14" width="9.140625" style="3"/>
    <col min="15" max="15" width="11.140625" style="3" bestFit="1" customWidth="1"/>
    <col min="16" max="16" width="2" customWidth="1"/>
    <col min="17" max="17" width="9.140625" style="3"/>
    <col min="18" max="18" width="9.7109375" customWidth="1"/>
    <col min="24" max="25" width="10.42578125" customWidth="1"/>
  </cols>
  <sheetData>
    <row r="1" spans="1:27" x14ac:dyDescent="0.25">
      <c r="A1" s="15" t="s">
        <v>15</v>
      </c>
      <c r="B1" s="16">
        <v>45108</v>
      </c>
      <c r="D1" s="17" t="s">
        <v>16</v>
      </c>
      <c r="G1" s="23" t="s">
        <v>14</v>
      </c>
      <c r="H1" s="23"/>
      <c r="I1" s="23"/>
      <c r="J1" s="23"/>
      <c r="K1" s="23"/>
      <c r="L1" s="23"/>
      <c r="M1" s="23"/>
      <c r="N1" s="23"/>
      <c r="T1" s="20" t="s">
        <v>21</v>
      </c>
    </row>
    <row r="2" spans="1:27" x14ac:dyDescent="0.25">
      <c r="G2" s="14">
        <f>60000-SUM(G4:G34)</f>
        <v>20000</v>
      </c>
      <c r="H2" s="14">
        <f>25000-SUM(H4:H34)</f>
        <v>25000</v>
      </c>
      <c r="I2" s="14">
        <f>25000-SUM(I4:I34)</f>
        <v>1800</v>
      </c>
      <c r="J2" s="14">
        <f>25000-SUM(J4:J34)</f>
        <v>25000</v>
      </c>
      <c r="K2" s="14">
        <f>25000-SUM(K4:K34)</f>
        <v>8350</v>
      </c>
      <c r="L2" s="14">
        <f>35000-SUM(L4:L34)</f>
        <v>-2000</v>
      </c>
      <c r="M2" s="14">
        <f>25000-SUM(M4:M34)</f>
        <v>4750</v>
      </c>
      <c r="N2" s="14">
        <f>25000-SUM(N4:N34)</f>
        <v>25000</v>
      </c>
    </row>
    <row r="3" spans="1:27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42</v>
      </c>
      <c r="I3" s="11" t="s">
        <v>40</v>
      </c>
      <c r="J3" s="11" t="s">
        <v>33</v>
      </c>
      <c r="K3" s="11" t="s">
        <v>38</v>
      </c>
      <c r="L3" s="11" t="s">
        <v>43</v>
      </c>
      <c r="M3" s="11" t="s">
        <v>44</v>
      </c>
      <c r="N3" s="11" t="s">
        <v>37</v>
      </c>
      <c r="O3" s="9" t="s">
        <v>11</v>
      </c>
      <c r="P3" s="2"/>
      <c r="Q3" s="9" t="s">
        <v>10</v>
      </c>
      <c r="R3" s="11" t="s">
        <v>13</v>
      </c>
      <c r="S3" s="19" t="s">
        <v>18</v>
      </c>
      <c r="T3" s="19" t="s">
        <v>33</v>
      </c>
      <c r="U3" s="19" t="s">
        <v>42</v>
      </c>
      <c r="V3" s="19" t="s">
        <v>37</v>
      </c>
      <c r="W3" s="19" t="s">
        <v>40</v>
      </c>
      <c r="X3" s="19" t="s">
        <v>43</v>
      </c>
      <c r="Y3" s="19" t="s">
        <v>44</v>
      </c>
      <c r="Z3" s="19" t="s">
        <v>39</v>
      </c>
      <c r="AA3" s="22" t="s">
        <v>27</v>
      </c>
    </row>
    <row r="4" spans="1:27" x14ac:dyDescent="0.25">
      <c r="A4" s="4">
        <v>45108</v>
      </c>
      <c r="B4" s="8">
        <v>0</v>
      </c>
      <c r="C4" s="6">
        <v>0</v>
      </c>
      <c r="D4" s="6">
        <f>+B4-C4</f>
        <v>0</v>
      </c>
      <c r="E4" s="10">
        <v>0</v>
      </c>
      <c r="F4" s="6">
        <f>SUM(D4-E4)</f>
        <v>0</v>
      </c>
      <c r="G4" s="12">
        <v>0</v>
      </c>
      <c r="H4" s="12"/>
      <c r="I4" s="12"/>
      <c r="J4" s="12"/>
      <c r="K4" s="12"/>
      <c r="L4" s="12"/>
      <c r="M4" s="12"/>
      <c r="N4" s="12"/>
      <c r="O4" s="10">
        <f>SUM(G4:N4)</f>
        <v>0</v>
      </c>
      <c r="Q4" s="10">
        <f>+C4*0.025</f>
        <v>0</v>
      </c>
      <c r="R4" s="13">
        <f>+C4*0.975</f>
        <v>0</v>
      </c>
      <c r="S4" s="19"/>
      <c r="T4" s="19"/>
      <c r="U4" s="19"/>
      <c r="V4" s="19"/>
      <c r="W4" s="19"/>
      <c r="X4" s="19"/>
      <c r="Y4" s="19"/>
      <c r="Z4" s="19"/>
      <c r="AA4" s="22"/>
    </row>
    <row r="5" spans="1:27" x14ac:dyDescent="0.25">
      <c r="A5" s="4">
        <v>45109</v>
      </c>
      <c r="B5" s="8">
        <v>0</v>
      </c>
      <c r="C5" s="6">
        <v>0</v>
      </c>
      <c r="D5" s="6">
        <f t="shared" ref="D5:D34" si="0">+B5-C5</f>
        <v>0</v>
      </c>
      <c r="E5" s="10">
        <v>0</v>
      </c>
      <c r="F5" s="6">
        <f t="shared" ref="F5:F32" si="1">SUM(D5-E5)</f>
        <v>0</v>
      </c>
      <c r="G5" s="12"/>
      <c r="H5" s="12"/>
      <c r="I5" s="12"/>
      <c r="J5" s="12"/>
      <c r="K5" s="12"/>
      <c r="L5" s="12"/>
      <c r="M5" s="12"/>
      <c r="N5" s="12"/>
      <c r="O5" s="10">
        <f>SUM(G5:N5)</f>
        <v>0</v>
      </c>
      <c r="Q5" s="10">
        <f>+C5*0.025</f>
        <v>0</v>
      </c>
      <c r="R5" s="13">
        <f>+C5*0.975</f>
        <v>0</v>
      </c>
      <c r="S5" s="19"/>
      <c r="T5" s="19"/>
      <c r="U5" s="19"/>
      <c r="V5" s="19"/>
      <c r="W5" s="19"/>
      <c r="X5" s="19"/>
      <c r="Y5" s="19"/>
      <c r="Z5" s="19"/>
      <c r="AA5" s="22"/>
    </row>
    <row r="6" spans="1:27" x14ac:dyDescent="0.25">
      <c r="A6" s="4">
        <v>45110</v>
      </c>
      <c r="B6" s="8">
        <v>0</v>
      </c>
      <c r="C6" s="6">
        <v>0</v>
      </c>
      <c r="D6" s="6">
        <f t="shared" si="0"/>
        <v>0</v>
      </c>
      <c r="E6" s="10">
        <v>0</v>
      </c>
      <c r="F6" s="6">
        <f t="shared" si="1"/>
        <v>0</v>
      </c>
      <c r="G6" s="12"/>
      <c r="H6" s="12"/>
      <c r="I6" s="12"/>
      <c r="J6" s="12"/>
      <c r="K6" s="12"/>
      <c r="L6" s="12"/>
      <c r="M6" s="12"/>
      <c r="N6" s="12"/>
      <c r="O6" s="10">
        <f>G6+H6+I6+J6+N6</f>
        <v>0</v>
      </c>
      <c r="Q6" s="10">
        <f>+C6*0.025</f>
        <v>0</v>
      </c>
      <c r="R6" s="13">
        <f>+C6*0.975</f>
        <v>0</v>
      </c>
      <c r="S6" s="19"/>
      <c r="T6" s="19"/>
      <c r="U6" s="19"/>
      <c r="V6" s="19"/>
      <c r="W6" s="19"/>
      <c r="X6" s="19"/>
      <c r="Y6" s="19"/>
      <c r="Z6" s="19"/>
      <c r="AA6" s="22"/>
    </row>
    <row r="7" spans="1:27" x14ac:dyDescent="0.25">
      <c r="A7" s="4">
        <v>45111</v>
      </c>
      <c r="B7" s="8">
        <v>0</v>
      </c>
      <c r="C7" s="6">
        <v>0</v>
      </c>
      <c r="D7" s="6">
        <f t="shared" si="0"/>
        <v>0</v>
      </c>
      <c r="E7" s="10">
        <v>0</v>
      </c>
      <c r="F7" s="6">
        <f t="shared" si="1"/>
        <v>0</v>
      </c>
      <c r="G7" s="12"/>
      <c r="H7" s="12"/>
      <c r="I7" s="12"/>
      <c r="J7" s="12"/>
      <c r="K7" s="12"/>
      <c r="L7" s="12"/>
      <c r="M7" s="12"/>
      <c r="N7" s="12"/>
      <c r="O7" s="10">
        <f>G7+H7+I7+J7+N7</f>
        <v>0</v>
      </c>
      <c r="Q7" s="10">
        <f>+C7*0.025</f>
        <v>0</v>
      </c>
      <c r="R7" s="13">
        <f>+C7*0.975</f>
        <v>0</v>
      </c>
      <c r="S7" s="19"/>
      <c r="T7" s="19"/>
      <c r="U7" s="19"/>
      <c r="V7" s="19"/>
      <c r="W7" s="19"/>
      <c r="X7" s="19"/>
      <c r="Y7" s="19"/>
      <c r="Z7" s="19"/>
      <c r="AA7" s="22"/>
    </row>
    <row r="8" spans="1:27" x14ac:dyDescent="0.25">
      <c r="A8" s="4">
        <v>45112</v>
      </c>
      <c r="B8" s="8">
        <v>45200</v>
      </c>
      <c r="C8" s="6">
        <v>21100</v>
      </c>
      <c r="D8" s="6">
        <f t="shared" si="0"/>
        <v>24100</v>
      </c>
      <c r="E8" s="10">
        <v>17695</v>
      </c>
      <c r="F8" s="6">
        <f t="shared" si="1"/>
        <v>6405</v>
      </c>
      <c r="G8" s="12">
        <v>15000</v>
      </c>
      <c r="H8" s="12"/>
      <c r="I8" s="12"/>
      <c r="J8" s="12"/>
      <c r="K8" s="12"/>
      <c r="L8" s="12"/>
      <c r="M8" s="12"/>
      <c r="N8" s="12"/>
      <c r="O8" s="10">
        <f>G8+H8+I8+J8+N8</f>
        <v>15000</v>
      </c>
      <c r="Q8" s="10">
        <f>+C8*0.025</f>
        <v>527.5</v>
      </c>
      <c r="R8" s="13">
        <f>+C8*0.975</f>
        <v>20572.5</v>
      </c>
      <c r="S8" s="19"/>
      <c r="T8" s="21"/>
      <c r="U8" s="19"/>
      <c r="V8" s="19"/>
      <c r="W8" s="19" t="s">
        <v>22</v>
      </c>
      <c r="X8" s="19"/>
      <c r="Y8" s="19"/>
      <c r="Z8" s="19"/>
      <c r="AA8" s="22"/>
    </row>
    <row r="9" spans="1:27" x14ac:dyDescent="0.25">
      <c r="A9" s="4">
        <v>45113</v>
      </c>
      <c r="B9" s="8">
        <v>53550</v>
      </c>
      <c r="C9" s="6">
        <v>2950</v>
      </c>
      <c r="D9" s="6">
        <f t="shared" si="0"/>
        <v>50600</v>
      </c>
      <c r="E9" s="10">
        <v>7200</v>
      </c>
      <c r="F9" s="6">
        <f t="shared" si="1"/>
        <v>43400</v>
      </c>
      <c r="G9" s="12"/>
      <c r="H9" s="12"/>
      <c r="I9" s="12">
        <v>1000</v>
      </c>
      <c r="J9" s="12"/>
      <c r="K9" s="12">
        <v>1500</v>
      </c>
      <c r="L9" s="12"/>
      <c r="M9" s="12"/>
      <c r="N9" s="12"/>
      <c r="O9" s="10">
        <f>G9+H9+I9+J9+N9</f>
        <v>1000</v>
      </c>
      <c r="Q9" s="10">
        <f>+C9*0.025</f>
        <v>73.75</v>
      </c>
      <c r="R9" s="13">
        <f>+C9*0.975</f>
        <v>2876.25</v>
      </c>
      <c r="S9" s="19"/>
      <c r="T9" s="19"/>
      <c r="U9" s="19"/>
      <c r="V9" s="19"/>
      <c r="W9" s="19"/>
      <c r="X9" s="19"/>
      <c r="Y9" s="19"/>
      <c r="Z9" s="19"/>
      <c r="AA9" s="22"/>
    </row>
    <row r="10" spans="1:27" x14ac:dyDescent="0.25">
      <c r="A10" s="4">
        <v>45114</v>
      </c>
      <c r="B10" s="8">
        <v>64150</v>
      </c>
      <c r="C10" s="6">
        <v>21600</v>
      </c>
      <c r="D10" s="6">
        <f t="shared" si="0"/>
        <v>42550</v>
      </c>
      <c r="E10" s="10">
        <v>3750</v>
      </c>
      <c r="F10" s="6">
        <f t="shared" si="1"/>
        <v>38800</v>
      </c>
      <c r="G10" s="12"/>
      <c r="H10" s="12"/>
      <c r="I10" s="12"/>
      <c r="J10" s="12"/>
      <c r="K10" s="12">
        <v>1500</v>
      </c>
      <c r="L10" s="12"/>
      <c r="M10" s="12"/>
      <c r="N10" s="12"/>
      <c r="O10" s="10">
        <f>G10+H10+I10+J10+N10</f>
        <v>0</v>
      </c>
      <c r="Q10" s="10">
        <f>+C10*0.025</f>
        <v>540</v>
      </c>
      <c r="R10" s="13">
        <f>+C10*0.975</f>
        <v>21060</v>
      </c>
      <c r="S10" s="19"/>
      <c r="T10" s="19"/>
      <c r="U10" s="19"/>
      <c r="V10" s="19"/>
      <c r="W10" s="19"/>
      <c r="X10" s="19"/>
      <c r="Y10" s="19"/>
      <c r="Z10" s="19"/>
      <c r="AA10" s="22"/>
    </row>
    <row r="11" spans="1:27" x14ac:dyDescent="0.25">
      <c r="A11" s="4">
        <v>45115</v>
      </c>
      <c r="B11" s="8">
        <v>44250</v>
      </c>
      <c r="C11" s="6">
        <v>16350</v>
      </c>
      <c r="D11" s="6">
        <f t="shared" si="0"/>
        <v>27900</v>
      </c>
      <c r="E11" s="10">
        <v>3750</v>
      </c>
      <c r="F11" s="6">
        <f t="shared" si="1"/>
        <v>24150</v>
      </c>
      <c r="G11" s="12">
        <v>1500</v>
      </c>
      <c r="H11" s="12"/>
      <c r="I11" s="12"/>
      <c r="J11" s="12"/>
      <c r="K11" s="12"/>
      <c r="L11" s="12"/>
      <c r="M11" s="12"/>
      <c r="N11" s="12"/>
      <c r="O11" s="10">
        <f>G11+H11+I11+J11+N11</f>
        <v>1500</v>
      </c>
      <c r="Q11" s="10">
        <f>+C11*0.025</f>
        <v>408.75</v>
      </c>
      <c r="R11" s="13">
        <f>+C11*0.975</f>
        <v>15941.25</v>
      </c>
      <c r="S11" s="19"/>
      <c r="T11" s="19"/>
      <c r="U11" s="19"/>
      <c r="V11" s="19"/>
      <c r="W11" s="19"/>
      <c r="X11" s="19"/>
      <c r="Y11" s="19"/>
      <c r="Z11" s="19"/>
      <c r="AA11" s="22"/>
    </row>
    <row r="12" spans="1:27" x14ac:dyDescent="0.25">
      <c r="A12" s="4">
        <v>45116</v>
      </c>
      <c r="B12" s="8">
        <v>50600</v>
      </c>
      <c r="C12" s="6">
        <v>16000</v>
      </c>
      <c r="D12" s="6">
        <f t="shared" si="0"/>
        <v>34600</v>
      </c>
      <c r="E12" s="10">
        <v>6150</v>
      </c>
      <c r="F12" s="6">
        <f t="shared" si="1"/>
        <v>28450</v>
      </c>
      <c r="G12" s="12">
        <v>2500</v>
      </c>
      <c r="H12" s="12"/>
      <c r="I12" s="12"/>
      <c r="J12" s="12"/>
      <c r="K12" s="12">
        <v>1000</v>
      </c>
      <c r="L12" s="12">
        <v>2000</v>
      </c>
      <c r="M12" s="12"/>
      <c r="N12" s="12"/>
      <c r="O12" s="10">
        <f>G12+H12+I12+J12+N12</f>
        <v>2500</v>
      </c>
      <c r="Q12" s="10">
        <f>+C12*0.025</f>
        <v>400</v>
      </c>
      <c r="R12" s="13">
        <f>+C12*0.975</f>
        <v>15600</v>
      </c>
      <c r="S12" s="19"/>
      <c r="T12" s="19"/>
      <c r="U12" s="19"/>
      <c r="V12" s="19"/>
      <c r="W12" s="19"/>
      <c r="X12" s="19"/>
      <c r="Y12" s="19"/>
      <c r="Z12" s="19"/>
      <c r="AA12" s="22"/>
    </row>
    <row r="13" spans="1:27" x14ac:dyDescent="0.25">
      <c r="A13" s="4">
        <v>45117</v>
      </c>
      <c r="B13" s="8">
        <v>38000</v>
      </c>
      <c r="C13" s="6">
        <v>17400</v>
      </c>
      <c r="D13" s="6">
        <f t="shared" si="0"/>
        <v>20600</v>
      </c>
      <c r="E13" s="10">
        <v>4700</v>
      </c>
      <c r="F13" s="6">
        <f t="shared" si="1"/>
        <v>15900</v>
      </c>
      <c r="G13" s="12"/>
      <c r="H13" s="12"/>
      <c r="I13" s="12">
        <v>500</v>
      </c>
      <c r="J13" s="12"/>
      <c r="K13" s="12"/>
      <c r="L13" s="12"/>
      <c r="M13" s="12"/>
      <c r="N13" s="12"/>
      <c r="O13" s="10">
        <f>G13+H13+I13+J13+N13</f>
        <v>500</v>
      </c>
      <c r="Q13" s="10">
        <f>+C13*0.025</f>
        <v>435</v>
      </c>
      <c r="R13" s="13">
        <f>+C13*0.975</f>
        <v>16965</v>
      </c>
      <c r="S13" s="19"/>
      <c r="T13" s="19"/>
      <c r="U13" s="19"/>
      <c r="V13" s="19"/>
      <c r="W13" s="19"/>
      <c r="X13" s="19"/>
      <c r="Y13" s="19"/>
      <c r="Z13" s="19" t="s">
        <v>22</v>
      </c>
      <c r="AA13" s="22"/>
    </row>
    <row r="14" spans="1:27" x14ac:dyDescent="0.25">
      <c r="A14" s="4">
        <v>45118</v>
      </c>
      <c r="B14" s="8">
        <v>39250</v>
      </c>
      <c r="C14" s="6">
        <v>9500</v>
      </c>
      <c r="D14" s="6">
        <f t="shared" si="0"/>
        <v>29750</v>
      </c>
      <c r="E14" s="10">
        <v>28250</v>
      </c>
      <c r="F14" s="6">
        <v>3000</v>
      </c>
      <c r="G14" s="12"/>
      <c r="H14" s="12"/>
      <c r="I14" s="12"/>
      <c r="J14" s="12"/>
      <c r="K14" s="12">
        <v>500</v>
      </c>
      <c r="L14" s="12"/>
      <c r="M14" s="12"/>
      <c r="N14" s="12"/>
      <c r="O14" s="10">
        <f>G14+H14+I14+J14+N14</f>
        <v>0</v>
      </c>
      <c r="Q14" s="10">
        <f>+C14*0.025</f>
        <v>237.5</v>
      </c>
      <c r="R14" s="13">
        <f>+C14*0.975</f>
        <v>9262.5</v>
      </c>
      <c r="S14" s="19"/>
      <c r="T14" s="19"/>
      <c r="U14" s="19"/>
      <c r="V14" s="19"/>
      <c r="W14" s="19"/>
      <c r="X14" s="19"/>
      <c r="Y14" s="19"/>
      <c r="Z14" s="19"/>
      <c r="AA14" s="22"/>
    </row>
    <row r="15" spans="1:27" x14ac:dyDescent="0.25">
      <c r="A15" s="4">
        <v>45119</v>
      </c>
      <c r="B15" s="8">
        <v>44050</v>
      </c>
      <c r="C15" s="6">
        <v>12100</v>
      </c>
      <c r="D15" s="6">
        <f t="shared" si="0"/>
        <v>31950</v>
      </c>
      <c r="E15" s="10">
        <v>9200</v>
      </c>
      <c r="F15" s="6">
        <f t="shared" si="1"/>
        <v>22750</v>
      </c>
      <c r="G15" s="12">
        <v>500</v>
      </c>
      <c r="H15" s="12"/>
      <c r="I15" s="12"/>
      <c r="J15" s="12"/>
      <c r="K15" s="12"/>
      <c r="L15" s="12">
        <v>2000</v>
      </c>
      <c r="M15" s="12"/>
      <c r="N15" s="12"/>
      <c r="O15" s="10">
        <f>G15+H15+I15+J15+N15</f>
        <v>500</v>
      </c>
      <c r="Q15" s="10">
        <f>+C15*0.025</f>
        <v>302.5</v>
      </c>
      <c r="R15" s="13">
        <f>+C15*0.975</f>
        <v>11797.5</v>
      </c>
      <c r="S15" s="19"/>
      <c r="T15" s="19"/>
      <c r="U15" s="19"/>
      <c r="V15" s="21"/>
      <c r="W15" s="19"/>
      <c r="X15" s="21"/>
      <c r="Y15" s="19" t="s">
        <v>22</v>
      </c>
      <c r="Z15" s="19"/>
      <c r="AA15" s="22"/>
    </row>
    <row r="16" spans="1:27" x14ac:dyDescent="0.25">
      <c r="A16" s="4">
        <v>45120</v>
      </c>
      <c r="B16" s="8">
        <v>78050</v>
      </c>
      <c r="C16" s="6">
        <v>26800</v>
      </c>
      <c r="D16" s="6">
        <f t="shared" si="0"/>
        <v>51250</v>
      </c>
      <c r="E16" s="10">
        <v>8600</v>
      </c>
      <c r="F16" s="6">
        <f t="shared" si="1"/>
        <v>42650</v>
      </c>
      <c r="G16" s="12">
        <v>2500</v>
      </c>
      <c r="H16" s="12"/>
      <c r="I16" s="12">
        <v>1000</v>
      </c>
      <c r="J16" s="12"/>
      <c r="K16" s="12">
        <v>500</v>
      </c>
      <c r="L16" s="12"/>
      <c r="M16" s="12"/>
      <c r="N16" s="12"/>
      <c r="O16" s="10">
        <f>G16+H16+I16+J16+N16</f>
        <v>3500</v>
      </c>
      <c r="Q16" s="10">
        <f>+C16*0.025</f>
        <v>670</v>
      </c>
      <c r="R16" s="13">
        <f>+C16*0.975</f>
        <v>26130</v>
      </c>
      <c r="S16" s="19" t="s">
        <v>22</v>
      </c>
      <c r="T16" s="19"/>
      <c r="U16" s="19"/>
      <c r="V16" s="19"/>
      <c r="W16" s="19"/>
      <c r="X16" s="19"/>
      <c r="Y16" s="19"/>
      <c r="Z16" s="19"/>
      <c r="AA16" s="22"/>
    </row>
    <row r="17" spans="1:27" x14ac:dyDescent="0.25">
      <c r="A17" s="4">
        <v>45121</v>
      </c>
      <c r="B17" s="8">
        <v>58250</v>
      </c>
      <c r="C17" s="6">
        <v>37550</v>
      </c>
      <c r="D17" s="6">
        <f t="shared" si="0"/>
        <v>20700</v>
      </c>
      <c r="E17" s="10">
        <v>6950</v>
      </c>
      <c r="F17" s="6">
        <f t="shared" si="1"/>
        <v>13750</v>
      </c>
      <c r="G17" s="12">
        <v>2000</v>
      </c>
      <c r="H17" s="12"/>
      <c r="I17" s="12">
        <v>250</v>
      </c>
      <c r="J17" s="12"/>
      <c r="K17" s="12"/>
      <c r="L17" s="12"/>
      <c r="M17" s="12"/>
      <c r="N17" s="12"/>
      <c r="O17" s="10">
        <f>G17+H17+I17+J17+N17</f>
        <v>2250</v>
      </c>
      <c r="Q17" s="10">
        <f>+C17*0.025</f>
        <v>938.75</v>
      </c>
      <c r="R17" s="13">
        <f>+C17*0.975</f>
        <v>36611.25</v>
      </c>
      <c r="S17" s="19"/>
      <c r="T17" s="19"/>
      <c r="U17" s="19"/>
      <c r="V17" s="19"/>
      <c r="W17" s="19"/>
      <c r="X17" s="19"/>
      <c r="Y17" s="19"/>
      <c r="Z17" s="19" t="s">
        <v>22</v>
      </c>
      <c r="AA17" s="22"/>
    </row>
    <row r="18" spans="1:27" x14ac:dyDescent="0.25">
      <c r="A18" s="4">
        <v>45122</v>
      </c>
      <c r="B18" s="8">
        <v>85700</v>
      </c>
      <c r="C18" s="6">
        <v>44850</v>
      </c>
      <c r="D18" s="6">
        <f t="shared" si="0"/>
        <v>40850</v>
      </c>
      <c r="E18" s="10">
        <v>21250</v>
      </c>
      <c r="F18" s="6">
        <v>19400</v>
      </c>
      <c r="G18" s="12">
        <v>5000</v>
      </c>
      <c r="H18" s="12"/>
      <c r="I18" s="12">
        <v>250</v>
      </c>
      <c r="J18" s="12"/>
      <c r="K18" s="12">
        <v>2000</v>
      </c>
      <c r="L18" s="12">
        <v>12000</v>
      </c>
      <c r="M18" s="12"/>
      <c r="N18" s="12"/>
      <c r="O18" s="10">
        <f>G18+H18+I18+J18+N18</f>
        <v>5250</v>
      </c>
      <c r="Q18" s="10">
        <f>+C18*0.025</f>
        <v>1121.25</v>
      </c>
      <c r="R18" s="13">
        <f>+C18*0.975</f>
        <v>43728.75</v>
      </c>
      <c r="S18" s="21"/>
      <c r="T18" s="19"/>
      <c r="U18" s="19"/>
      <c r="V18" s="19"/>
      <c r="W18" s="19"/>
      <c r="X18" s="19"/>
      <c r="Y18" s="19"/>
      <c r="Z18" s="19"/>
      <c r="AA18" s="22"/>
    </row>
    <row r="19" spans="1:27" x14ac:dyDescent="0.25">
      <c r="A19" s="4">
        <v>45123</v>
      </c>
      <c r="B19" s="8">
        <v>24700</v>
      </c>
      <c r="C19" s="6">
        <v>6600</v>
      </c>
      <c r="D19" s="6">
        <f>+B19-C19</f>
        <v>18100</v>
      </c>
      <c r="E19" s="10">
        <v>2200</v>
      </c>
      <c r="F19" s="6">
        <f t="shared" si="1"/>
        <v>15900</v>
      </c>
      <c r="G19" s="12"/>
      <c r="H19" s="12"/>
      <c r="I19" s="12">
        <v>1000</v>
      </c>
      <c r="J19" s="12"/>
      <c r="K19" s="12">
        <v>1000</v>
      </c>
      <c r="L19" s="12"/>
      <c r="M19" s="12"/>
      <c r="N19" s="12"/>
      <c r="O19" s="10">
        <f>G19+H19+I19+J19+N19</f>
        <v>1000</v>
      </c>
      <c r="Q19" s="10">
        <f>+C19*0.025</f>
        <v>165</v>
      </c>
      <c r="R19" s="13">
        <f>+C19*0.975</f>
        <v>6435</v>
      </c>
      <c r="S19" s="19"/>
      <c r="T19" s="19"/>
      <c r="U19" s="19"/>
      <c r="V19" s="19"/>
      <c r="W19" s="19"/>
      <c r="X19" s="19"/>
      <c r="Y19" s="19"/>
      <c r="Z19" s="19"/>
      <c r="AA19" s="22"/>
    </row>
    <row r="20" spans="1:27" x14ac:dyDescent="0.25">
      <c r="A20" s="4">
        <v>45124</v>
      </c>
      <c r="B20" s="8">
        <v>25800</v>
      </c>
      <c r="C20" s="6">
        <v>3400</v>
      </c>
      <c r="D20" s="6">
        <f t="shared" si="0"/>
        <v>22400</v>
      </c>
      <c r="E20" s="10">
        <v>6250</v>
      </c>
      <c r="F20" s="6">
        <f t="shared" si="1"/>
        <v>16150</v>
      </c>
      <c r="G20" s="12">
        <v>2000</v>
      </c>
      <c r="H20" s="12"/>
      <c r="I20" s="12"/>
      <c r="J20" s="12"/>
      <c r="K20" s="12"/>
      <c r="L20" s="12"/>
      <c r="M20" s="12"/>
      <c r="N20" s="12"/>
      <c r="O20" s="10">
        <f>G20+H20+I20+J20+N20</f>
        <v>2000</v>
      </c>
      <c r="Q20" s="10">
        <f>+C20*0.025</f>
        <v>85</v>
      </c>
      <c r="R20" s="13">
        <f>+C20*0.975</f>
        <v>3315</v>
      </c>
      <c r="S20" s="19"/>
      <c r="T20" s="19"/>
      <c r="U20" s="19"/>
      <c r="V20" s="19"/>
      <c r="W20" s="19"/>
      <c r="X20" s="19"/>
      <c r="Y20" s="19"/>
      <c r="Z20" s="19"/>
      <c r="AA20" s="22"/>
    </row>
    <row r="21" spans="1:27" x14ac:dyDescent="0.25">
      <c r="A21" s="4">
        <v>45125</v>
      </c>
      <c r="B21" s="8">
        <v>48300</v>
      </c>
      <c r="C21" s="6">
        <v>19800</v>
      </c>
      <c r="D21" s="6">
        <f t="shared" si="0"/>
        <v>28500</v>
      </c>
      <c r="E21" s="10">
        <v>7200</v>
      </c>
      <c r="F21" s="6">
        <f t="shared" si="1"/>
        <v>21300</v>
      </c>
      <c r="G21" s="12">
        <v>2000</v>
      </c>
      <c r="H21" s="12"/>
      <c r="I21" s="12"/>
      <c r="J21" s="12"/>
      <c r="K21" s="12">
        <v>3000</v>
      </c>
      <c r="L21" s="12"/>
      <c r="M21" s="12"/>
      <c r="N21" s="12"/>
      <c r="O21" s="10">
        <f>G21+H21+I21+J21+N21</f>
        <v>2000</v>
      </c>
      <c r="Q21" s="10">
        <f>+C21*0.025</f>
        <v>495</v>
      </c>
      <c r="R21" s="13">
        <f>+C21*0.975</f>
        <v>19305</v>
      </c>
      <c r="S21" s="19"/>
      <c r="T21" s="19"/>
      <c r="U21" s="19"/>
      <c r="V21" s="19"/>
      <c r="W21" s="19" t="s">
        <v>22</v>
      </c>
      <c r="X21" s="19"/>
      <c r="Y21" s="19"/>
      <c r="Z21" s="19"/>
      <c r="AA21" s="22"/>
    </row>
    <row r="22" spans="1:27" x14ac:dyDescent="0.25">
      <c r="A22" s="4">
        <v>45126</v>
      </c>
      <c r="B22" s="8">
        <v>61400</v>
      </c>
      <c r="C22" s="6">
        <v>12150</v>
      </c>
      <c r="D22" s="6">
        <f t="shared" si="0"/>
        <v>49250</v>
      </c>
      <c r="E22" s="10">
        <v>42000</v>
      </c>
      <c r="F22" s="6">
        <f t="shared" si="1"/>
        <v>7250</v>
      </c>
      <c r="G22" s="12">
        <v>1500</v>
      </c>
      <c r="H22" s="12"/>
      <c r="I22" s="12"/>
      <c r="J22" s="12"/>
      <c r="K22" s="12"/>
      <c r="L22" s="12">
        <v>2000</v>
      </c>
      <c r="M22" s="12"/>
      <c r="N22" s="12"/>
      <c r="O22" s="10">
        <f>G22+H22+I22+J22+N22</f>
        <v>1500</v>
      </c>
      <c r="Q22" s="10">
        <f>+C22*0.025</f>
        <v>303.75</v>
      </c>
      <c r="R22" s="13">
        <f>+C22*0.975</f>
        <v>11846.25</v>
      </c>
      <c r="S22" s="19"/>
      <c r="T22" s="19"/>
      <c r="U22" s="19"/>
      <c r="V22" s="19"/>
      <c r="W22" s="19"/>
      <c r="X22" s="19"/>
      <c r="Y22" s="19" t="s">
        <v>22</v>
      </c>
      <c r="Z22" s="19"/>
      <c r="AA22" s="22"/>
    </row>
    <row r="23" spans="1:27" x14ac:dyDescent="0.25">
      <c r="A23" s="4">
        <v>45127</v>
      </c>
      <c r="B23" s="8">
        <v>0</v>
      </c>
      <c r="C23" s="6">
        <v>0</v>
      </c>
      <c r="D23" s="6">
        <f t="shared" si="0"/>
        <v>0</v>
      </c>
      <c r="E23" s="10">
        <v>0</v>
      </c>
      <c r="F23" s="6">
        <f t="shared" si="1"/>
        <v>0</v>
      </c>
      <c r="G23" s="12"/>
      <c r="H23" s="12"/>
      <c r="I23" s="12"/>
      <c r="J23" s="12"/>
      <c r="K23" s="12"/>
      <c r="L23" s="12"/>
      <c r="M23" s="12"/>
      <c r="N23" s="12"/>
      <c r="O23" s="10">
        <f>G23+H23+I23+J23+N23</f>
        <v>0</v>
      </c>
      <c r="Q23" s="10">
        <f>+C23*0.025</f>
        <v>0</v>
      </c>
      <c r="R23" s="13">
        <f>+C23*0.975</f>
        <v>0</v>
      </c>
      <c r="S23" s="19"/>
      <c r="T23" s="19"/>
      <c r="U23" s="19"/>
      <c r="V23" s="19"/>
      <c r="W23" s="19"/>
      <c r="X23" s="19"/>
      <c r="Y23" s="19"/>
      <c r="Z23" s="19"/>
      <c r="AA23" s="22"/>
    </row>
    <row r="24" spans="1:27" x14ac:dyDescent="0.25">
      <c r="A24" s="4">
        <v>45128</v>
      </c>
      <c r="B24" s="8">
        <v>32050</v>
      </c>
      <c r="C24" s="6">
        <v>12550</v>
      </c>
      <c r="D24" s="6">
        <f t="shared" si="0"/>
        <v>19500</v>
      </c>
      <c r="E24" s="10">
        <v>6700</v>
      </c>
      <c r="F24" s="6">
        <f t="shared" si="1"/>
        <v>12800</v>
      </c>
      <c r="G24" s="12">
        <v>2000</v>
      </c>
      <c r="H24" s="12"/>
      <c r="I24" s="12"/>
      <c r="J24" s="12"/>
      <c r="K24" s="12"/>
      <c r="L24" s="12"/>
      <c r="M24" s="12"/>
      <c r="N24" s="12"/>
      <c r="O24" s="10">
        <f>G24+H24+I24+J24+N24</f>
        <v>2000</v>
      </c>
      <c r="Q24" s="10">
        <f>+C24*0.025</f>
        <v>313.75</v>
      </c>
      <c r="R24" s="13">
        <f>+C24*0.975</f>
        <v>12236.25</v>
      </c>
      <c r="S24" s="19"/>
      <c r="T24" s="19"/>
      <c r="U24" s="19"/>
      <c r="V24" s="19"/>
      <c r="W24" s="19"/>
      <c r="X24" s="19"/>
      <c r="Y24" s="19"/>
      <c r="Z24" s="19"/>
      <c r="AA24" s="22"/>
    </row>
    <row r="25" spans="1:27" x14ac:dyDescent="0.25">
      <c r="A25" s="4">
        <v>45129</v>
      </c>
      <c r="B25" s="8">
        <v>87150</v>
      </c>
      <c r="C25" s="6">
        <v>62300</v>
      </c>
      <c r="D25" s="6">
        <f t="shared" si="0"/>
        <v>24850</v>
      </c>
      <c r="E25" s="10">
        <v>7530</v>
      </c>
      <c r="F25" s="6">
        <f t="shared" si="1"/>
        <v>17320</v>
      </c>
      <c r="G25" s="12">
        <v>2000</v>
      </c>
      <c r="H25" s="12"/>
      <c r="I25" s="12"/>
      <c r="J25" s="12"/>
      <c r="K25" s="12">
        <v>1000</v>
      </c>
      <c r="L25" s="12">
        <v>2000</v>
      </c>
      <c r="M25" s="12"/>
      <c r="N25" s="12"/>
      <c r="O25" s="10">
        <f>G25+H25+I25+J25+N25</f>
        <v>2000</v>
      </c>
      <c r="Q25" s="10">
        <f>+C25*0.025</f>
        <v>1557.5</v>
      </c>
      <c r="R25" s="13">
        <f>+C25*0.975</f>
        <v>60742.5</v>
      </c>
      <c r="S25" s="19"/>
      <c r="T25" s="19"/>
      <c r="U25" s="19"/>
      <c r="V25" s="19"/>
      <c r="W25" s="19"/>
      <c r="X25" s="19"/>
      <c r="Y25" s="19"/>
      <c r="Z25" s="19"/>
      <c r="AA25" s="22"/>
    </row>
    <row r="26" spans="1:27" x14ac:dyDescent="0.25">
      <c r="A26" s="4">
        <v>45130</v>
      </c>
      <c r="B26" s="8">
        <v>50200</v>
      </c>
      <c r="C26" s="6">
        <v>31100</v>
      </c>
      <c r="D26" s="6">
        <v>19300</v>
      </c>
      <c r="E26" s="10">
        <v>1700</v>
      </c>
      <c r="F26" s="6">
        <v>17600</v>
      </c>
      <c r="G26" s="12">
        <v>1500</v>
      </c>
      <c r="H26" s="12"/>
      <c r="I26" s="12"/>
      <c r="J26" s="12"/>
      <c r="K26" s="12"/>
      <c r="L26" s="12"/>
      <c r="M26" s="12"/>
      <c r="N26" s="12"/>
      <c r="O26" s="10">
        <f>G26+H26+I26+J26+N26</f>
        <v>1500</v>
      </c>
      <c r="Q26" s="10">
        <f>+C26*0.025</f>
        <v>777.5</v>
      </c>
      <c r="R26" s="13">
        <f>+C26*0.975</f>
        <v>30322.5</v>
      </c>
      <c r="S26" s="19"/>
      <c r="T26" s="19"/>
      <c r="U26" s="19"/>
      <c r="V26" s="19"/>
      <c r="W26" s="19"/>
      <c r="X26" s="19"/>
      <c r="Y26" s="19"/>
      <c r="Z26" s="19"/>
      <c r="AA26" s="22"/>
    </row>
    <row r="27" spans="1:27" x14ac:dyDescent="0.25">
      <c r="A27" s="4">
        <v>45131</v>
      </c>
      <c r="B27" s="8">
        <v>35700</v>
      </c>
      <c r="C27" s="6">
        <v>11400</v>
      </c>
      <c r="D27" s="6">
        <f t="shared" si="0"/>
        <v>24300</v>
      </c>
      <c r="E27" s="10">
        <v>4700</v>
      </c>
      <c r="F27" s="6">
        <f t="shared" si="1"/>
        <v>19600</v>
      </c>
      <c r="G27" s="12"/>
      <c r="H27" s="12"/>
      <c r="I27" s="12">
        <v>500</v>
      </c>
      <c r="J27" s="12"/>
      <c r="K27" s="12"/>
      <c r="L27" s="12"/>
      <c r="M27" s="12"/>
      <c r="N27" s="12"/>
      <c r="O27" s="10">
        <f>G27+H27+I27+J27+N27</f>
        <v>500</v>
      </c>
      <c r="Q27" s="10">
        <f>+C27*0.025</f>
        <v>285</v>
      </c>
      <c r="R27" s="13">
        <f>+C27*0.975</f>
        <v>11115</v>
      </c>
      <c r="S27" s="19"/>
      <c r="T27" s="19"/>
      <c r="U27" s="19"/>
      <c r="V27" s="19"/>
      <c r="W27" s="19"/>
      <c r="X27" s="19"/>
      <c r="Y27" s="19"/>
      <c r="Z27" s="19"/>
      <c r="AA27" s="22"/>
    </row>
    <row r="28" spans="1:27" x14ac:dyDescent="0.25">
      <c r="A28" s="4">
        <v>45132</v>
      </c>
      <c r="B28" s="8">
        <v>64550</v>
      </c>
      <c r="C28" s="6">
        <v>19800</v>
      </c>
      <c r="D28" s="6">
        <f t="shared" si="0"/>
        <v>44750</v>
      </c>
      <c r="E28" s="10">
        <v>5600</v>
      </c>
      <c r="F28" s="6">
        <f t="shared" si="1"/>
        <v>39150</v>
      </c>
      <c r="G28" s="12"/>
      <c r="H28" s="12"/>
      <c r="I28" s="12">
        <v>500</v>
      </c>
      <c r="J28" s="12"/>
      <c r="K28" s="12"/>
      <c r="L28" s="12">
        <v>2000</v>
      </c>
      <c r="M28" s="12"/>
      <c r="N28" s="12"/>
      <c r="O28" s="10">
        <f>G28+H28+I28+J28+N28</f>
        <v>500</v>
      </c>
      <c r="Q28" s="10">
        <f>+C28*0.025</f>
        <v>495</v>
      </c>
      <c r="R28" s="13">
        <f>+C28*0.975</f>
        <v>19305</v>
      </c>
      <c r="S28" s="19"/>
      <c r="T28" s="19"/>
      <c r="U28" s="19"/>
      <c r="V28" s="19"/>
      <c r="W28" s="19"/>
      <c r="X28" s="19"/>
      <c r="Y28" s="19"/>
      <c r="Z28" s="19" t="s">
        <v>22</v>
      </c>
      <c r="AA28" s="22"/>
    </row>
    <row r="29" spans="1:27" x14ac:dyDescent="0.25">
      <c r="A29" s="4">
        <v>45133</v>
      </c>
      <c r="B29" s="8">
        <v>46650</v>
      </c>
      <c r="C29" s="6">
        <v>5300</v>
      </c>
      <c r="D29" s="6">
        <f t="shared" si="0"/>
        <v>41350</v>
      </c>
      <c r="E29" s="10">
        <v>2150</v>
      </c>
      <c r="F29" s="6">
        <f t="shared" si="1"/>
        <v>39200</v>
      </c>
      <c r="G29" s="12"/>
      <c r="H29" s="12"/>
      <c r="I29" s="12"/>
      <c r="J29" s="12"/>
      <c r="K29" s="12"/>
      <c r="L29" s="12"/>
      <c r="M29" s="12"/>
      <c r="N29" s="12"/>
      <c r="O29" s="10">
        <f>G29+H29+I29+J29+N29</f>
        <v>0</v>
      </c>
      <c r="Q29" s="10">
        <f>+C29*0.025</f>
        <v>132.5</v>
      </c>
      <c r="R29" s="13">
        <f>+C29*0.975</f>
        <v>5167.5</v>
      </c>
      <c r="S29" s="19"/>
      <c r="T29" s="19"/>
      <c r="U29" s="19"/>
      <c r="V29" s="19"/>
      <c r="W29" s="19"/>
      <c r="X29" s="19"/>
      <c r="Y29" s="19"/>
      <c r="Z29" s="19"/>
      <c r="AA29" s="22"/>
    </row>
    <row r="30" spans="1:27" x14ac:dyDescent="0.25">
      <c r="A30" s="4">
        <v>45134</v>
      </c>
      <c r="B30" s="8">
        <v>81550</v>
      </c>
      <c r="C30" s="6">
        <v>21400</v>
      </c>
      <c r="D30" s="6">
        <f t="shared" si="0"/>
        <v>60150</v>
      </c>
      <c r="E30" s="10">
        <v>59300</v>
      </c>
      <c r="F30" s="6">
        <f t="shared" si="1"/>
        <v>850</v>
      </c>
      <c r="G30" s="12"/>
      <c r="H30" s="12"/>
      <c r="I30" s="12">
        <v>18200</v>
      </c>
      <c r="J30" s="12"/>
      <c r="K30" s="12">
        <v>4650</v>
      </c>
      <c r="L30" s="12">
        <v>14000</v>
      </c>
      <c r="M30" s="12">
        <v>20250</v>
      </c>
      <c r="N30" s="12"/>
      <c r="O30" s="10">
        <f>G30+H30+I30+J30+N30</f>
        <v>18200</v>
      </c>
      <c r="Q30" s="10">
        <f>+C30*0.025</f>
        <v>535</v>
      </c>
      <c r="R30" s="13">
        <f>+C30*0.975</f>
        <v>20865</v>
      </c>
      <c r="S30" s="21"/>
      <c r="T30" s="19"/>
      <c r="U30" s="19"/>
      <c r="V30" s="19"/>
      <c r="W30" s="19"/>
      <c r="X30" s="19"/>
      <c r="Y30" s="19"/>
      <c r="Z30" s="19" t="s">
        <v>22</v>
      </c>
      <c r="AA30" s="22"/>
    </row>
    <row r="31" spans="1:27" x14ac:dyDescent="0.25">
      <c r="A31" s="4">
        <v>45135</v>
      </c>
      <c r="B31" s="8">
        <v>38650</v>
      </c>
      <c r="C31" s="6">
        <v>19600</v>
      </c>
      <c r="D31" s="6">
        <f t="shared" si="0"/>
        <v>19050</v>
      </c>
      <c r="E31" s="10">
        <v>11000</v>
      </c>
      <c r="F31" s="6">
        <f t="shared" si="1"/>
        <v>8050</v>
      </c>
      <c r="G31" s="12"/>
      <c r="H31" s="12"/>
      <c r="I31" s="12"/>
      <c r="J31" s="12"/>
      <c r="K31" s="12"/>
      <c r="L31" s="12"/>
      <c r="M31" s="12"/>
      <c r="N31" s="12"/>
      <c r="O31" s="10">
        <f>G31+H31+I31+J31+N31</f>
        <v>0</v>
      </c>
      <c r="Q31" s="10">
        <f>+C31*0.025</f>
        <v>490</v>
      </c>
      <c r="R31" s="13">
        <f>+C31*0.975</f>
        <v>19110</v>
      </c>
      <c r="S31" s="19"/>
      <c r="T31" s="19"/>
      <c r="U31" s="19"/>
      <c r="V31" s="19"/>
      <c r="W31" s="19"/>
      <c r="X31" s="19"/>
      <c r="Y31" s="19"/>
      <c r="Z31" s="19"/>
      <c r="AA31" s="22"/>
    </row>
    <row r="32" spans="1:27" x14ac:dyDescent="0.25">
      <c r="A32" s="4">
        <v>45136</v>
      </c>
      <c r="B32" s="8">
        <v>114300</v>
      </c>
      <c r="C32" s="6">
        <v>59650</v>
      </c>
      <c r="D32" s="6">
        <f t="shared" si="0"/>
        <v>54650</v>
      </c>
      <c r="E32" s="10">
        <v>2200</v>
      </c>
      <c r="F32" s="6">
        <f t="shared" si="1"/>
        <v>52450</v>
      </c>
      <c r="G32" s="12"/>
      <c r="H32" s="12"/>
      <c r="I32" s="12"/>
      <c r="J32" s="12"/>
      <c r="K32" s="12"/>
      <c r="L32" s="12"/>
      <c r="M32" s="12"/>
      <c r="N32" s="12"/>
      <c r="O32" s="10">
        <f>G32+H32+I32+J32+N32</f>
        <v>0</v>
      </c>
      <c r="Q32" s="10">
        <f>+C32*0.025</f>
        <v>1491.25</v>
      </c>
      <c r="R32" s="13">
        <f>+C32*0.975</f>
        <v>58158.75</v>
      </c>
      <c r="S32" s="19"/>
      <c r="T32" s="19"/>
      <c r="U32" s="19"/>
      <c r="V32" s="19"/>
      <c r="W32" s="19"/>
      <c r="X32" s="19"/>
      <c r="Y32" s="19"/>
      <c r="Z32" s="19"/>
      <c r="AA32" s="22"/>
    </row>
    <row r="33" spans="1:27" x14ac:dyDescent="0.25">
      <c r="A33" s="4">
        <v>45137</v>
      </c>
      <c r="B33" s="8">
        <v>79850</v>
      </c>
      <c r="C33" s="6">
        <v>42000</v>
      </c>
      <c r="D33" s="6">
        <f>+B33-C33</f>
        <v>37850</v>
      </c>
      <c r="E33" s="10">
        <v>1650</v>
      </c>
      <c r="F33" s="6">
        <f>SUM(D33-E33)</f>
        <v>36200</v>
      </c>
      <c r="G33" s="12"/>
      <c r="H33" s="12"/>
      <c r="I33" s="12"/>
      <c r="J33" s="12"/>
      <c r="K33" s="12"/>
      <c r="L33" s="12">
        <v>1000</v>
      </c>
      <c r="M33" s="12"/>
      <c r="N33" s="12"/>
      <c r="O33" s="10">
        <f>G33+H33+I33+J33+N33</f>
        <v>0</v>
      </c>
      <c r="Q33" s="10">
        <f>+C33*0.025</f>
        <v>1050</v>
      </c>
      <c r="R33" s="13">
        <f>+C33*0.975</f>
        <v>40950</v>
      </c>
      <c r="S33" s="19"/>
      <c r="T33" s="19"/>
      <c r="U33" s="19"/>
      <c r="V33" s="19"/>
      <c r="W33" s="19"/>
      <c r="X33" s="19"/>
      <c r="Y33" s="19"/>
      <c r="Z33" s="19" t="s">
        <v>22</v>
      </c>
      <c r="AA33" s="22"/>
    </row>
    <row r="34" spans="1:27" x14ac:dyDescent="0.25">
      <c r="A34" s="4">
        <v>45138</v>
      </c>
      <c r="B34" s="8">
        <v>53800</v>
      </c>
      <c r="C34" s="6">
        <v>18500</v>
      </c>
      <c r="D34" s="6">
        <f t="shared" si="0"/>
        <v>35300</v>
      </c>
      <c r="E34" s="10">
        <v>4200</v>
      </c>
      <c r="F34" s="6">
        <f>SUM(D34-E34)</f>
        <v>31100</v>
      </c>
      <c r="G34" s="12"/>
      <c r="H34" s="12"/>
      <c r="I34" s="12"/>
      <c r="J34" s="12"/>
      <c r="K34" s="12"/>
      <c r="L34" s="12"/>
      <c r="M34" s="12"/>
      <c r="N34" s="12"/>
      <c r="O34" s="10">
        <f>G34+H34+I34+J34+N34</f>
        <v>0</v>
      </c>
      <c r="Q34" s="10">
        <f>+C34*0.025</f>
        <v>462.5</v>
      </c>
      <c r="R34" s="13">
        <f>+C34*0.975</f>
        <v>18037.5</v>
      </c>
      <c r="S34" s="19"/>
      <c r="T34" s="19"/>
      <c r="U34" s="19"/>
      <c r="V34" s="19"/>
      <c r="W34" s="19"/>
      <c r="X34" s="19"/>
      <c r="Y34" s="19"/>
      <c r="Z34" s="19"/>
      <c r="AA34" s="22"/>
    </row>
    <row r="35" spans="1:27" x14ac:dyDescent="0.25">
      <c r="A35" s="18" t="s">
        <v>17</v>
      </c>
      <c r="B35" s="8">
        <f t="shared" ref="B35:G35" si="2">SUM(B4:B34)</f>
        <v>1445700</v>
      </c>
      <c r="C35" s="6">
        <f t="shared" si="2"/>
        <v>571750</v>
      </c>
      <c r="D35" s="6">
        <f t="shared" si="2"/>
        <v>874150</v>
      </c>
      <c r="E35" s="10">
        <f t="shared" si="2"/>
        <v>281875</v>
      </c>
      <c r="F35" s="6">
        <f t="shared" si="2"/>
        <v>593575</v>
      </c>
      <c r="G35" s="12">
        <f t="shared" si="2"/>
        <v>40000</v>
      </c>
      <c r="H35" s="12">
        <f t="shared" ref="H35:O35" si="3">SUM(H4:H34)</f>
        <v>0</v>
      </c>
      <c r="I35" s="12">
        <f t="shared" si="3"/>
        <v>23200</v>
      </c>
      <c r="J35" s="12">
        <f t="shared" si="3"/>
        <v>0</v>
      </c>
      <c r="K35" s="12">
        <f t="shared" si="3"/>
        <v>16650</v>
      </c>
      <c r="L35" s="12">
        <f>SUM(L4:L34)</f>
        <v>37000</v>
      </c>
      <c r="M35" s="12">
        <f>SUM(M4:M34)</f>
        <v>20250</v>
      </c>
      <c r="N35" s="12">
        <f t="shared" si="3"/>
        <v>0</v>
      </c>
      <c r="O35" s="10">
        <f t="shared" si="3"/>
        <v>63200</v>
      </c>
      <c r="Q35" s="10">
        <f>SUM(Q4:Q34)</f>
        <v>14293.75</v>
      </c>
      <c r="R35" s="13">
        <f>SUM(R4:R34)</f>
        <v>557456.25</v>
      </c>
      <c r="S35" s="19"/>
      <c r="T35" s="19"/>
      <c r="U35" s="19"/>
      <c r="V35" s="19"/>
      <c r="W35" s="19"/>
      <c r="X35" s="19"/>
      <c r="Y35" s="19"/>
      <c r="Z35" s="19"/>
      <c r="AA35" s="22"/>
    </row>
    <row r="36" spans="1:27" x14ac:dyDescent="0.25">
      <c r="A36" s="1"/>
    </row>
    <row r="37" spans="1:27" x14ac:dyDescent="0.25">
      <c r="A37" s="1"/>
    </row>
    <row r="38" spans="1:27" x14ac:dyDescent="0.25">
      <c r="A38" s="1"/>
    </row>
    <row r="39" spans="1:27" x14ac:dyDescent="0.25">
      <c r="A39" s="1"/>
    </row>
    <row r="40" spans="1:27" x14ac:dyDescent="0.25">
      <c r="A40" s="1"/>
    </row>
    <row r="41" spans="1:27" x14ac:dyDescent="0.25">
      <c r="A41" s="1"/>
    </row>
    <row r="42" spans="1:27" x14ac:dyDescent="0.25">
      <c r="A42" s="1"/>
    </row>
    <row r="43" spans="1:27" x14ac:dyDescent="0.25">
      <c r="A43" s="1"/>
    </row>
    <row r="44" spans="1:27" x14ac:dyDescent="0.25">
      <c r="A44" s="1"/>
    </row>
    <row r="45" spans="1:27" x14ac:dyDescent="0.25">
      <c r="A45" s="1"/>
    </row>
    <row r="46" spans="1:27" x14ac:dyDescent="0.25">
      <c r="A46" s="1"/>
    </row>
    <row r="47" spans="1:27" x14ac:dyDescent="0.25">
      <c r="A47" s="1"/>
    </row>
    <row r="48" spans="1:2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7705-D55E-42C6-8E14-3D464EF23AD7}">
  <sheetPr>
    <pageSetUpPr fitToPage="1"/>
  </sheetPr>
  <dimension ref="A1:T116"/>
  <sheetViews>
    <sheetView topLeftCell="A16" zoomScaleNormal="100" workbookViewId="0">
      <selection activeCell="B2" sqref="B2"/>
    </sheetView>
  </sheetViews>
  <sheetFormatPr defaultRowHeight="15" x14ac:dyDescent="0.25"/>
  <cols>
    <col min="1" max="1" width="11.140625" customWidth="1"/>
    <col min="2" max="2" width="11.42578125" style="3" customWidth="1"/>
    <col min="3" max="3" width="10" style="3" customWidth="1"/>
    <col min="4" max="4" width="12.85546875" style="3" customWidth="1"/>
    <col min="5" max="5" width="11.7109375" style="3" bestFit="1" customWidth="1"/>
    <col min="6" max="6" width="12.5703125" style="3" bestFit="1" customWidth="1"/>
    <col min="7" max="11" width="9.140625" style="3"/>
    <col min="12" max="12" width="11.140625" style="3" bestFit="1" customWidth="1"/>
    <col min="13" max="13" width="2" customWidth="1"/>
    <col min="14" max="14" width="9.140625" style="3"/>
    <col min="15" max="15" width="10.5703125" customWidth="1"/>
    <col min="17" max="17" width="9.85546875" customWidth="1"/>
    <col min="20" max="20" width="9.28515625" customWidth="1"/>
  </cols>
  <sheetData>
    <row r="1" spans="1:20" x14ac:dyDescent="0.25">
      <c r="A1" s="15" t="s">
        <v>15</v>
      </c>
      <c r="B1" s="16">
        <v>44743</v>
      </c>
      <c r="D1" s="17" t="s">
        <v>16</v>
      </c>
      <c r="G1" s="23" t="s">
        <v>14</v>
      </c>
      <c r="H1" s="23"/>
      <c r="I1" s="23"/>
      <c r="J1" s="23"/>
      <c r="K1" s="23"/>
      <c r="Q1" s="20" t="s">
        <v>21</v>
      </c>
    </row>
    <row r="2" spans="1:20" x14ac:dyDescent="0.25">
      <c r="G2" s="14">
        <f>60000-SUM(G4:G33)</f>
        <v>0</v>
      </c>
      <c r="H2" s="14">
        <f>40000-SUM(H4:H33)</f>
        <v>8000</v>
      </c>
      <c r="I2" s="14">
        <f>40000-SUM(I4:I33)</f>
        <v>3000</v>
      </c>
      <c r="J2" s="14">
        <f>25000-SUM(J4:J33)</f>
        <v>10000</v>
      </c>
      <c r="K2" s="14">
        <f>25000-SUM(K4:K33)</f>
        <v>2000</v>
      </c>
    </row>
    <row r="3" spans="1:20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9" t="s">
        <v>11</v>
      </c>
      <c r="M3" s="2"/>
      <c r="N3" s="9" t="s">
        <v>10</v>
      </c>
      <c r="O3" s="11" t="s">
        <v>13</v>
      </c>
      <c r="P3" s="19" t="s">
        <v>18</v>
      </c>
      <c r="Q3" s="19" t="s">
        <v>6</v>
      </c>
      <c r="R3" s="19" t="s">
        <v>7</v>
      </c>
      <c r="S3" s="19" t="s">
        <v>19</v>
      </c>
      <c r="T3" s="19" t="s">
        <v>20</v>
      </c>
    </row>
    <row r="4" spans="1:20" x14ac:dyDescent="0.25">
      <c r="A4" s="4">
        <v>44743</v>
      </c>
      <c r="B4" s="8">
        <v>32050</v>
      </c>
      <c r="C4" s="6">
        <v>11650</v>
      </c>
      <c r="D4" s="6">
        <f>+B4-C4</f>
        <v>20400</v>
      </c>
      <c r="E4" s="10">
        <v>6260</v>
      </c>
      <c r="F4" s="6">
        <f t="shared" ref="F4:F34" si="0">+D4-E4</f>
        <v>14140</v>
      </c>
      <c r="G4" s="12"/>
      <c r="H4" s="12">
        <v>2000</v>
      </c>
      <c r="I4" s="12"/>
      <c r="J4" s="12"/>
      <c r="K4" s="12">
        <v>3000</v>
      </c>
      <c r="L4" s="10">
        <f t="shared" ref="L4:L34" si="1">G4+H4+I4+J4+K4</f>
        <v>5000</v>
      </c>
      <c r="N4" s="10">
        <f t="shared" ref="N4:N34" si="2">+C4*0.025</f>
        <v>291.25</v>
      </c>
      <c r="O4" s="13">
        <f t="shared" ref="O4:O34" si="3">+C4*0.975</f>
        <v>11358.75</v>
      </c>
      <c r="P4" s="19"/>
      <c r="Q4" s="19"/>
      <c r="R4" s="19"/>
      <c r="S4" s="19"/>
      <c r="T4" s="19"/>
    </row>
    <row r="5" spans="1:20" x14ac:dyDescent="0.25">
      <c r="A5" s="4">
        <v>44744</v>
      </c>
      <c r="B5" s="8">
        <v>77800</v>
      </c>
      <c r="C5" s="6">
        <v>28200</v>
      </c>
      <c r="D5" s="6">
        <f t="shared" ref="D5:D34" si="4">+B5-C5</f>
        <v>49600</v>
      </c>
      <c r="E5" s="10">
        <v>19000</v>
      </c>
      <c r="F5" s="6">
        <f t="shared" si="0"/>
        <v>30600</v>
      </c>
      <c r="G5" s="12">
        <v>15000</v>
      </c>
      <c r="H5" s="12"/>
      <c r="I5" s="12"/>
      <c r="J5" s="12"/>
      <c r="K5" s="12"/>
      <c r="L5" s="10">
        <f t="shared" si="1"/>
        <v>15000</v>
      </c>
      <c r="N5" s="10">
        <f t="shared" si="2"/>
        <v>705</v>
      </c>
      <c r="O5" s="13">
        <f t="shared" si="3"/>
        <v>27495</v>
      </c>
      <c r="P5" s="19"/>
      <c r="Q5" s="19" t="s">
        <v>22</v>
      </c>
      <c r="R5" s="19" t="s">
        <v>22</v>
      </c>
      <c r="S5" s="19"/>
      <c r="T5" s="19"/>
    </row>
    <row r="6" spans="1:20" x14ac:dyDescent="0.25">
      <c r="A6" s="4">
        <v>44745</v>
      </c>
      <c r="B6" s="8">
        <v>28250</v>
      </c>
      <c r="C6" s="6">
        <v>14650</v>
      </c>
      <c r="D6" s="6">
        <f t="shared" si="4"/>
        <v>13600</v>
      </c>
      <c r="E6" s="10">
        <v>4150</v>
      </c>
      <c r="F6" s="6">
        <f t="shared" si="0"/>
        <v>9450</v>
      </c>
      <c r="G6" s="12"/>
      <c r="H6" s="12"/>
      <c r="I6" s="12">
        <v>2000</v>
      </c>
      <c r="J6" s="12"/>
      <c r="K6" s="12">
        <v>2000</v>
      </c>
      <c r="L6" s="10">
        <f t="shared" si="1"/>
        <v>4000</v>
      </c>
      <c r="N6" s="10">
        <f t="shared" si="2"/>
        <v>366.25</v>
      </c>
      <c r="O6" s="13">
        <f t="shared" si="3"/>
        <v>14283.75</v>
      </c>
      <c r="P6" s="19" t="s">
        <v>23</v>
      </c>
      <c r="Q6" s="19" t="s">
        <v>23</v>
      </c>
      <c r="R6" s="19"/>
      <c r="S6" s="19"/>
      <c r="T6" s="19"/>
    </row>
    <row r="7" spans="1:20" x14ac:dyDescent="0.25">
      <c r="A7" s="4">
        <v>44746</v>
      </c>
      <c r="B7" s="8">
        <v>50750</v>
      </c>
      <c r="C7" s="6"/>
      <c r="D7" s="6">
        <f t="shared" si="4"/>
        <v>50750</v>
      </c>
      <c r="E7" s="10">
        <v>4450</v>
      </c>
      <c r="F7" s="6">
        <f t="shared" si="0"/>
        <v>46300</v>
      </c>
      <c r="G7" s="12"/>
      <c r="H7" s="12"/>
      <c r="I7" s="12"/>
      <c r="J7" s="12"/>
      <c r="K7" s="12">
        <v>2000</v>
      </c>
      <c r="L7" s="10">
        <f t="shared" si="1"/>
        <v>2000</v>
      </c>
      <c r="N7" s="10">
        <f t="shared" si="2"/>
        <v>0</v>
      </c>
      <c r="O7" s="13">
        <f t="shared" si="3"/>
        <v>0</v>
      </c>
      <c r="P7" s="19"/>
      <c r="Q7" s="19" t="s">
        <v>22</v>
      </c>
      <c r="R7" s="19"/>
      <c r="S7" s="19"/>
      <c r="T7" s="19"/>
    </row>
    <row r="8" spans="1:20" x14ac:dyDescent="0.25">
      <c r="A8" s="4">
        <v>44747</v>
      </c>
      <c r="B8" s="8">
        <v>48850</v>
      </c>
      <c r="C8" s="6">
        <v>12600</v>
      </c>
      <c r="D8" s="6">
        <f t="shared" si="4"/>
        <v>36250</v>
      </c>
      <c r="E8" s="10">
        <v>8000</v>
      </c>
      <c r="F8" s="6">
        <f t="shared" si="0"/>
        <v>28250</v>
      </c>
      <c r="G8" s="12"/>
      <c r="H8" s="12"/>
      <c r="I8" s="12">
        <v>5000</v>
      </c>
      <c r="J8" s="12"/>
      <c r="K8" s="12"/>
      <c r="L8" s="10">
        <f t="shared" si="1"/>
        <v>5000</v>
      </c>
      <c r="N8" s="10">
        <f t="shared" si="2"/>
        <v>315</v>
      </c>
      <c r="O8" s="13">
        <f t="shared" si="3"/>
        <v>12285</v>
      </c>
      <c r="P8" s="19"/>
      <c r="Q8" s="21" t="s">
        <v>24</v>
      </c>
      <c r="R8" s="19"/>
      <c r="S8" s="19"/>
      <c r="T8" s="19" t="s">
        <v>22</v>
      </c>
    </row>
    <row r="9" spans="1:20" x14ac:dyDescent="0.25">
      <c r="A9" s="4">
        <v>44748</v>
      </c>
      <c r="B9" s="8">
        <v>43650</v>
      </c>
      <c r="C9" s="6">
        <v>8950</v>
      </c>
      <c r="D9" s="6">
        <f t="shared" si="4"/>
        <v>34700</v>
      </c>
      <c r="E9" s="10">
        <v>21150</v>
      </c>
      <c r="F9" s="6">
        <f t="shared" si="0"/>
        <v>13550</v>
      </c>
      <c r="G9" s="12"/>
      <c r="H9" s="12">
        <v>20000</v>
      </c>
      <c r="I9" s="12"/>
      <c r="J9" s="12"/>
      <c r="K9" s="12"/>
      <c r="L9" s="10">
        <f t="shared" si="1"/>
        <v>20000</v>
      </c>
      <c r="N9" s="10">
        <f t="shared" si="2"/>
        <v>223.75</v>
      </c>
      <c r="O9" s="13">
        <f t="shared" si="3"/>
        <v>8726.25</v>
      </c>
      <c r="P9" s="19"/>
      <c r="Q9" s="19"/>
      <c r="R9" s="21" t="s">
        <v>25</v>
      </c>
      <c r="S9" s="19"/>
      <c r="T9" s="19" t="s">
        <v>22</v>
      </c>
    </row>
    <row r="10" spans="1:20" x14ac:dyDescent="0.25">
      <c r="A10" s="4">
        <v>44749</v>
      </c>
      <c r="B10" s="8">
        <v>54350</v>
      </c>
      <c r="C10" s="6">
        <v>15250</v>
      </c>
      <c r="D10" s="6">
        <f t="shared" si="4"/>
        <v>39100</v>
      </c>
      <c r="E10" s="10">
        <v>26200</v>
      </c>
      <c r="F10" s="6">
        <f t="shared" si="0"/>
        <v>12900</v>
      </c>
      <c r="G10" s="12">
        <v>15000</v>
      </c>
      <c r="H10" s="12">
        <v>8000</v>
      </c>
      <c r="I10" s="12"/>
      <c r="J10" s="12"/>
      <c r="K10" s="12">
        <v>2000</v>
      </c>
      <c r="L10" s="10">
        <f t="shared" si="1"/>
        <v>25000</v>
      </c>
      <c r="N10" s="10">
        <f t="shared" si="2"/>
        <v>381.25</v>
      </c>
      <c r="O10" s="13">
        <f t="shared" si="3"/>
        <v>14868.75</v>
      </c>
      <c r="P10" s="19"/>
      <c r="Q10" s="19"/>
      <c r="R10" s="19" t="s">
        <v>22</v>
      </c>
      <c r="S10" s="19"/>
      <c r="T10" s="19"/>
    </row>
    <row r="11" spans="1:20" x14ac:dyDescent="0.25">
      <c r="A11" s="4">
        <v>44750</v>
      </c>
      <c r="B11" s="8">
        <v>40800</v>
      </c>
      <c r="C11" s="6">
        <v>10200</v>
      </c>
      <c r="D11" s="6">
        <f t="shared" si="4"/>
        <v>30600</v>
      </c>
      <c r="E11" s="10">
        <v>13200</v>
      </c>
      <c r="F11" s="6">
        <f t="shared" si="0"/>
        <v>17400</v>
      </c>
      <c r="G11" s="12"/>
      <c r="H11" s="12"/>
      <c r="I11" s="12">
        <v>10000</v>
      </c>
      <c r="J11" s="12"/>
      <c r="K11" s="12">
        <v>3000</v>
      </c>
      <c r="L11" s="10">
        <f t="shared" si="1"/>
        <v>13000</v>
      </c>
      <c r="N11" s="10">
        <f t="shared" si="2"/>
        <v>255</v>
      </c>
      <c r="O11" s="13">
        <f t="shared" si="3"/>
        <v>9945</v>
      </c>
      <c r="P11" s="19"/>
      <c r="Q11" s="19"/>
      <c r="R11" s="21" t="s">
        <v>25</v>
      </c>
      <c r="S11" s="19"/>
      <c r="T11" s="19"/>
    </row>
    <row r="12" spans="1:20" x14ac:dyDescent="0.25">
      <c r="A12" s="4">
        <v>44751</v>
      </c>
      <c r="B12" s="8">
        <v>13100</v>
      </c>
      <c r="C12" s="6">
        <v>7800</v>
      </c>
      <c r="D12" s="6">
        <f t="shared" si="4"/>
        <v>5300</v>
      </c>
      <c r="E12" s="10"/>
      <c r="F12" s="6">
        <f t="shared" si="0"/>
        <v>5300</v>
      </c>
      <c r="G12" s="12"/>
      <c r="H12" s="12"/>
      <c r="I12" s="12"/>
      <c r="J12" s="12"/>
      <c r="K12" s="12"/>
      <c r="L12" s="10">
        <f t="shared" si="1"/>
        <v>0</v>
      </c>
      <c r="N12" s="10">
        <f t="shared" si="2"/>
        <v>195</v>
      </c>
      <c r="O12" s="13">
        <f t="shared" si="3"/>
        <v>7605</v>
      </c>
      <c r="P12" s="19"/>
      <c r="Q12" s="19"/>
      <c r="R12" s="19"/>
      <c r="S12" s="19" t="s">
        <v>22</v>
      </c>
      <c r="T12" s="19"/>
    </row>
    <row r="13" spans="1:20" x14ac:dyDescent="0.25">
      <c r="A13" s="4">
        <v>44752</v>
      </c>
      <c r="B13" s="8">
        <v>0</v>
      </c>
      <c r="C13" s="6"/>
      <c r="D13" s="6">
        <f t="shared" si="4"/>
        <v>0</v>
      </c>
      <c r="E13" s="10"/>
      <c r="F13" s="6">
        <f t="shared" si="0"/>
        <v>0</v>
      </c>
      <c r="G13" s="12"/>
      <c r="H13" s="12"/>
      <c r="I13" s="12"/>
      <c r="J13" s="12"/>
      <c r="K13" s="12"/>
      <c r="L13" s="10">
        <f t="shared" si="1"/>
        <v>0</v>
      </c>
      <c r="N13" s="10">
        <f t="shared" si="2"/>
        <v>0</v>
      </c>
      <c r="O13" s="13">
        <f t="shared" si="3"/>
        <v>0</v>
      </c>
      <c r="P13" s="19"/>
      <c r="Q13" s="19"/>
      <c r="R13" s="19"/>
      <c r="S13" s="19"/>
      <c r="T13" s="19"/>
    </row>
    <row r="14" spans="1:20" x14ac:dyDescent="0.25">
      <c r="A14" s="4">
        <v>44753</v>
      </c>
      <c r="B14" s="8">
        <v>53300</v>
      </c>
      <c r="C14" s="6">
        <v>14650</v>
      </c>
      <c r="D14" s="6">
        <f t="shared" si="4"/>
        <v>38650</v>
      </c>
      <c r="E14" s="10">
        <v>31300</v>
      </c>
      <c r="F14" s="6">
        <f t="shared" si="0"/>
        <v>7350</v>
      </c>
      <c r="G14" s="12"/>
      <c r="H14" s="12"/>
      <c r="I14" s="12"/>
      <c r="J14" s="12"/>
      <c r="K14" s="12">
        <v>2000</v>
      </c>
      <c r="L14" s="10">
        <f t="shared" si="1"/>
        <v>2000</v>
      </c>
      <c r="N14" s="10">
        <f t="shared" si="2"/>
        <v>366.25</v>
      </c>
      <c r="O14" s="13">
        <f t="shared" si="3"/>
        <v>14283.75</v>
      </c>
      <c r="P14" s="19" t="s">
        <v>23</v>
      </c>
      <c r="Q14" s="19"/>
      <c r="R14" s="19" t="s">
        <v>22</v>
      </c>
      <c r="S14" s="19"/>
      <c r="T14" s="19"/>
    </row>
    <row r="15" spans="1:20" x14ac:dyDescent="0.25">
      <c r="A15" s="4">
        <v>44754</v>
      </c>
      <c r="B15" s="8">
        <v>79400</v>
      </c>
      <c r="C15" s="6">
        <v>20300</v>
      </c>
      <c r="D15" s="6">
        <f t="shared" si="4"/>
        <v>59100</v>
      </c>
      <c r="E15" s="10">
        <v>15250</v>
      </c>
      <c r="F15" s="6">
        <f t="shared" si="0"/>
        <v>43850</v>
      </c>
      <c r="G15" s="12">
        <v>10000</v>
      </c>
      <c r="H15" s="12">
        <v>2000</v>
      </c>
      <c r="I15" s="12">
        <v>2000</v>
      </c>
      <c r="J15" s="12"/>
      <c r="K15" s="12"/>
      <c r="L15" s="10">
        <f t="shared" si="1"/>
        <v>14000</v>
      </c>
      <c r="N15" s="10">
        <f t="shared" si="2"/>
        <v>507.5</v>
      </c>
      <c r="O15" s="13">
        <f t="shared" si="3"/>
        <v>19792.5</v>
      </c>
      <c r="P15" s="19"/>
      <c r="Q15" s="19"/>
      <c r="R15" s="19"/>
      <c r="S15" s="19"/>
      <c r="T15" s="21" t="s">
        <v>25</v>
      </c>
    </row>
    <row r="16" spans="1:20" x14ac:dyDescent="0.25">
      <c r="A16" s="4">
        <v>44755</v>
      </c>
      <c r="B16" s="8">
        <v>2750</v>
      </c>
      <c r="C16" s="6"/>
      <c r="D16" s="6">
        <f t="shared" si="4"/>
        <v>2750</v>
      </c>
      <c r="E16" s="10">
        <v>300</v>
      </c>
      <c r="F16" s="6">
        <f t="shared" si="0"/>
        <v>2450</v>
      </c>
      <c r="G16" s="12"/>
      <c r="H16" s="12"/>
      <c r="I16" s="12"/>
      <c r="J16" s="12"/>
      <c r="K16" s="12">
        <v>300</v>
      </c>
      <c r="L16" s="10">
        <f t="shared" si="1"/>
        <v>300</v>
      </c>
      <c r="N16" s="10">
        <f t="shared" si="2"/>
        <v>0</v>
      </c>
      <c r="O16" s="13">
        <f t="shared" si="3"/>
        <v>0</v>
      </c>
      <c r="P16" s="19"/>
      <c r="Q16" s="19" t="s">
        <v>22</v>
      </c>
      <c r="R16" s="19"/>
      <c r="S16" s="19" t="s">
        <v>22</v>
      </c>
      <c r="T16" s="19"/>
    </row>
    <row r="17" spans="1:20" x14ac:dyDescent="0.25">
      <c r="A17" s="4">
        <v>44756</v>
      </c>
      <c r="B17" s="8">
        <v>52850</v>
      </c>
      <c r="C17" s="6">
        <v>22900</v>
      </c>
      <c r="D17" s="6">
        <f t="shared" si="4"/>
        <v>29950</v>
      </c>
      <c r="E17" s="10">
        <v>14900</v>
      </c>
      <c r="F17" s="6">
        <f t="shared" si="0"/>
        <v>15050</v>
      </c>
      <c r="G17" s="12"/>
      <c r="H17" s="12"/>
      <c r="I17" s="12">
        <v>2000</v>
      </c>
      <c r="J17" s="12">
        <v>10000</v>
      </c>
      <c r="K17" s="12">
        <v>1700</v>
      </c>
      <c r="L17" s="10">
        <f t="shared" si="1"/>
        <v>13700</v>
      </c>
      <c r="N17" s="10">
        <f t="shared" si="2"/>
        <v>572.5</v>
      </c>
      <c r="O17" s="13">
        <f t="shared" si="3"/>
        <v>22327.5</v>
      </c>
      <c r="P17" s="19"/>
      <c r="Q17" s="19" t="s">
        <v>22</v>
      </c>
      <c r="R17" s="19"/>
      <c r="S17" s="19"/>
      <c r="T17" s="19"/>
    </row>
    <row r="18" spans="1:20" x14ac:dyDescent="0.25">
      <c r="A18" s="4">
        <v>44757</v>
      </c>
      <c r="B18" s="8">
        <v>40300</v>
      </c>
      <c r="C18" s="6">
        <v>16400</v>
      </c>
      <c r="D18" s="6">
        <f t="shared" si="4"/>
        <v>23900</v>
      </c>
      <c r="E18" s="10">
        <v>16950</v>
      </c>
      <c r="F18" s="6">
        <f t="shared" si="0"/>
        <v>6950</v>
      </c>
      <c r="G18" s="12">
        <v>10000</v>
      </c>
      <c r="H18" s="12"/>
      <c r="I18" s="12"/>
      <c r="J18" s="12"/>
      <c r="K18" s="12"/>
      <c r="L18" s="10">
        <f t="shared" si="1"/>
        <v>10000</v>
      </c>
      <c r="N18" s="10">
        <f t="shared" si="2"/>
        <v>410</v>
      </c>
      <c r="O18" s="13">
        <f t="shared" si="3"/>
        <v>15990</v>
      </c>
      <c r="P18" s="21" t="s">
        <v>25</v>
      </c>
      <c r="Q18" s="19" t="s">
        <v>23</v>
      </c>
      <c r="R18" s="19"/>
      <c r="S18" s="19"/>
      <c r="T18" s="19"/>
    </row>
    <row r="19" spans="1:20" x14ac:dyDescent="0.25">
      <c r="A19" s="4">
        <v>44758</v>
      </c>
      <c r="B19" s="8">
        <v>54000</v>
      </c>
      <c r="C19" s="6">
        <v>21400</v>
      </c>
      <c r="D19" s="6">
        <f t="shared" si="4"/>
        <v>32600</v>
      </c>
      <c r="E19" s="10">
        <v>1460</v>
      </c>
      <c r="F19" s="6">
        <f t="shared" si="0"/>
        <v>31140</v>
      </c>
      <c r="G19" s="12"/>
      <c r="H19" s="12"/>
      <c r="I19" s="12"/>
      <c r="J19" s="12"/>
      <c r="K19" s="12"/>
      <c r="L19" s="10">
        <f t="shared" si="1"/>
        <v>0</v>
      </c>
      <c r="N19" s="10">
        <f t="shared" si="2"/>
        <v>535</v>
      </c>
      <c r="O19" s="13">
        <f t="shared" si="3"/>
        <v>20865</v>
      </c>
      <c r="P19" s="19"/>
      <c r="Q19" s="19" t="s">
        <v>22</v>
      </c>
      <c r="R19" s="19"/>
      <c r="S19" s="19"/>
      <c r="T19" s="19"/>
    </row>
    <row r="20" spans="1:20" x14ac:dyDescent="0.25">
      <c r="A20" s="4">
        <v>44759</v>
      </c>
      <c r="B20" s="8">
        <v>46150</v>
      </c>
      <c r="C20" s="6">
        <v>27650</v>
      </c>
      <c r="D20" s="6">
        <f t="shared" si="4"/>
        <v>18500</v>
      </c>
      <c r="E20" s="10">
        <v>5200</v>
      </c>
      <c r="F20" s="6">
        <f t="shared" si="0"/>
        <v>13300</v>
      </c>
      <c r="G20" s="12"/>
      <c r="H20" s="12"/>
      <c r="I20" s="12">
        <v>3000</v>
      </c>
      <c r="J20" s="12"/>
      <c r="K20" s="12">
        <v>2000</v>
      </c>
      <c r="L20" s="10">
        <f t="shared" si="1"/>
        <v>5000</v>
      </c>
      <c r="N20" s="10">
        <f t="shared" si="2"/>
        <v>691.25</v>
      </c>
      <c r="O20" s="13">
        <f t="shared" si="3"/>
        <v>26958.75</v>
      </c>
      <c r="P20" s="19"/>
      <c r="Q20" s="19" t="s">
        <v>22</v>
      </c>
      <c r="R20" s="19"/>
      <c r="S20" s="19"/>
      <c r="T20" s="19"/>
    </row>
    <row r="21" spans="1:20" x14ac:dyDescent="0.25">
      <c r="A21" s="4">
        <v>44760</v>
      </c>
      <c r="B21" s="8">
        <v>36700</v>
      </c>
      <c r="C21" s="6">
        <v>4100</v>
      </c>
      <c r="D21" s="6">
        <f t="shared" si="4"/>
        <v>32600</v>
      </c>
      <c r="E21" s="10">
        <v>6200</v>
      </c>
      <c r="F21" s="6">
        <f t="shared" si="0"/>
        <v>26400</v>
      </c>
      <c r="G21" s="12"/>
      <c r="H21" s="12"/>
      <c r="I21" s="12">
        <v>1000</v>
      </c>
      <c r="J21" s="12"/>
      <c r="K21" s="12">
        <v>1000</v>
      </c>
      <c r="L21" s="10">
        <f t="shared" si="1"/>
        <v>2000</v>
      </c>
      <c r="N21" s="10">
        <f t="shared" si="2"/>
        <v>102.5</v>
      </c>
      <c r="O21" s="13">
        <f t="shared" si="3"/>
        <v>3997.5</v>
      </c>
      <c r="P21" s="19"/>
      <c r="Q21" s="19" t="s">
        <v>22</v>
      </c>
      <c r="R21" s="19"/>
      <c r="S21" s="19"/>
      <c r="T21" s="19"/>
    </row>
    <row r="22" spans="1:20" x14ac:dyDescent="0.25">
      <c r="A22" s="4">
        <v>44761</v>
      </c>
      <c r="B22" s="8">
        <v>28800</v>
      </c>
      <c r="C22" s="6">
        <v>16200</v>
      </c>
      <c r="D22" s="6">
        <f t="shared" si="4"/>
        <v>12600</v>
      </c>
      <c r="E22" s="10">
        <v>9200</v>
      </c>
      <c r="F22" s="6">
        <f t="shared" si="0"/>
        <v>3400</v>
      </c>
      <c r="G22" s="12">
        <v>5000</v>
      </c>
      <c r="H22" s="12"/>
      <c r="I22" s="12"/>
      <c r="J22" s="12">
        <v>2000</v>
      </c>
      <c r="K22" s="12">
        <v>1000</v>
      </c>
      <c r="L22" s="10">
        <f t="shared" si="1"/>
        <v>8000</v>
      </c>
      <c r="N22" s="10">
        <f t="shared" si="2"/>
        <v>405</v>
      </c>
      <c r="O22" s="13">
        <f t="shared" si="3"/>
        <v>15795</v>
      </c>
      <c r="P22" s="19"/>
      <c r="Q22" s="19" t="s">
        <v>22</v>
      </c>
      <c r="R22" s="19"/>
      <c r="S22" s="19"/>
      <c r="T22" s="19"/>
    </row>
    <row r="23" spans="1:20" x14ac:dyDescent="0.25">
      <c r="A23" s="4">
        <v>44762</v>
      </c>
      <c r="B23" s="8">
        <v>37750</v>
      </c>
      <c r="C23" s="6">
        <v>16150</v>
      </c>
      <c r="D23" s="6">
        <f t="shared" si="4"/>
        <v>21600</v>
      </c>
      <c r="E23" s="10">
        <v>4850</v>
      </c>
      <c r="F23" s="6">
        <f t="shared" si="0"/>
        <v>16750</v>
      </c>
      <c r="G23" s="12"/>
      <c r="H23" s="12"/>
      <c r="I23" s="12">
        <v>2000</v>
      </c>
      <c r="J23" s="12"/>
      <c r="K23" s="12"/>
      <c r="L23" s="10">
        <f t="shared" si="1"/>
        <v>2000</v>
      </c>
      <c r="N23" s="10">
        <f t="shared" si="2"/>
        <v>403.75</v>
      </c>
      <c r="O23" s="13">
        <f t="shared" si="3"/>
        <v>15746.25</v>
      </c>
      <c r="P23" s="19"/>
      <c r="Q23" s="19"/>
      <c r="R23" s="19"/>
      <c r="S23" s="19"/>
      <c r="T23" s="19"/>
    </row>
    <row r="24" spans="1:20" x14ac:dyDescent="0.25">
      <c r="A24" s="4">
        <v>44763</v>
      </c>
      <c r="B24" s="8">
        <v>27500</v>
      </c>
      <c r="C24" s="6">
        <v>11400</v>
      </c>
      <c r="D24" s="6">
        <f t="shared" si="4"/>
        <v>16100</v>
      </c>
      <c r="E24" s="10">
        <v>6200</v>
      </c>
      <c r="F24" s="6">
        <f t="shared" si="0"/>
        <v>9900</v>
      </c>
      <c r="G24" s="12">
        <v>5000</v>
      </c>
      <c r="H24" s="12"/>
      <c r="I24" s="12"/>
      <c r="J24" s="12"/>
      <c r="K24" s="12"/>
      <c r="L24" s="10">
        <f t="shared" si="1"/>
        <v>5000</v>
      </c>
      <c r="N24" s="10">
        <f t="shared" si="2"/>
        <v>285</v>
      </c>
      <c r="O24" s="13">
        <f t="shared" si="3"/>
        <v>11115</v>
      </c>
      <c r="P24" s="19"/>
      <c r="Q24" s="19"/>
      <c r="R24" s="19"/>
      <c r="S24" s="19" t="s">
        <v>22</v>
      </c>
      <c r="T24" s="19"/>
    </row>
    <row r="25" spans="1:20" x14ac:dyDescent="0.25">
      <c r="A25" s="4">
        <v>44764</v>
      </c>
      <c r="B25" s="8">
        <v>37550</v>
      </c>
      <c r="C25" s="6">
        <v>17800</v>
      </c>
      <c r="D25" s="6">
        <f t="shared" si="4"/>
        <v>19750</v>
      </c>
      <c r="E25" s="10">
        <v>4970</v>
      </c>
      <c r="F25" s="6">
        <f t="shared" si="0"/>
        <v>14780</v>
      </c>
      <c r="G25" s="12"/>
      <c r="H25" s="12"/>
      <c r="I25" s="12">
        <v>2000</v>
      </c>
      <c r="J25" s="12"/>
      <c r="K25" s="12">
        <v>500</v>
      </c>
      <c r="L25" s="10">
        <f t="shared" si="1"/>
        <v>2500</v>
      </c>
      <c r="N25" s="10">
        <f t="shared" si="2"/>
        <v>445</v>
      </c>
      <c r="O25" s="13">
        <f t="shared" si="3"/>
        <v>17355</v>
      </c>
      <c r="P25" s="19"/>
      <c r="Q25" s="19"/>
      <c r="R25" s="19"/>
      <c r="S25" s="19"/>
      <c r="T25" s="19"/>
    </row>
    <row r="26" spans="1:20" x14ac:dyDescent="0.25">
      <c r="A26" s="4">
        <v>44765</v>
      </c>
      <c r="B26" s="8">
        <v>88600</v>
      </c>
      <c r="C26" s="6">
        <v>31400</v>
      </c>
      <c r="D26" s="6">
        <f t="shared" si="4"/>
        <v>57200</v>
      </c>
      <c r="E26" s="10">
        <v>10750</v>
      </c>
      <c r="F26" s="6">
        <f t="shared" si="0"/>
        <v>46450</v>
      </c>
      <c r="G26" s="12"/>
      <c r="H26" s="12"/>
      <c r="I26" s="12">
        <v>5000</v>
      </c>
      <c r="J26" s="12">
        <v>3000</v>
      </c>
      <c r="K26" s="12">
        <v>500</v>
      </c>
      <c r="L26" s="10">
        <f t="shared" si="1"/>
        <v>8500</v>
      </c>
      <c r="N26" s="10">
        <f t="shared" si="2"/>
        <v>785</v>
      </c>
      <c r="O26" s="13">
        <f t="shared" si="3"/>
        <v>30615</v>
      </c>
      <c r="P26" s="19"/>
      <c r="Q26" s="19"/>
      <c r="R26" s="19"/>
      <c r="S26" s="19"/>
      <c r="T26" s="19"/>
    </row>
    <row r="27" spans="1:20" x14ac:dyDescent="0.25">
      <c r="A27" s="4">
        <v>44766</v>
      </c>
      <c r="B27" s="8">
        <v>35100</v>
      </c>
      <c r="C27" s="6">
        <v>10150</v>
      </c>
      <c r="D27" s="6">
        <f t="shared" si="4"/>
        <v>24950</v>
      </c>
      <c r="E27" s="10">
        <v>6870</v>
      </c>
      <c r="F27" s="6">
        <f t="shared" si="0"/>
        <v>18080</v>
      </c>
      <c r="G27" s="12"/>
      <c r="H27" s="12"/>
      <c r="I27" s="12"/>
      <c r="J27" s="12"/>
      <c r="K27" s="12"/>
      <c r="L27" s="10">
        <f t="shared" si="1"/>
        <v>0</v>
      </c>
      <c r="N27" s="10">
        <f t="shared" si="2"/>
        <v>253.75</v>
      </c>
      <c r="O27" s="13">
        <f t="shared" si="3"/>
        <v>9896.25</v>
      </c>
      <c r="P27" s="19"/>
      <c r="Q27" s="19"/>
      <c r="R27" s="19"/>
      <c r="S27" s="19"/>
      <c r="T27" s="19"/>
    </row>
    <row r="28" spans="1:20" x14ac:dyDescent="0.25">
      <c r="A28" s="4">
        <v>44767</v>
      </c>
      <c r="B28" s="8">
        <v>29700</v>
      </c>
      <c r="C28" s="6">
        <v>6400</v>
      </c>
      <c r="D28" s="6">
        <f t="shared" si="4"/>
        <v>23300</v>
      </c>
      <c r="E28" s="10">
        <v>1700</v>
      </c>
      <c r="F28" s="6">
        <f t="shared" si="0"/>
        <v>21600</v>
      </c>
      <c r="G28" s="12"/>
      <c r="H28" s="12"/>
      <c r="I28" s="12"/>
      <c r="J28" s="12"/>
      <c r="K28" s="12">
        <v>500</v>
      </c>
      <c r="L28" s="10">
        <f t="shared" si="1"/>
        <v>500</v>
      </c>
      <c r="N28" s="10">
        <f t="shared" si="2"/>
        <v>160</v>
      </c>
      <c r="O28" s="13">
        <f t="shared" si="3"/>
        <v>6240</v>
      </c>
      <c r="P28" s="19"/>
      <c r="Q28" s="19"/>
      <c r="R28" s="19" t="s">
        <v>22</v>
      </c>
      <c r="S28" s="19"/>
      <c r="T28" s="19"/>
    </row>
    <row r="29" spans="1:20" x14ac:dyDescent="0.25">
      <c r="A29" s="4">
        <v>44768</v>
      </c>
      <c r="B29" s="8">
        <v>40550</v>
      </c>
      <c r="C29" s="6">
        <v>19650</v>
      </c>
      <c r="D29" s="6">
        <f t="shared" si="4"/>
        <v>20900</v>
      </c>
      <c r="E29" s="10">
        <v>1750</v>
      </c>
      <c r="F29" s="6">
        <f t="shared" si="0"/>
        <v>19150</v>
      </c>
      <c r="G29" s="12"/>
      <c r="H29" s="12"/>
      <c r="I29" s="12"/>
      <c r="J29" s="12"/>
      <c r="K29" s="12">
        <v>500</v>
      </c>
      <c r="L29" s="10">
        <f t="shared" si="1"/>
        <v>500</v>
      </c>
      <c r="N29" s="10">
        <f t="shared" si="2"/>
        <v>491.25</v>
      </c>
      <c r="O29" s="13">
        <f t="shared" si="3"/>
        <v>19158.75</v>
      </c>
      <c r="P29" s="19"/>
      <c r="Q29" s="19"/>
      <c r="R29" s="21" t="s">
        <v>25</v>
      </c>
      <c r="S29" s="19"/>
      <c r="T29" s="19"/>
    </row>
    <row r="30" spans="1:20" x14ac:dyDescent="0.25">
      <c r="A30" s="4">
        <v>44769</v>
      </c>
      <c r="B30" s="8">
        <v>47550</v>
      </c>
      <c r="C30" s="6">
        <v>22300</v>
      </c>
      <c r="D30" s="6">
        <f t="shared" si="4"/>
        <v>25250</v>
      </c>
      <c r="E30" s="10">
        <v>2150</v>
      </c>
      <c r="F30" s="6">
        <f t="shared" si="0"/>
        <v>23100</v>
      </c>
      <c r="G30" s="12"/>
      <c r="H30" s="12"/>
      <c r="I30" s="12">
        <v>1000</v>
      </c>
      <c r="J30" s="12"/>
      <c r="K30" s="12"/>
      <c r="L30" s="10">
        <f t="shared" si="1"/>
        <v>1000</v>
      </c>
      <c r="N30" s="10">
        <f t="shared" si="2"/>
        <v>557.5</v>
      </c>
      <c r="O30" s="13">
        <f t="shared" si="3"/>
        <v>21742.5</v>
      </c>
      <c r="P30" s="21" t="s">
        <v>25</v>
      </c>
      <c r="Q30" s="19" t="s">
        <v>22</v>
      </c>
      <c r="R30" s="19"/>
      <c r="S30" s="19"/>
      <c r="T30" s="19"/>
    </row>
    <row r="31" spans="1:20" x14ac:dyDescent="0.25">
      <c r="A31" s="4">
        <v>44770</v>
      </c>
      <c r="B31" s="8">
        <v>51050</v>
      </c>
      <c r="C31" s="6">
        <v>13550</v>
      </c>
      <c r="D31" s="6">
        <f t="shared" si="4"/>
        <v>37500</v>
      </c>
      <c r="E31" s="10">
        <v>5150</v>
      </c>
      <c r="F31" s="6">
        <f t="shared" si="0"/>
        <v>32350</v>
      </c>
      <c r="G31" s="12"/>
      <c r="H31" s="12"/>
      <c r="I31" s="12"/>
      <c r="J31" s="12"/>
      <c r="K31" s="12">
        <v>500</v>
      </c>
      <c r="L31" s="10">
        <f t="shared" si="1"/>
        <v>500</v>
      </c>
      <c r="N31" s="10">
        <f t="shared" si="2"/>
        <v>338.75</v>
      </c>
      <c r="O31" s="13">
        <f t="shared" si="3"/>
        <v>13211.25</v>
      </c>
      <c r="P31" s="19" t="s">
        <v>22</v>
      </c>
      <c r="Q31" s="19" t="s">
        <v>22</v>
      </c>
      <c r="R31" s="19"/>
      <c r="S31" s="19"/>
      <c r="T31" s="19"/>
    </row>
    <row r="32" spans="1:20" x14ac:dyDescent="0.25">
      <c r="A32" s="4">
        <v>44771</v>
      </c>
      <c r="B32" s="8">
        <v>36500</v>
      </c>
      <c r="C32" s="6">
        <v>4050</v>
      </c>
      <c r="D32" s="6">
        <f t="shared" si="4"/>
        <v>32450</v>
      </c>
      <c r="E32" s="10">
        <v>1200</v>
      </c>
      <c r="F32" s="6">
        <f t="shared" si="0"/>
        <v>31250</v>
      </c>
      <c r="G32" s="12"/>
      <c r="H32" s="12"/>
      <c r="I32" s="12"/>
      <c r="J32" s="12"/>
      <c r="K32" s="12"/>
      <c r="L32" s="10">
        <f t="shared" si="1"/>
        <v>0</v>
      </c>
      <c r="N32" s="10">
        <f t="shared" si="2"/>
        <v>101.25</v>
      </c>
      <c r="O32" s="13">
        <f t="shared" si="3"/>
        <v>3948.75</v>
      </c>
      <c r="P32" s="19"/>
      <c r="Q32" s="19"/>
      <c r="R32" s="19"/>
      <c r="S32" s="19"/>
      <c r="T32" s="19" t="s">
        <v>22</v>
      </c>
    </row>
    <row r="33" spans="1:20" x14ac:dyDescent="0.25">
      <c r="A33" s="4">
        <v>44772</v>
      </c>
      <c r="B33" s="8">
        <v>123050</v>
      </c>
      <c r="C33" s="6">
        <v>30550</v>
      </c>
      <c r="D33" s="6">
        <f t="shared" si="4"/>
        <v>92500</v>
      </c>
      <c r="E33" s="10">
        <v>8100</v>
      </c>
      <c r="F33" s="6">
        <f t="shared" si="0"/>
        <v>84400</v>
      </c>
      <c r="G33" s="12"/>
      <c r="H33" s="12"/>
      <c r="I33" s="12">
        <v>2000</v>
      </c>
      <c r="J33" s="12"/>
      <c r="K33" s="12">
        <v>500</v>
      </c>
      <c r="L33" s="10">
        <f t="shared" si="1"/>
        <v>2500</v>
      </c>
      <c r="N33" s="10">
        <f t="shared" si="2"/>
        <v>763.75</v>
      </c>
      <c r="O33" s="13">
        <f t="shared" si="3"/>
        <v>29786.25</v>
      </c>
      <c r="P33" s="19"/>
      <c r="Q33" s="19"/>
      <c r="R33" s="19"/>
      <c r="S33" s="19"/>
      <c r="T33" s="19"/>
    </row>
    <row r="34" spans="1:20" x14ac:dyDescent="0.25">
      <c r="A34" s="4">
        <v>44773</v>
      </c>
      <c r="B34" s="8">
        <v>99550</v>
      </c>
      <c r="C34" s="6">
        <v>42600</v>
      </c>
      <c r="D34" s="6">
        <f t="shared" si="4"/>
        <v>56950</v>
      </c>
      <c r="E34" s="10">
        <v>14000</v>
      </c>
      <c r="F34" s="6">
        <f t="shared" si="0"/>
        <v>42950</v>
      </c>
      <c r="G34" s="12"/>
      <c r="H34" s="12"/>
      <c r="I34" s="12">
        <v>700</v>
      </c>
      <c r="J34" s="12">
        <v>10000</v>
      </c>
      <c r="K34" s="12">
        <v>2000</v>
      </c>
      <c r="L34" s="10">
        <f t="shared" si="1"/>
        <v>12700</v>
      </c>
      <c r="N34" s="10">
        <f t="shared" si="2"/>
        <v>1065</v>
      </c>
      <c r="O34" s="13">
        <f t="shared" si="3"/>
        <v>41535</v>
      </c>
      <c r="P34" s="19"/>
      <c r="Q34" s="19"/>
      <c r="R34" s="19"/>
      <c r="S34" s="19"/>
      <c r="T34" s="19"/>
    </row>
    <row r="35" spans="1:20" x14ac:dyDescent="0.25">
      <c r="A35" s="18" t="s">
        <v>26</v>
      </c>
      <c r="B35" s="8">
        <f>SUM(B4:B34)</f>
        <v>1438300</v>
      </c>
      <c r="C35" s="8">
        <f t="shared" ref="C35:O35" si="5">SUM(C4:C34)</f>
        <v>478900</v>
      </c>
      <c r="D35" s="8">
        <f t="shared" si="5"/>
        <v>959400</v>
      </c>
      <c r="E35" s="8">
        <f t="shared" si="5"/>
        <v>270860</v>
      </c>
      <c r="F35" s="8">
        <f t="shared" si="5"/>
        <v>688540</v>
      </c>
      <c r="G35" s="8">
        <f t="shared" si="5"/>
        <v>60000</v>
      </c>
      <c r="H35" s="8">
        <f t="shared" si="5"/>
        <v>32000</v>
      </c>
      <c r="I35" s="8">
        <f t="shared" si="5"/>
        <v>37700</v>
      </c>
      <c r="J35" s="8">
        <f t="shared" si="5"/>
        <v>25000</v>
      </c>
      <c r="K35" s="8">
        <f t="shared" si="5"/>
        <v>25000</v>
      </c>
      <c r="L35" s="8">
        <f t="shared" si="5"/>
        <v>179700</v>
      </c>
      <c r="M35" s="8">
        <f t="shared" si="5"/>
        <v>0</v>
      </c>
      <c r="N35" s="8">
        <f t="shared" si="5"/>
        <v>11972.5</v>
      </c>
      <c r="O35" s="8">
        <f t="shared" si="5"/>
        <v>466927.5</v>
      </c>
      <c r="P35" s="19"/>
      <c r="Q35" s="19"/>
      <c r="R35" s="19"/>
      <c r="S35" s="19"/>
      <c r="T35" s="19"/>
    </row>
    <row r="36" spans="1:20" x14ac:dyDescent="0.25">
      <c r="A36" s="1"/>
    </row>
    <row r="37" spans="1:20" x14ac:dyDescent="0.25">
      <c r="A37" s="1"/>
    </row>
    <row r="38" spans="1:20" x14ac:dyDescent="0.25">
      <c r="A38" s="1"/>
    </row>
    <row r="39" spans="1:20" x14ac:dyDescent="0.25">
      <c r="A39" s="1"/>
    </row>
    <row r="40" spans="1:20" x14ac:dyDescent="0.25">
      <c r="A40" s="1"/>
    </row>
    <row r="41" spans="1:20" x14ac:dyDescent="0.25">
      <c r="A41" s="1"/>
    </row>
    <row r="42" spans="1:20" x14ac:dyDescent="0.25">
      <c r="A42" s="1"/>
    </row>
    <row r="43" spans="1:20" x14ac:dyDescent="0.25">
      <c r="A43" s="1"/>
    </row>
    <row r="44" spans="1:20" x14ac:dyDescent="0.25">
      <c r="A44" s="1"/>
    </row>
    <row r="45" spans="1:20" x14ac:dyDescent="0.25">
      <c r="A45" s="1"/>
    </row>
    <row r="46" spans="1:20" x14ac:dyDescent="0.25">
      <c r="A46" s="1"/>
    </row>
    <row r="47" spans="1:20" x14ac:dyDescent="0.25">
      <c r="A47" s="1"/>
    </row>
    <row r="48" spans="1:2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11811023622047245" right="0" top="0.74803149606299213" bottom="0.74803149606299213" header="0" footer="0"/>
  <pageSetup paperSize="5" scale="88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AA9F-96AD-4B7F-B459-3EF1D63364E3}">
  <dimension ref="A1:U116"/>
  <sheetViews>
    <sheetView zoomScale="90" zoomScaleNormal="90" workbookViewId="0">
      <selection activeCell="A29" sqref="A29"/>
    </sheetView>
  </sheetViews>
  <sheetFormatPr defaultRowHeight="15" x14ac:dyDescent="0.25"/>
  <cols>
    <col min="1" max="1" width="13.140625" customWidth="1"/>
    <col min="2" max="2" width="12.140625" style="3" customWidth="1"/>
    <col min="3" max="3" width="11.28515625" style="3" customWidth="1"/>
    <col min="4" max="4" width="12.42578125" style="3" customWidth="1"/>
    <col min="5" max="5" width="11.28515625" style="3" customWidth="1"/>
    <col min="6" max="6" width="13.85546875" style="3" customWidth="1"/>
    <col min="7" max="7" width="9.7109375" style="3" customWidth="1"/>
    <col min="8" max="8" width="9.85546875" style="3" customWidth="1"/>
    <col min="9" max="9" width="10.42578125" style="3" customWidth="1"/>
    <col min="10" max="10" width="10" style="3" customWidth="1"/>
    <col min="11" max="11" width="9.5703125" style="3" customWidth="1"/>
    <col min="12" max="12" width="11.140625" style="3" bestFit="1" customWidth="1"/>
    <col min="13" max="13" width="2" customWidth="1"/>
    <col min="14" max="14" width="10.140625" style="3" customWidth="1"/>
    <col min="15" max="15" width="9.7109375" customWidth="1"/>
    <col min="16" max="16" width="10.28515625" customWidth="1"/>
  </cols>
  <sheetData>
    <row r="1" spans="1:21" x14ac:dyDescent="0.25">
      <c r="A1" s="15" t="s">
        <v>15</v>
      </c>
      <c r="B1" s="16">
        <v>44774</v>
      </c>
      <c r="D1" s="17" t="s">
        <v>16</v>
      </c>
      <c r="G1" s="23" t="s">
        <v>14</v>
      </c>
      <c r="H1" s="23"/>
      <c r="I1" s="23"/>
      <c r="J1" s="23"/>
      <c r="K1" s="23"/>
      <c r="Q1" s="20" t="s">
        <v>21</v>
      </c>
    </row>
    <row r="2" spans="1:21" x14ac:dyDescent="0.25">
      <c r="G2" s="14">
        <f>60000-SUM(G4:G33)</f>
        <v>-800</v>
      </c>
      <c r="H2" s="14">
        <f>40000-SUM(H4:H33)</f>
        <v>3300</v>
      </c>
      <c r="I2" s="14">
        <f>40000-SUM(I4:I33)</f>
        <v>20000</v>
      </c>
      <c r="J2" s="14">
        <f>25000-SUM(J4:J33)</f>
        <v>-1000</v>
      </c>
      <c r="K2" s="14">
        <f>30000-SUM(K4:K33)</f>
        <v>10200</v>
      </c>
    </row>
    <row r="3" spans="1:21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9" t="s">
        <v>11</v>
      </c>
      <c r="M3" s="2"/>
      <c r="N3" s="9" t="s">
        <v>10</v>
      </c>
      <c r="O3" s="11" t="s">
        <v>13</v>
      </c>
      <c r="P3" s="19" t="s">
        <v>18</v>
      </c>
      <c r="Q3" s="19" t="s">
        <v>6</v>
      </c>
      <c r="R3" s="19" t="s">
        <v>7</v>
      </c>
      <c r="S3" s="19" t="s">
        <v>19</v>
      </c>
      <c r="T3" s="19" t="s">
        <v>20</v>
      </c>
      <c r="U3" s="22" t="s">
        <v>27</v>
      </c>
    </row>
    <row r="4" spans="1:21" x14ac:dyDescent="0.25">
      <c r="A4" s="4">
        <v>44774</v>
      </c>
      <c r="B4" s="8">
        <v>48900</v>
      </c>
      <c r="C4" s="6">
        <v>18000</v>
      </c>
      <c r="D4" s="6">
        <f>+B4-C4</f>
        <v>30900</v>
      </c>
      <c r="E4" s="10">
        <v>6350</v>
      </c>
      <c r="F4" s="6">
        <f t="shared" ref="F4:F34" si="0">+D4-E4</f>
        <v>24550</v>
      </c>
      <c r="G4" s="12">
        <v>2000</v>
      </c>
      <c r="H4" s="12"/>
      <c r="I4" s="12">
        <v>1000</v>
      </c>
      <c r="J4" s="12"/>
      <c r="K4" s="12">
        <v>800</v>
      </c>
      <c r="L4" s="10">
        <f t="shared" ref="L4:L33" si="1">G4+H4+I4+J4+K4</f>
        <v>3800</v>
      </c>
      <c r="N4" s="10">
        <f t="shared" ref="N4:N34" si="2">+C4*0.025</f>
        <v>450</v>
      </c>
      <c r="O4" s="13">
        <f t="shared" ref="O4:O34" si="3">+C4*0.975</f>
        <v>17550</v>
      </c>
      <c r="P4" s="19"/>
      <c r="Q4" s="19"/>
      <c r="R4" s="19"/>
      <c r="S4" s="19"/>
      <c r="T4" s="19"/>
      <c r="U4" s="22">
        <v>20420</v>
      </c>
    </row>
    <row r="5" spans="1:21" x14ac:dyDescent="0.25">
      <c r="A5" s="4">
        <v>44775</v>
      </c>
      <c r="B5" s="8">
        <v>46100</v>
      </c>
      <c r="C5" s="6">
        <v>23300</v>
      </c>
      <c r="D5" s="6">
        <f t="shared" ref="D5:D34" si="4">+B5-C5</f>
        <v>22800</v>
      </c>
      <c r="E5" s="10">
        <v>7610</v>
      </c>
      <c r="F5" s="6">
        <f t="shared" si="0"/>
        <v>15190</v>
      </c>
      <c r="G5" s="12"/>
      <c r="H5" s="12">
        <v>2000</v>
      </c>
      <c r="I5" s="12">
        <v>1000</v>
      </c>
      <c r="J5" s="12"/>
      <c r="K5" s="12">
        <v>800</v>
      </c>
      <c r="L5" s="10">
        <f t="shared" si="1"/>
        <v>3800</v>
      </c>
      <c r="N5" s="10">
        <f t="shared" si="2"/>
        <v>582.5</v>
      </c>
      <c r="O5" s="13">
        <f t="shared" si="3"/>
        <v>22717.5</v>
      </c>
      <c r="P5" s="19"/>
      <c r="Q5" s="19"/>
      <c r="R5" s="19"/>
      <c r="S5" s="19"/>
      <c r="T5" s="19"/>
      <c r="U5" s="22">
        <v>20550</v>
      </c>
    </row>
    <row r="6" spans="1:21" x14ac:dyDescent="0.25">
      <c r="A6" s="4">
        <v>44776</v>
      </c>
      <c r="B6" s="8">
        <v>60300</v>
      </c>
      <c r="C6" s="6">
        <v>27850</v>
      </c>
      <c r="D6" s="6">
        <f t="shared" si="4"/>
        <v>32450</v>
      </c>
      <c r="E6" s="10">
        <v>7000</v>
      </c>
      <c r="F6" s="6">
        <f t="shared" si="0"/>
        <v>25450</v>
      </c>
      <c r="G6" s="12"/>
      <c r="H6" s="12">
        <v>2000</v>
      </c>
      <c r="I6" s="12"/>
      <c r="J6" s="12"/>
      <c r="K6" s="12">
        <v>800</v>
      </c>
      <c r="L6" s="10">
        <f t="shared" si="1"/>
        <v>2800</v>
      </c>
      <c r="N6" s="10">
        <f t="shared" si="2"/>
        <v>696.25</v>
      </c>
      <c r="O6" s="13">
        <f t="shared" si="3"/>
        <v>27153.75</v>
      </c>
      <c r="P6" s="19"/>
      <c r="Q6" s="19"/>
      <c r="R6" s="19" t="s">
        <v>22</v>
      </c>
      <c r="S6" s="19"/>
      <c r="T6" s="19"/>
      <c r="U6" s="22">
        <v>24675</v>
      </c>
    </row>
    <row r="7" spans="1:21" x14ac:dyDescent="0.25">
      <c r="A7" s="4">
        <v>44777</v>
      </c>
      <c r="B7" s="8">
        <v>58550</v>
      </c>
      <c r="C7" s="6">
        <v>3700</v>
      </c>
      <c r="D7" s="6">
        <f t="shared" si="4"/>
        <v>54850</v>
      </c>
      <c r="E7" s="10">
        <v>4800</v>
      </c>
      <c r="F7" s="6">
        <f t="shared" si="0"/>
        <v>50050</v>
      </c>
      <c r="G7" s="12"/>
      <c r="H7" s="12"/>
      <c r="I7" s="12">
        <v>1000</v>
      </c>
      <c r="J7" s="12"/>
      <c r="K7" s="12">
        <v>1600</v>
      </c>
      <c r="L7" s="10">
        <f t="shared" si="1"/>
        <v>2600</v>
      </c>
      <c r="N7" s="10">
        <f t="shared" si="2"/>
        <v>92.5</v>
      </c>
      <c r="O7" s="13">
        <f t="shared" si="3"/>
        <v>3607.5</v>
      </c>
      <c r="P7" s="19" t="s">
        <v>28</v>
      </c>
      <c r="Q7" s="19"/>
      <c r="R7" s="21" t="s">
        <v>25</v>
      </c>
      <c r="S7" s="19"/>
      <c r="T7" s="19"/>
      <c r="U7" s="22">
        <v>23660</v>
      </c>
    </row>
    <row r="8" spans="1:21" x14ac:dyDescent="0.25">
      <c r="A8" s="4">
        <v>44778</v>
      </c>
      <c r="B8" s="8">
        <v>75400</v>
      </c>
      <c r="C8" s="6">
        <v>44150</v>
      </c>
      <c r="D8" s="6">
        <f t="shared" si="4"/>
        <v>31250</v>
      </c>
      <c r="E8" s="10">
        <v>11850</v>
      </c>
      <c r="F8" s="6">
        <f t="shared" si="0"/>
        <v>19400</v>
      </c>
      <c r="G8" s="12">
        <v>2000</v>
      </c>
      <c r="H8" s="12"/>
      <c r="I8" s="12"/>
      <c r="J8" s="12">
        <v>5000</v>
      </c>
      <c r="K8" s="12"/>
      <c r="L8" s="10">
        <f t="shared" si="1"/>
        <v>7000</v>
      </c>
      <c r="N8" s="10">
        <f t="shared" si="2"/>
        <v>1103.75</v>
      </c>
      <c r="O8" s="13">
        <f t="shared" si="3"/>
        <v>43046.25</v>
      </c>
      <c r="P8" s="19"/>
      <c r="Q8" s="21"/>
      <c r="R8" s="19"/>
      <c r="S8" s="19"/>
      <c r="T8" s="19" t="s">
        <v>22</v>
      </c>
      <c r="U8" s="22">
        <v>28360</v>
      </c>
    </row>
    <row r="9" spans="1:21" x14ac:dyDescent="0.25">
      <c r="A9" s="4">
        <v>44779</v>
      </c>
      <c r="B9" s="8">
        <v>150850</v>
      </c>
      <c r="C9" s="6">
        <v>44250</v>
      </c>
      <c r="D9" s="6">
        <f t="shared" si="4"/>
        <v>106600</v>
      </c>
      <c r="E9" s="10">
        <v>36050</v>
      </c>
      <c r="F9" s="6">
        <f t="shared" si="0"/>
        <v>70550</v>
      </c>
      <c r="G9" s="12">
        <v>20000</v>
      </c>
      <c r="H9" s="12">
        <v>5000</v>
      </c>
      <c r="I9" s="12">
        <v>2000</v>
      </c>
      <c r="J9" s="12"/>
      <c r="K9" s="12">
        <v>800</v>
      </c>
      <c r="L9" s="10">
        <f t="shared" si="1"/>
        <v>27800</v>
      </c>
      <c r="N9" s="10">
        <f t="shared" si="2"/>
        <v>1106.25</v>
      </c>
      <c r="O9" s="13">
        <f t="shared" si="3"/>
        <v>43143.75</v>
      </c>
      <c r="P9" s="19"/>
      <c r="Q9" s="19"/>
      <c r="R9" s="21"/>
      <c r="S9" s="21" t="s">
        <v>25</v>
      </c>
      <c r="T9" s="21" t="s">
        <v>25</v>
      </c>
      <c r="U9" s="22">
        <v>62185</v>
      </c>
    </row>
    <row r="10" spans="1:21" x14ac:dyDescent="0.25">
      <c r="A10" s="4">
        <v>44780</v>
      </c>
      <c r="B10" s="8">
        <v>89000</v>
      </c>
      <c r="C10" s="6">
        <v>34950</v>
      </c>
      <c r="D10" s="6">
        <f t="shared" si="4"/>
        <v>54050</v>
      </c>
      <c r="E10" s="10">
        <v>4200</v>
      </c>
      <c r="F10" s="6">
        <f t="shared" si="0"/>
        <v>49850</v>
      </c>
      <c r="G10" s="12"/>
      <c r="H10" s="12"/>
      <c r="I10" s="12">
        <v>1000</v>
      </c>
      <c r="J10" s="12">
        <v>1000</v>
      </c>
      <c r="K10" s="12">
        <v>800</v>
      </c>
      <c r="L10" s="10">
        <f t="shared" si="1"/>
        <v>2800</v>
      </c>
      <c r="N10" s="10">
        <f t="shared" si="2"/>
        <v>873.75</v>
      </c>
      <c r="O10" s="13">
        <f t="shared" si="3"/>
        <v>34076.25</v>
      </c>
      <c r="P10" s="19"/>
      <c r="Q10" s="19"/>
      <c r="R10" s="19"/>
      <c r="S10" s="19"/>
      <c r="T10" s="19"/>
      <c r="U10" s="22">
        <v>34695</v>
      </c>
    </row>
    <row r="11" spans="1:21" x14ac:dyDescent="0.25">
      <c r="A11" s="4">
        <v>44781</v>
      </c>
      <c r="B11" s="8">
        <v>65100</v>
      </c>
      <c r="C11" s="6">
        <v>35750</v>
      </c>
      <c r="D11" s="6">
        <f t="shared" si="4"/>
        <v>29350</v>
      </c>
      <c r="E11" s="10">
        <v>10700</v>
      </c>
      <c r="F11" s="6">
        <f t="shared" si="0"/>
        <v>18650</v>
      </c>
      <c r="G11" s="12">
        <v>1000</v>
      </c>
      <c r="H11" s="12">
        <v>2700</v>
      </c>
      <c r="I11" s="12">
        <v>2000</v>
      </c>
      <c r="J11" s="12"/>
      <c r="K11" s="12"/>
      <c r="L11" s="10">
        <f t="shared" si="1"/>
        <v>5700</v>
      </c>
      <c r="N11" s="10">
        <f t="shared" si="2"/>
        <v>893.75</v>
      </c>
      <c r="O11" s="13">
        <f t="shared" si="3"/>
        <v>34856.25</v>
      </c>
      <c r="P11" s="19"/>
      <c r="Q11" s="19"/>
      <c r="R11" s="21" t="s">
        <v>25</v>
      </c>
      <c r="S11" s="19"/>
      <c r="T11" s="21" t="s">
        <v>25</v>
      </c>
      <c r="U11" s="22">
        <v>27010</v>
      </c>
    </row>
    <row r="12" spans="1:21" x14ac:dyDescent="0.25">
      <c r="A12" s="4">
        <v>44782</v>
      </c>
      <c r="B12" s="8">
        <v>69400</v>
      </c>
      <c r="C12" s="6">
        <v>25700</v>
      </c>
      <c r="D12" s="6">
        <f t="shared" si="4"/>
        <v>43700</v>
      </c>
      <c r="E12" s="10">
        <v>9850</v>
      </c>
      <c r="F12" s="6">
        <f t="shared" si="0"/>
        <v>33850</v>
      </c>
      <c r="G12" s="12">
        <v>2000</v>
      </c>
      <c r="H12" s="12"/>
      <c r="I12" s="12">
        <v>2000</v>
      </c>
      <c r="J12" s="12"/>
      <c r="K12" s="12">
        <v>1000</v>
      </c>
      <c r="L12" s="10">
        <f t="shared" si="1"/>
        <v>5000</v>
      </c>
      <c r="N12" s="10">
        <f t="shared" si="2"/>
        <v>642.5</v>
      </c>
      <c r="O12" s="13">
        <f t="shared" si="3"/>
        <v>25057.5</v>
      </c>
      <c r="P12" s="19"/>
      <c r="Q12" s="19"/>
      <c r="R12" s="19"/>
      <c r="S12" s="19"/>
      <c r="T12" s="19"/>
      <c r="U12" s="22">
        <v>27275</v>
      </c>
    </row>
    <row r="13" spans="1:21" x14ac:dyDescent="0.25">
      <c r="A13" s="4">
        <v>44783</v>
      </c>
      <c r="B13" s="8">
        <v>102700</v>
      </c>
      <c r="C13" s="6">
        <v>26500</v>
      </c>
      <c r="D13" s="6">
        <f t="shared" si="4"/>
        <v>76200</v>
      </c>
      <c r="E13" s="10">
        <v>17350</v>
      </c>
      <c r="F13" s="6">
        <f t="shared" si="0"/>
        <v>58850</v>
      </c>
      <c r="G13" s="12">
        <v>2500</v>
      </c>
      <c r="H13" s="12">
        <v>5000</v>
      </c>
      <c r="I13" s="12">
        <v>1000</v>
      </c>
      <c r="J13" s="12">
        <v>5000</v>
      </c>
      <c r="K13" s="12">
        <v>1000</v>
      </c>
      <c r="L13" s="10">
        <f t="shared" si="1"/>
        <v>14500</v>
      </c>
      <c r="N13" s="10">
        <f t="shared" si="2"/>
        <v>662.5</v>
      </c>
      <c r="O13" s="13">
        <f t="shared" si="3"/>
        <v>25837.5</v>
      </c>
      <c r="P13" s="19"/>
      <c r="Q13" s="19"/>
      <c r="R13" s="19"/>
      <c r="S13" s="19"/>
      <c r="T13" s="19"/>
      <c r="U13" s="22">
        <v>40680</v>
      </c>
    </row>
    <row r="14" spans="1:21" x14ac:dyDescent="0.25">
      <c r="A14" s="4">
        <v>44784</v>
      </c>
      <c r="B14" s="8">
        <v>26100</v>
      </c>
      <c r="C14" s="6"/>
      <c r="D14" s="6">
        <f t="shared" si="4"/>
        <v>26100</v>
      </c>
      <c r="E14" s="10">
        <v>9750</v>
      </c>
      <c r="F14" s="6">
        <f t="shared" si="0"/>
        <v>16350</v>
      </c>
      <c r="G14" s="12"/>
      <c r="H14" s="12"/>
      <c r="I14" s="12">
        <v>2000</v>
      </c>
      <c r="J14" s="12">
        <v>5000</v>
      </c>
      <c r="K14" s="12">
        <v>2600</v>
      </c>
      <c r="L14" s="10">
        <f t="shared" si="1"/>
        <v>9600</v>
      </c>
      <c r="N14" s="10">
        <f t="shared" si="2"/>
        <v>0</v>
      </c>
      <c r="O14" s="13">
        <f t="shared" si="3"/>
        <v>0</v>
      </c>
      <c r="P14" s="19" t="s">
        <v>22</v>
      </c>
      <c r="Q14" s="21" t="s">
        <v>25</v>
      </c>
      <c r="R14" s="19"/>
      <c r="S14" s="19"/>
      <c r="T14" s="19"/>
      <c r="U14" s="22">
        <v>12600</v>
      </c>
    </row>
    <row r="15" spans="1:21" x14ac:dyDescent="0.25">
      <c r="A15" s="4">
        <v>44785</v>
      </c>
      <c r="B15" s="8">
        <v>84500</v>
      </c>
      <c r="C15" s="6">
        <v>37400</v>
      </c>
      <c r="D15" s="6">
        <f t="shared" si="4"/>
        <v>47100</v>
      </c>
      <c r="E15" s="10">
        <v>6950</v>
      </c>
      <c r="F15" s="6">
        <f t="shared" si="0"/>
        <v>40150</v>
      </c>
      <c r="G15" s="12">
        <v>2500</v>
      </c>
      <c r="H15" s="12"/>
      <c r="I15" s="12">
        <v>1000</v>
      </c>
      <c r="J15" s="12"/>
      <c r="K15" s="12"/>
      <c r="L15" s="10">
        <f t="shared" si="1"/>
        <v>3500</v>
      </c>
      <c r="N15" s="10">
        <f t="shared" si="2"/>
        <v>935</v>
      </c>
      <c r="O15" s="13">
        <f t="shared" si="3"/>
        <v>36465</v>
      </c>
      <c r="P15" s="19"/>
      <c r="Q15" s="19"/>
      <c r="R15" s="19"/>
      <c r="S15" s="19" t="s">
        <v>22</v>
      </c>
      <c r="T15" s="19" t="s">
        <v>22</v>
      </c>
      <c r="U15" s="22">
        <v>32780</v>
      </c>
    </row>
    <row r="16" spans="1:21" x14ac:dyDescent="0.25">
      <c r="A16" s="4">
        <v>44786</v>
      </c>
      <c r="B16" s="8">
        <v>126000</v>
      </c>
      <c r="C16" s="6">
        <v>36700</v>
      </c>
      <c r="D16" s="6">
        <f t="shared" si="4"/>
        <v>89300</v>
      </c>
      <c r="E16" s="10">
        <v>21900</v>
      </c>
      <c r="F16" s="6">
        <f t="shared" si="0"/>
        <v>67400</v>
      </c>
      <c r="G16" s="12">
        <v>15000</v>
      </c>
      <c r="H16" s="12"/>
      <c r="I16" s="12">
        <v>1000</v>
      </c>
      <c r="J16" s="12"/>
      <c r="K16" s="12">
        <v>800</v>
      </c>
      <c r="L16" s="10">
        <f t="shared" si="1"/>
        <v>16800</v>
      </c>
      <c r="N16" s="10">
        <f t="shared" si="2"/>
        <v>917.5</v>
      </c>
      <c r="O16" s="13">
        <f t="shared" si="3"/>
        <v>35782.5</v>
      </c>
      <c r="P16" s="19"/>
      <c r="Q16" s="19"/>
      <c r="R16" s="19"/>
      <c r="S16" s="19" t="s">
        <v>22</v>
      </c>
      <c r="T16" s="19"/>
      <c r="U16" s="22">
        <v>51050</v>
      </c>
    </row>
    <row r="17" spans="1:21" x14ac:dyDescent="0.25">
      <c r="A17" s="4">
        <v>44787</v>
      </c>
      <c r="B17" s="8">
        <v>83650</v>
      </c>
      <c r="C17" s="6">
        <v>37800</v>
      </c>
      <c r="D17" s="6">
        <f t="shared" si="4"/>
        <v>45850</v>
      </c>
      <c r="E17" s="10">
        <v>3000</v>
      </c>
      <c r="F17" s="6">
        <f t="shared" si="0"/>
        <v>42850</v>
      </c>
      <c r="G17" s="12"/>
      <c r="H17" s="12">
        <v>2000</v>
      </c>
      <c r="I17" s="12"/>
      <c r="J17" s="12"/>
      <c r="K17" s="12">
        <v>800</v>
      </c>
      <c r="L17" s="10">
        <f t="shared" si="1"/>
        <v>2800</v>
      </c>
      <c r="N17" s="10">
        <f t="shared" si="2"/>
        <v>945</v>
      </c>
      <c r="O17" s="13">
        <f t="shared" si="3"/>
        <v>36855</v>
      </c>
      <c r="P17" s="19"/>
      <c r="Q17" s="19"/>
      <c r="R17" s="19" t="s">
        <v>22</v>
      </c>
      <c r="S17" s="19"/>
      <c r="T17" s="19"/>
      <c r="U17" s="22">
        <v>35460</v>
      </c>
    </row>
    <row r="18" spans="1:21" x14ac:dyDescent="0.25">
      <c r="A18" s="4">
        <v>44788</v>
      </c>
      <c r="B18" s="8">
        <v>99250</v>
      </c>
      <c r="C18" s="6">
        <v>33750</v>
      </c>
      <c r="D18" s="6">
        <f t="shared" si="4"/>
        <v>65500</v>
      </c>
      <c r="E18" s="10">
        <v>14850</v>
      </c>
      <c r="F18" s="6">
        <f t="shared" si="0"/>
        <v>50650</v>
      </c>
      <c r="G18" s="12"/>
      <c r="H18" s="12">
        <v>5000</v>
      </c>
      <c r="I18" s="12"/>
      <c r="J18" s="12"/>
      <c r="K18" s="12">
        <v>800</v>
      </c>
      <c r="L18" s="10">
        <f t="shared" si="1"/>
        <v>5800</v>
      </c>
      <c r="N18" s="10">
        <f t="shared" si="2"/>
        <v>843.75</v>
      </c>
      <c r="O18" s="13">
        <f t="shared" si="3"/>
        <v>32906.25</v>
      </c>
      <c r="P18" s="21"/>
      <c r="Q18" s="19"/>
      <c r="R18" s="19"/>
      <c r="S18" s="19"/>
      <c r="T18" s="19"/>
      <c r="U18" s="22">
        <v>41730</v>
      </c>
    </row>
    <row r="19" spans="1:21" x14ac:dyDescent="0.25">
      <c r="A19" s="4">
        <v>44789</v>
      </c>
      <c r="B19" s="8">
        <v>105100</v>
      </c>
      <c r="C19" s="6">
        <v>25500</v>
      </c>
      <c r="D19" s="6">
        <f t="shared" si="4"/>
        <v>79600</v>
      </c>
      <c r="E19" s="10">
        <v>6050</v>
      </c>
      <c r="F19" s="6">
        <f t="shared" si="0"/>
        <v>73550</v>
      </c>
      <c r="G19" s="12">
        <v>800</v>
      </c>
      <c r="H19" s="12">
        <v>3000</v>
      </c>
      <c r="I19" s="12"/>
      <c r="J19" s="12"/>
      <c r="K19" s="12"/>
      <c r="L19" s="10">
        <f t="shared" si="1"/>
        <v>3800</v>
      </c>
      <c r="N19" s="10">
        <f t="shared" si="2"/>
        <v>637.5</v>
      </c>
      <c r="O19" s="13">
        <f t="shared" si="3"/>
        <v>24862.5</v>
      </c>
      <c r="P19" s="19"/>
      <c r="Q19" s="19"/>
      <c r="R19" s="19"/>
      <c r="S19" s="19"/>
      <c r="T19" s="19"/>
      <c r="U19" s="22">
        <v>41275</v>
      </c>
    </row>
    <row r="20" spans="1:21" x14ac:dyDescent="0.25">
      <c r="A20" s="4">
        <v>44790</v>
      </c>
      <c r="B20" s="8">
        <v>112700</v>
      </c>
      <c r="C20" s="6">
        <v>23700</v>
      </c>
      <c r="D20" s="6">
        <f t="shared" si="4"/>
        <v>89000</v>
      </c>
      <c r="E20" s="10">
        <v>20300</v>
      </c>
      <c r="F20" s="6">
        <f t="shared" si="0"/>
        <v>68700</v>
      </c>
      <c r="G20" s="12">
        <v>8000</v>
      </c>
      <c r="H20" s="12"/>
      <c r="I20" s="12">
        <v>5000</v>
      </c>
      <c r="J20" s="12">
        <v>4000</v>
      </c>
      <c r="K20" s="12"/>
      <c r="L20" s="10">
        <f t="shared" si="1"/>
        <v>17000</v>
      </c>
      <c r="N20" s="10">
        <f t="shared" si="2"/>
        <v>592.5</v>
      </c>
      <c r="O20" s="13">
        <f t="shared" si="3"/>
        <v>23107.5</v>
      </c>
      <c r="P20" s="19"/>
      <c r="Q20" s="19"/>
      <c r="R20" s="19"/>
      <c r="S20" s="19"/>
      <c r="T20" s="19"/>
      <c r="U20" s="22">
        <v>47120</v>
      </c>
    </row>
    <row r="21" spans="1:21" x14ac:dyDescent="0.25">
      <c r="A21" s="4">
        <v>44791</v>
      </c>
      <c r="B21" s="8">
        <v>65250</v>
      </c>
      <c r="C21" s="6">
        <v>11450</v>
      </c>
      <c r="D21" s="6">
        <f t="shared" si="4"/>
        <v>53800</v>
      </c>
      <c r="E21" s="10">
        <v>5880</v>
      </c>
      <c r="F21" s="6">
        <f t="shared" si="0"/>
        <v>47920</v>
      </c>
      <c r="G21" s="12"/>
      <c r="H21" s="12">
        <v>2000</v>
      </c>
      <c r="I21" s="12"/>
      <c r="J21" s="12"/>
      <c r="K21" s="12">
        <v>1600</v>
      </c>
      <c r="L21" s="10">
        <f t="shared" si="1"/>
        <v>3600</v>
      </c>
      <c r="N21" s="10">
        <f t="shared" si="2"/>
        <v>286.25</v>
      </c>
      <c r="O21" s="13">
        <f t="shared" si="3"/>
        <v>11163.75</v>
      </c>
      <c r="P21" s="21" t="s">
        <v>25</v>
      </c>
      <c r="Q21" s="19"/>
      <c r="R21" s="19"/>
      <c r="S21" s="19"/>
      <c r="T21" s="19"/>
      <c r="U21" s="22">
        <v>25415</v>
      </c>
    </row>
    <row r="22" spans="1:21" x14ac:dyDescent="0.25">
      <c r="A22" s="4">
        <v>44792</v>
      </c>
      <c r="B22" s="8">
        <v>39900</v>
      </c>
      <c r="C22" s="6">
        <v>18600</v>
      </c>
      <c r="D22" s="6">
        <f t="shared" si="4"/>
        <v>21300</v>
      </c>
      <c r="E22" s="10">
        <v>3900</v>
      </c>
      <c r="F22" s="6">
        <f t="shared" si="0"/>
        <v>17400</v>
      </c>
      <c r="G22" s="12"/>
      <c r="H22" s="12">
        <v>3000</v>
      </c>
      <c r="I22" s="12"/>
      <c r="J22" s="12"/>
      <c r="K22" s="12">
        <v>700</v>
      </c>
      <c r="L22" s="10">
        <f t="shared" si="1"/>
        <v>3700</v>
      </c>
      <c r="N22" s="10">
        <f t="shared" si="2"/>
        <v>465</v>
      </c>
      <c r="O22" s="13">
        <f t="shared" si="3"/>
        <v>18135</v>
      </c>
      <c r="P22" s="19"/>
      <c r="Q22" s="19"/>
      <c r="R22" s="19" t="s">
        <v>22</v>
      </c>
      <c r="S22" s="19"/>
      <c r="T22" s="19"/>
      <c r="U22" s="22">
        <v>17725</v>
      </c>
    </row>
    <row r="23" spans="1:21" x14ac:dyDescent="0.25">
      <c r="A23" s="4">
        <v>44793</v>
      </c>
      <c r="B23" s="8">
        <v>120200</v>
      </c>
      <c r="C23" s="6">
        <v>40200</v>
      </c>
      <c r="D23" s="6">
        <f t="shared" si="4"/>
        <v>80000</v>
      </c>
      <c r="E23" s="10">
        <v>11750</v>
      </c>
      <c r="F23" s="6">
        <f t="shared" si="0"/>
        <v>68250</v>
      </c>
      <c r="G23" s="12">
        <v>5000</v>
      </c>
      <c r="H23" s="12"/>
      <c r="I23" s="12"/>
      <c r="J23" s="12"/>
      <c r="K23" s="12">
        <v>700</v>
      </c>
      <c r="L23" s="10">
        <f t="shared" si="1"/>
        <v>5700</v>
      </c>
      <c r="N23" s="10">
        <f t="shared" si="2"/>
        <v>1005</v>
      </c>
      <c r="O23" s="13">
        <f t="shared" si="3"/>
        <v>39195</v>
      </c>
      <c r="P23" s="19"/>
      <c r="Q23" s="19"/>
      <c r="R23" s="19" t="s">
        <v>22</v>
      </c>
      <c r="S23" s="19"/>
      <c r="T23" s="19"/>
      <c r="U23" s="22">
        <v>50795</v>
      </c>
    </row>
    <row r="24" spans="1:21" x14ac:dyDescent="0.25">
      <c r="A24" s="4">
        <v>44794</v>
      </c>
      <c r="B24" s="8">
        <v>89550</v>
      </c>
      <c r="C24" s="6">
        <v>37750</v>
      </c>
      <c r="D24" s="6">
        <f t="shared" si="4"/>
        <v>51800</v>
      </c>
      <c r="E24" s="10">
        <v>850</v>
      </c>
      <c r="F24" s="6">
        <f t="shared" si="0"/>
        <v>50950</v>
      </c>
      <c r="G24" s="12"/>
      <c r="H24" s="12"/>
      <c r="I24" s="12"/>
      <c r="J24" s="12"/>
      <c r="K24" s="12">
        <v>700</v>
      </c>
      <c r="L24" s="10">
        <f t="shared" si="1"/>
        <v>700</v>
      </c>
      <c r="N24" s="10">
        <f t="shared" si="2"/>
        <v>943.75</v>
      </c>
      <c r="O24" s="13">
        <f t="shared" si="3"/>
        <v>36806.25</v>
      </c>
      <c r="P24" s="19" t="s">
        <v>22</v>
      </c>
      <c r="Q24" s="19"/>
      <c r="R24" s="19" t="s">
        <v>22</v>
      </c>
      <c r="S24" s="19"/>
      <c r="T24" s="19"/>
      <c r="U24" s="22">
        <v>34620</v>
      </c>
    </row>
    <row r="25" spans="1:21" x14ac:dyDescent="0.25">
      <c r="A25" s="4">
        <v>44795</v>
      </c>
      <c r="B25" s="8">
        <v>61600</v>
      </c>
      <c r="C25" s="6">
        <v>22750</v>
      </c>
      <c r="D25" s="6">
        <f t="shared" si="4"/>
        <v>38850</v>
      </c>
      <c r="E25" s="10">
        <v>4150</v>
      </c>
      <c r="F25" s="6">
        <f t="shared" si="0"/>
        <v>34700</v>
      </c>
      <c r="G25" s="12"/>
      <c r="H25" s="12"/>
      <c r="I25" s="12"/>
      <c r="J25" s="12"/>
      <c r="K25" s="12"/>
      <c r="L25" s="10">
        <f t="shared" si="1"/>
        <v>0</v>
      </c>
      <c r="N25" s="10">
        <f t="shared" si="2"/>
        <v>568.75</v>
      </c>
      <c r="O25" s="13">
        <f t="shared" si="3"/>
        <v>22181.25</v>
      </c>
      <c r="P25" s="19"/>
      <c r="Q25" s="19"/>
      <c r="R25" s="19" t="s">
        <v>22</v>
      </c>
      <c r="S25" s="19"/>
      <c r="T25" s="19" t="s">
        <v>22</v>
      </c>
      <c r="U25" s="22">
        <v>25955</v>
      </c>
    </row>
    <row r="26" spans="1:21" x14ac:dyDescent="0.25">
      <c r="A26" s="4">
        <v>44796</v>
      </c>
      <c r="B26" s="8">
        <v>92400</v>
      </c>
      <c r="C26" s="6">
        <v>43250</v>
      </c>
      <c r="D26" s="6">
        <f t="shared" si="4"/>
        <v>49150</v>
      </c>
      <c r="E26" s="10">
        <v>5150</v>
      </c>
      <c r="F26" s="6">
        <f t="shared" si="0"/>
        <v>44000</v>
      </c>
      <c r="G26" s="12"/>
      <c r="H26" s="12">
        <v>2000</v>
      </c>
      <c r="I26" s="12"/>
      <c r="J26" s="12"/>
      <c r="K26" s="12">
        <v>700</v>
      </c>
      <c r="L26" s="10">
        <f t="shared" si="1"/>
        <v>2700</v>
      </c>
      <c r="N26" s="10">
        <f t="shared" si="2"/>
        <v>1081.25</v>
      </c>
      <c r="O26" s="13">
        <f t="shared" si="3"/>
        <v>42168.75</v>
      </c>
      <c r="P26" s="19"/>
      <c r="Q26" s="19"/>
      <c r="R26" s="19"/>
      <c r="S26" s="19"/>
      <c r="T26" s="19"/>
      <c r="U26" s="22">
        <v>38125</v>
      </c>
    </row>
    <row r="27" spans="1:21" x14ac:dyDescent="0.25">
      <c r="A27" s="4">
        <v>44797</v>
      </c>
      <c r="B27" s="8">
        <v>57450</v>
      </c>
      <c r="C27" s="6">
        <v>12000</v>
      </c>
      <c r="D27" s="6">
        <f t="shared" si="4"/>
        <v>45450</v>
      </c>
      <c r="E27" s="10">
        <v>12950</v>
      </c>
      <c r="F27" s="6">
        <f t="shared" si="0"/>
        <v>32500</v>
      </c>
      <c r="G27" s="12"/>
      <c r="H27" s="12"/>
      <c r="I27" s="12"/>
      <c r="J27" s="12">
        <v>5000</v>
      </c>
      <c r="K27" s="12">
        <v>700</v>
      </c>
      <c r="L27" s="10">
        <f t="shared" si="1"/>
        <v>5700</v>
      </c>
      <c r="N27" s="10">
        <f t="shared" si="2"/>
        <v>300</v>
      </c>
      <c r="O27" s="13">
        <f t="shared" si="3"/>
        <v>11700</v>
      </c>
      <c r="P27" s="19"/>
      <c r="Q27" s="19"/>
      <c r="R27" s="19"/>
      <c r="S27" s="19"/>
      <c r="T27" s="19"/>
      <c r="U27" s="22">
        <v>23270</v>
      </c>
    </row>
    <row r="28" spans="1:21" x14ac:dyDescent="0.25">
      <c r="A28" s="4">
        <v>44798</v>
      </c>
      <c r="B28" s="8">
        <v>105600</v>
      </c>
      <c r="C28" s="6">
        <v>37100</v>
      </c>
      <c r="D28" s="6">
        <f t="shared" si="4"/>
        <v>68500</v>
      </c>
      <c r="E28" s="10">
        <v>2900</v>
      </c>
      <c r="F28" s="6">
        <f t="shared" si="0"/>
        <v>65600</v>
      </c>
      <c r="G28" s="12"/>
      <c r="H28" s="12"/>
      <c r="I28" s="12"/>
      <c r="J28" s="12"/>
      <c r="K28" s="12">
        <v>700</v>
      </c>
      <c r="L28" s="10">
        <f t="shared" si="1"/>
        <v>700</v>
      </c>
      <c r="N28" s="10">
        <f t="shared" si="2"/>
        <v>927.5</v>
      </c>
      <c r="O28" s="13">
        <f t="shared" si="3"/>
        <v>36172.5</v>
      </c>
      <c r="P28" s="19"/>
      <c r="Q28" s="19"/>
      <c r="R28" s="19" t="s">
        <v>22</v>
      </c>
      <c r="S28" s="19"/>
      <c r="T28" s="19"/>
      <c r="U28" s="22">
        <v>42000</v>
      </c>
    </row>
    <row r="29" spans="1:21" x14ac:dyDescent="0.25">
      <c r="A29" s="4">
        <v>44799</v>
      </c>
      <c r="B29" s="8">
        <v>60000</v>
      </c>
      <c r="C29" s="6">
        <v>23150</v>
      </c>
      <c r="D29" s="6">
        <f t="shared" si="4"/>
        <v>36850</v>
      </c>
      <c r="E29" s="10">
        <v>8200</v>
      </c>
      <c r="F29" s="6">
        <f t="shared" si="0"/>
        <v>28650</v>
      </c>
      <c r="G29" s="12"/>
      <c r="H29" s="12">
        <v>2000</v>
      </c>
      <c r="I29" s="12"/>
      <c r="J29" s="12"/>
      <c r="K29" s="12">
        <v>700</v>
      </c>
      <c r="L29" s="10">
        <f t="shared" si="1"/>
        <v>2700</v>
      </c>
      <c r="N29" s="10">
        <f t="shared" si="2"/>
        <v>578.75</v>
      </c>
      <c r="O29" s="13">
        <f t="shared" si="3"/>
        <v>22571.25</v>
      </c>
      <c r="P29" s="19"/>
      <c r="Q29" s="19"/>
      <c r="R29" s="21"/>
      <c r="S29" s="19"/>
      <c r="T29" s="19"/>
      <c r="U29" s="22"/>
    </row>
    <row r="30" spans="1:21" x14ac:dyDescent="0.25">
      <c r="A30" s="4">
        <v>44800</v>
      </c>
      <c r="B30" s="8">
        <v>201050</v>
      </c>
      <c r="C30" s="6">
        <v>76950</v>
      </c>
      <c r="D30" s="6">
        <f t="shared" si="4"/>
        <v>124100</v>
      </c>
      <c r="E30" s="10">
        <v>3550</v>
      </c>
      <c r="F30" s="6">
        <f t="shared" si="0"/>
        <v>120550</v>
      </c>
      <c r="G30" s="12"/>
      <c r="H30" s="12"/>
      <c r="I30" s="12"/>
      <c r="J30" s="12"/>
      <c r="K30" s="12">
        <v>700</v>
      </c>
      <c r="L30" s="10">
        <f t="shared" si="1"/>
        <v>700</v>
      </c>
      <c r="N30" s="10">
        <f t="shared" si="2"/>
        <v>1923.75</v>
      </c>
      <c r="O30" s="13">
        <f t="shared" si="3"/>
        <v>75026.25</v>
      </c>
      <c r="P30" s="21"/>
      <c r="Q30" s="19"/>
      <c r="R30" s="19"/>
      <c r="S30" s="19"/>
      <c r="T30" s="19"/>
      <c r="U30" s="22">
        <v>78225</v>
      </c>
    </row>
    <row r="31" spans="1:21" x14ac:dyDescent="0.25">
      <c r="A31" s="4">
        <v>44801</v>
      </c>
      <c r="B31" s="8">
        <v>81700</v>
      </c>
      <c r="C31" s="6">
        <v>73900</v>
      </c>
      <c r="D31" s="6">
        <f t="shared" si="4"/>
        <v>7800</v>
      </c>
      <c r="E31" s="10">
        <v>2150</v>
      </c>
      <c r="F31" s="6">
        <f t="shared" si="0"/>
        <v>5650</v>
      </c>
      <c r="G31" s="12"/>
      <c r="H31" s="12">
        <v>1000</v>
      </c>
      <c r="I31" s="12"/>
      <c r="J31" s="12">
        <v>1000</v>
      </c>
      <c r="K31" s="12"/>
      <c r="L31" s="10">
        <f t="shared" si="1"/>
        <v>2000</v>
      </c>
      <c r="N31" s="10">
        <f t="shared" si="2"/>
        <v>1847.5</v>
      </c>
      <c r="O31" s="13">
        <f t="shared" si="3"/>
        <v>72052.5</v>
      </c>
      <c r="P31" s="19" t="s">
        <v>22</v>
      </c>
      <c r="Q31" s="19"/>
      <c r="R31" s="19"/>
      <c r="S31" s="19"/>
      <c r="T31" s="19"/>
      <c r="U31" s="22">
        <v>32860</v>
      </c>
    </row>
    <row r="32" spans="1:21" x14ac:dyDescent="0.25">
      <c r="A32" s="4">
        <v>44802</v>
      </c>
      <c r="B32" s="8">
        <v>36250</v>
      </c>
      <c r="C32" s="6">
        <v>3250</v>
      </c>
      <c r="D32" s="6">
        <f t="shared" si="4"/>
        <v>33000</v>
      </c>
      <c r="E32" s="10">
        <v>200</v>
      </c>
      <c r="F32" s="6">
        <f t="shared" si="0"/>
        <v>32800</v>
      </c>
      <c r="G32" s="12"/>
      <c r="H32" s="12"/>
      <c r="I32" s="12"/>
      <c r="J32" s="12"/>
      <c r="K32" s="12"/>
      <c r="L32" s="10">
        <f t="shared" si="1"/>
        <v>0</v>
      </c>
      <c r="N32" s="10">
        <f t="shared" si="2"/>
        <v>81.25</v>
      </c>
      <c r="O32" s="13">
        <f t="shared" si="3"/>
        <v>3168.75</v>
      </c>
      <c r="P32" s="19"/>
      <c r="Q32" s="19"/>
      <c r="R32" s="19"/>
      <c r="S32" s="19"/>
      <c r="T32" s="19" t="s">
        <v>22</v>
      </c>
      <c r="U32" s="22">
        <v>14780</v>
      </c>
    </row>
    <row r="33" spans="1:21" x14ac:dyDescent="0.25">
      <c r="A33" s="4">
        <v>44803</v>
      </c>
      <c r="B33" s="8">
        <v>79350</v>
      </c>
      <c r="C33" s="6">
        <v>16050</v>
      </c>
      <c r="D33" s="6">
        <f t="shared" si="4"/>
        <v>63300</v>
      </c>
      <c r="E33" s="10">
        <v>300</v>
      </c>
      <c r="F33" s="6">
        <f t="shared" si="0"/>
        <v>63000</v>
      </c>
      <c r="G33" s="12"/>
      <c r="H33" s="12"/>
      <c r="I33" s="12"/>
      <c r="J33" s="12"/>
      <c r="K33" s="12"/>
      <c r="L33" s="10">
        <f t="shared" si="1"/>
        <v>0</v>
      </c>
      <c r="N33" s="10">
        <f t="shared" si="2"/>
        <v>401.25</v>
      </c>
      <c r="O33" s="13">
        <f t="shared" si="3"/>
        <v>15648.75</v>
      </c>
      <c r="P33" s="19"/>
      <c r="Q33" s="19"/>
      <c r="R33" s="19"/>
      <c r="S33" s="19"/>
      <c r="T33" s="19"/>
      <c r="U33" s="22">
        <v>31980</v>
      </c>
    </row>
    <row r="34" spans="1:21" x14ac:dyDescent="0.25">
      <c r="A34" s="4">
        <v>44804</v>
      </c>
      <c r="B34" s="8">
        <v>71000</v>
      </c>
      <c r="C34" s="6">
        <v>18450</v>
      </c>
      <c r="D34" s="6">
        <f t="shared" si="4"/>
        <v>52550</v>
      </c>
      <c r="E34" s="10">
        <v>8250</v>
      </c>
      <c r="F34" s="6">
        <f t="shared" si="0"/>
        <v>44300</v>
      </c>
      <c r="G34" s="12"/>
      <c r="H34" s="12"/>
      <c r="I34" s="12">
        <v>9700</v>
      </c>
      <c r="J34" s="12">
        <v>4000</v>
      </c>
      <c r="K34" s="12">
        <v>2000</v>
      </c>
      <c r="L34" s="10">
        <f>G34+H34+I34+J34+K34</f>
        <v>15700</v>
      </c>
      <c r="N34" s="10">
        <f t="shared" si="2"/>
        <v>461.25</v>
      </c>
      <c r="O34" s="13">
        <f t="shared" si="3"/>
        <v>17988.75</v>
      </c>
      <c r="P34" s="19"/>
      <c r="Q34" s="19"/>
      <c r="R34" s="19"/>
      <c r="S34" s="19"/>
      <c r="T34" s="19"/>
      <c r="U34" s="22">
        <v>29845</v>
      </c>
    </row>
    <row r="35" spans="1:21" x14ac:dyDescent="0.25">
      <c r="A35" s="18" t="s">
        <v>17</v>
      </c>
      <c r="B35" s="8">
        <f>SUM(B4:B34)</f>
        <v>2564900</v>
      </c>
      <c r="C35" s="6">
        <f>SUM(C15:C34)</f>
        <v>629700</v>
      </c>
      <c r="D35" s="6">
        <f t="shared" ref="D35:K35" si="5">SUM(D4:D34)</f>
        <v>1651050</v>
      </c>
      <c r="E35" s="10">
        <f t="shared" si="5"/>
        <v>268740</v>
      </c>
      <c r="F35" s="6">
        <f t="shared" si="5"/>
        <v>1382310</v>
      </c>
      <c r="G35" s="12">
        <f t="shared" si="5"/>
        <v>60800</v>
      </c>
      <c r="H35" s="12">
        <f t="shared" si="5"/>
        <v>36700</v>
      </c>
      <c r="I35" s="12">
        <f t="shared" si="5"/>
        <v>29700</v>
      </c>
      <c r="J35" s="12">
        <f t="shared" si="5"/>
        <v>30000</v>
      </c>
      <c r="K35" s="12">
        <f t="shared" si="5"/>
        <v>21800</v>
      </c>
      <c r="L35" s="10">
        <f>G35+H35+I35+J35+K35</f>
        <v>179000</v>
      </c>
      <c r="N35" s="10">
        <f>SUM(N4:N34)</f>
        <v>22846.25</v>
      </c>
      <c r="O35" s="13">
        <f>SUM(O4:O34)</f>
        <v>891003.75</v>
      </c>
      <c r="P35" s="19"/>
      <c r="Q35" s="19"/>
      <c r="R35" s="19"/>
      <c r="S35" s="19"/>
      <c r="T35" s="19"/>
      <c r="U35" s="22">
        <f>SUM(U4:U34)</f>
        <v>1017120</v>
      </c>
    </row>
    <row r="36" spans="1:21" x14ac:dyDescent="0.25">
      <c r="A36" s="1"/>
    </row>
    <row r="37" spans="1:21" x14ac:dyDescent="0.25">
      <c r="A37" s="1"/>
    </row>
    <row r="38" spans="1:21" x14ac:dyDescent="0.25">
      <c r="A38" s="1"/>
    </row>
    <row r="39" spans="1:21" x14ac:dyDescent="0.25">
      <c r="A39" s="1"/>
    </row>
    <row r="40" spans="1:21" x14ac:dyDescent="0.25">
      <c r="A40" s="1"/>
    </row>
    <row r="41" spans="1:21" x14ac:dyDescent="0.25">
      <c r="A41" s="1"/>
    </row>
    <row r="42" spans="1:21" x14ac:dyDescent="0.25">
      <c r="A42" s="1"/>
    </row>
    <row r="43" spans="1:21" x14ac:dyDescent="0.25">
      <c r="A43" s="1"/>
    </row>
    <row r="44" spans="1:21" x14ac:dyDescent="0.25">
      <c r="A44" s="1"/>
    </row>
    <row r="45" spans="1:21" x14ac:dyDescent="0.25">
      <c r="A45" s="1"/>
    </row>
    <row r="46" spans="1:21" x14ac:dyDescent="0.25">
      <c r="A46" s="1"/>
    </row>
    <row r="47" spans="1:21" x14ac:dyDescent="0.25">
      <c r="A47" s="1"/>
    </row>
    <row r="48" spans="1:2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8E62-5899-44F5-9F6B-3FA8E70A4B55}">
  <dimension ref="A1:U116"/>
  <sheetViews>
    <sheetView workbookViewId="0">
      <selection activeCell="O36" sqref="O36"/>
    </sheetView>
  </sheetViews>
  <sheetFormatPr defaultRowHeight="15" x14ac:dyDescent="0.25"/>
  <cols>
    <col min="1" max="1" width="11.140625" customWidth="1"/>
    <col min="2" max="2" width="12" style="3" customWidth="1"/>
    <col min="3" max="3" width="10" style="3" customWidth="1"/>
    <col min="4" max="4" width="12" style="3" customWidth="1"/>
    <col min="5" max="5" width="10.140625" style="3" bestFit="1" customWidth="1"/>
    <col min="6" max="6" width="12.5703125" style="3" bestFit="1" customWidth="1"/>
    <col min="7" max="11" width="9.140625" style="3"/>
    <col min="12" max="12" width="11.140625" style="3" bestFit="1" customWidth="1"/>
    <col min="13" max="13" width="2" customWidth="1"/>
    <col min="14" max="14" width="9.140625" style="3"/>
    <col min="15" max="15" width="9.7109375" customWidth="1"/>
    <col min="20" max="20" width="9.42578125" customWidth="1"/>
  </cols>
  <sheetData>
    <row r="1" spans="1:21" x14ac:dyDescent="0.25">
      <c r="A1" s="15" t="s">
        <v>15</v>
      </c>
      <c r="B1" s="16">
        <v>44774</v>
      </c>
      <c r="D1" s="17" t="s">
        <v>16</v>
      </c>
      <c r="G1" s="23" t="s">
        <v>14</v>
      </c>
      <c r="H1" s="23"/>
      <c r="I1" s="23"/>
      <c r="J1" s="23"/>
      <c r="K1" s="23"/>
      <c r="Q1" s="20" t="s">
        <v>21</v>
      </c>
    </row>
    <row r="2" spans="1:21" x14ac:dyDescent="0.25">
      <c r="G2" s="14">
        <f>60000-SUM(G4:G33)</f>
        <v>5000</v>
      </c>
      <c r="H2" s="14">
        <f>40000-SUM(H4:H33)</f>
        <v>7000</v>
      </c>
      <c r="I2" s="14">
        <f>40000-SUM(I4:I33)</f>
        <v>15000</v>
      </c>
      <c r="J2" s="14">
        <f>25000-SUM(J4:J33)</f>
        <v>800</v>
      </c>
      <c r="K2" s="14">
        <f>30000-SUM(K4:K33)</f>
        <v>4200</v>
      </c>
    </row>
    <row r="3" spans="1:21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9" t="s">
        <v>11</v>
      </c>
      <c r="M3" s="2"/>
      <c r="N3" s="9" t="s">
        <v>10</v>
      </c>
      <c r="O3" s="11" t="s">
        <v>13</v>
      </c>
      <c r="P3" s="19" t="s">
        <v>18</v>
      </c>
      <c r="Q3" s="19" t="s">
        <v>6</v>
      </c>
      <c r="R3" s="19" t="s">
        <v>7</v>
      </c>
      <c r="S3" s="19" t="s">
        <v>19</v>
      </c>
      <c r="T3" s="19" t="s">
        <v>20</v>
      </c>
      <c r="U3" s="22" t="s">
        <v>27</v>
      </c>
    </row>
    <row r="4" spans="1:21" x14ac:dyDescent="0.25">
      <c r="A4" s="4">
        <v>44805</v>
      </c>
      <c r="B4" s="8">
        <v>93250</v>
      </c>
      <c r="C4" s="6">
        <v>48700</v>
      </c>
      <c r="D4" s="6">
        <f>+B4-C4</f>
        <v>44550</v>
      </c>
      <c r="E4" s="10">
        <v>28100</v>
      </c>
      <c r="F4" s="6">
        <f>SUM(D4-E4)</f>
        <v>16450</v>
      </c>
      <c r="G4" s="12"/>
      <c r="H4" s="12">
        <v>20000</v>
      </c>
      <c r="I4" s="12"/>
      <c r="J4" s="12"/>
      <c r="K4" s="12">
        <v>800</v>
      </c>
      <c r="L4" s="10">
        <f t="shared" ref="L4:L33" si="0">G4+H4+I4+J4+K4</f>
        <v>20800</v>
      </c>
      <c r="N4" s="10">
        <f t="shared" ref="N4:N34" si="1">+C4*0.025</f>
        <v>1217.5</v>
      </c>
      <c r="O4" s="13">
        <f t="shared" ref="O4:O34" si="2">+C4*0.975</f>
        <v>47482.5</v>
      </c>
      <c r="P4" s="19"/>
      <c r="Q4" s="19"/>
      <c r="R4" s="19"/>
      <c r="S4" s="19"/>
      <c r="T4" s="19"/>
      <c r="U4" s="22">
        <v>38675</v>
      </c>
    </row>
    <row r="5" spans="1:21" x14ac:dyDescent="0.25">
      <c r="A5" s="4">
        <v>44806</v>
      </c>
      <c r="B5" s="8">
        <v>58400</v>
      </c>
      <c r="C5" s="6">
        <v>12200</v>
      </c>
      <c r="D5" s="6">
        <f t="shared" ref="D5:D34" si="3">+B5-C5</f>
        <v>46200</v>
      </c>
      <c r="E5" s="10">
        <v>30600</v>
      </c>
      <c r="F5" s="6">
        <f t="shared" ref="F5:F34" si="4">+D5-E5</f>
        <v>15600</v>
      </c>
      <c r="G5" s="12"/>
      <c r="H5" s="12"/>
      <c r="I5" s="12"/>
      <c r="J5" s="12"/>
      <c r="K5" s="12">
        <v>800</v>
      </c>
      <c r="L5" s="10">
        <f t="shared" si="0"/>
        <v>800</v>
      </c>
      <c r="N5" s="10">
        <f t="shared" si="1"/>
        <v>305</v>
      </c>
      <c r="O5" s="13">
        <f t="shared" si="2"/>
        <v>11895</v>
      </c>
      <c r="P5" s="19"/>
      <c r="Q5" s="19"/>
      <c r="R5" s="19"/>
      <c r="S5" s="19"/>
      <c r="T5" s="19"/>
      <c r="U5" s="22">
        <v>24635</v>
      </c>
    </row>
    <row r="6" spans="1:21" x14ac:dyDescent="0.25">
      <c r="A6" s="4">
        <v>44807</v>
      </c>
      <c r="B6" s="8">
        <v>139200</v>
      </c>
      <c r="C6" s="6">
        <v>61650</v>
      </c>
      <c r="D6" s="6">
        <f t="shared" si="3"/>
        <v>77550</v>
      </c>
      <c r="E6" s="10">
        <v>21000</v>
      </c>
      <c r="F6" s="6">
        <f t="shared" si="4"/>
        <v>56550</v>
      </c>
      <c r="G6" s="12">
        <v>20000</v>
      </c>
      <c r="H6" s="12"/>
      <c r="I6" s="12"/>
      <c r="J6" s="12"/>
      <c r="K6" s="12">
        <v>800</v>
      </c>
      <c r="L6" s="10">
        <f t="shared" si="0"/>
        <v>20800</v>
      </c>
      <c r="N6" s="10">
        <f t="shared" si="1"/>
        <v>1541.25</v>
      </c>
      <c r="O6" s="13">
        <f t="shared" si="2"/>
        <v>60108.75</v>
      </c>
      <c r="P6" s="19"/>
      <c r="Q6" s="19"/>
      <c r="R6" s="19" t="s">
        <v>28</v>
      </c>
      <c r="S6" s="19"/>
      <c r="T6" s="19"/>
      <c r="U6" s="22">
        <v>53880</v>
      </c>
    </row>
    <row r="7" spans="1:21" x14ac:dyDescent="0.25">
      <c r="A7" s="4">
        <v>44808</v>
      </c>
      <c r="B7" s="8">
        <v>79100</v>
      </c>
      <c r="C7" s="6">
        <v>30850</v>
      </c>
      <c r="D7" s="6">
        <f t="shared" si="3"/>
        <v>48250</v>
      </c>
      <c r="E7" s="10">
        <v>14000</v>
      </c>
      <c r="F7" s="6">
        <f t="shared" si="4"/>
        <v>34250</v>
      </c>
      <c r="G7" s="12"/>
      <c r="H7" s="12">
        <v>2000</v>
      </c>
      <c r="I7" s="12"/>
      <c r="J7" s="12">
        <v>5000</v>
      </c>
      <c r="K7" s="12">
        <v>800</v>
      </c>
      <c r="L7" s="10">
        <f t="shared" si="0"/>
        <v>7800</v>
      </c>
      <c r="N7" s="10">
        <f t="shared" si="1"/>
        <v>771.25</v>
      </c>
      <c r="O7" s="13">
        <f t="shared" si="2"/>
        <v>30078.75</v>
      </c>
      <c r="P7" s="19" t="s">
        <v>22</v>
      </c>
      <c r="Q7" s="19"/>
      <c r="R7" s="19"/>
      <c r="S7" s="19"/>
      <c r="T7" s="19"/>
      <c r="U7" s="22">
        <v>31050</v>
      </c>
    </row>
    <row r="8" spans="1:21" x14ac:dyDescent="0.25">
      <c r="A8" s="4">
        <v>44809</v>
      </c>
      <c r="B8" s="8">
        <v>60600</v>
      </c>
      <c r="C8" s="6">
        <v>22000</v>
      </c>
      <c r="D8" s="6">
        <f t="shared" si="3"/>
        <v>38600</v>
      </c>
      <c r="E8" s="10">
        <v>7600</v>
      </c>
      <c r="F8" s="6">
        <f t="shared" si="4"/>
        <v>31000</v>
      </c>
      <c r="G8" s="12">
        <v>2000</v>
      </c>
      <c r="H8" s="12">
        <v>1000</v>
      </c>
      <c r="I8" s="12">
        <v>1000</v>
      </c>
      <c r="J8" s="12"/>
      <c r="K8" s="12">
        <v>800</v>
      </c>
      <c r="L8" s="10">
        <f t="shared" si="0"/>
        <v>4800</v>
      </c>
      <c r="N8" s="10">
        <f t="shared" si="1"/>
        <v>550</v>
      </c>
      <c r="O8" s="13">
        <f t="shared" si="2"/>
        <v>21450</v>
      </c>
      <c r="P8" s="19"/>
      <c r="Q8" s="21"/>
      <c r="R8" s="19"/>
      <c r="S8" s="19" t="s">
        <v>23</v>
      </c>
      <c r="T8" s="19"/>
      <c r="U8" s="22"/>
    </row>
    <row r="9" spans="1:21" x14ac:dyDescent="0.25">
      <c r="A9" s="4">
        <v>44810</v>
      </c>
      <c r="B9" s="8">
        <v>44350</v>
      </c>
      <c r="C9" s="6">
        <v>15350</v>
      </c>
      <c r="D9" s="6">
        <f t="shared" si="3"/>
        <v>29000</v>
      </c>
      <c r="E9" s="10">
        <v>3000</v>
      </c>
      <c r="F9" s="6">
        <f t="shared" si="4"/>
        <v>26000</v>
      </c>
      <c r="G9" s="12"/>
      <c r="H9" s="12"/>
      <c r="I9" s="12"/>
      <c r="J9" s="12"/>
      <c r="K9" s="12">
        <v>800</v>
      </c>
      <c r="L9" s="10">
        <f t="shared" si="0"/>
        <v>800</v>
      </c>
      <c r="N9" s="10">
        <f t="shared" si="1"/>
        <v>383.75</v>
      </c>
      <c r="O9" s="13">
        <f t="shared" si="2"/>
        <v>14966.25</v>
      </c>
      <c r="P9" s="19"/>
      <c r="Q9" s="19"/>
      <c r="R9" s="21"/>
      <c r="S9" s="19"/>
      <c r="T9" s="19"/>
      <c r="U9" s="22">
        <v>17950</v>
      </c>
    </row>
    <row r="10" spans="1:21" x14ac:dyDescent="0.25">
      <c r="A10" s="4">
        <v>44811</v>
      </c>
      <c r="B10" s="8">
        <v>78900</v>
      </c>
      <c r="C10" s="6">
        <v>38850</v>
      </c>
      <c r="D10" s="6">
        <f t="shared" si="3"/>
        <v>40050</v>
      </c>
      <c r="E10" s="10">
        <v>7150</v>
      </c>
      <c r="F10" s="6">
        <f t="shared" si="4"/>
        <v>32900</v>
      </c>
      <c r="G10" s="12"/>
      <c r="H10" s="12">
        <v>1000</v>
      </c>
      <c r="I10" s="12">
        <v>2000</v>
      </c>
      <c r="J10" s="12"/>
      <c r="K10" s="12"/>
      <c r="L10" s="10">
        <f t="shared" si="0"/>
        <v>3000</v>
      </c>
      <c r="N10" s="10">
        <f t="shared" si="1"/>
        <v>971.25</v>
      </c>
      <c r="O10" s="13">
        <f t="shared" si="2"/>
        <v>37878.75</v>
      </c>
      <c r="P10" s="19"/>
      <c r="Q10" s="19"/>
      <c r="R10" s="19"/>
      <c r="S10" s="19" t="s">
        <v>23</v>
      </c>
      <c r="T10" s="19" t="s">
        <v>22</v>
      </c>
      <c r="U10" s="22">
        <v>30975</v>
      </c>
    </row>
    <row r="11" spans="1:21" x14ac:dyDescent="0.25">
      <c r="A11" s="4">
        <v>44812</v>
      </c>
      <c r="B11" s="8">
        <v>87450</v>
      </c>
      <c r="C11" s="6">
        <v>15250</v>
      </c>
      <c r="D11" s="6">
        <f t="shared" si="3"/>
        <v>72200</v>
      </c>
      <c r="E11" s="10">
        <v>17950</v>
      </c>
      <c r="F11" s="6">
        <f t="shared" si="4"/>
        <v>54250</v>
      </c>
      <c r="G11" s="12">
        <v>15000</v>
      </c>
      <c r="H11" s="12"/>
      <c r="I11" s="12"/>
      <c r="J11" s="12"/>
      <c r="K11" s="12"/>
      <c r="L11" s="10">
        <f t="shared" si="0"/>
        <v>15000</v>
      </c>
      <c r="N11" s="10">
        <f t="shared" si="1"/>
        <v>381.25</v>
      </c>
      <c r="O11" s="13">
        <f t="shared" si="2"/>
        <v>14868.75</v>
      </c>
      <c r="P11" s="19"/>
      <c r="Q11" s="19"/>
      <c r="R11" s="21"/>
      <c r="S11" s="19"/>
      <c r="T11" s="21" t="s">
        <v>25</v>
      </c>
      <c r="U11" s="22">
        <v>33760</v>
      </c>
    </row>
    <row r="12" spans="1:21" x14ac:dyDescent="0.25">
      <c r="A12" s="4">
        <v>44813</v>
      </c>
      <c r="B12" s="8">
        <v>82700</v>
      </c>
      <c r="C12" s="6">
        <v>20250</v>
      </c>
      <c r="D12" s="6">
        <f t="shared" si="3"/>
        <v>62450</v>
      </c>
      <c r="E12" s="10">
        <v>14800</v>
      </c>
      <c r="F12" s="6">
        <f t="shared" si="4"/>
        <v>47650</v>
      </c>
      <c r="G12" s="12"/>
      <c r="H12" s="12"/>
      <c r="I12" s="12"/>
      <c r="J12" s="12"/>
      <c r="K12" s="12">
        <v>800</v>
      </c>
      <c r="L12" s="10">
        <f t="shared" si="0"/>
        <v>800</v>
      </c>
      <c r="N12" s="10">
        <f t="shared" si="1"/>
        <v>506.25</v>
      </c>
      <c r="O12" s="13">
        <f t="shared" si="2"/>
        <v>19743.75</v>
      </c>
      <c r="P12" s="19"/>
      <c r="Q12" s="19"/>
      <c r="R12" s="19"/>
      <c r="S12" s="19"/>
      <c r="T12" s="19"/>
      <c r="U12" s="22">
        <v>31785</v>
      </c>
    </row>
    <row r="13" spans="1:21" x14ac:dyDescent="0.25">
      <c r="A13" s="4">
        <v>44814</v>
      </c>
      <c r="B13" s="8">
        <v>48850</v>
      </c>
      <c r="C13" s="6">
        <v>16800</v>
      </c>
      <c r="D13" s="6">
        <f t="shared" si="3"/>
        <v>32050</v>
      </c>
      <c r="E13" s="10">
        <v>2150</v>
      </c>
      <c r="F13" s="6">
        <f t="shared" si="4"/>
        <v>29900</v>
      </c>
      <c r="G13" s="12"/>
      <c r="H13" s="12"/>
      <c r="I13" s="12"/>
      <c r="J13" s="12"/>
      <c r="K13" s="12">
        <v>2000</v>
      </c>
      <c r="L13" s="10">
        <f t="shared" si="0"/>
        <v>2000</v>
      </c>
      <c r="N13" s="10">
        <f t="shared" si="1"/>
        <v>420</v>
      </c>
      <c r="O13" s="13">
        <f t="shared" si="2"/>
        <v>16380</v>
      </c>
      <c r="P13" s="19" t="s">
        <v>29</v>
      </c>
      <c r="Q13" s="19" t="s">
        <v>29</v>
      </c>
      <c r="R13" s="19"/>
      <c r="S13" s="19"/>
      <c r="T13" s="19"/>
      <c r="U13" s="22">
        <v>20195</v>
      </c>
    </row>
    <row r="14" spans="1:21" x14ac:dyDescent="0.25">
      <c r="A14" s="4">
        <v>44815</v>
      </c>
      <c r="B14" s="8">
        <v>77150</v>
      </c>
      <c r="C14" s="6">
        <v>31800</v>
      </c>
      <c r="D14" s="6">
        <f t="shared" si="3"/>
        <v>45350</v>
      </c>
      <c r="E14" s="10">
        <v>3650</v>
      </c>
      <c r="F14" s="6">
        <f t="shared" si="4"/>
        <v>41700</v>
      </c>
      <c r="G14" s="12"/>
      <c r="H14" s="12"/>
      <c r="I14" s="12">
        <v>2000</v>
      </c>
      <c r="J14" s="12"/>
      <c r="K14" s="12">
        <v>1500</v>
      </c>
      <c r="L14" s="10">
        <f t="shared" si="0"/>
        <v>3500</v>
      </c>
      <c r="N14" s="10">
        <f t="shared" si="1"/>
        <v>795</v>
      </c>
      <c r="O14" s="13">
        <f t="shared" si="2"/>
        <v>31005</v>
      </c>
      <c r="P14" s="19"/>
      <c r="Q14" s="19" t="s">
        <v>29</v>
      </c>
      <c r="R14" s="19" t="s">
        <v>29</v>
      </c>
      <c r="S14" s="19"/>
      <c r="T14" s="19"/>
      <c r="U14" s="22">
        <v>30415</v>
      </c>
    </row>
    <row r="15" spans="1:21" x14ac:dyDescent="0.25">
      <c r="A15" s="4">
        <v>44816</v>
      </c>
      <c r="B15" s="8">
        <v>73350</v>
      </c>
      <c r="C15" s="6">
        <v>5750</v>
      </c>
      <c r="D15" s="6">
        <f t="shared" si="3"/>
        <v>67600</v>
      </c>
      <c r="E15" s="10">
        <v>8550</v>
      </c>
      <c r="F15" s="6">
        <f t="shared" si="4"/>
        <v>59050</v>
      </c>
      <c r="G15" s="12">
        <v>2000</v>
      </c>
      <c r="H15" s="12"/>
      <c r="I15" s="12"/>
      <c r="J15" s="12"/>
      <c r="K15" s="12"/>
      <c r="L15" s="10">
        <f t="shared" si="0"/>
        <v>2000</v>
      </c>
      <c r="N15" s="10">
        <f t="shared" si="1"/>
        <v>143.75</v>
      </c>
      <c r="O15" s="13">
        <f t="shared" si="2"/>
        <v>5606.25</v>
      </c>
      <c r="P15" s="19"/>
      <c r="Q15" s="19" t="s">
        <v>29</v>
      </c>
      <c r="R15" s="19"/>
      <c r="S15" s="19"/>
      <c r="T15" s="21"/>
      <c r="U15" s="22">
        <v>32950</v>
      </c>
    </row>
    <row r="16" spans="1:21" x14ac:dyDescent="0.25">
      <c r="A16" s="4">
        <v>44817</v>
      </c>
      <c r="B16" s="8">
        <v>92950</v>
      </c>
      <c r="C16" s="6">
        <v>23400</v>
      </c>
      <c r="D16" s="6">
        <f t="shared" si="3"/>
        <v>69550</v>
      </c>
      <c r="E16" s="10">
        <v>40050</v>
      </c>
      <c r="F16" s="6">
        <f t="shared" si="4"/>
        <v>29500</v>
      </c>
      <c r="G16" s="12">
        <v>3000</v>
      </c>
      <c r="H16" s="12"/>
      <c r="I16" s="12">
        <v>2000</v>
      </c>
      <c r="J16" s="12">
        <v>5000</v>
      </c>
      <c r="K16" s="12">
        <v>1600</v>
      </c>
      <c r="L16" s="10">
        <f t="shared" si="0"/>
        <v>11600</v>
      </c>
      <c r="N16" s="10">
        <f t="shared" si="1"/>
        <v>585</v>
      </c>
      <c r="O16" s="13">
        <f t="shared" si="2"/>
        <v>22815</v>
      </c>
      <c r="P16" s="19"/>
      <c r="Q16" s="19"/>
      <c r="R16" s="19"/>
      <c r="S16" s="19"/>
      <c r="T16" s="19"/>
      <c r="U16" s="22">
        <v>39920</v>
      </c>
    </row>
    <row r="17" spans="1:21" x14ac:dyDescent="0.25">
      <c r="A17" s="4">
        <v>44818</v>
      </c>
      <c r="B17" s="8">
        <v>39450</v>
      </c>
      <c r="C17" s="6">
        <v>11100</v>
      </c>
      <c r="D17" s="6">
        <f t="shared" si="3"/>
        <v>28350</v>
      </c>
      <c r="E17" s="10">
        <v>7500</v>
      </c>
      <c r="F17" s="6">
        <f t="shared" si="4"/>
        <v>20850</v>
      </c>
      <c r="G17" s="12">
        <v>3000</v>
      </c>
      <c r="H17" s="12">
        <v>1000</v>
      </c>
      <c r="I17" s="12"/>
      <c r="J17" s="12"/>
      <c r="K17" s="12">
        <v>800</v>
      </c>
      <c r="L17" s="10">
        <f t="shared" si="0"/>
        <v>4800</v>
      </c>
      <c r="N17" s="10">
        <f t="shared" si="1"/>
        <v>277.5</v>
      </c>
      <c r="O17" s="13">
        <f t="shared" si="2"/>
        <v>10822.5</v>
      </c>
      <c r="P17" s="19"/>
      <c r="Q17" s="19"/>
      <c r="R17" s="19"/>
      <c r="S17" s="19"/>
      <c r="T17" s="19"/>
      <c r="U17" s="22">
        <v>16545</v>
      </c>
    </row>
    <row r="18" spans="1:21" x14ac:dyDescent="0.25">
      <c r="A18" s="4">
        <v>44819</v>
      </c>
      <c r="B18" s="8">
        <v>63500</v>
      </c>
      <c r="C18" s="6">
        <v>32150</v>
      </c>
      <c r="D18" s="6">
        <f t="shared" si="3"/>
        <v>31350</v>
      </c>
      <c r="E18" s="10">
        <v>18400</v>
      </c>
      <c r="F18" s="6">
        <f t="shared" si="4"/>
        <v>12950</v>
      </c>
      <c r="G18" s="12">
        <v>2000</v>
      </c>
      <c r="H18" s="12">
        <v>2000</v>
      </c>
      <c r="I18" s="12">
        <v>3000</v>
      </c>
      <c r="J18" s="12">
        <v>8000</v>
      </c>
      <c r="K18" s="12">
        <v>800</v>
      </c>
      <c r="L18" s="10">
        <f t="shared" si="0"/>
        <v>15800</v>
      </c>
      <c r="N18" s="10">
        <f t="shared" si="1"/>
        <v>803.75</v>
      </c>
      <c r="O18" s="13">
        <f t="shared" si="2"/>
        <v>31346.25</v>
      </c>
      <c r="P18" s="21"/>
      <c r="Q18" s="19"/>
      <c r="R18" s="19"/>
      <c r="S18" s="19"/>
      <c r="T18" s="19"/>
      <c r="U18" s="22">
        <v>28875</v>
      </c>
    </row>
    <row r="19" spans="1:21" x14ac:dyDescent="0.25">
      <c r="A19" s="4">
        <v>44820</v>
      </c>
      <c r="B19" s="8">
        <v>35300</v>
      </c>
      <c r="C19" s="6">
        <v>19100</v>
      </c>
      <c r="D19" s="6">
        <f t="shared" si="3"/>
        <v>16200</v>
      </c>
      <c r="E19" s="10">
        <v>8100</v>
      </c>
      <c r="F19" s="6">
        <f t="shared" si="4"/>
        <v>8100</v>
      </c>
      <c r="G19" s="12"/>
      <c r="H19" s="12"/>
      <c r="I19" s="12"/>
      <c r="J19" s="12"/>
      <c r="K19" s="12"/>
      <c r="L19" s="10">
        <f t="shared" si="0"/>
        <v>0</v>
      </c>
      <c r="N19" s="10">
        <f t="shared" si="1"/>
        <v>477.5</v>
      </c>
      <c r="O19" s="13">
        <f t="shared" si="2"/>
        <v>18622.5</v>
      </c>
      <c r="P19" s="19"/>
      <c r="Q19" s="19"/>
      <c r="R19" s="19" t="s">
        <v>29</v>
      </c>
      <c r="S19" s="19"/>
      <c r="T19" s="19"/>
      <c r="U19" s="22">
        <v>14270</v>
      </c>
    </row>
    <row r="20" spans="1:21" x14ac:dyDescent="0.25">
      <c r="A20" s="4">
        <v>44821</v>
      </c>
      <c r="B20" s="8"/>
      <c r="C20" s="6"/>
      <c r="D20" s="6"/>
      <c r="E20" s="10"/>
      <c r="F20" s="6"/>
      <c r="G20" s="12"/>
      <c r="H20" s="12"/>
      <c r="I20" s="12"/>
      <c r="J20" s="12"/>
      <c r="K20" s="12"/>
      <c r="L20" s="10">
        <f t="shared" si="0"/>
        <v>0</v>
      </c>
      <c r="N20" s="10">
        <f t="shared" si="1"/>
        <v>0</v>
      </c>
      <c r="O20" s="13">
        <f t="shared" si="2"/>
        <v>0</v>
      </c>
      <c r="P20" s="19"/>
      <c r="Q20" s="19"/>
      <c r="R20" s="19"/>
      <c r="S20" s="19"/>
      <c r="T20" s="19"/>
      <c r="U20" s="22"/>
    </row>
    <row r="21" spans="1:21" x14ac:dyDescent="0.25">
      <c r="A21" s="4">
        <v>44822</v>
      </c>
      <c r="B21" s="8">
        <v>76750</v>
      </c>
      <c r="C21" s="6">
        <v>18250</v>
      </c>
      <c r="D21" s="6">
        <f t="shared" si="3"/>
        <v>58500</v>
      </c>
      <c r="E21" s="10">
        <v>6500</v>
      </c>
      <c r="F21" s="6">
        <f t="shared" si="4"/>
        <v>52000</v>
      </c>
      <c r="G21" s="12"/>
      <c r="H21" s="12">
        <v>1000</v>
      </c>
      <c r="I21" s="12">
        <v>2000</v>
      </c>
      <c r="J21" s="12"/>
      <c r="K21" s="12"/>
      <c r="L21" s="10">
        <f t="shared" si="0"/>
        <v>3000</v>
      </c>
      <c r="N21" s="10">
        <f t="shared" si="1"/>
        <v>456.25</v>
      </c>
      <c r="O21" s="13">
        <f t="shared" si="2"/>
        <v>17793.75</v>
      </c>
      <c r="P21" s="19"/>
      <c r="Q21" s="19"/>
      <c r="R21" s="19"/>
      <c r="S21" s="19" t="s">
        <v>29</v>
      </c>
      <c r="T21" s="19"/>
      <c r="U21" s="22">
        <v>32450</v>
      </c>
    </row>
    <row r="22" spans="1:21" x14ac:dyDescent="0.25">
      <c r="A22" s="4">
        <v>44823</v>
      </c>
      <c r="B22" s="8">
        <v>41750</v>
      </c>
      <c r="C22" s="6">
        <v>21150</v>
      </c>
      <c r="D22" s="6">
        <f t="shared" si="3"/>
        <v>20600</v>
      </c>
      <c r="E22" s="10">
        <v>11100</v>
      </c>
      <c r="F22" s="6">
        <f t="shared" si="4"/>
        <v>9500</v>
      </c>
      <c r="G22" s="12">
        <v>2000</v>
      </c>
      <c r="H22" s="12">
        <v>1000</v>
      </c>
      <c r="I22" s="12">
        <v>3000</v>
      </c>
      <c r="J22" s="12"/>
      <c r="K22" s="12"/>
      <c r="L22" s="10">
        <f t="shared" si="0"/>
        <v>6000</v>
      </c>
      <c r="N22" s="10">
        <f t="shared" si="1"/>
        <v>528.75</v>
      </c>
      <c r="O22" s="13">
        <f t="shared" si="2"/>
        <v>20621.25</v>
      </c>
      <c r="P22" s="19"/>
      <c r="Q22" s="19"/>
      <c r="R22" s="19"/>
      <c r="S22" s="19"/>
      <c r="T22" s="19"/>
      <c r="U22" s="22">
        <v>18860</v>
      </c>
    </row>
    <row r="23" spans="1:21" x14ac:dyDescent="0.25">
      <c r="A23" s="4">
        <v>44824</v>
      </c>
      <c r="B23" s="8">
        <v>54050</v>
      </c>
      <c r="C23" s="6">
        <v>23500</v>
      </c>
      <c r="D23" s="6">
        <f t="shared" si="3"/>
        <v>30550</v>
      </c>
      <c r="E23" s="10">
        <v>8000</v>
      </c>
      <c r="F23" s="6">
        <f t="shared" si="4"/>
        <v>22550</v>
      </c>
      <c r="G23" s="12"/>
      <c r="H23" s="12">
        <v>2000</v>
      </c>
      <c r="I23" s="12"/>
      <c r="J23" s="12"/>
      <c r="K23" s="12">
        <v>800</v>
      </c>
      <c r="L23" s="10">
        <f t="shared" si="0"/>
        <v>2800</v>
      </c>
      <c r="N23" s="10">
        <f t="shared" si="1"/>
        <v>587.5</v>
      </c>
      <c r="O23" s="13">
        <f t="shared" si="2"/>
        <v>22912.5</v>
      </c>
      <c r="P23" s="19"/>
      <c r="Q23" s="19"/>
      <c r="R23" s="19" t="s">
        <v>29</v>
      </c>
      <c r="S23" s="19"/>
      <c r="T23" s="19"/>
      <c r="U23" s="22">
        <v>19585</v>
      </c>
    </row>
    <row r="24" spans="1:21" x14ac:dyDescent="0.25">
      <c r="A24" s="4">
        <v>44825</v>
      </c>
      <c r="B24" s="8">
        <v>62650</v>
      </c>
      <c r="C24" s="6">
        <v>2700</v>
      </c>
      <c r="D24" s="6">
        <f t="shared" si="3"/>
        <v>59950</v>
      </c>
      <c r="E24" s="10">
        <v>13250</v>
      </c>
      <c r="F24" s="6">
        <f t="shared" si="4"/>
        <v>46700</v>
      </c>
      <c r="G24" s="12">
        <v>5000</v>
      </c>
      <c r="H24" s="12"/>
      <c r="I24" s="12">
        <v>2000</v>
      </c>
      <c r="J24" s="12"/>
      <c r="K24" s="12">
        <v>1500</v>
      </c>
      <c r="L24" s="10">
        <f t="shared" si="0"/>
        <v>8500</v>
      </c>
      <c r="N24" s="10">
        <f t="shared" si="1"/>
        <v>67.5</v>
      </c>
      <c r="O24" s="13">
        <f t="shared" si="2"/>
        <v>2632.5</v>
      </c>
      <c r="P24" s="19"/>
      <c r="Q24" s="19"/>
      <c r="R24" s="19"/>
      <c r="S24" s="19"/>
      <c r="T24" s="19"/>
      <c r="U24" s="22">
        <v>24235</v>
      </c>
    </row>
    <row r="25" spans="1:21" x14ac:dyDescent="0.25">
      <c r="A25" s="4">
        <v>44826</v>
      </c>
      <c r="B25" s="8">
        <v>59950</v>
      </c>
      <c r="C25" s="6">
        <v>21800</v>
      </c>
      <c r="D25" s="6">
        <f t="shared" si="3"/>
        <v>38150</v>
      </c>
      <c r="E25" s="10">
        <v>4850</v>
      </c>
      <c r="F25" s="6">
        <f t="shared" si="4"/>
        <v>33300</v>
      </c>
      <c r="G25" s="12"/>
      <c r="H25" s="12"/>
      <c r="I25" s="12">
        <v>2000</v>
      </c>
      <c r="J25" s="12"/>
      <c r="K25" s="12">
        <v>600</v>
      </c>
      <c r="L25" s="10">
        <f t="shared" si="0"/>
        <v>2600</v>
      </c>
      <c r="N25" s="10">
        <f t="shared" si="1"/>
        <v>545</v>
      </c>
      <c r="O25" s="13">
        <f t="shared" si="2"/>
        <v>21255</v>
      </c>
      <c r="P25" s="19"/>
      <c r="Q25" s="19"/>
      <c r="R25" s="19"/>
      <c r="S25" s="19"/>
      <c r="T25" s="19"/>
      <c r="U25" s="22">
        <v>23520</v>
      </c>
    </row>
    <row r="26" spans="1:21" x14ac:dyDescent="0.25">
      <c r="A26" s="4">
        <v>44827</v>
      </c>
      <c r="B26" s="8">
        <v>47700</v>
      </c>
      <c r="C26" s="6">
        <v>11850</v>
      </c>
      <c r="D26" s="6">
        <f t="shared" si="3"/>
        <v>35850</v>
      </c>
      <c r="E26" s="10">
        <v>4850</v>
      </c>
      <c r="F26" s="6">
        <f t="shared" si="4"/>
        <v>31000</v>
      </c>
      <c r="G26" s="12"/>
      <c r="H26" s="12"/>
      <c r="I26" s="12">
        <v>2000</v>
      </c>
      <c r="J26" s="12"/>
      <c r="K26" s="12">
        <v>600</v>
      </c>
      <c r="L26" s="10">
        <f t="shared" si="0"/>
        <v>2600</v>
      </c>
      <c r="N26" s="10">
        <f t="shared" si="1"/>
        <v>296.25</v>
      </c>
      <c r="O26" s="13">
        <f t="shared" si="2"/>
        <v>11553.75</v>
      </c>
      <c r="P26" s="19"/>
      <c r="Q26" s="19"/>
      <c r="R26" s="19"/>
      <c r="S26" s="19"/>
      <c r="T26" s="19"/>
      <c r="U26" s="22">
        <v>20025</v>
      </c>
    </row>
    <row r="27" spans="1:21" x14ac:dyDescent="0.25">
      <c r="A27" s="4">
        <v>44828</v>
      </c>
      <c r="B27" s="8">
        <v>101950</v>
      </c>
      <c r="C27" s="6">
        <v>38050</v>
      </c>
      <c r="D27" s="6">
        <f t="shared" si="3"/>
        <v>63900</v>
      </c>
      <c r="E27" s="10">
        <v>7200</v>
      </c>
      <c r="F27" s="6">
        <f t="shared" si="4"/>
        <v>56700</v>
      </c>
      <c r="G27" s="12"/>
      <c r="H27" s="12"/>
      <c r="I27" s="12">
        <v>3000</v>
      </c>
      <c r="J27" s="12"/>
      <c r="K27" s="12">
        <v>600</v>
      </c>
      <c r="L27" s="10">
        <f t="shared" si="0"/>
        <v>3600</v>
      </c>
      <c r="N27" s="10">
        <f t="shared" si="1"/>
        <v>951.25</v>
      </c>
      <c r="O27" s="13">
        <f t="shared" si="2"/>
        <v>37098.75</v>
      </c>
      <c r="P27" s="19"/>
      <c r="Q27" s="19"/>
      <c r="R27" s="19"/>
      <c r="S27" s="19"/>
      <c r="T27" s="19"/>
      <c r="U27" s="22">
        <v>40900</v>
      </c>
    </row>
    <row r="28" spans="1:21" x14ac:dyDescent="0.25">
      <c r="A28" s="4">
        <v>44829</v>
      </c>
      <c r="B28" s="8">
        <v>71350</v>
      </c>
      <c r="C28" s="6">
        <v>26350</v>
      </c>
      <c r="D28" s="6">
        <f t="shared" si="3"/>
        <v>45000</v>
      </c>
      <c r="E28" s="10">
        <v>3750</v>
      </c>
      <c r="F28" s="6">
        <f t="shared" si="4"/>
        <v>41250</v>
      </c>
      <c r="G28" s="12"/>
      <c r="H28" s="12">
        <v>2000</v>
      </c>
      <c r="I28" s="12">
        <v>1000</v>
      </c>
      <c r="J28" s="12"/>
      <c r="K28" s="12">
        <v>600</v>
      </c>
      <c r="L28" s="10">
        <f t="shared" si="0"/>
        <v>3600</v>
      </c>
      <c r="N28" s="10">
        <f t="shared" si="1"/>
        <v>658.75</v>
      </c>
      <c r="O28" s="13">
        <f t="shared" si="2"/>
        <v>25691.25</v>
      </c>
      <c r="P28" s="19" t="s">
        <v>29</v>
      </c>
      <c r="Q28" s="19"/>
      <c r="R28" s="21" t="s">
        <v>25</v>
      </c>
      <c r="S28" s="19"/>
      <c r="T28" s="19"/>
      <c r="U28" s="22">
        <v>30775</v>
      </c>
    </row>
    <row r="29" spans="1:21" x14ac:dyDescent="0.25">
      <c r="A29" s="4">
        <v>44830</v>
      </c>
      <c r="B29" s="8">
        <v>37200</v>
      </c>
      <c r="C29" s="6">
        <v>16400</v>
      </c>
      <c r="D29" s="6">
        <f t="shared" si="3"/>
        <v>20800</v>
      </c>
      <c r="E29" s="10">
        <v>10300</v>
      </c>
      <c r="F29" s="6">
        <f t="shared" si="4"/>
        <v>10500</v>
      </c>
      <c r="G29" s="12">
        <v>1000</v>
      </c>
      <c r="H29" s="12"/>
      <c r="I29" s="12"/>
      <c r="J29" s="12"/>
      <c r="K29" s="12">
        <v>6000</v>
      </c>
      <c r="L29" s="10">
        <f t="shared" si="0"/>
        <v>7000</v>
      </c>
      <c r="N29" s="10">
        <f t="shared" si="1"/>
        <v>410</v>
      </c>
      <c r="O29" s="13">
        <f t="shared" si="2"/>
        <v>15990</v>
      </c>
      <c r="P29" s="19"/>
      <c r="Q29" s="19"/>
      <c r="R29" s="21" t="s">
        <v>29</v>
      </c>
      <c r="S29" s="19"/>
      <c r="T29" s="19"/>
      <c r="U29" s="22">
        <v>14200</v>
      </c>
    </row>
    <row r="30" spans="1:21" x14ac:dyDescent="0.25">
      <c r="A30" s="4">
        <v>44831</v>
      </c>
      <c r="B30" s="8">
        <v>30400</v>
      </c>
      <c r="C30" s="6">
        <v>17800</v>
      </c>
      <c r="D30" s="6">
        <f t="shared" si="3"/>
        <v>12600</v>
      </c>
      <c r="E30" s="10">
        <v>3150</v>
      </c>
      <c r="F30" s="6">
        <f t="shared" si="4"/>
        <v>9450</v>
      </c>
      <c r="G30" s="12"/>
      <c r="H30" s="12"/>
      <c r="I30" s="12"/>
      <c r="J30" s="12">
        <v>1000</v>
      </c>
      <c r="K30" s="12"/>
      <c r="L30" s="10">
        <f t="shared" si="0"/>
        <v>1000</v>
      </c>
      <c r="N30" s="10">
        <f t="shared" si="1"/>
        <v>445</v>
      </c>
      <c r="O30" s="13">
        <f t="shared" si="2"/>
        <v>17355</v>
      </c>
      <c r="P30" s="21"/>
      <c r="Q30" s="19"/>
      <c r="R30" s="19"/>
      <c r="S30" s="19"/>
      <c r="T30" s="19" t="s">
        <v>29</v>
      </c>
      <c r="U30" s="22">
        <v>12865</v>
      </c>
    </row>
    <row r="31" spans="1:21" x14ac:dyDescent="0.25">
      <c r="A31" s="4">
        <v>44832</v>
      </c>
      <c r="B31" s="8">
        <v>71900</v>
      </c>
      <c r="C31" s="6">
        <v>25100</v>
      </c>
      <c r="D31" s="6">
        <f t="shared" si="3"/>
        <v>46800</v>
      </c>
      <c r="E31" s="10">
        <v>5850</v>
      </c>
      <c r="F31" s="6">
        <f t="shared" si="4"/>
        <v>40950</v>
      </c>
      <c r="G31" s="12"/>
      <c r="H31" s="12"/>
      <c r="I31" s="12"/>
      <c r="J31" s="12"/>
      <c r="K31" s="12">
        <v>600</v>
      </c>
      <c r="L31" s="10">
        <f t="shared" si="0"/>
        <v>600</v>
      </c>
      <c r="N31" s="10">
        <f t="shared" si="1"/>
        <v>627.5</v>
      </c>
      <c r="O31" s="13">
        <f t="shared" si="2"/>
        <v>24472.5</v>
      </c>
      <c r="P31" s="19"/>
      <c r="Q31" s="19"/>
      <c r="R31" s="19"/>
      <c r="S31" s="19"/>
      <c r="T31" s="19"/>
      <c r="U31" s="22">
        <v>29350</v>
      </c>
    </row>
    <row r="32" spans="1:21" x14ac:dyDescent="0.25">
      <c r="A32" s="4">
        <v>44833</v>
      </c>
      <c r="B32" s="8">
        <v>66650</v>
      </c>
      <c r="C32" s="6">
        <v>11150</v>
      </c>
      <c r="D32" s="6">
        <f t="shared" si="3"/>
        <v>55500</v>
      </c>
      <c r="E32" s="10">
        <v>4670</v>
      </c>
      <c r="F32" s="6">
        <f t="shared" si="4"/>
        <v>50830</v>
      </c>
      <c r="G32" s="12"/>
      <c r="H32" s="12"/>
      <c r="I32" s="12"/>
      <c r="J32" s="12"/>
      <c r="K32" s="12"/>
      <c r="L32" s="10">
        <f t="shared" si="0"/>
        <v>0</v>
      </c>
      <c r="N32" s="10">
        <f t="shared" si="1"/>
        <v>278.75</v>
      </c>
      <c r="O32" s="13">
        <f t="shared" si="2"/>
        <v>10871.25</v>
      </c>
      <c r="P32" s="19"/>
      <c r="Q32" s="19"/>
      <c r="R32" s="19"/>
      <c r="S32" s="19"/>
      <c r="T32" s="19"/>
      <c r="U32" s="22">
        <v>28870</v>
      </c>
    </row>
    <row r="33" spans="1:21" x14ac:dyDescent="0.25">
      <c r="A33" s="4">
        <v>44834</v>
      </c>
      <c r="B33" s="8">
        <v>54200</v>
      </c>
      <c r="C33" s="6">
        <v>23400</v>
      </c>
      <c r="D33" s="6">
        <f t="shared" si="3"/>
        <v>30800</v>
      </c>
      <c r="E33" s="10">
        <v>10250</v>
      </c>
      <c r="F33" s="6">
        <f t="shared" si="4"/>
        <v>20550</v>
      </c>
      <c r="G33" s="12"/>
      <c r="H33" s="12"/>
      <c r="I33" s="12"/>
      <c r="J33" s="12">
        <v>5200</v>
      </c>
      <c r="K33" s="12">
        <v>2200</v>
      </c>
      <c r="L33" s="10">
        <f t="shared" si="0"/>
        <v>7400</v>
      </c>
      <c r="N33" s="10">
        <f t="shared" si="1"/>
        <v>585</v>
      </c>
      <c r="O33" s="13">
        <f t="shared" si="2"/>
        <v>22815</v>
      </c>
      <c r="P33" s="19"/>
      <c r="Q33" s="19"/>
      <c r="R33" s="19"/>
      <c r="S33" s="19"/>
      <c r="T33" s="19"/>
      <c r="U33" s="22">
        <v>22535</v>
      </c>
    </row>
    <row r="34" spans="1:21" x14ac:dyDescent="0.25">
      <c r="A34" s="4"/>
      <c r="B34" s="8">
        <v>0</v>
      </c>
      <c r="C34" s="6"/>
      <c r="D34" s="6">
        <f t="shared" si="3"/>
        <v>0</v>
      </c>
      <c r="E34" s="10"/>
      <c r="F34" s="6">
        <f t="shared" si="4"/>
        <v>0</v>
      </c>
      <c r="G34" s="12"/>
      <c r="H34" s="12"/>
      <c r="I34" s="12"/>
      <c r="J34" s="12"/>
      <c r="K34" s="12"/>
      <c r="L34" s="10">
        <f>G34+H34+I34+J34+K34</f>
        <v>0</v>
      </c>
      <c r="N34" s="10">
        <f t="shared" si="1"/>
        <v>0</v>
      </c>
      <c r="O34" s="13">
        <f t="shared" si="2"/>
        <v>0</v>
      </c>
      <c r="P34" s="19"/>
      <c r="Q34" s="19"/>
      <c r="R34" s="19"/>
      <c r="S34" s="19"/>
      <c r="T34" s="19"/>
      <c r="U34" s="22"/>
    </row>
    <row r="35" spans="1:21" x14ac:dyDescent="0.25">
      <c r="A35" s="18" t="s">
        <v>17</v>
      </c>
      <c r="B35" s="8">
        <f>SUM(B4:B34)</f>
        <v>1931000</v>
      </c>
      <c r="C35" s="6">
        <f>SUM(C4:C33)</f>
        <v>662700</v>
      </c>
      <c r="D35" s="6">
        <f>SUM(D4:D33)</f>
        <v>1268300</v>
      </c>
      <c r="E35" s="10">
        <f>SUM(E4:E33)</f>
        <v>326320</v>
      </c>
      <c r="F35" s="6">
        <f>SUM(F4:F33)</f>
        <v>941980</v>
      </c>
      <c r="G35" s="12">
        <f>SUM(G4:G34)</f>
        <v>55000</v>
      </c>
      <c r="H35" s="12">
        <f>SUM(H4:H34)</f>
        <v>33000</v>
      </c>
      <c r="I35" s="12">
        <f>SUM(I4:I34)</f>
        <v>25000</v>
      </c>
      <c r="J35" s="12">
        <f>SUM(J4:J33)</f>
        <v>24200</v>
      </c>
      <c r="K35" s="12">
        <f>SUM(K4:K33)</f>
        <v>25800</v>
      </c>
      <c r="L35" s="10">
        <f>SUM(L4:L34)</f>
        <v>163000</v>
      </c>
      <c r="N35" s="10">
        <f>SUM(N4:N34)</f>
        <v>16567.5</v>
      </c>
      <c r="O35" s="13">
        <f>SUM(O4:O34)</f>
        <v>646132.5</v>
      </c>
      <c r="P35" s="19"/>
      <c r="Q35" s="19"/>
      <c r="R35" s="19"/>
      <c r="S35" s="19"/>
      <c r="T35" s="19"/>
      <c r="U35" s="22"/>
    </row>
    <row r="36" spans="1:21" x14ac:dyDescent="0.25">
      <c r="A36" s="1"/>
    </row>
    <row r="37" spans="1:21" x14ac:dyDescent="0.25">
      <c r="A37" s="1"/>
    </row>
    <row r="38" spans="1:21" x14ac:dyDescent="0.25">
      <c r="A38" s="1"/>
    </row>
    <row r="39" spans="1:21" x14ac:dyDescent="0.25">
      <c r="A39" s="1"/>
    </row>
    <row r="40" spans="1:21" x14ac:dyDescent="0.25">
      <c r="A40" s="1"/>
    </row>
    <row r="41" spans="1:21" x14ac:dyDescent="0.25">
      <c r="A41" s="1"/>
    </row>
    <row r="42" spans="1:21" x14ac:dyDescent="0.25">
      <c r="A42" s="1"/>
    </row>
    <row r="43" spans="1:21" x14ac:dyDescent="0.25">
      <c r="A43" s="1"/>
    </row>
    <row r="44" spans="1:21" x14ac:dyDescent="0.25">
      <c r="A44" s="1"/>
    </row>
    <row r="45" spans="1:21" x14ac:dyDescent="0.25">
      <c r="A45" s="1"/>
    </row>
    <row r="46" spans="1:21" x14ac:dyDescent="0.25">
      <c r="A46" s="1"/>
    </row>
    <row r="47" spans="1:21" x14ac:dyDescent="0.25">
      <c r="A47" s="1"/>
    </row>
    <row r="48" spans="1:2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9A72-BA03-42ED-9027-5A7154E41C63}">
  <dimension ref="A1:U116"/>
  <sheetViews>
    <sheetView workbookViewId="0">
      <selection activeCell="O7" sqref="O7"/>
    </sheetView>
  </sheetViews>
  <sheetFormatPr defaultRowHeight="15" x14ac:dyDescent="0.25"/>
  <cols>
    <col min="1" max="1" width="11.140625" customWidth="1"/>
    <col min="2" max="2" width="12" style="3" customWidth="1"/>
    <col min="3" max="3" width="10" style="3" customWidth="1"/>
    <col min="4" max="4" width="11.28515625" style="3" customWidth="1"/>
    <col min="5" max="5" width="9.140625" style="3"/>
    <col min="6" max="6" width="12.5703125" style="3" bestFit="1" customWidth="1"/>
    <col min="7" max="11" width="9.140625" style="3"/>
    <col min="12" max="12" width="11.140625" style="3" bestFit="1" customWidth="1"/>
    <col min="13" max="13" width="2" customWidth="1"/>
    <col min="14" max="14" width="9.140625" style="3"/>
    <col min="15" max="15" width="9.7109375" customWidth="1"/>
  </cols>
  <sheetData>
    <row r="1" spans="1:21" x14ac:dyDescent="0.25">
      <c r="A1" s="15" t="s">
        <v>15</v>
      </c>
      <c r="B1" s="16">
        <v>44774</v>
      </c>
      <c r="D1" s="17" t="s">
        <v>16</v>
      </c>
      <c r="G1" s="23" t="s">
        <v>14</v>
      </c>
      <c r="H1" s="23"/>
      <c r="I1" s="23"/>
      <c r="J1" s="23"/>
      <c r="K1" s="23"/>
      <c r="Q1" s="20" t="s">
        <v>21</v>
      </c>
    </row>
    <row r="2" spans="1:21" x14ac:dyDescent="0.25">
      <c r="G2" s="14">
        <f>60000-SUM(G4:G33)</f>
        <v>18500</v>
      </c>
      <c r="H2" s="14">
        <f>40000-SUM(H4:H33)</f>
        <v>8000</v>
      </c>
      <c r="I2" s="14">
        <f>40000-SUM(I4:I33)</f>
        <v>39000</v>
      </c>
      <c r="J2" s="14">
        <f>25000-SUM(J4:J33)</f>
        <v>25000</v>
      </c>
      <c r="K2" s="14">
        <f>30000-SUM(K4:K33)</f>
        <v>15900</v>
      </c>
    </row>
    <row r="3" spans="1:21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9" t="s">
        <v>11</v>
      </c>
      <c r="M3" s="2"/>
      <c r="N3" s="9" t="s">
        <v>10</v>
      </c>
      <c r="O3" s="11" t="s">
        <v>13</v>
      </c>
      <c r="P3" s="19" t="s">
        <v>18</v>
      </c>
      <c r="Q3" s="19" t="s">
        <v>6</v>
      </c>
      <c r="R3" s="19" t="s">
        <v>7</v>
      </c>
      <c r="S3" s="19" t="s">
        <v>19</v>
      </c>
      <c r="T3" s="19" t="s">
        <v>20</v>
      </c>
      <c r="U3" s="22" t="s">
        <v>27</v>
      </c>
    </row>
    <row r="4" spans="1:21" x14ac:dyDescent="0.25">
      <c r="A4" s="4">
        <v>44835</v>
      </c>
      <c r="B4" s="8">
        <v>121650</v>
      </c>
      <c r="C4" s="6">
        <v>51050</v>
      </c>
      <c r="D4" s="6">
        <f>+B4-C4</f>
        <v>70600</v>
      </c>
      <c r="E4" s="10">
        <v>19000</v>
      </c>
      <c r="F4" s="6">
        <f t="shared" ref="F4:F35" si="0">+D4-E4</f>
        <v>51600</v>
      </c>
      <c r="G4" s="12">
        <v>15000</v>
      </c>
      <c r="H4" s="12"/>
      <c r="I4" s="12">
        <v>1000</v>
      </c>
      <c r="J4" s="12"/>
      <c r="K4" s="12">
        <v>800</v>
      </c>
      <c r="L4" s="10">
        <f t="shared" ref="L4:L33" si="1">G4+H4+I4+J4+K4</f>
        <v>16800</v>
      </c>
      <c r="N4" s="10">
        <f t="shared" ref="N4:N35" si="2">+C4*0.025</f>
        <v>1276.25</v>
      </c>
      <c r="O4" s="13">
        <f t="shared" ref="O4:O35" si="3">+C4*0.975</f>
        <v>49773.75</v>
      </c>
      <c r="P4" s="19"/>
      <c r="Q4" s="19"/>
      <c r="R4" s="19"/>
      <c r="S4" s="19" t="s">
        <v>30</v>
      </c>
      <c r="T4" s="19"/>
      <c r="U4" s="22">
        <v>47275</v>
      </c>
    </row>
    <row r="5" spans="1:21" x14ac:dyDescent="0.25">
      <c r="A5" s="4">
        <v>44836</v>
      </c>
      <c r="B5" s="8">
        <v>88300</v>
      </c>
      <c r="C5" s="6">
        <v>41450</v>
      </c>
      <c r="D5" s="6">
        <f t="shared" ref="D5:D35" si="4">+B5-C5</f>
        <v>46850</v>
      </c>
      <c r="E5" s="10">
        <v>28950</v>
      </c>
      <c r="F5" s="6">
        <f t="shared" si="0"/>
        <v>17900</v>
      </c>
      <c r="G5" s="12"/>
      <c r="H5" s="12">
        <v>25000</v>
      </c>
      <c r="I5" s="12"/>
      <c r="J5" s="12"/>
      <c r="K5" s="12">
        <v>800</v>
      </c>
      <c r="L5" s="10">
        <f t="shared" si="1"/>
        <v>25800</v>
      </c>
      <c r="N5" s="10">
        <f t="shared" si="2"/>
        <v>1036.25</v>
      </c>
      <c r="O5" s="13">
        <f t="shared" si="3"/>
        <v>40413.75</v>
      </c>
      <c r="P5" s="19"/>
      <c r="Q5" s="19"/>
      <c r="R5" s="19" t="s">
        <v>30</v>
      </c>
      <c r="S5" s="19" t="s">
        <v>30</v>
      </c>
      <c r="T5" s="19"/>
      <c r="U5" s="22">
        <v>36200</v>
      </c>
    </row>
    <row r="6" spans="1:21" x14ac:dyDescent="0.25">
      <c r="A6" s="4">
        <v>44837</v>
      </c>
      <c r="B6" s="8">
        <v>53350</v>
      </c>
      <c r="C6" s="6">
        <v>29100</v>
      </c>
      <c r="D6" s="6">
        <f t="shared" si="4"/>
        <v>24250</v>
      </c>
      <c r="E6" s="10">
        <v>10150</v>
      </c>
      <c r="F6" s="6">
        <f t="shared" si="0"/>
        <v>14100</v>
      </c>
      <c r="G6" s="12"/>
      <c r="H6" s="12">
        <v>1000</v>
      </c>
      <c r="I6" s="12"/>
      <c r="J6" s="12"/>
      <c r="K6" s="12">
        <v>2000</v>
      </c>
      <c r="L6" s="10">
        <f t="shared" si="1"/>
        <v>3000</v>
      </c>
      <c r="N6" s="10">
        <f t="shared" si="2"/>
        <v>727.5</v>
      </c>
      <c r="O6" s="13">
        <f t="shared" si="3"/>
        <v>28372.5</v>
      </c>
      <c r="P6" s="19"/>
      <c r="Q6" s="19"/>
      <c r="R6" s="19" t="s">
        <v>30</v>
      </c>
      <c r="S6" s="19" t="s">
        <v>30</v>
      </c>
      <c r="T6" s="19"/>
      <c r="U6" s="22"/>
    </row>
    <row r="7" spans="1:21" x14ac:dyDescent="0.25">
      <c r="A7" s="4">
        <v>44838</v>
      </c>
      <c r="B7" s="8">
        <v>45700</v>
      </c>
      <c r="C7" s="6">
        <v>23900</v>
      </c>
      <c r="D7" s="6">
        <f t="shared" si="4"/>
        <v>21800</v>
      </c>
      <c r="E7" s="10">
        <v>6150</v>
      </c>
      <c r="F7" s="6">
        <f t="shared" si="0"/>
        <v>15650</v>
      </c>
      <c r="G7" s="12">
        <v>2000</v>
      </c>
      <c r="H7" s="12"/>
      <c r="I7" s="12"/>
      <c r="J7" s="12"/>
      <c r="K7" s="12">
        <v>2000</v>
      </c>
      <c r="L7" s="10">
        <f t="shared" si="1"/>
        <v>4000</v>
      </c>
      <c r="N7" s="10">
        <f t="shared" si="2"/>
        <v>597.5</v>
      </c>
      <c r="O7" s="13">
        <f t="shared" si="3"/>
        <v>23302.5</v>
      </c>
      <c r="P7" s="19"/>
      <c r="Q7" s="19"/>
      <c r="R7" s="19" t="s">
        <v>30</v>
      </c>
      <c r="S7" s="19" t="s">
        <v>30</v>
      </c>
      <c r="T7" s="19" t="s">
        <v>31</v>
      </c>
      <c r="U7" s="22">
        <v>11750</v>
      </c>
    </row>
    <row r="8" spans="1:21" x14ac:dyDescent="0.25">
      <c r="A8" s="4">
        <v>44839</v>
      </c>
      <c r="B8" s="8">
        <v>104300</v>
      </c>
      <c r="C8" s="6">
        <v>41850</v>
      </c>
      <c r="D8" s="6">
        <f t="shared" si="4"/>
        <v>62450</v>
      </c>
      <c r="E8" s="10">
        <v>21150</v>
      </c>
      <c r="F8" s="6">
        <f t="shared" si="0"/>
        <v>41300</v>
      </c>
      <c r="G8" s="12">
        <v>15000</v>
      </c>
      <c r="H8" s="12">
        <v>4000</v>
      </c>
      <c r="I8" s="12"/>
      <c r="J8" s="12"/>
      <c r="K8" s="12"/>
      <c r="L8" s="10">
        <f t="shared" si="1"/>
        <v>19000</v>
      </c>
      <c r="N8" s="10">
        <f t="shared" si="2"/>
        <v>1046.25</v>
      </c>
      <c r="O8" s="13">
        <f t="shared" si="3"/>
        <v>40803.75</v>
      </c>
      <c r="P8" s="19"/>
      <c r="Q8" s="21"/>
      <c r="R8" s="19" t="s">
        <v>30</v>
      </c>
      <c r="S8" s="19" t="s">
        <v>30</v>
      </c>
      <c r="T8" s="19"/>
      <c r="U8" s="22"/>
    </row>
    <row r="9" spans="1:21" x14ac:dyDescent="0.25">
      <c r="A9" s="4">
        <v>44840</v>
      </c>
      <c r="B9" s="8">
        <v>24150</v>
      </c>
      <c r="C9" s="6">
        <v>6100</v>
      </c>
      <c r="D9" s="6">
        <f t="shared" si="4"/>
        <v>18050</v>
      </c>
      <c r="E9" s="10">
        <v>7700</v>
      </c>
      <c r="F9" s="6">
        <f t="shared" si="0"/>
        <v>10350</v>
      </c>
      <c r="G9" s="12"/>
      <c r="H9" s="12"/>
      <c r="I9" s="12"/>
      <c r="J9" s="12"/>
      <c r="K9" s="12">
        <v>1000</v>
      </c>
      <c r="L9" s="10">
        <f t="shared" si="1"/>
        <v>1000</v>
      </c>
      <c r="N9" s="10">
        <f t="shared" si="2"/>
        <v>152.5</v>
      </c>
      <c r="O9" s="13">
        <f t="shared" si="3"/>
        <v>5947.5</v>
      </c>
      <c r="P9" s="19"/>
      <c r="Q9" s="19"/>
      <c r="R9" s="19" t="s">
        <v>30</v>
      </c>
      <c r="S9" s="19" t="s">
        <v>30</v>
      </c>
      <c r="T9" s="19"/>
      <c r="U9" s="22">
        <v>10400</v>
      </c>
    </row>
    <row r="10" spans="1:21" x14ac:dyDescent="0.25">
      <c r="A10" s="4">
        <v>44841</v>
      </c>
      <c r="B10" s="8">
        <v>49150</v>
      </c>
      <c r="C10" s="6">
        <v>20150</v>
      </c>
      <c r="D10" s="6">
        <f t="shared" si="4"/>
        <v>29000</v>
      </c>
      <c r="E10" s="10">
        <v>10420</v>
      </c>
      <c r="F10" s="6">
        <f t="shared" si="0"/>
        <v>18580</v>
      </c>
      <c r="G10" s="12">
        <v>3000</v>
      </c>
      <c r="H10" s="12"/>
      <c r="I10" s="12"/>
      <c r="J10" s="12"/>
      <c r="K10" s="12">
        <v>1000</v>
      </c>
      <c r="L10" s="10">
        <f t="shared" si="1"/>
        <v>4000</v>
      </c>
      <c r="N10" s="10">
        <f t="shared" si="2"/>
        <v>503.75</v>
      </c>
      <c r="O10" s="13">
        <f t="shared" si="3"/>
        <v>19646.25</v>
      </c>
      <c r="P10" s="19"/>
      <c r="Q10" s="19"/>
      <c r="R10" s="19" t="s">
        <v>30</v>
      </c>
      <c r="S10" s="19" t="s">
        <v>30</v>
      </c>
      <c r="T10" s="19"/>
      <c r="U10" s="22">
        <v>26150</v>
      </c>
    </row>
    <row r="11" spans="1:21" x14ac:dyDescent="0.25">
      <c r="A11" s="4">
        <v>44842</v>
      </c>
      <c r="B11" s="8">
        <v>141800</v>
      </c>
      <c r="C11" s="6">
        <v>43650</v>
      </c>
      <c r="D11" s="6">
        <f t="shared" si="4"/>
        <v>98150</v>
      </c>
      <c r="E11" s="10">
        <v>3750</v>
      </c>
      <c r="F11" s="6">
        <f t="shared" si="0"/>
        <v>94400</v>
      </c>
      <c r="G11" s="12">
        <v>2500</v>
      </c>
      <c r="H11" s="12"/>
      <c r="I11" s="12"/>
      <c r="J11" s="12"/>
      <c r="K11" s="12">
        <v>1000</v>
      </c>
      <c r="L11" s="10">
        <f t="shared" si="1"/>
        <v>3500</v>
      </c>
      <c r="N11" s="10">
        <f t="shared" si="2"/>
        <v>1091.25</v>
      </c>
      <c r="O11" s="13">
        <f t="shared" si="3"/>
        <v>42558.75</v>
      </c>
      <c r="P11" s="19"/>
      <c r="Q11" s="19"/>
      <c r="R11" s="19" t="s">
        <v>30</v>
      </c>
      <c r="S11" s="19" t="s">
        <v>30</v>
      </c>
      <c r="T11" s="19"/>
      <c r="U11" s="22">
        <v>26150</v>
      </c>
    </row>
    <row r="12" spans="1:21" x14ac:dyDescent="0.25">
      <c r="A12" s="4">
        <v>44843</v>
      </c>
      <c r="B12" s="8">
        <v>43050</v>
      </c>
      <c r="C12" s="6">
        <v>7200</v>
      </c>
      <c r="D12" s="6">
        <f t="shared" si="4"/>
        <v>35850</v>
      </c>
      <c r="E12" s="10">
        <v>7100</v>
      </c>
      <c r="F12" s="6">
        <f>SUM(D12-E12)</f>
        <v>28750</v>
      </c>
      <c r="G12" s="12">
        <v>2000</v>
      </c>
      <c r="H12" s="12"/>
      <c r="I12" s="12"/>
      <c r="J12" s="12"/>
      <c r="K12" s="12">
        <v>2000</v>
      </c>
      <c r="L12" s="10">
        <f t="shared" si="1"/>
        <v>4000</v>
      </c>
      <c r="N12" s="10">
        <f t="shared" si="2"/>
        <v>180</v>
      </c>
      <c r="O12" s="13">
        <f t="shared" si="3"/>
        <v>7020</v>
      </c>
      <c r="P12" s="19"/>
      <c r="Q12" s="19" t="s">
        <v>30</v>
      </c>
      <c r="R12" s="19" t="s">
        <v>30</v>
      </c>
      <c r="S12" s="19" t="s">
        <v>30</v>
      </c>
      <c r="T12" s="19"/>
      <c r="U12" s="22"/>
    </row>
    <row r="13" spans="1:21" x14ac:dyDescent="0.25">
      <c r="A13" s="4">
        <v>44844</v>
      </c>
      <c r="B13" s="8">
        <v>0</v>
      </c>
      <c r="C13" s="6"/>
      <c r="D13" s="6">
        <f t="shared" si="4"/>
        <v>0</v>
      </c>
      <c r="E13" s="10"/>
      <c r="F13" s="6">
        <f t="shared" si="0"/>
        <v>0</v>
      </c>
      <c r="G13" s="12"/>
      <c r="H13" s="12"/>
      <c r="I13" s="12"/>
      <c r="J13" s="12"/>
      <c r="K13" s="12"/>
      <c r="L13" s="10">
        <f t="shared" si="1"/>
        <v>0</v>
      </c>
      <c r="N13" s="10">
        <f t="shared" si="2"/>
        <v>0</v>
      </c>
      <c r="O13" s="13">
        <f t="shared" si="3"/>
        <v>0</v>
      </c>
      <c r="P13" s="19"/>
      <c r="Q13" s="19"/>
      <c r="R13" s="19"/>
      <c r="S13" s="19"/>
      <c r="T13" s="19"/>
      <c r="U13" s="22"/>
    </row>
    <row r="14" spans="1:21" x14ac:dyDescent="0.25">
      <c r="A14" s="4">
        <v>44845</v>
      </c>
      <c r="B14" s="8">
        <v>0</v>
      </c>
      <c r="C14" s="6"/>
      <c r="D14" s="6">
        <f t="shared" si="4"/>
        <v>0</v>
      </c>
      <c r="E14" s="10"/>
      <c r="F14" s="6">
        <f t="shared" si="0"/>
        <v>0</v>
      </c>
      <c r="G14" s="12"/>
      <c r="H14" s="12"/>
      <c r="I14" s="12"/>
      <c r="J14" s="12"/>
      <c r="K14" s="12"/>
      <c r="L14" s="10">
        <f t="shared" si="1"/>
        <v>0</v>
      </c>
      <c r="N14" s="10">
        <f t="shared" si="2"/>
        <v>0</v>
      </c>
      <c r="O14" s="13">
        <f t="shared" si="3"/>
        <v>0</v>
      </c>
      <c r="P14" s="19"/>
      <c r="Q14" s="19"/>
      <c r="R14" s="19"/>
      <c r="S14" s="19"/>
      <c r="T14" s="19"/>
      <c r="U14" s="22"/>
    </row>
    <row r="15" spans="1:21" x14ac:dyDescent="0.25">
      <c r="A15" s="4">
        <v>44846</v>
      </c>
      <c r="B15" s="8">
        <v>0</v>
      </c>
      <c r="C15" s="6"/>
      <c r="D15" s="6">
        <f t="shared" si="4"/>
        <v>0</v>
      </c>
      <c r="E15" s="10"/>
      <c r="F15" s="6">
        <f t="shared" si="0"/>
        <v>0</v>
      </c>
      <c r="G15" s="12"/>
      <c r="H15" s="12"/>
      <c r="I15" s="12"/>
      <c r="J15" s="12"/>
      <c r="K15" s="12"/>
      <c r="L15" s="10">
        <f t="shared" si="1"/>
        <v>0</v>
      </c>
      <c r="N15" s="10">
        <f t="shared" si="2"/>
        <v>0</v>
      </c>
      <c r="O15" s="13">
        <f t="shared" si="3"/>
        <v>0</v>
      </c>
      <c r="P15" s="19"/>
      <c r="Q15" s="19"/>
      <c r="R15" s="19"/>
      <c r="S15" s="19"/>
      <c r="T15" s="21"/>
      <c r="U15" s="22"/>
    </row>
    <row r="16" spans="1:21" x14ac:dyDescent="0.25">
      <c r="A16" s="4">
        <v>44847</v>
      </c>
      <c r="B16" s="8">
        <v>18950</v>
      </c>
      <c r="C16" s="6">
        <v>2800</v>
      </c>
      <c r="D16" s="6">
        <f t="shared" si="4"/>
        <v>16150</v>
      </c>
      <c r="E16" s="10">
        <v>5150</v>
      </c>
      <c r="F16" s="6">
        <f t="shared" si="0"/>
        <v>11000</v>
      </c>
      <c r="G16" s="12">
        <v>2000</v>
      </c>
      <c r="H16" s="12"/>
      <c r="I16" s="12"/>
      <c r="J16" s="12"/>
      <c r="K16" s="12">
        <v>1000</v>
      </c>
      <c r="L16" s="10">
        <f t="shared" si="1"/>
        <v>3000</v>
      </c>
      <c r="N16" s="10">
        <f t="shared" si="2"/>
        <v>70</v>
      </c>
      <c r="O16" s="13">
        <f t="shared" si="3"/>
        <v>2730</v>
      </c>
      <c r="P16" s="19"/>
      <c r="Q16" s="19"/>
      <c r="R16" s="19"/>
      <c r="S16" s="19"/>
      <c r="T16" s="19"/>
      <c r="U16" s="22"/>
    </row>
    <row r="17" spans="1:21" x14ac:dyDescent="0.25">
      <c r="A17" s="4">
        <v>44848</v>
      </c>
      <c r="B17" s="8">
        <v>0</v>
      </c>
      <c r="C17" s="6"/>
      <c r="D17" s="6">
        <f t="shared" si="4"/>
        <v>0</v>
      </c>
      <c r="E17" s="10"/>
      <c r="F17" s="6">
        <f t="shared" si="0"/>
        <v>0</v>
      </c>
      <c r="G17" s="12"/>
      <c r="H17" s="12"/>
      <c r="I17" s="12"/>
      <c r="J17" s="12"/>
      <c r="K17" s="12"/>
      <c r="L17" s="10">
        <f t="shared" si="1"/>
        <v>0</v>
      </c>
      <c r="N17" s="10">
        <f t="shared" si="2"/>
        <v>0</v>
      </c>
      <c r="O17" s="13">
        <f t="shared" si="3"/>
        <v>0</v>
      </c>
      <c r="P17" s="19"/>
      <c r="Q17" s="19"/>
      <c r="R17" s="19"/>
      <c r="S17" s="19"/>
      <c r="T17" s="19"/>
      <c r="U17" s="22"/>
    </row>
    <row r="18" spans="1:21" x14ac:dyDescent="0.25">
      <c r="A18" s="4">
        <v>44849</v>
      </c>
      <c r="B18" s="8">
        <v>0</v>
      </c>
      <c r="C18" s="6"/>
      <c r="D18" s="6">
        <f t="shared" si="4"/>
        <v>0</v>
      </c>
      <c r="E18" s="10"/>
      <c r="F18" s="6">
        <f t="shared" si="0"/>
        <v>0</v>
      </c>
      <c r="G18" s="12"/>
      <c r="H18" s="12"/>
      <c r="I18" s="12"/>
      <c r="J18" s="12"/>
      <c r="K18" s="12"/>
      <c r="L18" s="10">
        <f t="shared" si="1"/>
        <v>0</v>
      </c>
      <c r="N18" s="10">
        <f t="shared" si="2"/>
        <v>0</v>
      </c>
      <c r="O18" s="13">
        <f t="shared" si="3"/>
        <v>0</v>
      </c>
      <c r="P18" s="21"/>
      <c r="Q18" s="19"/>
      <c r="R18" s="19"/>
      <c r="S18" s="19"/>
      <c r="T18" s="19"/>
      <c r="U18" s="22"/>
    </row>
    <row r="19" spans="1:21" x14ac:dyDescent="0.25">
      <c r="A19" s="4">
        <v>44850</v>
      </c>
      <c r="B19" s="8">
        <v>0</v>
      </c>
      <c r="C19" s="6"/>
      <c r="D19" s="6">
        <f t="shared" si="4"/>
        <v>0</v>
      </c>
      <c r="E19" s="10"/>
      <c r="F19" s="6">
        <f t="shared" si="0"/>
        <v>0</v>
      </c>
      <c r="G19" s="12"/>
      <c r="H19" s="12"/>
      <c r="I19" s="12"/>
      <c r="J19" s="12"/>
      <c r="K19" s="12"/>
      <c r="L19" s="10">
        <f t="shared" si="1"/>
        <v>0</v>
      </c>
      <c r="N19" s="10">
        <f t="shared" si="2"/>
        <v>0</v>
      </c>
      <c r="O19" s="13">
        <f t="shared" si="3"/>
        <v>0</v>
      </c>
      <c r="P19" s="19"/>
      <c r="Q19" s="19"/>
      <c r="R19" s="19"/>
      <c r="S19" s="19"/>
      <c r="T19" s="19"/>
      <c r="U19" s="22"/>
    </row>
    <row r="20" spans="1:21" x14ac:dyDescent="0.25">
      <c r="A20" s="4">
        <v>44851</v>
      </c>
      <c r="B20" s="8">
        <v>0</v>
      </c>
      <c r="C20" s="6"/>
      <c r="D20" s="6">
        <f t="shared" si="4"/>
        <v>0</v>
      </c>
      <c r="E20" s="10"/>
      <c r="F20" s="6">
        <f t="shared" si="0"/>
        <v>0</v>
      </c>
      <c r="G20" s="12"/>
      <c r="H20" s="12"/>
      <c r="I20" s="12"/>
      <c r="J20" s="12"/>
      <c r="K20" s="12"/>
      <c r="L20" s="10">
        <f t="shared" si="1"/>
        <v>0</v>
      </c>
      <c r="N20" s="10">
        <f t="shared" si="2"/>
        <v>0</v>
      </c>
      <c r="O20" s="13">
        <f t="shared" si="3"/>
        <v>0</v>
      </c>
      <c r="P20" s="19"/>
      <c r="Q20" s="19"/>
      <c r="R20" s="19"/>
      <c r="S20" s="19"/>
      <c r="T20" s="19"/>
      <c r="U20" s="22"/>
    </row>
    <row r="21" spans="1:21" x14ac:dyDescent="0.25">
      <c r="A21" s="4">
        <v>44852</v>
      </c>
      <c r="B21" s="8">
        <v>0</v>
      </c>
      <c r="C21" s="6"/>
      <c r="D21" s="6">
        <f t="shared" si="4"/>
        <v>0</v>
      </c>
      <c r="E21" s="10"/>
      <c r="F21" s="6">
        <f t="shared" si="0"/>
        <v>0</v>
      </c>
      <c r="G21" s="12"/>
      <c r="H21" s="12"/>
      <c r="I21" s="12"/>
      <c r="J21" s="12"/>
      <c r="K21" s="12"/>
      <c r="L21" s="10">
        <f t="shared" si="1"/>
        <v>0</v>
      </c>
      <c r="N21" s="10">
        <f t="shared" si="2"/>
        <v>0</v>
      </c>
      <c r="O21" s="13">
        <f t="shared" si="3"/>
        <v>0</v>
      </c>
      <c r="P21" s="19"/>
      <c r="Q21" s="19"/>
      <c r="R21" s="19"/>
      <c r="S21" s="19"/>
      <c r="T21" s="19"/>
      <c r="U21" s="22"/>
    </row>
    <row r="22" spans="1:21" x14ac:dyDescent="0.25">
      <c r="A22" s="4">
        <v>44853</v>
      </c>
      <c r="B22" s="8">
        <v>0</v>
      </c>
      <c r="C22" s="6"/>
      <c r="D22" s="6">
        <f t="shared" si="4"/>
        <v>0</v>
      </c>
      <c r="E22" s="10"/>
      <c r="F22" s="6">
        <f t="shared" si="0"/>
        <v>0</v>
      </c>
      <c r="G22" s="12"/>
      <c r="H22" s="12"/>
      <c r="I22" s="12"/>
      <c r="J22" s="12"/>
      <c r="K22" s="12"/>
      <c r="L22" s="10">
        <f t="shared" si="1"/>
        <v>0</v>
      </c>
      <c r="N22" s="10">
        <f t="shared" si="2"/>
        <v>0</v>
      </c>
      <c r="O22" s="13">
        <f t="shared" si="3"/>
        <v>0</v>
      </c>
      <c r="P22" s="19"/>
      <c r="Q22" s="19"/>
      <c r="R22" s="19"/>
      <c r="S22" s="19"/>
      <c r="T22" s="19"/>
      <c r="U22" s="22"/>
    </row>
    <row r="23" spans="1:21" x14ac:dyDescent="0.25">
      <c r="A23" s="4">
        <v>44854</v>
      </c>
      <c r="B23" s="8">
        <v>0</v>
      </c>
      <c r="C23" s="6"/>
      <c r="D23" s="6">
        <f t="shared" si="4"/>
        <v>0</v>
      </c>
      <c r="E23" s="10"/>
      <c r="F23" s="6">
        <f t="shared" si="0"/>
        <v>0</v>
      </c>
      <c r="G23" s="12"/>
      <c r="H23" s="12"/>
      <c r="I23" s="12"/>
      <c r="J23" s="12"/>
      <c r="K23" s="12"/>
      <c r="L23" s="10">
        <f t="shared" si="1"/>
        <v>0</v>
      </c>
      <c r="N23" s="10">
        <f t="shared" si="2"/>
        <v>0</v>
      </c>
      <c r="O23" s="13">
        <f t="shared" si="3"/>
        <v>0</v>
      </c>
      <c r="P23" s="19"/>
      <c r="Q23" s="19"/>
      <c r="R23" s="19"/>
      <c r="S23" s="19"/>
      <c r="T23" s="19"/>
      <c r="U23" s="22"/>
    </row>
    <row r="24" spans="1:21" x14ac:dyDescent="0.25">
      <c r="A24" s="4">
        <v>44855</v>
      </c>
      <c r="B24" s="8">
        <v>0</v>
      </c>
      <c r="C24" s="6"/>
      <c r="D24" s="6">
        <f t="shared" si="4"/>
        <v>0</v>
      </c>
      <c r="E24" s="10"/>
      <c r="F24" s="6">
        <f t="shared" si="0"/>
        <v>0</v>
      </c>
      <c r="G24" s="12"/>
      <c r="H24" s="12"/>
      <c r="I24" s="12"/>
      <c r="J24" s="12"/>
      <c r="K24" s="12"/>
      <c r="L24" s="10">
        <f t="shared" si="1"/>
        <v>0</v>
      </c>
      <c r="N24" s="10">
        <f t="shared" si="2"/>
        <v>0</v>
      </c>
      <c r="O24" s="13">
        <f t="shared" si="3"/>
        <v>0</v>
      </c>
      <c r="P24" s="19"/>
      <c r="Q24" s="19"/>
      <c r="R24" s="19"/>
      <c r="S24" s="19"/>
      <c r="T24" s="19"/>
      <c r="U24" s="22"/>
    </row>
    <row r="25" spans="1:21" x14ac:dyDescent="0.25">
      <c r="A25" s="4">
        <v>44856</v>
      </c>
      <c r="B25" s="8">
        <v>71550</v>
      </c>
      <c r="C25" s="6">
        <v>16900</v>
      </c>
      <c r="D25" s="6">
        <f t="shared" si="4"/>
        <v>54650</v>
      </c>
      <c r="E25" s="10">
        <v>2200</v>
      </c>
      <c r="F25" s="6">
        <f t="shared" si="0"/>
        <v>52450</v>
      </c>
      <c r="G25" s="12"/>
      <c r="H25" s="12"/>
      <c r="I25" s="12"/>
      <c r="J25" s="12"/>
      <c r="K25" s="12"/>
      <c r="L25" s="10">
        <f t="shared" si="1"/>
        <v>0</v>
      </c>
      <c r="N25" s="10">
        <f t="shared" si="2"/>
        <v>422.5</v>
      </c>
      <c r="O25" s="13">
        <f t="shared" si="3"/>
        <v>16477.5</v>
      </c>
      <c r="P25" s="19"/>
      <c r="Q25" s="19"/>
      <c r="R25" s="19"/>
      <c r="S25" s="19"/>
      <c r="T25" s="19"/>
      <c r="U25" s="22"/>
    </row>
    <row r="26" spans="1:21" x14ac:dyDescent="0.25">
      <c r="A26" s="4">
        <v>44857</v>
      </c>
      <c r="B26" s="8">
        <v>0</v>
      </c>
      <c r="C26" s="6"/>
      <c r="D26" s="6">
        <f t="shared" si="4"/>
        <v>0</v>
      </c>
      <c r="E26" s="10"/>
      <c r="F26" s="6">
        <f t="shared" si="0"/>
        <v>0</v>
      </c>
      <c r="G26" s="12"/>
      <c r="H26" s="12"/>
      <c r="I26" s="12"/>
      <c r="J26" s="12"/>
      <c r="K26" s="12"/>
      <c r="L26" s="10">
        <f t="shared" si="1"/>
        <v>0</v>
      </c>
      <c r="N26" s="10">
        <f t="shared" si="2"/>
        <v>0</v>
      </c>
      <c r="O26" s="13">
        <f t="shared" si="3"/>
        <v>0</v>
      </c>
      <c r="P26" s="19"/>
      <c r="Q26" s="19"/>
      <c r="R26" s="19"/>
      <c r="S26" s="19"/>
      <c r="T26" s="19"/>
      <c r="U26" s="22"/>
    </row>
    <row r="27" spans="1:21" x14ac:dyDescent="0.25">
      <c r="A27" s="4">
        <v>44858</v>
      </c>
      <c r="B27" s="8">
        <v>90900</v>
      </c>
      <c r="C27" s="6">
        <v>22050</v>
      </c>
      <c r="D27" s="6">
        <f t="shared" si="4"/>
        <v>68850</v>
      </c>
      <c r="E27" s="10">
        <v>2840</v>
      </c>
      <c r="F27" s="6">
        <f t="shared" si="0"/>
        <v>66010</v>
      </c>
      <c r="G27" s="12"/>
      <c r="H27" s="12"/>
      <c r="I27" s="12"/>
      <c r="J27" s="12"/>
      <c r="K27" s="12">
        <v>1500</v>
      </c>
      <c r="L27" s="10">
        <f t="shared" si="1"/>
        <v>1500</v>
      </c>
      <c r="N27" s="10">
        <f t="shared" si="2"/>
        <v>551.25</v>
      </c>
      <c r="O27" s="13">
        <f t="shared" si="3"/>
        <v>21498.75</v>
      </c>
      <c r="P27" s="19"/>
      <c r="Q27" s="19"/>
      <c r="R27" s="19"/>
      <c r="S27" s="19"/>
      <c r="T27" s="19"/>
      <c r="U27" s="22"/>
    </row>
    <row r="28" spans="1:21" x14ac:dyDescent="0.25">
      <c r="A28" s="4">
        <v>44859</v>
      </c>
      <c r="B28" s="8">
        <v>0</v>
      </c>
      <c r="C28" s="6"/>
      <c r="D28" s="6">
        <f t="shared" si="4"/>
        <v>0</v>
      </c>
      <c r="E28" s="10"/>
      <c r="F28" s="6">
        <f t="shared" si="0"/>
        <v>0</v>
      </c>
      <c r="G28" s="12"/>
      <c r="H28" s="12"/>
      <c r="I28" s="12"/>
      <c r="J28" s="12"/>
      <c r="K28" s="12"/>
      <c r="L28" s="10">
        <f t="shared" si="1"/>
        <v>0</v>
      </c>
      <c r="N28" s="10">
        <f t="shared" si="2"/>
        <v>0</v>
      </c>
      <c r="O28" s="13">
        <f t="shared" si="3"/>
        <v>0</v>
      </c>
      <c r="P28" s="19"/>
      <c r="Q28" s="19"/>
      <c r="R28" s="19"/>
      <c r="S28" s="19"/>
      <c r="T28" s="19"/>
      <c r="U28" s="22"/>
    </row>
    <row r="29" spans="1:21" x14ac:dyDescent="0.25">
      <c r="A29" s="4">
        <v>44860</v>
      </c>
      <c r="B29" s="8">
        <v>65650</v>
      </c>
      <c r="C29" s="6">
        <v>20550</v>
      </c>
      <c r="D29" s="6">
        <f t="shared" si="4"/>
        <v>45100</v>
      </c>
      <c r="E29" s="10">
        <v>3810</v>
      </c>
      <c r="F29" s="6">
        <f t="shared" si="0"/>
        <v>41290</v>
      </c>
      <c r="G29" s="12"/>
      <c r="H29" s="12"/>
      <c r="I29" s="12"/>
      <c r="J29" s="12"/>
      <c r="K29" s="12">
        <v>500</v>
      </c>
      <c r="L29" s="10">
        <f t="shared" si="1"/>
        <v>500</v>
      </c>
      <c r="N29" s="10">
        <f t="shared" si="2"/>
        <v>513.75</v>
      </c>
      <c r="O29" s="13">
        <f t="shared" si="3"/>
        <v>20036.25</v>
      </c>
      <c r="P29" s="19"/>
      <c r="Q29" s="19"/>
      <c r="R29" s="21"/>
      <c r="S29" s="19"/>
      <c r="T29" s="19"/>
      <c r="U29" s="22"/>
    </row>
    <row r="30" spans="1:21" x14ac:dyDescent="0.25">
      <c r="A30" s="4">
        <v>44861</v>
      </c>
      <c r="B30" s="8">
        <v>85000</v>
      </c>
      <c r="C30" s="6">
        <v>27550</v>
      </c>
      <c r="D30" s="6">
        <f t="shared" si="4"/>
        <v>57450</v>
      </c>
      <c r="E30" s="10">
        <v>4600</v>
      </c>
      <c r="F30" s="6">
        <f t="shared" si="0"/>
        <v>52850</v>
      </c>
      <c r="G30" s="12"/>
      <c r="H30" s="12">
        <v>2000</v>
      </c>
      <c r="I30" s="12"/>
      <c r="J30" s="12"/>
      <c r="K30" s="12"/>
      <c r="L30" s="10">
        <f t="shared" si="1"/>
        <v>2000</v>
      </c>
      <c r="N30" s="10">
        <f t="shared" si="2"/>
        <v>688.75</v>
      </c>
      <c r="O30" s="13">
        <f t="shared" si="3"/>
        <v>26861.25</v>
      </c>
      <c r="P30" s="21"/>
      <c r="Q30" s="19"/>
      <c r="R30" s="19"/>
      <c r="S30" s="19"/>
      <c r="T30" s="19"/>
      <c r="U30" s="22"/>
    </row>
    <row r="31" spans="1:21" x14ac:dyDescent="0.25">
      <c r="A31" s="4">
        <v>44862</v>
      </c>
      <c r="B31" s="8">
        <v>20300</v>
      </c>
      <c r="C31" s="6">
        <v>3750</v>
      </c>
      <c r="D31" s="6">
        <f t="shared" si="4"/>
        <v>16550</v>
      </c>
      <c r="E31" s="10">
        <v>5000</v>
      </c>
      <c r="F31" s="6">
        <f t="shared" si="0"/>
        <v>11550</v>
      </c>
      <c r="G31" s="12"/>
      <c r="H31" s="12"/>
      <c r="I31" s="12"/>
      <c r="J31" s="12"/>
      <c r="K31" s="12"/>
      <c r="L31" s="10">
        <f t="shared" si="1"/>
        <v>0</v>
      </c>
      <c r="N31" s="10">
        <f t="shared" si="2"/>
        <v>93.75</v>
      </c>
      <c r="O31" s="13">
        <f t="shared" si="3"/>
        <v>3656.25</v>
      </c>
      <c r="P31" s="19"/>
      <c r="Q31" s="19"/>
      <c r="R31" s="19"/>
      <c r="S31" s="19"/>
      <c r="T31" s="19"/>
      <c r="U31" s="22"/>
    </row>
    <row r="32" spans="1:21" x14ac:dyDescent="0.25">
      <c r="A32" s="4">
        <v>44863</v>
      </c>
      <c r="B32" s="8">
        <v>0</v>
      </c>
      <c r="C32" s="6"/>
      <c r="D32" s="6">
        <f t="shared" si="4"/>
        <v>0</v>
      </c>
      <c r="E32" s="10"/>
      <c r="F32" s="6">
        <f t="shared" si="0"/>
        <v>0</v>
      </c>
      <c r="G32" s="12"/>
      <c r="H32" s="12"/>
      <c r="I32" s="12"/>
      <c r="J32" s="12"/>
      <c r="K32" s="12"/>
      <c r="L32" s="10">
        <f t="shared" si="1"/>
        <v>0</v>
      </c>
      <c r="N32" s="10">
        <f t="shared" si="2"/>
        <v>0</v>
      </c>
      <c r="O32" s="13">
        <f t="shared" si="3"/>
        <v>0</v>
      </c>
      <c r="P32" s="19"/>
      <c r="Q32" s="19"/>
      <c r="R32" s="19"/>
      <c r="S32" s="19"/>
      <c r="T32" s="19"/>
      <c r="U32" s="22">
        <v>38000</v>
      </c>
    </row>
    <row r="33" spans="1:21" x14ac:dyDescent="0.25">
      <c r="A33" s="4">
        <v>44864</v>
      </c>
      <c r="B33" s="8">
        <v>86500</v>
      </c>
      <c r="C33" s="6">
        <v>38350</v>
      </c>
      <c r="D33" s="6">
        <f t="shared" si="4"/>
        <v>48150</v>
      </c>
      <c r="E33" s="10">
        <v>25840</v>
      </c>
      <c r="F33" s="6">
        <f>SUM(D33-E33)</f>
        <v>22310</v>
      </c>
      <c r="G33" s="12"/>
      <c r="H33" s="12"/>
      <c r="I33" s="12"/>
      <c r="J33" s="12"/>
      <c r="K33" s="12">
        <v>500</v>
      </c>
      <c r="L33" s="10">
        <f t="shared" si="1"/>
        <v>500</v>
      </c>
      <c r="N33" s="10">
        <f t="shared" si="2"/>
        <v>958.75</v>
      </c>
      <c r="O33" s="13">
        <f t="shared" si="3"/>
        <v>37391.25</v>
      </c>
      <c r="P33" s="19"/>
      <c r="Q33" s="19" t="s">
        <v>30</v>
      </c>
      <c r="R33" s="19"/>
      <c r="S33" s="19"/>
      <c r="T33" s="19"/>
      <c r="U33" s="22"/>
    </row>
    <row r="34" spans="1:21" x14ac:dyDescent="0.25">
      <c r="A34" s="4">
        <v>44865</v>
      </c>
      <c r="B34" s="8">
        <v>66050</v>
      </c>
      <c r="C34" s="6">
        <v>23950</v>
      </c>
      <c r="D34" s="6">
        <f t="shared" si="4"/>
        <v>42100</v>
      </c>
      <c r="E34" s="10">
        <v>5400</v>
      </c>
      <c r="F34" s="6">
        <f t="shared" si="0"/>
        <v>36700</v>
      </c>
      <c r="G34" s="12"/>
      <c r="H34" s="12">
        <v>700</v>
      </c>
      <c r="I34" s="12"/>
      <c r="J34" s="12"/>
      <c r="K34" s="12">
        <v>500</v>
      </c>
      <c r="L34" s="10">
        <f>G34+H34+I34+J34+K34</f>
        <v>1200</v>
      </c>
      <c r="N34" s="10">
        <f t="shared" si="2"/>
        <v>598.75</v>
      </c>
      <c r="O34" s="13">
        <f t="shared" si="3"/>
        <v>23351.25</v>
      </c>
      <c r="P34" s="19"/>
      <c r="Q34" s="19"/>
      <c r="R34" s="19"/>
      <c r="S34" s="19"/>
      <c r="T34" s="19"/>
      <c r="U34" s="22">
        <v>28000</v>
      </c>
    </row>
    <row r="35" spans="1:21" x14ac:dyDescent="0.25">
      <c r="A35" s="18" t="s">
        <v>17</v>
      </c>
      <c r="B35" s="8">
        <v>0</v>
      </c>
      <c r="C35" s="6"/>
      <c r="D35" s="6">
        <f t="shared" si="4"/>
        <v>0</v>
      </c>
      <c r="E35" s="10"/>
      <c r="F35" s="6">
        <f t="shared" si="0"/>
        <v>0</v>
      </c>
      <c r="G35" s="12"/>
      <c r="H35" s="12"/>
      <c r="I35" s="12"/>
      <c r="J35" s="12"/>
      <c r="K35" s="12"/>
      <c r="L35" s="10">
        <f>G35+H35+I35+J35+K35</f>
        <v>0</v>
      </c>
      <c r="N35" s="10">
        <f t="shared" si="2"/>
        <v>0</v>
      </c>
      <c r="O35" s="13">
        <f t="shared" si="3"/>
        <v>0</v>
      </c>
      <c r="P35" s="19"/>
      <c r="Q35" s="19"/>
      <c r="R35" s="19"/>
      <c r="S35" s="19"/>
      <c r="T35" s="19"/>
      <c r="U35" s="22"/>
    </row>
    <row r="36" spans="1:21" x14ac:dyDescent="0.25">
      <c r="A36" s="1"/>
    </row>
    <row r="37" spans="1:21" x14ac:dyDescent="0.25">
      <c r="A37" s="1"/>
    </row>
    <row r="38" spans="1:21" x14ac:dyDescent="0.25">
      <c r="A38" s="1"/>
    </row>
    <row r="39" spans="1:21" x14ac:dyDescent="0.25">
      <c r="A39" s="1"/>
    </row>
    <row r="40" spans="1:21" x14ac:dyDescent="0.25">
      <c r="A40" s="1"/>
    </row>
    <row r="41" spans="1:21" x14ac:dyDescent="0.25">
      <c r="A41" s="1"/>
    </row>
    <row r="42" spans="1:21" x14ac:dyDescent="0.25">
      <c r="A42" s="1"/>
    </row>
    <row r="43" spans="1:21" x14ac:dyDescent="0.25">
      <c r="A43" s="1"/>
    </row>
    <row r="44" spans="1:21" x14ac:dyDescent="0.25">
      <c r="A44" s="1"/>
    </row>
    <row r="45" spans="1:21" x14ac:dyDescent="0.25">
      <c r="A45" s="1"/>
    </row>
    <row r="46" spans="1:21" x14ac:dyDescent="0.25">
      <c r="A46" s="1"/>
    </row>
    <row r="47" spans="1:21" x14ac:dyDescent="0.25">
      <c r="A47" s="1"/>
    </row>
    <row r="48" spans="1:2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9385-3A1E-4D47-9283-B570FEDE0EA8}">
  <dimension ref="A1:U116"/>
  <sheetViews>
    <sheetView topLeftCell="C7" workbookViewId="0">
      <selection activeCell="O25" sqref="O25"/>
    </sheetView>
  </sheetViews>
  <sheetFormatPr defaultRowHeight="15" x14ac:dyDescent="0.25"/>
  <cols>
    <col min="1" max="1" width="11.140625" customWidth="1"/>
    <col min="2" max="2" width="12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9" width="9.140625" style="3"/>
    <col min="10" max="10" width="10.140625" style="3" bestFit="1" customWidth="1"/>
    <col min="11" max="11" width="9.140625" style="3"/>
    <col min="12" max="12" width="11.140625" style="3" bestFit="1" customWidth="1"/>
    <col min="13" max="13" width="2" customWidth="1"/>
    <col min="14" max="14" width="9.140625" style="3"/>
    <col min="15" max="15" width="9.7109375" customWidth="1"/>
  </cols>
  <sheetData>
    <row r="1" spans="1:21" x14ac:dyDescent="0.25">
      <c r="A1" s="15" t="s">
        <v>15</v>
      </c>
      <c r="B1" s="16">
        <v>44774</v>
      </c>
      <c r="D1" s="17" t="s">
        <v>16</v>
      </c>
      <c r="G1" s="23" t="s">
        <v>14</v>
      </c>
      <c r="H1" s="23"/>
      <c r="I1" s="23"/>
      <c r="J1" s="23"/>
      <c r="K1" s="23"/>
      <c r="Q1" s="20" t="s">
        <v>21</v>
      </c>
    </row>
    <row r="2" spans="1:21" x14ac:dyDescent="0.25">
      <c r="G2" s="14">
        <f>60000-SUM(G4:G33)</f>
        <v>-3000</v>
      </c>
      <c r="H2" s="14">
        <f>35000-SUM(H4:H33)</f>
        <v>5850</v>
      </c>
      <c r="I2" s="14">
        <v>25000</v>
      </c>
      <c r="J2" s="14">
        <f>25000-SUM(J4:J33)</f>
        <v>10000</v>
      </c>
      <c r="K2" s="14"/>
    </row>
    <row r="3" spans="1:21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32</v>
      </c>
      <c r="I3" s="11" t="s">
        <v>34</v>
      </c>
      <c r="J3" s="11" t="s">
        <v>33</v>
      </c>
      <c r="K3" s="11"/>
      <c r="L3" s="9" t="s">
        <v>11</v>
      </c>
      <c r="M3" s="2"/>
      <c r="N3" s="9" t="s">
        <v>10</v>
      </c>
      <c r="O3" s="11" t="s">
        <v>13</v>
      </c>
      <c r="P3" s="19" t="s">
        <v>18</v>
      </c>
      <c r="Q3" s="19" t="s">
        <v>6</v>
      </c>
      <c r="R3" s="19" t="s">
        <v>7</v>
      </c>
      <c r="S3" s="19" t="s">
        <v>19</v>
      </c>
      <c r="T3" s="19" t="s">
        <v>20</v>
      </c>
      <c r="U3" s="22" t="s">
        <v>27</v>
      </c>
    </row>
    <row r="4" spans="1:21" x14ac:dyDescent="0.25">
      <c r="A4" s="4">
        <v>44866</v>
      </c>
      <c r="B4" s="8">
        <v>54650</v>
      </c>
      <c r="C4" s="6">
        <v>16800</v>
      </c>
      <c r="D4" s="6">
        <f>+B4-C4</f>
        <v>37850</v>
      </c>
      <c r="E4" s="10">
        <v>8150</v>
      </c>
      <c r="F4" s="6">
        <f t="shared" ref="F4:F34" si="0">+D4-E4</f>
        <v>29700</v>
      </c>
      <c r="G4" s="12">
        <v>5000</v>
      </c>
      <c r="H4" s="12"/>
      <c r="I4" s="12"/>
      <c r="J4" s="12"/>
      <c r="K4" s="12">
        <v>1000</v>
      </c>
      <c r="L4" s="10">
        <f t="shared" ref="L4:L33" si="1">G4+H4+I4+J4+K4</f>
        <v>6000</v>
      </c>
      <c r="N4" s="10">
        <f t="shared" ref="N4:N34" si="2">+C4*0.025</f>
        <v>420</v>
      </c>
      <c r="O4" s="13">
        <f t="shared" ref="O4:O34" si="3">+C4*0.975</f>
        <v>16380</v>
      </c>
      <c r="P4" s="19"/>
      <c r="Q4" s="19"/>
      <c r="R4" s="19"/>
      <c r="S4" s="19"/>
      <c r="T4" s="19"/>
      <c r="U4" s="22">
        <v>0</v>
      </c>
    </row>
    <row r="5" spans="1:21" x14ac:dyDescent="0.25">
      <c r="A5" s="4">
        <v>44867</v>
      </c>
      <c r="B5" s="8">
        <v>42800</v>
      </c>
      <c r="C5" s="6">
        <v>23400</v>
      </c>
      <c r="D5" s="6">
        <f t="shared" ref="D5:D34" si="4">+B5-C5</f>
        <v>19400</v>
      </c>
      <c r="E5" s="10">
        <v>9150</v>
      </c>
      <c r="F5" s="6">
        <f t="shared" si="0"/>
        <v>10250</v>
      </c>
      <c r="G5" s="12">
        <v>2500</v>
      </c>
      <c r="H5" s="12"/>
      <c r="I5" s="12"/>
      <c r="J5" s="12"/>
      <c r="K5" s="12">
        <v>1000</v>
      </c>
      <c r="L5" s="10">
        <f t="shared" si="1"/>
        <v>3500</v>
      </c>
      <c r="N5" s="10">
        <f t="shared" si="2"/>
        <v>585</v>
      </c>
      <c r="O5" s="13">
        <f t="shared" si="3"/>
        <v>22815</v>
      </c>
      <c r="P5" s="19"/>
      <c r="Q5" s="19"/>
      <c r="R5" s="19"/>
      <c r="S5" s="19"/>
      <c r="T5" s="19"/>
      <c r="U5" s="22"/>
    </row>
    <row r="6" spans="1:21" x14ac:dyDescent="0.25">
      <c r="A6" s="4">
        <v>44868</v>
      </c>
      <c r="B6" s="8">
        <v>48600</v>
      </c>
      <c r="C6" s="6">
        <v>23250</v>
      </c>
      <c r="D6" s="6">
        <f t="shared" si="4"/>
        <v>25350</v>
      </c>
      <c r="E6" s="10">
        <v>4600</v>
      </c>
      <c r="F6" s="6">
        <f t="shared" si="0"/>
        <v>20750</v>
      </c>
      <c r="G6" s="12">
        <v>1500</v>
      </c>
      <c r="H6" s="12"/>
      <c r="I6" s="12"/>
      <c r="J6" s="12"/>
      <c r="K6" s="12">
        <v>1000</v>
      </c>
      <c r="L6" s="10">
        <f t="shared" si="1"/>
        <v>2500</v>
      </c>
      <c r="N6" s="10">
        <f t="shared" si="2"/>
        <v>581.25</v>
      </c>
      <c r="O6" s="13">
        <f t="shared" si="3"/>
        <v>22668.75</v>
      </c>
      <c r="P6" s="19"/>
      <c r="Q6" s="19"/>
      <c r="R6" s="19"/>
      <c r="S6" s="19"/>
      <c r="T6" s="19"/>
      <c r="U6" s="22"/>
    </row>
    <row r="7" spans="1:21" x14ac:dyDescent="0.25">
      <c r="A7" s="4">
        <v>44869</v>
      </c>
      <c r="B7" s="8">
        <v>45850</v>
      </c>
      <c r="C7" s="6">
        <v>16300</v>
      </c>
      <c r="D7" s="6">
        <f t="shared" si="4"/>
        <v>29550</v>
      </c>
      <c r="E7" s="10">
        <v>4650</v>
      </c>
      <c r="F7" s="6">
        <f t="shared" si="0"/>
        <v>24900</v>
      </c>
      <c r="G7" s="12">
        <v>1000</v>
      </c>
      <c r="H7" s="12">
        <v>1500</v>
      </c>
      <c r="I7" s="12"/>
      <c r="J7" s="12"/>
      <c r="K7" s="12"/>
      <c r="L7" s="10">
        <f t="shared" si="1"/>
        <v>2500</v>
      </c>
      <c r="N7" s="10">
        <f t="shared" si="2"/>
        <v>407.5</v>
      </c>
      <c r="O7" s="13">
        <f t="shared" si="3"/>
        <v>15892.5</v>
      </c>
      <c r="P7" s="19"/>
      <c r="Q7" s="19"/>
      <c r="R7" s="19"/>
      <c r="S7" s="19"/>
      <c r="T7" s="19"/>
      <c r="U7" s="22"/>
    </row>
    <row r="8" spans="1:21" x14ac:dyDescent="0.25">
      <c r="A8" s="4">
        <v>44870</v>
      </c>
      <c r="B8" s="8">
        <v>78150</v>
      </c>
      <c r="C8" s="6">
        <v>33950</v>
      </c>
      <c r="D8" s="6">
        <f t="shared" si="4"/>
        <v>44200</v>
      </c>
      <c r="E8" s="10">
        <v>8650</v>
      </c>
      <c r="F8" s="6">
        <f t="shared" si="0"/>
        <v>35550</v>
      </c>
      <c r="G8" s="12">
        <v>1000</v>
      </c>
      <c r="H8" s="12"/>
      <c r="I8" s="12"/>
      <c r="J8" s="12"/>
      <c r="K8" s="12"/>
      <c r="L8" s="10">
        <f t="shared" si="1"/>
        <v>1000</v>
      </c>
      <c r="N8" s="10">
        <f t="shared" si="2"/>
        <v>848.75</v>
      </c>
      <c r="O8" s="13">
        <f t="shared" si="3"/>
        <v>33101.25</v>
      </c>
      <c r="P8" s="19"/>
      <c r="Q8" s="21"/>
      <c r="R8" s="19"/>
      <c r="S8" s="19"/>
      <c r="T8" s="19"/>
      <c r="U8" s="22"/>
    </row>
    <row r="9" spans="1:21" x14ac:dyDescent="0.25">
      <c r="A9" s="4">
        <v>44871</v>
      </c>
      <c r="B9" s="8">
        <v>53550</v>
      </c>
      <c r="C9" s="6">
        <v>33350</v>
      </c>
      <c r="D9" s="6">
        <f t="shared" si="4"/>
        <v>20200</v>
      </c>
      <c r="E9" s="10">
        <v>7100</v>
      </c>
      <c r="F9" s="6">
        <f t="shared" si="0"/>
        <v>13100</v>
      </c>
      <c r="G9" s="12">
        <v>6000</v>
      </c>
      <c r="H9" s="12">
        <v>1000</v>
      </c>
      <c r="I9" s="12"/>
      <c r="J9" s="12"/>
      <c r="K9" s="12"/>
      <c r="L9" s="10">
        <f t="shared" si="1"/>
        <v>7000</v>
      </c>
      <c r="N9" s="10">
        <f t="shared" si="2"/>
        <v>833.75</v>
      </c>
      <c r="O9" s="13">
        <f t="shared" si="3"/>
        <v>32516.25</v>
      </c>
      <c r="P9" s="19"/>
      <c r="Q9" s="19"/>
      <c r="R9" s="21"/>
      <c r="S9" s="19"/>
      <c r="T9" s="19"/>
      <c r="U9" s="22"/>
    </row>
    <row r="10" spans="1:21" x14ac:dyDescent="0.25">
      <c r="A10" s="4">
        <v>44872</v>
      </c>
      <c r="B10" s="8">
        <v>49050</v>
      </c>
      <c r="C10" s="6">
        <v>6450</v>
      </c>
      <c r="D10" s="6">
        <f t="shared" si="4"/>
        <v>42600</v>
      </c>
      <c r="E10" s="10">
        <v>1600</v>
      </c>
      <c r="F10" s="6">
        <f t="shared" si="0"/>
        <v>41000</v>
      </c>
      <c r="G10" s="12"/>
      <c r="H10" s="12">
        <v>1500</v>
      </c>
      <c r="I10" s="12"/>
      <c r="J10" s="12"/>
      <c r="K10" s="12"/>
      <c r="L10" s="10">
        <f t="shared" si="1"/>
        <v>1500</v>
      </c>
      <c r="N10" s="10">
        <f t="shared" si="2"/>
        <v>161.25</v>
      </c>
      <c r="O10" s="13">
        <f t="shared" si="3"/>
        <v>6288.75</v>
      </c>
      <c r="P10" s="19"/>
      <c r="Q10" s="19"/>
      <c r="R10" s="19"/>
      <c r="S10" s="19"/>
      <c r="T10" s="19"/>
      <c r="U10" s="22"/>
    </row>
    <row r="11" spans="1:21" x14ac:dyDescent="0.25">
      <c r="A11" s="4">
        <v>44873</v>
      </c>
      <c r="B11" s="8">
        <v>38650</v>
      </c>
      <c r="C11" s="6">
        <v>5500</v>
      </c>
      <c r="D11" s="6">
        <f t="shared" si="4"/>
        <v>33150</v>
      </c>
      <c r="E11" s="10">
        <v>11400</v>
      </c>
      <c r="F11" s="6">
        <f t="shared" si="0"/>
        <v>21750</v>
      </c>
      <c r="G11" s="12">
        <v>1500</v>
      </c>
      <c r="H11" s="12">
        <v>3000</v>
      </c>
      <c r="I11" s="12"/>
      <c r="J11" s="12"/>
      <c r="K11" s="12"/>
      <c r="L11" s="10">
        <f t="shared" si="1"/>
        <v>4500</v>
      </c>
      <c r="N11" s="10">
        <f t="shared" si="2"/>
        <v>137.5</v>
      </c>
      <c r="O11" s="13">
        <f t="shared" si="3"/>
        <v>5362.5</v>
      </c>
      <c r="P11" s="19"/>
      <c r="Q11" s="19"/>
      <c r="R11" s="21"/>
      <c r="S11" s="19"/>
      <c r="T11" s="19"/>
      <c r="U11" s="22"/>
    </row>
    <row r="12" spans="1:21" x14ac:dyDescent="0.25">
      <c r="A12" s="4">
        <v>44874</v>
      </c>
      <c r="B12" s="8">
        <v>47550</v>
      </c>
      <c r="C12" s="6">
        <v>14050</v>
      </c>
      <c r="D12" s="6">
        <f t="shared" si="4"/>
        <v>33500</v>
      </c>
      <c r="E12" s="10">
        <v>4700</v>
      </c>
      <c r="F12" s="6">
        <f t="shared" si="0"/>
        <v>28800</v>
      </c>
      <c r="G12" s="12">
        <v>2500</v>
      </c>
      <c r="H12" s="12"/>
      <c r="I12" s="12"/>
      <c r="J12" s="12"/>
      <c r="K12" s="12"/>
      <c r="L12" s="10">
        <f t="shared" si="1"/>
        <v>2500</v>
      </c>
      <c r="N12" s="10">
        <f t="shared" si="2"/>
        <v>351.25</v>
      </c>
      <c r="O12" s="13">
        <f t="shared" si="3"/>
        <v>13698.75</v>
      </c>
      <c r="P12" s="19"/>
      <c r="Q12" s="19"/>
      <c r="R12" s="19"/>
      <c r="S12" s="19"/>
      <c r="T12" s="19"/>
      <c r="U12" s="22"/>
    </row>
    <row r="13" spans="1:21" x14ac:dyDescent="0.25">
      <c r="A13" s="4">
        <v>44875</v>
      </c>
      <c r="B13" s="8">
        <v>69800</v>
      </c>
      <c r="C13" s="6">
        <v>19800</v>
      </c>
      <c r="D13" s="6">
        <f t="shared" si="4"/>
        <v>50000</v>
      </c>
      <c r="E13" s="10">
        <v>28150</v>
      </c>
      <c r="F13" s="6">
        <f t="shared" si="0"/>
        <v>21850</v>
      </c>
      <c r="G13" s="12">
        <v>20000</v>
      </c>
      <c r="H13" s="12">
        <v>1000</v>
      </c>
      <c r="I13" s="12"/>
      <c r="J13" s="12"/>
      <c r="K13" s="12"/>
      <c r="L13" s="10">
        <f t="shared" si="1"/>
        <v>21000</v>
      </c>
      <c r="N13" s="10">
        <f t="shared" si="2"/>
        <v>495</v>
      </c>
      <c r="O13" s="13">
        <f t="shared" si="3"/>
        <v>19305</v>
      </c>
      <c r="P13" s="19"/>
      <c r="Q13" s="19"/>
      <c r="R13" s="19"/>
      <c r="S13" s="19"/>
      <c r="T13" s="19"/>
      <c r="U13" s="22"/>
    </row>
    <row r="14" spans="1:21" x14ac:dyDescent="0.25">
      <c r="A14" s="4">
        <v>44876</v>
      </c>
      <c r="B14" s="8">
        <v>76200</v>
      </c>
      <c r="C14" s="6">
        <v>21900</v>
      </c>
      <c r="D14" s="6">
        <f>SUM(B14-C14)</f>
        <v>54300</v>
      </c>
      <c r="E14" s="10">
        <v>5500</v>
      </c>
      <c r="F14" s="6">
        <v>48800</v>
      </c>
      <c r="G14" s="12">
        <v>3000</v>
      </c>
      <c r="H14" s="12"/>
      <c r="I14" s="12"/>
      <c r="J14" s="12"/>
      <c r="K14" s="12"/>
      <c r="L14" s="10">
        <f t="shared" si="1"/>
        <v>3000</v>
      </c>
      <c r="N14" s="10">
        <f t="shared" si="2"/>
        <v>547.5</v>
      </c>
      <c r="O14" s="13">
        <f t="shared" si="3"/>
        <v>21352.5</v>
      </c>
      <c r="P14" s="19"/>
      <c r="Q14" s="19"/>
      <c r="R14" s="19"/>
      <c r="S14" s="19"/>
      <c r="T14" s="19"/>
      <c r="U14" s="22"/>
    </row>
    <row r="15" spans="1:21" x14ac:dyDescent="0.25">
      <c r="A15" s="4">
        <v>44877</v>
      </c>
      <c r="B15" s="8">
        <v>60550</v>
      </c>
      <c r="C15" s="6">
        <v>7950</v>
      </c>
      <c r="D15" s="6">
        <f t="shared" si="4"/>
        <v>52600</v>
      </c>
      <c r="E15" s="10">
        <v>2650</v>
      </c>
      <c r="F15" s="6">
        <f t="shared" si="0"/>
        <v>49950</v>
      </c>
      <c r="G15" s="12"/>
      <c r="H15" s="12"/>
      <c r="I15" s="12"/>
      <c r="J15" s="12"/>
      <c r="K15" s="12"/>
      <c r="L15" s="10">
        <f t="shared" si="1"/>
        <v>0</v>
      </c>
      <c r="N15" s="10">
        <f t="shared" si="2"/>
        <v>198.75</v>
      </c>
      <c r="O15" s="13">
        <f t="shared" si="3"/>
        <v>7751.25</v>
      </c>
      <c r="P15" s="19"/>
      <c r="Q15" s="19"/>
      <c r="R15" s="19"/>
      <c r="S15" s="19"/>
      <c r="T15" s="21"/>
      <c r="U15" s="22"/>
    </row>
    <row r="16" spans="1:21" x14ac:dyDescent="0.25">
      <c r="A16" s="4">
        <v>44878</v>
      </c>
      <c r="B16" s="8">
        <v>44250</v>
      </c>
      <c r="C16" s="6">
        <v>17650</v>
      </c>
      <c r="D16" s="6">
        <f t="shared" si="4"/>
        <v>26600</v>
      </c>
      <c r="E16" s="10">
        <v>25150</v>
      </c>
      <c r="F16" s="6">
        <f t="shared" si="0"/>
        <v>1450</v>
      </c>
      <c r="G16" s="12"/>
      <c r="H16" s="12"/>
      <c r="I16" s="12"/>
      <c r="J16" s="12"/>
      <c r="K16" s="12"/>
      <c r="L16" s="10">
        <f t="shared" si="1"/>
        <v>0</v>
      </c>
      <c r="N16" s="10">
        <f t="shared" si="2"/>
        <v>441.25</v>
      </c>
      <c r="O16" s="13">
        <f t="shared" si="3"/>
        <v>17208.75</v>
      </c>
      <c r="P16" s="19"/>
      <c r="Q16" s="19"/>
      <c r="R16" s="19"/>
      <c r="S16" s="19"/>
      <c r="T16" s="19"/>
      <c r="U16" s="22"/>
    </row>
    <row r="17" spans="1:21" x14ac:dyDescent="0.25">
      <c r="A17" s="4">
        <v>44879</v>
      </c>
      <c r="B17" s="8">
        <v>34500</v>
      </c>
      <c r="C17" s="6">
        <v>13800</v>
      </c>
      <c r="D17" s="6">
        <f t="shared" si="4"/>
        <v>20700</v>
      </c>
      <c r="E17" s="10">
        <v>5600</v>
      </c>
      <c r="F17" s="6">
        <f t="shared" si="0"/>
        <v>15100</v>
      </c>
      <c r="G17" s="12"/>
      <c r="H17" s="12"/>
      <c r="I17" s="12"/>
      <c r="J17" s="12"/>
      <c r="K17" s="12"/>
      <c r="L17" s="10">
        <f t="shared" si="1"/>
        <v>0</v>
      </c>
      <c r="N17" s="10">
        <f t="shared" si="2"/>
        <v>345</v>
      </c>
      <c r="O17" s="13">
        <f t="shared" si="3"/>
        <v>13455</v>
      </c>
      <c r="P17" s="19"/>
      <c r="Q17" s="19"/>
      <c r="R17" s="19"/>
      <c r="S17" s="19"/>
      <c r="T17" s="19"/>
      <c r="U17" s="22"/>
    </row>
    <row r="18" spans="1:21" x14ac:dyDescent="0.25">
      <c r="A18" s="4">
        <v>44880</v>
      </c>
      <c r="B18" s="8">
        <v>101650</v>
      </c>
      <c r="C18" s="6">
        <v>19350</v>
      </c>
      <c r="D18" s="6">
        <f t="shared" si="4"/>
        <v>82300</v>
      </c>
      <c r="E18" s="10">
        <v>10650</v>
      </c>
      <c r="F18" s="6">
        <f t="shared" si="0"/>
        <v>71650</v>
      </c>
      <c r="G18" s="12"/>
      <c r="H18" s="12"/>
      <c r="I18" s="12"/>
      <c r="J18" s="12"/>
      <c r="K18" s="12"/>
      <c r="L18" s="10">
        <f t="shared" si="1"/>
        <v>0</v>
      </c>
      <c r="N18" s="10">
        <f t="shared" si="2"/>
        <v>483.75</v>
      </c>
      <c r="O18" s="13">
        <f t="shared" si="3"/>
        <v>18866.25</v>
      </c>
      <c r="P18" s="21"/>
      <c r="Q18" s="19"/>
      <c r="R18" s="19"/>
      <c r="S18" s="19"/>
      <c r="T18" s="19"/>
      <c r="U18" s="22"/>
    </row>
    <row r="19" spans="1:21" x14ac:dyDescent="0.25">
      <c r="A19" s="4">
        <v>44881</v>
      </c>
      <c r="B19" s="8">
        <v>48600</v>
      </c>
      <c r="C19" s="6">
        <v>4500</v>
      </c>
      <c r="D19" s="6">
        <f t="shared" si="4"/>
        <v>44100</v>
      </c>
      <c r="E19" s="10">
        <v>19130</v>
      </c>
      <c r="F19" s="6">
        <f t="shared" si="0"/>
        <v>24970</v>
      </c>
      <c r="G19" s="12">
        <v>2000</v>
      </c>
      <c r="H19" s="12">
        <v>1000</v>
      </c>
      <c r="I19" s="12"/>
      <c r="J19" s="12"/>
      <c r="K19" s="12"/>
      <c r="L19" s="10">
        <f t="shared" si="1"/>
        <v>3000</v>
      </c>
      <c r="N19" s="10">
        <f t="shared" si="2"/>
        <v>112.5</v>
      </c>
      <c r="O19" s="13">
        <f t="shared" si="3"/>
        <v>4387.5</v>
      </c>
      <c r="P19" s="19"/>
      <c r="Q19" s="19"/>
      <c r="R19" s="19"/>
      <c r="S19" s="19"/>
      <c r="T19" s="19"/>
      <c r="U19" s="22"/>
    </row>
    <row r="20" spans="1:21" x14ac:dyDescent="0.25">
      <c r="A20" s="4">
        <v>44882</v>
      </c>
      <c r="B20" s="8">
        <v>44400</v>
      </c>
      <c r="C20" s="6">
        <v>10100</v>
      </c>
      <c r="D20" s="6">
        <f t="shared" si="4"/>
        <v>34300</v>
      </c>
      <c r="E20" s="10">
        <v>6850</v>
      </c>
      <c r="F20" s="6">
        <f t="shared" si="0"/>
        <v>27450</v>
      </c>
      <c r="G20" s="12">
        <v>1500</v>
      </c>
      <c r="H20" s="12">
        <v>3000</v>
      </c>
      <c r="I20" s="12"/>
      <c r="J20" s="12"/>
      <c r="K20" s="12"/>
      <c r="L20" s="10">
        <f t="shared" si="1"/>
        <v>4500</v>
      </c>
      <c r="N20" s="10">
        <f t="shared" si="2"/>
        <v>252.5</v>
      </c>
      <c r="O20" s="13">
        <f t="shared" si="3"/>
        <v>9847.5</v>
      </c>
      <c r="P20" s="19"/>
      <c r="Q20" s="19"/>
      <c r="R20" s="19"/>
      <c r="S20" s="19"/>
      <c r="T20" s="19"/>
      <c r="U20" s="22"/>
    </row>
    <row r="21" spans="1:21" x14ac:dyDescent="0.25">
      <c r="A21" s="4">
        <v>44883</v>
      </c>
      <c r="B21" s="8">
        <v>52750</v>
      </c>
      <c r="C21" s="6">
        <v>17500</v>
      </c>
      <c r="D21" s="6">
        <f t="shared" si="4"/>
        <v>35250</v>
      </c>
      <c r="E21" s="10">
        <v>30000</v>
      </c>
      <c r="F21" s="6">
        <v>6250</v>
      </c>
      <c r="G21" s="12">
        <v>1500</v>
      </c>
      <c r="H21" s="12">
        <v>1000</v>
      </c>
      <c r="I21" s="12"/>
      <c r="J21" s="12"/>
      <c r="K21" s="12"/>
      <c r="L21" s="10">
        <f t="shared" si="1"/>
        <v>2500</v>
      </c>
      <c r="N21" s="10">
        <f t="shared" si="2"/>
        <v>437.5</v>
      </c>
      <c r="O21" s="13">
        <f t="shared" si="3"/>
        <v>17062.5</v>
      </c>
      <c r="P21" s="19"/>
      <c r="Q21" s="19"/>
      <c r="R21" s="19"/>
      <c r="S21" s="19"/>
      <c r="T21" s="19"/>
      <c r="U21" s="22"/>
    </row>
    <row r="22" spans="1:21" x14ac:dyDescent="0.25">
      <c r="A22" s="4">
        <v>44884</v>
      </c>
      <c r="B22" s="8">
        <v>118600</v>
      </c>
      <c r="C22" s="6">
        <v>29100</v>
      </c>
      <c r="D22" s="6">
        <f t="shared" si="4"/>
        <v>89500</v>
      </c>
      <c r="E22" s="10">
        <v>11300</v>
      </c>
      <c r="F22" s="6">
        <v>78200</v>
      </c>
      <c r="G22" s="12">
        <v>2000</v>
      </c>
      <c r="H22" s="12">
        <v>6000</v>
      </c>
      <c r="I22" s="12"/>
      <c r="J22" s="12"/>
      <c r="K22" s="12"/>
      <c r="L22" s="10">
        <f t="shared" si="1"/>
        <v>8000</v>
      </c>
      <c r="N22" s="10">
        <f t="shared" si="2"/>
        <v>727.5</v>
      </c>
      <c r="O22" s="13">
        <f t="shared" si="3"/>
        <v>28372.5</v>
      </c>
      <c r="P22" s="19"/>
      <c r="Q22" s="19"/>
      <c r="R22" s="19"/>
      <c r="S22" s="19"/>
      <c r="T22" s="19"/>
      <c r="U22" s="22"/>
    </row>
    <row r="23" spans="1:21" x14ac:dyDescent="0.25">
      <c r="A23" s="4">
        <v>44885</v>
      </c>
      <c r="B23" s="8">
        <v>98750</v>
      </c>
      <c r="C23" s="6">
        <v>29850</v>
      </c>
      <c r="D23" s="6">
        <f t="shared" si="4"/>
        <v>68900</v>
      </c>
      <c r="E23" s="10">
        <v>2200</v>
      </c>
      <c r="F23" s="6">
        <v>67200</v>
      </c>
      <c r="G23" s="12">
        <v>2000</v>
      </c>
      <c r="H23" s="12"/>
      <c r="I23" s="12"/>
      <c r="J23" s="12"/>
      <c r="K23" s="12"/>
      <c r="L23" s="10">
        <f t="shared" si="1"/>
        <v>2000</v>
      </c>
      <c r="N23" s="10">
        <f t="shared" si="2"/>
        <v>746.25</v>
      </c>
      <c r="O23" s="13">
        <f t="shared" si="3"/>
        <v>29103.75</v>
      </c>
      <c r="P23" s="19"/>
      <c r="Q23" s="19"/>
      <c r="R23" s="19"/>
      <c r="S23" s="19"/>
      <c r="T23" s="19"/>
      <c r="U23" s="22"/>
    </row>
    <row r="24" spans="1:21" x14ac:dyDescent="0.25">
      <c r="A24" s="4">
        <v>44886</v>
      </c>
      <c r="B24" s="8">
        <v>99200</v>
      </c>
      <c r="C24" s="6">
        <v>11550</v>
      </c>
      <c r="D24" s="6">
        <f t="shared" si="4"/>
        <v>87650</v>
      </c>
      <c r="E24" s="10">
        <v>14700</v>
      </c>
      <c r="F24" s="6">
        <f t="shared" si="0"/>
        <v>72950</v>
      </c>
      <c r="G24" s="12">
        <v>1500</v>
      </c>
      <c r="H24" s="12">
        <v>2500</v>
      </c>
      <c r="I24" s="12"/>
      <c r="J24" s="12"/>
      <c r="K24" s="12"/>
      <c r="L24" s="10">
        <f t="shared" si="1"/>
        <v>4000</v>
      </c>
      <c r="N24" s="10">
        <f t="shared" si="2"/>
        <v>288.75</v>
      </c>
      <c r="O24" s="13">
        <f>+C24*0.975</f>
        <v>11261.25</v>
      </c>
      <c r="P24" s="19"/>
      <c r="Q24" s="19"/>
      <c r="R24" s="19"/>
      <c r="S24" s="19"/>
      <c r="T24" s="19"/>
      <c r="U24" s="22"/>
    </row>
    <row r="25" spans="1:21" x14ac:dyDescent="0.25">
      <c r="A25" s="4">
        <v>44887</v>
      </c>
      <c r="B25" s="8">
        <v>69450</v>
      </c>
      <c r="C25" s="6">
        <v>30150</v>
      </c>
      <c r="D25" s="6">
        <f>SUM(B25-C25)</f>
        <v>39300</v>
      </c>
      <c r="E25" s="10">
        <v>4770</v>
      </c>
      <c r="F25" s="6">
        <f t="shared" si="0"/>
        <v>34530</v>
      </c>
      <c r="G25" s="12">
        <v>2000</v>
      </c>
      <c r="H25" s="12"/>
      <c r="I25" s="12"/>
      <c r="J25" s="12"/>
      <c r="K25" s="12"/>
      <c r="L25" s="10">
        <f t="shared" si="1"/>
        <v>2000</v>
      </c>
      <c r="N25" s="10">
        <f t="shared" si="2"/>
        <v>753.75</v>
      </c>
      <c r="O25" s="13">
        <f t="shared" si="3"/>
        <v>29396.25</v>
      </c>
      <c r="P25" s="19"/>
      <c r="Q25" s="19"/>
      <c r="R25" s="19"/>
      <c r="S25" s="19"/>
      <c r="T25" s="19"/>
      <c r="U25" s="22"/>
    </row>
    <row r="26" spans="1:21" x14ac:dyDescent="0.25">
      <c r="A26" s="4">
        <v>44888</v>
      </c>
      <c r="B26" s="8">
        <v>54900</v>
      </c>
      <c r="C26" s="6">
        <v>13200</v>
      </c>
      <c r="D26" s="6">
        <f t="shared" si="4"/>
        <v>41700</v>
      </c>
      <c r="E26" s="10">
        <v>4700</v>
      </c>
      <c r="F26" s="6">
        <f t="shared" si="0"/>
        <v>37000</v>
      </c>
      <c r="G26" s="12">
        <v>1500</v>
      </c>
      <c r="H26" s="12">
        <v>1000</v>
      </c>
      <c r="I26" s="12"/>
      <c r="J26" s="12"/>
      <c r="K26" s="12"/>
      <c r="L26" s="10">
        <f t="shared" si="1"/>
        <v>2500</v>
      </c>
      <c r="N26" s="10">
        <f t="shared" si="2"/>
        <v>330</v>
      </c>
      <c r="O26" s="13">
        <f t="shared" si="3"/>
        <v>12870</v>
      </c>
      <c r="P26" s="19"/>
      <c r="Q26" s="19"/>
      <c r="R26" s="19"/>
      <c r="S26" s="19"/>
      <c r="T26" s="19"/>
      <c r="U26" s="22"/>
    </row>
    <row r="27" spans="1:21" x14ac:dyDescent="0.25">
      <c r="A27" s="4">
        <v>44889</v>
      </c>
      <c r="B27" s="8">
        <v>62100</v>
      </c>
      <c r="C27" s="6">
        <v>15000</v>
      </c>
      <c r="D27" s="6">
        <f t="shared" si="4"/>
        <v>47100</v>
      </c>
      <c r="E27" s="10">
        <v>3650</v>
      </c>
      <c r="F27" s="6">
        <f t="shared" si="0"/>
        <v>43450</v>
      </c>
      <c r="G27" s="12">
        <v>1500</v>
      </c>
      <c r="H27" s="12"/>
      <c r="I27" s="12"/>
      <c r="J27" s="12"/>
      <c r="K27" s="12">
        <v>1500</v>
      </c>
      <c r="L27" s="10">
        <f t="shared" si="1"/>
        <v>3000</v>
      </c>
      <c r="N27" s="10">
        <f t="shared" si="2"/>
        <v>375</v>
      </c>
      <c r="O27" s="13">
        <f t="shared" si="3"/>
        <v>14625</v>
      </c>
      <c r="P27" s="19"/>
      <c r="Q27" s="19"/>
      <c r="R27" s="19"/>
      <c r="S27" s="19"/>
      <c r="T27" s="19"/>
      <c r="U27" s="22"/>
    </row>
    <row r="28" spans="1:21" x14ac:dyDescent="0.25">
      <c r="A28" s="4">
        <v>44890</v>
      </c>
      <c r="B28" s="8">
        <v>72850</v>
      </c>
      <c r="C28" s="6">
        <v>22950</v>
      </c>
      <c r="D28" s="6">
        <f t="shared" si="4"/>
        <v>49900</v>
      </c>
      <c r="E28" s="10">
        <v>16180</v>
      </c>
      <c r="F28" s="6">
        <f t="shared" si="0"/>
        <v>33720</v>
      </c>
      <c r="G28" s="12">
        <v>1500</v>
      </c>
      <c r="H28" s="12">
        <v>5000</v>
      </c>
      <c r="I28" s="12"/>
      <c r="J28" s="12"/>
      <c r="K28" s="12"/>
      <c r="L28" s="10">
        <f t="shared" si="1"/>
        <v>6500</v>
      </c>
      <c r="N28" s="10">
        <f t="shared" si="2"/>
        <v>573.75</v>
      </c>
      <c r="O28" s="13">
        <f t="shared" si="3"/>
        <v>22376.25</v>
      </c>
      <c r="P28" s="19"/>
      <c r="Q28" s="19"/>
      <c r="R28" s="19"/>
      <c r="S28" s="19"/>
      <c r="T28" s="19"/>
      <c r="U28" s="22"/>
    </row>
    <row r="29" spans="1:21" x14ac:dyDescent="0.25">
      <c r="A29" s="4">
        <v>44891</v>
      </c>
      <c r="B29" s="8">
        <v>118750</v>
      </c>
      <c r="C29" s="6">
        <v>44600</v>
      </c>
      <c r="D29" s="6">
        <f t="shared" si="4"/>
        <v>74150</v>
      </c>
      <c r="E29" s="10">
        <v>8150</v>
      </c>
      <c r="F29" s="6">
        <f t="shared" si="0"/>
        <v>66000</v>
      </c>
      <c r="G29" s="12">
        <v>2000</v>
      </c>
      <c r="H29" s="12"/>
      <c r="I29" s="12"/>
      <c r="J29" s="12"/>
      <c r="K29" s="12"/>
      <c r="L29" s="10">
        <f t="shared" si="1"/>
        <v>2000</v>
      </c>
      <c r="N29" s="10">
        <f t="shared" si="2"/>
        <v>1115</v>
      </c>
      <c r="O29" s="13">
        <f t="shared" si="3"/>
        <v>43485</v>
      </c>
      <c r="P29" s="19"/>
      <c r="Q29" s="19"/>
      <c r="R29" s="21"/>
      <c r="S29" s="19"/>
      <c r="T29" s="19"/>
      <c r="U29" s="22"/>
    </row>
    <row r="30" spans="1:21" x14ac:dyDescent="0.25">
      <c r="A30" s="4">
        <v>44892</v>
      </c>
      <c r="B30" s="8">
        <v>120600</v>
      </c>
      <c r="C30" s="6">
        <v>49450</v>
      </c>
      <c r="D30" s="6">
        <f t="shared" si="4"/>
        <v>71150</v>
      </c>
      <c r="E30" s="10">
        <v>5480</v>
      </c>
      <c r="F30" s="6">
        <v>63770</v>
      </c>
      <c r="G30" s="12"/>
      <c r="H30" s="12"/>
      <c r="I30" s="12"/>
      <c r="J30" s="12"/>
      <c r="K30" s="12"/>
      <c r="L30" s="10">
        <f t="shared" si="1"/>
        <v>0</v>
      </c>
      <c r="N30" s="10">
        <f t="shared" si="2"/>
        <v>1236.25</v>
      </c>
      <c r="O30" s="13">
        <f t="shared" si="3"/>
        <v>48213.75</v>
      </c>
      <c r="P30" s="21"/>
      <c r="Q30" s="19"/>
      <c r="R30" s="19"/>
      <c r="S30" s="19"/>
      <c r="T30" s="19"/>
      <c r="U30" s="22"/>
    </row>
    <row r="31" spans="1:21" x14ac:dyDescent="0.25">
      <c r="A31" s="4">
        <v>44893</v>
      </c>
      <c r="B31" s="8">
        <v>50650</v>
      </c>
      <c r="C31" s="6">
        <v>23150</v>
      </c>
      <c r="D31" s="6">
        <f t="shared" si="4"/>
        <v>27500</v>
      </c>
      <c r="E31" s="10">
        <v>2400</v>
      </c>
      <c r="F31" s="6">
        <f t="shared" si="0"/>
        <v>25100</v>
      </c>
      <c r="G31" s="12"/>
      <c r="H31" s="12"/>
      <c r="I31" s="12"/>
      <c r="J31" s="12"/>
      <c r="K31" s="12"/>
      <c r="L31" s="10">
        <f t="shared" si="1"/>
        <v>0</v>
      </c>
      <c r="N31" s="10">
        <f t="shared" si="2"/>
        <v>578.75</v>
      </c>
      <c r="O31" s="13">
        <f t="shared" si="3"/>
        <v>22571.25</v>
      </c>
      <c r="P31" s="19"/>
      <c r="Q31" s="19"/>
      <c r="R31" s="19"/>
      <c r="S31" s="19"/>
      <c r="T31" s="19"/>
      <c r="U31" s="22"/>
    </row>
    <row r="32" spans="1:21" x14ac:dyDescent="0.25">
      <c r="A32" s="4">
        <v>44894</v>
      </c>
      <c r="B32" s="8">
        <v>32400</v>
      </c>
      <c r="C32" s="6">
        <v>7150</v>
      </c>
      <c r="D32" s="6">
        <f t="shared" si="4"/>
        <v>25250</v>
      </c>
      <c r="E32" s="10">
        <v>3150</v>
      </c>
      <c r="F32" s="6">
        <f t="shared" si="0"/>
        <v>22100</v>
      </c>
      <c r="G32" s="12"/>
      <c r="H32" s="12"/>
      <c r="I32" s="12"/>
      <c r="J32" s="12"/>
      <c r="K32" s="12"/>
      <c r="L32" s="10">
        <f t="shared" si="1"/>
        <v>0</v>
      </c>
      <c r="N32" s="10">
        <f t="shared" si="2"/>
        <v>178.75</v>
      </c>
      <c r="O32" s="13">
        <f t="shared" si="3"/>
        <v>6971.25</v>
      </c>
      <c r="P32" s="19"/>
      <c r="Q32" s="19"/>
      <c r="R32" s="19"/>
      <c r="S32" s="19"/>
      <c r="T32" s="19"/>
      <c r="U32" s="22"/>
    </row>
    <row r="33" spans="1:21" x14ac:dyDescent="0.25">
      <c r="A33" s="4">
        <v>44895</v>
      </c>
      <c r="B33" s="8">
        <v>109555</v>
      </c>
      <c r="C33" s="6">
        <v>33000</v>
      </c>
      <c r="D33" s="6">
        <f t="shared" si="4"/>
        <v>76555</v>
      </c>
      <c r="E33" s="10">
        <v>4630</v>
      </c>
      <c r="F33" s="6">
        <f t="shared" si="0"/>
        <v>71925</v>
      </c>
      <c r="G33" s="12"/>
      <c r="H33" s="12">
        <v>1650</v>
      </c>
      <c r="I33" s="12">
        <v>14400</v>
      </c>
      <c r="J33" s="12">
        <v>15000</v>
      </c>
      <c r="K33" s="12"/>
      <c r="L33" s="10">
        <f t="shared" si="1"/>
        <v>31050</v>
      </c>
      <c r="N33" s="10">
        <f t="shared" si="2"/>
        <v>825</v>
      </c>
      <c r="O33" s="13">
        <f t="shared" si="3"/>
        <v>32175</v>
      </c>
      <c r="P33" s="19"/>
      <c r="Q33" s="19"/>
      <c r="R33" s="19"/>
      <c r="S33" s="19"/>
      <c r="T33" s="19"/>
      <c r="U33" s="22"/>
    </row>
    <row r="34" spans="1:21" x14ac:dyDescent="0.25">
      <c r="A34" s="4"/>
      <c r="B34" s="8">
        <v>0</v>
      </c>
      <c r="C34" s="6"/>
      <c r="D34" s="6">
        <f t="shared" si="4"/>
        <v>0</v>
      </c>
      <c r="E34" s="10"/>
      <c r="F34" s="6">
        <f t="shared" si="0"/>
        <v>0</v>
      </c>
      <c r="G34" s="12"/>
      <c r="H34" s="12"/>
      <c r="I34" s="12"/>
      <c r="J34" s="12"/>
      <c r="K34" s="12"/>
      <c r="L34" s="10">
        <f>G34+H34+I34+J34+K34</f>
        <v>0</v>
      </c>
      <c r="N34" s="10">
        <f t="shared" si="2"/>
        <v>0</v>
      </c>
      <c r="O34" s="13">
        <f t="shared" si="3"/>
        <v>0</v>
      </c>
      <c r="P34" s="19"/>
      <c r="Q34" s="19"/>
      <c r="R34" s="19"/>
      <c r="S34" s="19"/>
      <c r="T34" s="19"/>
      <c r="U34" s="22"/>
    </row>
    <row r="35" spans="1:21" x14ac:dyDescent="0.25">
      <c r="A35" s="18" t="s">
        <v>17</v>
      </c>
      <c r="B35" s="8">
        <f t="shared" ref="B35:G35" si="5">SUM(B4:B34)</f>
        <v>1999355</v>
      </c>
      <c r="C35" s="6">
        <f t="shared" si="5"/>
        <v>614750</v>
      </c>
      <c r="D35" s="6">
        <f t="shared" si="5"/>
        <v>1384605</v>
      </c>
      <c r="E35" s="10">
        <f t="shared" si="5"/>
        <v>274990</v>
      </c>
      <c r="F35" s="6">
        <f t="shared" si="5"/>
        <v>1109215</v>
      </c>
      <c r="G35" s="12">
        <f t="shared" si="5"/>
        <v>63000</v>
      </c>
      <c r="H35" s="12">
        <f>SUM(H3:H34)</f>
        <v>29150</v>
      </c>
      <c r="I35" s="12">
        <f>SUM(I4:I34)</f>
        <v>14400</v>
      </c>
      <c r="J35" s="12">
        <f>SUM(J4:J34)</f>
        <v>15000</v>
      </c>
      <c r="K35" s="12">
        <f>SUM(K4:K34)</f>
        <v>4500</v>
      </c>
      <c r="L35" s="10">
        <f>SUM(L4:L34)</f>
        <v>126050</v>
      </c>
      <c r="N35" s="10">
        <f>SUM(N4:N34)</f>
        <v>15368.75</v>
      </c>
      <c r="O35" s="13">
        <f>SUM(O4:O34)</f>
        <v>599381.25</v>
      </c>
      <c r="P35" s="19"/>
      <c r="Q35" s="19"/>
      <c r="R35" s="19"/>
      <c r="S35" s="19"/>
      <c r="T35" s="19"/>
      <c r="U35" s="22"/>
    </row>
    <row r="36" spans="1:21" x14ac:dyDescent="0.25">
      <c r="A36" s="1"/>
    </row>
    <row r="37" spans="1:21" x14ac:dyDescent="0.25">
      <c r="A37" s="1"/>
    </row>
    <row r="38" spans="1:21" x14ac:dyDescent="0.25">
      <c r="A38" s="1"/>
    </row>
    <row r="39" spans="1:21" x14ac:dyDescent="0.25">
      <c r="A39" s="1"/>
    </row>
    <row r="40" spans="1:21" x14ac:dyDescent="0.25">
      <c r="A40" s="1"/>
    </row>
    <row r="41" spans="1:21" x14ac:dyDescent="0.25">
      <c r="A41" s="1"/>
    </row>
    <row r="42" spans="1:21" x14ac:dyDescent="0.25">
      <c r="A42" s="1"/>
    </row>
    <row r="43" spans="1:21" x14ac:dyDescent="0.25">
      <c r="A43" s="1"/>
    </row>
    <row r="44" spans="1:21" x14ac:dyDescent="0.25">
      <c r="A44" s="1"/>
    </row>
    <row r="45" spans="1:21" x14ac:dyDescent="0.25">
      <c r="A45" s="1"/>
    </row>
    <row r="46" spans="1:21" x14ac:dyDescent="0.25">
      <c r="A46" s="1"/>
    </row>
    <row r="47" spans="1:21" x14ac:dyDescent="0.25">
      <c r="A47" s="1"/>
    </row>
    <row r="48" spans="1:2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930A-0097-4679-9232-261D874455F6}">
  <dimension ref="A1:W116"/>
  <sheetViews>
    <sheetView topLeftCell="A13" workbookViewId="0">
      <selection activeCell="W36" sqref="W36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9" width="9.140625" style="3"/>
    <col min="10" max="10" width="10.140625" style="3" bestFit="1" customWidth="1"/>
    <col min="11" max="11" width="10.140625" style="3" customWidth="1"/>
    <col min="12" max="12" width="9.140625" style="3"/>
    <col min="13" max="13" width="11.140625" style="3" bestFit="1" customWidth="1"/>
    <col min="14" max="14" width="2" customWidth="1"/>
    <col min="15" max="15" width="9.140625" style="3"/>
    <col min="16" max="16" width="9.7109375" customWidth="1"/>
  </cols>
  <sheetData>
    <row r="1" spans="1:23" x14ac:dyDescent="0.25">
      <c r="A1" s="15" t="s">
        <v>15</v>
      </c>
      <c r="B1" s="16">
        <v>44896</v>
      </c>
      <c r="D1" s="17" t="s">
        <v>16</v>
      </c>
      <c r="G1" s="23" t="s">
        <v>14</v>
      </c>
      <c r="H1" s="23"/>
      <c r="I1" s="23"/>
      <c r="J1" s="23"/>
      <c r="K1" s="23"/>
      <c r="L1" s="23"/>
      <c r="R1" s="20" t="s">
        <v>21</v>
      </c>
    </row>
    <row r="2" spans="1:23" x14ac:dyDescent="0.25">
      <c r="G2" s="14">
        <f>60000-SUM(G4:G34)</f>
        <v>9500</v>
      </c>
      <c r="H2" s="14">
        <f>35000-SUM(H4:H34)</f>
        <v>0</v>
      </c>
      <c r="I2" s="14">
        <f>25000-SUM(I4:I34)</f>
        <v>10100</v>
      </c>
      <c r="J2" s="14">
        <f>25000-SUM(J4:J34)</f>
        <v>2400</v>
      </c>
      <c r="K2" s="14">
        <f>25000-SUM(K4:K34)</f>
        <v>11300</v>
      </c>
      <c r="L2" s="14">
        <f>25000-SUM(L4:L34)</f>
        <v>11300</v>
      </c>
    </row>
    <row r="3" spans="1:23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32</v>
      </c>
      <c r="I3" s="11" t="s">
        <v>34</v>
      </c>
      <c r="J3" s="11" t="s">
        <v>33</v>
      </c>
      <c r="K3" s="11" t="s">
        <v>38</v>
      </c>
      <c r="L3" s="11" t="s">
        <v>37</v>
      </c>
      <c r="M3" s="9" t="s">
        <v>11</v>
      </c>
      <c r="N3" s="2"/>
      <c r="O3" s="9" t="s">
        <v>10</v>
      </c>
      <c r="P3" s="11" t="s">
        <v>13</v>
      </c>
      <c r="Q3" s="19" t="s">
        <v>18</v>
      </c>
      <c r="R3" s="19" t="s">
        <v>33</v>
      </c>
      <c r="S3" s="19" t="s">
        <v>34</v>
      </c>
      <c r="T3" s="19" t="s">
        <v>35</v>
      </c>
      <c r="U3" s="19" t="s">
        <v>37</v>
      </c>
      <c r="V3" s="19" t="s">
        <v>39</v>
      </c>
      <c r="W3" s="22" t="s">
        <v>27</v>
      </c>
    </row>
    <row r="4" spans="1:23" x14ac:dyDescent="0.25">
      <c r="A4" s="4">
        <v>44896</v>
      </c>
      <c r="B4" s="8">
        <v>80350</v>
      </c>
      <c r="C4" s="6">
        <v>14650</v>
      </c>
      <c r="D4" s="6">
        <f>+B4-C4</f>
        <v>65700</v>
      </c>
      <c r="E4" s="10">
        <v>50700</v>
      </c>
      <c r="F4" s="6">
        <f t="shared" ref="F4:F34" si="0">+D4-E4</f>
        <v>15000</v>
      </c>
      <c r="G4" s="12">
        <v>10000</v>
      </c>
      <c r="H4" s="12"/>
      <c r="I4" s="12"/>
      <c r="J4" s="12"/>
      <c r="K4" s="12"/>
      <c r="L4" s="12"/>
      <c r="M4" s="10">
        <f t="shared" ref="M4:M33" si="1">G4+H4+I4+J4+L4</f>
        <v>10000</v>
      </c>
      <c r="O4" s="10">
        <f t="shared" ref="O4:O34" si="2">+C4*0.025</f>
        <v>366.25</v>
      </c>
      <c r="P4" s="13">
        <f t="shared" ref="P4:P34" si="3">+C4*0.975</f>
        <v>14283.75</v>
      </c>
      <c r="Q4" s="19"/>
      <c r="R4" s="19" t="s">
        <v>30</v>
      </c>
      <c r="S4" s="19"/>
      <c r="T4" s="19"/>
      <c r="U4" s="19"/>
      <c r="V4" s="19"/>
      <c r="W4" s="22">
        <v>34290</v>
      </c>
    </row>
    <row r="5" spans="1:23" x14ac:dyDescent="0.25">
      <c r="A5" s="4">
        <v>44897</v>
      </c>
      <c r="B5" s="8">
        <v>77500</v>
      </c>
      <c r="C5" s="6">
        <v>20150</v>
      </c>
      <c r="D5" s="6">
        <f t="shared" ref="D5:D34" si="4">+B5-C5</f>
        <v>57350</v>
      </c>
      <c r="E5" s="10">
        <v>3400</v>
      </c>
      <c r="F5" s="6">
        <f t="shared" si="0"/>
        <v>53950</v>
      </c>
      <c r="G5" s="12">
        <v>1000</v>
      </c>
      <c r="H5" s="12"/>
      <c r="I5" s="12"/>
      <c r="J5" s="12"/>
      <c r="K5" s="12"/>
      <c r="L5" s="12"/>
      <c r="M5" s="10">
        <f t="shared" si="1"/>
        <v>1000</v>
      </c>
      <c r="O5" s="10">
        <f t="shared" si="2"/>
        <v>503.75</v>
      </c>
      <c r="P5" s="13">
        <f t="shared" si="3"/>
        <v>19646.25</v>
      </c>
      <c r="Q5" s="19"/>
      <c r="R5" s="19"/>
      <c r="S5" s="19"/>
      <c r="T5" s="19"/>
      <c r="U5" s="19"/>
      <c r="V5" s="19"/>
      <c r="W5" s="22"/>
    </row>
    <row r="6" spans="1:23" x14ac:dyDescent="0.25">
      <c r="A6" s="4">
        <v>44898</v>
      </c>
      <c r="B6" s="8">
        <v>87100</v>
      </c>
      <c r="C6" s="6">
        <v>39100</v>
      </c>
      <c r="D6" s="6">
        <f t="shared" si="4"/>
        <v>48000</v>
      </c>
      <c r="E6" s="10">
        <v>15400</v>
      </c>
      <c r="F6" s="6">
        <f t="shared" si="0"/>
        <v>32600</v>
      </c>
      <c r="G6" s="12">
        <v>2000</v>
      </c>
      <c r="H6" s="12">
        <v>3000</v>
      </c>
      <c r="I6" s="12"/>
      <c r="J6" s="12"/>
      <c r="K6" s="12"/>
      <c r="L6" s="12"/>
      <c r="M6" s="10">
        <f t="shared" si="1"/>
        <v>5000</v>
      </c>
      <c r="O6" s="10">
        <f t="shared" si="2"/>
        <v>977.5</v>
      </c>
      <c r="P6" s="13">
        <f t="shared" si="3"/>
        <v>38122.5</v>
      </c>
      <c r="Q6" s="19"/>
      <c r="R6" s="19"/>
      <c r="S6" s="19"/>
      <c r="T6" s="19"/>
      <c r="U6" s="19"/>
      <c r="V6" s="19"/>
      <c r="W6" s="22">
        <v>37900</v>
      </c>
    </row>
    <row r="7" spans="1:23" x14ac:dyDescent="0.25">
      <c r="A7" s="4">
        <v>44899</v>
      </c>
      <c r="B7" s="8">
        <v>72390</v>
      </c>
      <c r="C7" s="6">
        <v>39600</v>
      </c>
      <c r="D7" s="6">
        <f t="shared" si="4"/>
        <v>32790</v>
      </c>
      <c r="E7" s="10">
        <v>6800</v>
      </c>
      <c r="F7" s="6">
        <v>26000</v>
      </c>
      <c r="G7" s="12">
        <v>2000</v>
      </c>
      <c r="H7" s="12">
        <v>2000</v>
      </c>
      <c r="I7" s="12"/>
      <c r="J7" s="12"/>
      <c r="K7" s="12"/>
      <c r="L7" s="12"/>
      <c r="M7" s="10">
        <f t="shared" si="1"/>
        <v>4000</v>
      </c>
      <c r="O7" s="10">
        <f t="shared" si="2"/>
        <v>990</v>
      </c>
      <c r="P7" s="13">
        <f t="shared" si="3"/>
        <v>38610</v>
      </c>
      <c r="Q7" s="19"/>
      <c r="R7" s="19"/>
      <c r="S7" s="19"/>
      <c r="T7" s="19"/>
      <c r="U7" s="19"/>
      <c r="V7" s="19"/>
      <c r="W7" s="22"/>
    </row>
    <row r="8" spans="1:23" x14ac:dyDescent="0.25">
      <c r="A8" s="4">
        <v>44900</v>
      </c>
      <c r="B8" s="8">
        <v>48600</v>
      </c>
      <c r="C8" s="6">
        <v>8750</v>
      </c>
      <c r="D8" s="6">
        <f t="shared" si="4"/>
        <v>39850</v>
      </c>
      <c r="E8" s="10">
        <v>6650</v>
      </c>
      <c r="F8" s="6">
        <f t="shared" si="0"/>
        <v>33200</v>
      </c>
      <c r="G8" s="12">
        <v>2500</v>
      </c>
      <c r="H8" s="12"/>
      <c r="I8" s="12"/>
      <c r="J8" s="12"/>
      <c r="K8" s="12"/>
      <c r="L8" s="12"/>
      <c r="M8" s="10">
        <f t="shared" si="1"/>
        <v>2500</v>
      </c>
      <c r="O8" s="10">
        <f t="shared" si="2"/>
        <v>218.75</v>
      </c>
      <c r="P8" s="13">
        <f t="shared" si="3"/>
        <v>8531.25</v>
      </c>
      <c r="Q8" s="19"/>
      <c r="R8" s="21"/>
      <c r="S8" s="19"/>
      <c r="T8" s="19"/>
      <c r="U8" s="19"/>
      <c r="V8" s="19"/>
      <c r="W8" s="22">
        <v>22550</v>
      </c>
    </row>
    <row r="9" spans="1:23" x14ac:dyDescent="0.25">
      <c r="A9" s="4">
        <v>44901</v>
      </c>
      <c r="B9" s="8">
        <v>55350</v>
      </c>
      <c r="C9" s="6">
        <v>12200</v>
      </c>
      <c r="D9" s="6">
        <f t="shared" si="4"/>
        <v>43150</v>
      </c>
      <c r="E9" s="10">
        <v>4650</v>
      </c>
      <c r="F9" s="6">
        <v>40350</v>
      </c>
      <c r="G9" s="12">
        <v>2500</v>
      </c>
      <c r="H9" s="12">
        <v>0</v>
      </c>
      <c r="I9" s="12"/>
      <c r="J9" s="12"/>
      <c r="K9" s="12"/>
      <c r="L9" s="12"/>
      <c r="M9" s="10">
        <f t="shared" si="1"/>
        <v>2500</v>
      </c>
      <c r="O9" s="10">
        <f t="shared" si="2"/>
        <v>305</v>
      </c>
      <c r="P9" s="13">
        <f t="shared" si="3"/>
        <v>11895</v>
      </c>
      <c r="Q9" s="19"/>
      <c r="R9" s="19" t="s">
        <v>36</v>
      </c>
      <c r="S9" s="21"/>
      <c r="T9" s="19"/>
      <c r="U9" s="19"/>
      <c r="V9" s="19"/>
      <c r="W9" s="22">
        <v>22500</v>
      </c>
    </row>
    <row r="10" spans="1:23" x14ac:dyDescent="0.25">
      <c r="A10" s="4">
        <v>44902</v>
      </c>
      <c r="B10" s="8">
        <v>63800</v>
      </c>
      <c r="C10" s="6">
        <v>12950</v>
      </c>
      <c r="D10" s="6">
        <f t="shared" si="4"/>
        <v>50850</v>
      </c>
      <c r="E10" s="10">
        <v>2900</v>
      </c>
      <c r="F10" s="6">
        <f t="shared" si="0"/>
        <v>47950</v>
      </c>
      <c r="G10" s="12">
        <v>2500</v>
      </c>
      <c r="H10" s="12">
        <v>0</v>
      </c>
      <c r="I10" s="12"/>
      <c r="J10" s="12"/>
      <c r="K10" s="12"/>
      <c r="L10" s="12"/>
      <c r="M10" s="10">
        <f t="shared" si="1"/>
        <v>2500</v>
      </c>
      <c r="O10" s="10">
        <f t="shared" si="2"/>
        <v>323.75</v>
      </c>
      <c r="P10" s="13">
        <f t="shared" si="3"/>
        <v>12626.25</v>
      </c>
      <c r="Q10" s="19"/>
      <c r="R10" s="19"/>
      <c r="S10" s="19"/>
      <c r="T10" s="19"/>
      <c r="U10" s="19"/>
      <c r="V10" s="19"/>
      <c r="W10" s="22"/>
    </row>
    <row r="11" spans="1:23" x14ac:dyDescent="0.25">
      <c r="A11" s="4">
        <v>44903</v>
      </c>
      <c r="B11" s="8">
        <v>70700</v>
      </c>
      <c r="C11" s="6">
        <v>21400</v>
      </c>
      <c r="D11" s="6">
        <f t="shared" si="4"/>
        <v>49300</v>
      </c>
      <c r="E11" s="10">
        <v>15850</v>
      </c>
      <c r="F11" s="6">
        <f t="shared" si="0"/>
        <v>33450</v>
      </c>
      <c r="G11" s="12">
        <v>10000</v>
      </c>
      <c r="H11" s="12">
        <v>1000</v>
      </c>
      <c r="I11" s="12"/>
      <c r="J11" s="12"/>
      <c r="K11" s="12"/>
      <c r="L11" s="12"/>
      <c r="M11" s="10">
        <f t="shared" si="1"/>
        <v>11000</v>
      </c>
      <c r="O11" s="10">
        <f t="shared" si="2"/>
        <v>535</v>
      </c>
      <c r="P11" s="13">
        <f t="shared" si="3"/>
        <v>20865</v>
      </c>
      <c r="Q11" s="19"/>
      <c r="R11" s="19"/>
      <c r="S11" s="21"/>
      <c r="T11" s="19"/>
      <c r="U11" s="19"/>
      <c r="V11" s="19"/>
      <c r="W11" s="22"/>
    </row>
    <row r="12" spans="1:23" x14ac:dyDescent="0.25">
      <c r="A12" s="4">
        <v>44904</v>
      </c>
      <c r="B12" s="8">
        <v>37050</v>
      </c>
      <c r="C12" s="6">
        <v>12050</v>
      </c>
      <c r="D12" s="6">
        <f t="shared" si="4"/>
        <v>25000</v>
      </c>
      <c r="E12" s="10">
        <v>11950</v>
      </c>
      <c r="F12" s="6">
        <f t="shared" si="0"/>
        <v>13050</v>
      </c>
      <c r="G12" s="12">
        <v>0</v>
      </c>
      <c r="H12" s="12">
        <v>3500</v>
      </c>
      <c r="I12" s="12">
        <v>6000</v>
      </c>
      <c r="J12" s="12"/>
      <c r="K12" s="12"/>
      <c r="L12" s="12"/>
      <c r="M12" s="10">
        <f t="shared" si="1"/>
        <v>9500</v>
      </c>
      <c r="O12" s="10">
        <f t="shared" si="2"/>
        <v>301.25</v>
      </c>
      <c r="P12" s="13">
        <f t="shared" si="3"/>
        <v>11748.75</v>
      </c>
      <c r="Q12" s="19"/>
      <c r="R12" s="19"/>
      <c r="S12" s="19"/>
      <c r="T12" s="19"/>
      <c r="U12" s="19"/>
      <c r="V12" s="19"/>
      <c r="W12" s="22">
        <v>15760</v>
      </c>
    </row>
    <row r="13" spans="1:23" x14ac:dyDescent="0.25">
      <c r="A13" s="4">
        <v>44905</v>
      </c>
      <c r="B13" s="8">
        <v>101650</v>
      </c>
      <c r="C13" s="6">
        <v>36550</v>
      </c>
      <c r="D13" s="6">
        <f t="shared" si="4"/>
        <v>65100</v>
      </c>
      <c r="E13" s="10">
        <v>27400</v>
      </c>
      <c r="F13" s="6">
        <f t="shared" si="0"/>
        <v>37700</v>
      </c>
      <c r="G13" s="12">
        <v>0</v>
      </c>
      <c r="H13" s="12">
        <v>0</v>
      </c>
      <c r="I13" s="12"/>
      <c r="J13" s="12"/>
      <c r="K13" s="12"/>
      <c r="L13" s="12"/>
      <c r="M13" s="10">
        <f t="shared" si="1"/>
        <v>0</v>
      </c>
      <c r="O13" s="10">
        <f t="shared" si="2"/>
        <v>913.75</v>
      </c>
      <c r="P13" s="13">
        <f t="shared" si="3"/>
        <v>35636.25</v>
      </c>
      <c r="Q13" s="19"/>
      <c r="R13" s="19"/>
      <c r="S13" s="19"/>
      <c r="T13" s="19"/>
      <c r="U13" s="19"/>
      <c r="V13" s="19"/>
      <c r="W13" s="22"/>
    </row>
    <row r="14" spans="1:23" x14ac:dyDescent="0.25">
      <c r="A14" s="4">
        <v>44906</v>
      </c>
      <c r="B14" s="8">
        <v>100750</v>
      </c>
      <c r="C14" s="6">
        <v>14800</v>
      </c>
      <c r="D14" s="6">
        <f>SUM(B14-C14)</f>
        <v>85950</v>
      </c>
      <c r="E14" s="10">
        <v>5100</v>
      </c>
      <c r="F14" s="6">
        <v>80850</v>
      </c>
      <c r="G14" s="12">
        <v>0</v>
      </c>
      <c r="H14" s="12">
        <v>5000</v>
      </c>
      <c r="I14" s="12"/>
      <c r="J14" s="12"/>
      <c r="K14" s="12"/>
      <c r="L14" s="12"/>
      <c r="M14" s="10">
        <f t="shared" si="1"/>
        <v>5000</v>
      </c>
      <c r="O14" s="10">
        <f t="shared" si="2"/>
        <v>370</v>
      </c>
      <c r="P14" s="13">
        <f t="shared" si="3"/>
        <v>14430</v>
      </c>
      <c r="Q14" s="19"/>
      <c r="R14" s="19"/>
      <c r="S14" s="19"/>
      <c r="T14" s="19"/>
      <c r="U14" s="19"/>
      <c r="V14" s="19"/>
      <c r="W14" s="22"/>
    </row>
    <row r="15" spans="1:23" x14ac:dyDescent="0.25">
      <c r="A15" s="4">
        <v>44907</v>
      </c>
      <c r="B15" s="8">
        <v>93750</v>
      </c>
      <c r="C15" s="6">
        <v>18800</v>
      </c>
      <c r="D15" s="6">
        <f t="shared" si="4"/>
        <v>74950</v>
      </c>
      <c r="E15" s="10">
        <v>8150</v>
      </c>
      <c r="F15" s="6">
        <f t="shared" si="0"/>
        <v>66800</v>
      </c>
      <c r="G15" s="12">
        <v>0</v>
      </c>
      <c r="H15" s="12">
        <v>1500</v>
      </c>
      <c r="I15" s="12"/>
      <c r="J15" s="12"/>
      <c r="K15" s="12"/>
      <c r="L15" s="12"/>
      <c r="M15" s="10">
        <f t="shared" si="1"/>
        <v>1500</v>
      </c>
      <c r="O15" s="10">
        <f t="shared" si="2"/>
        <v>470</v>
      </c>
      <c r="P15" s="13">
        <f t="shared" si="3"/>
        <v>18330</v>
      </c>
      <c r="Q15" s="19"/>
      <c r="R15" s="19"/>
      <c r="S15" s="19"/>
      <c r="T15" s="19"/>
      <c r="U15" s="21"/>
      <c r="V15" s="21"/>
      <c r="W15" s="22"/>
    </row>
    <row r="16" spans="1:23" x14ac:dyDescent="0.25">
      <c r="A16" s="4">
        <v>44908</v>
      </c>
      <c r="B16" s="8">
        <v>55400</v>
      </c>
      <c r="C16" s="6">
        <v>37700</v>
      </c>
      <c r="D16" s="6">
        <f t="shared" si="4"/>
        <v>17700</v>
      </c>
      <c r="E16" s="10">
        <v>4650</v>
      </c>
      <c r="F16" s="6">
        <v>10550</v>
      </c>
      <c r="G16" s="12">
        <v>1500</v>
      </c>
      <c r="H16" s="12">
        <v>1000</v>
      </c>
      <c r="I16" s="12"/>
      <c r="J16" s="12"/>
      <c r="K16" s="12"/>
      <c r="L16" s="12"/>
      <c r="M16" s="10">
        <f t="shared" si="1"/>
        <v>2500</v>
      </c>
      <c r="O16" s="10">
        <f t="shared" si="2"/>
        <v>942.5</v>
      </c>
      <c r="P16" s="13">
        <f t="shared" si="3"/>
        <v>36757.5</v>
      </c>
      <c r="Q16" s="19"/>
      <c r="R16" s="19"/>
      <c r="S16" s="19"/>
      <c r="T16" s="19"/>
      <c r="U16" s="19"/>
      <c r="V16" s="19"/>
      <c r="W16" s="22">
        <v>23650</v>
      </c>
    </row>
    <row r="17" spans="1:23" x14ac:dyDescent="0.25">
      <c r="A17" s="4">
        <v>44909</v>
      </c>
      <c r="B17" s="8">
        <v>71900</v>
      </c>
      <c r="C17" s="6">
        <v>36050</v>
      </c>
      <c r="D17" s="6">
        <f t="shared" si="4"/>
        <v>35850</v>
      </c>
      <c r="E17" s="10">
        <v>23200</v>
      </c>
      <c r="F17" s="6">
        <f t="shared" si="0"/>
        <v>12650</v>
      </c>
      <c r="G17" s="12">
        <v>1500</v>
      </c>
      <c r="H17" s="12">
        <v>6000</v>
      </c>
      <c r="I17" s="12"/>
      <c r="J17" s="12"/>
      <c r="K17" s="12"/>
      <c r="L17" s="12"/>
      <c r="M17" s="10">
        <f t="shared" si="1"/>
        <v>7500</v>
      </c>
      <c r="O17" s="10">
        <f t="shared" si="2"/>
        <v>901.25</v>
      </c>
      <c r="P17" s="13">
        <f t="shared" si="3"/>
        <v>35148.75</v>
      </c>
      <c r="Q17" s="19"/>
      <c r="R17" s="19"/>
      <c r="S17" s="19"/>
      <c r="T17" s="19"/>
      <c r="U17" s="19"/>
      <c r="V17" s="19"/>
      <c r="W17" s="22">
        <v>31850</v>
      </c>
    </row>
    <row r="18" spans="1:23" x14ac:dyDescent="0.25">
      <c r="A18" s="4">
        <v>44910</v>
      </c>
      <c r="B18" s="8">
        <v>60800</v>
      </c>
      <c r="C18" s="6">
        <v>25900</v>
      </c>
      <c r="D18" s="6">
        <f t="shared" si="4"/>
        <v>34900</v>
      </c>
      <c r="E18" s="10">
        <v>20750</v>
      </c>
      <c r="F18" s="6">
        <f t="shared" si="0"/>
        <v>14150</v>
      </c>
      <c r="G18" s="12">
        <v>1500</v>
      </c>
      <c r="H18" s="12">
        <v>4000</v>
      </c>
      <c r="I18" s="12"/>
      <c r="J18" s="12">
        <v>5000</v>
      </c>
      <c r="K18" s="12"/>
      <c r="L18" s="12"/>
      <c r="M18" s="10">
        <f t="shared" si="1"/>
        <v>10500</v>
      </c>
      <c r="O18" s="10">
        <f t="shared" si="2"/>
        <v>647.5</v>
      </c>
      <c r="P18" s="13">
        <f t="shared" si="3"/>
        <v>25252.5</v>
      </c>
      <c r="Q18" s="21"/>
      <c r="R18" s="19"/>
      <c r="S18" s="19"/>
      <c r="T18" s="19"/>
      <c r="U18" s="19"/>
      <c r="V18" s="19"/>
      <c r="W18" s="22">
        <v>28000</v>
      </c>
    </row>
    <row r="19" spans="1:23" x14ac:dyDescent="0.25">
      <c r="A19" s="4">
        <v>44911</v>
      </c>
      <c r="B19" s="8">
        <v>50400</v>
      </c>
      <c r="C19" s="6">
        <v>4650</v>
      </c>
      <c r="D19" s="6">
        <f t="shared" si="4"/>
        <v>45750</v>
      </c>
      <c r="E19" s="10">
        <v>13700</v>
      </c>
      <c r="F19" s="6">
        <f t="shared" si="0"/>
        <v>32050</v>
      </c>
      <c r="G19" s="12">
        <v>1500</v>
      </c>
      <c r="H19" s="12">
        <v>0</v>
      </c>
      <c r="I19" s="12"/>
      <c r="J19" s="12"/>
      <c r="K19" s="12"/>
      <c r="L19" s="12"/>
      <c r="M19" s="10">
        <f t="shared" si="1"/>
        <v>1500</v>
      </c>
      <c r="O19" s="10">
        <f t="shared" si="2"/>
        <v>116.25</v>
      </c>
      <c r="P19" s="13">
        <f t="shared" si="3"/>
        <v>4533.75</v>
      </c>
      <c r="Q19" s="19"/>
      <c r="R19" s="19"/>
      <c r="S19" s="19"/>
      <c r="T19" s="19"/>
      <c r="U19" s="19"/>
      <c r="V19" s="19"/>
      <c r="W19" s="22">
        <v>20600</v>
      </c>
    </row>
    <row r="20" spans="1:23" x14ac:dyDescent="0.25">
      <c r="A20" s="4">
        <v>44912</v>
      </c>
      <c r="B20" s="8">
        <v>142950</v>
      </c>
      <c r="C20" s="6">
        <v>56800</v>
      </c>
      <c r="D20" s="6">
        <f t="shared" si="4"/>
        <v>86150</v>
      </c>
      <c r="E20" s="10">
        <v>5750</v>
      </c>
      <c r="F20" s="6">
        <f t="shared" si="0"/>
        <v>80400</v>
      </c>
      <c r="G20" s="12">
        <v>2000</v>
      </c>
      <c r="H20" s="12">
        <v>1500</v>
      </c>
      <c r="I20" s="12"/>
      <c r="J20" s="12"/>
      <c r="K20" s="12"/>
      <c r="L20" s="12"/>
      <c r="M20" s="10">
        <f t="shared" si="1"/>
        <v>3500</v>
      </c>
      <c r="O20" s="10">
        <f t="shared" si="2"/>
        <v>1420</v>
      </c>
      <c r="P20" s="13">
        <f t="shared" si="3"/>
        <v>55380</v>
      </c>
      <c r="Q20" s="19"/>
      <c r="R20" s="19"/>
      <c r="S20" s="19"/>
      <c r="T20" s="19"/>
      <c r="U20" s="19"/>
      <c r="V20" s="19"/>
      <c r="W20" s="22">
        <v>50150</v>
      </c>
    </row>
    <row r="21" spans="1:23" x14ac:dyDescent="0.25">
      <c r="A21" s="4">
        <v>44913</v>
      </c>
      <c r="B21" s="8">
        <v>93100</v>
      </c>
      <c r="C21" s="6">
        <v>23200</v>
      </c>
      <c r="D21" s="6">
        <f t="shared" si="4"/>
        <v>69900</v>
      </c>
      <c r="E21" s="10">
        <v>7500</v>
      </c>
      <c r="F21" s="6">
        <v>64500</v>
      </c>
      <c r="G21" s="12">
        <v>2000</v>
      </c>
      <c r="H21" s="12">
        <v>500</v>
      </c>
      <c r="I21" s="12"/>
      <c r="J21" s="12"/>
      <c r="K21" s="12"/>
      <c r="L21" s="12"/>
      <c r="M21" s="10">
        <f t="shared" si="1"/>
        <v>2500</v>
      </c>
      <c r="O21" s="10">
        <f t="shared" si="2"/>
        <v>580</v>
      </c>
      <c r="P21" s="13">
        <f t="shared" si="3"/>
        <v>22620</v>
      </c>
      <c r="Q21" s="19"/>
      <c r="R21" s="19"/>
      <c r="S21" s="19"/>
      <c r="T21" s="19"/>
      <c r="U21" s="19"/>
      <c r="V21" s="19"/>
      <c r="W21" s="22"/>
    </row>
    <row r="22" spans="1:23" x14ac:dyDescent="0.25">
      <c r="A22" s="4">
        <v>44914</v>
      </c>
      <c r="B22" s="8">
        <v>72750</v>
      </c>
      <c r="C22" s="6">
        <v>13050</v>
      </c>
      <c r="D22" s="6">
        <f t="shared" si="4"/>
        <v>59700</v>
      </c>
      <c r="E22" s="10">
        <v>15855</v>
      </c>
      <c r="F22" s="6">
        <v>43845</v>
      </c>
      <c r="G22" s="12">
        <v>2000</v>
      </c>
      <c r="H22" s="12">
        <v>2500</v>
      </c>
      <c r="I22" s="12"/>
      <c r="J22" s="12"/>
      <c r="K22" s="12"/>
      <c r="L22" s="12"/>
      <c r="M22" s="10">
        <f t="shared" si="1"/>
        <v>4500</v>
      </c>
      <c r="O22" s="10">
        <f t="shared" si="2"/>
        <v>326.25</v>
      </c>
      <c r="P22" s="13">
        <f t="shared" si="3"/>
        <v>12723.75</v>
      </c>
      <c r="Q22" s="19"/>
      <c r="R22" s="19"/>
      <c r="S22" s="19"/>
      <c r="T22" s="19"/>
      <c r="U22" s="19"/>
      <c r="V22" s="19"/>
      <c r="W22" s="22"/>
    </row>
    <row r="23" spans="1:23" x14ac:dyDescent="0.25">
      <c r="A23" s="4">
        <v>44915</v>
      </c>
      <c r="B23" s="8">
        <v>69000</v>
      </c>
      <c r="C23" s="6">
        <v>20800</v>
      </c>
      <c r="D23" s="6">
        <f t="shared" si="4"/>
        <v>48200</v>
      </c>
      <c r="E23" s="10">
        <v>13450</v>
      </c>
      <c r="F23" s="6">
        <f>SUM(D23-E23)</f>
        <v>34750</v>
      </c>
      <c r="G23" s="12">
        <v>2000</v>
      </c>
      <c r="H23" s="12">
        <v>1000</v>
      </c>
      <c r="I23" s="12"/>
      <c r="J23" s="12"/>
      <c r="K23" s="12"/>
      <c r="L23" s="12"/>
      <c r="M23" s="10">
        <f t="shared" si="1"/>
        <v>3000</v>
      </c>
      <c r="O23" s="10">
        <f t="shared" si="2"/>
        <v>520</v>
      </c>
      <c r="P23" s="13">
        <f t="shared" si="3"/>
        <v>20280</v>
      </c>
      <c r="Q23" s="19"/>
      <c r="R23" s="19"/>
      <c r="S23" s="19"/>
      <c r="T23" s="19"/>
      <c r="U23" s="19"/>
      <c r="V23" s="19"/>
      <c r="W23" s="22">
        <v>31930</v>
      </c>
    </row>
    <row r="24" spans="1:23" x14ac:dyDescent="0.25">
      <c r="A24" s="4">
        <v>44916</v>
      </c>
      <c r="B24" s="8">
        <v>113300</v>
      </c>
      <c r="C24" s="6">
        <v>27500</v>
      </c>
      <c r="D24" s="6">
        <f t="shared" si="4"/>
        <v>85800</v>
      </c>
      <c r="E24" s="10">
        <v>5850</v>
      </c>
      <c r="F24" s="6">
        <f t="shared" si="0"/>
        <v>79950</v>
      </c>
      <c r="G24" s="12">
        <v>2000</v>
      </c>
      <c r="H24" s="12">
        <v>1000</v>
      </c>
      <c r="I24" s="12"/>
      <c r="J24" s="12"/>
      <c r="K24" s="12"/>
      <c r="L24" s="12"/>
      <c r="M24" s="10">
        <f t="shared" si="1"/>
        <v>3000</v>
      </c>
      <c r="O24" s="10">
        <f t="shared" si="2"/>
        <v>687.5</v>
      </c>
      <c r="P24" s="13">
        <f>+C24*0.975</f>
        <v>26812.5</v>
      </c>
      <c r="Q24" s="19"/>
      <c r="R24" s="19"/>
      <c r="S24" s="19"/>
      <c r="T24" s="19"/>
      <c r="U24" s="19"/>
      <c r="V24" s="19"/>
      <c r="W24" s="22"/>
    </row>
    <row r="25" spans="1:23" x14ac:dyDescent="0.25">
      <c r="A25" s="4">
        <v>44917</v>
      </c>
      <c r="B25" s="8">
        <v>108050</v>
      </c>
      <c r="C25" s="6">
        <v>23600</v>
      </c>
      <c r="D25" s="6">
        <f>SUM(B25-C25)</f>
        <v>84450</v>
      </c>
      <c r="E25" s="10">
        <v>19400</v>
      </c>
      <c r="F25" s="6">
        <f t="shared" si="0"/>
        <v>65050</v>
      </c>
      <c r="G25" s="12">
        <v>2000</v>
      </c>
      <c r="H25" s="12">
        <v>1500</v>
      </c>
      <c r="I25" s="12"/>
      <c r="J25" s="12"/>
      <c r="K25" s="12"/>
      <c r="L25" s="12"/>
      <c r="M25" s="10">
        <f t="shared" si="1"/>
        <v>3500</v>
      </c>
      <c r="O25" s="10">
        <f t="shared" si="2"/>
        <v>590</v>
      </c>
      <c r="P25" s="13">
        <f t="shared" si="3"/>
        <v>23010</v>
      </c>
      <c r="Q25" s="19"/>
      <c r="R25" s="19"/>
      <c r="S25" s="19"/>
      <c r="T25" s="19"/>
      <c r="U25" s="19"/>
      <c r="V25" s="19"/>
      <c r="W25" s="22"/>
    </row>
    <row r="26" spans="1:23" x14ac:dyDescent="0.25">
      <c r="A26" s="4">
        <v>44918</v>
      </c>
      <c r="B26" s="8">
        <v>111200</v>
      </c>
      <c r="C26" s="6">
        <v>37450</v>
      </c>
      <c r="D26" s="6">
        <f t="shared" si="4"/>
        <v>73750</v>
      </c>
      <c r="E26" s="10">
        <v>5050</v>
      </c>
      <c r="F26" s="6">
        <v>68750</v>
      </c>
      <c r="G26" s="12">
        <v>0</v>
      </c>
      <c r="H26" s="12">
        <v>0</v>
      </c>
      <c r="I26" s="12"/>
      <c r="J26" s="12"/>
      <c r="K26" s="12"/>
      <c r="L26" s="12"/>
      <c r="M26" s="10">
        <f t="shared" si="1"/>
        <v>0</v>
      </c>
      <c r="O26" s="10">
        <f t="shared" si="2"/>
        <v>936.25</v>
      </c>
      <c r="P26" s="13">
        <f t="shared" si="3"/>
        <v>36513.75</v>
      </c>
      <c r="Q26" s="19"/>
      <c r="R26" s="19"/>
      <c r="S26" s="19"/>
      <c r="T26" s="19"/>
      <c r="U26" s="19"/>
      <c r="V26" s="19"/>
      <c r="W26" s="22"/>
    </row>
    <row r="27" spans="1:23" x14ac:dyDescent="0.25">
      <c r="A27" s="4">
        <v>44919</v>
      </c>
      <c r="B27" s="8">
        <v>111000</v>
      </c>
      <c r="C27" s="6">
        <v>21350</v>
      </c>
      <c r="D27" s="6">
        <f t="shared" si="4"/>
        <v>89650</v>
      </c>
      <c r="E27" s="10">
        <v>6450</v>
      </c>
      <c r="F27" s="6">
        <f t="shared" si="0"/>
        <v>83200</v>
      </c>
      <c r="G27" s="12">
        <v>0</v>
      </c>
      <c r="H27" s="12"/>
      <c r="I27" s="12"/>
      <c r="J27" s="12"/>
      <c r="K27" s="12"/>
      <c r="L27" s="12">
        <v>0</v>
      </c>
      <c r="M27" s="10">
        <f t="shared" si="1"/>
        <v>0</v>
      </c>
      <c r="O27" s="10">
        <f t="shared" si="2"/>
        <v>533.75</v>
      </c>
      <c r="P27" s="13">
        <f t="shared" si="3"/>
        <v>20816.25</v>
      </c>
      <c r="Q27" s="19"/>
      <c r="R27" s="19"/>
      <c r="S27" s="19"/>
      <c r="T27" s="19"/>
      <c r="U27" s="19"/>
      <c r="V27" s="19"/>
      <c r="W27" s="22">
        <v>42750</v>
      </c>
    </row>
    <row r="28" spans="1:23" x14ac:dyDescent="0.25">
      <c r="A28" s="4">
        <v>44920</v>
      </c>
      <c r="B28" s="8">
        <v>58250</v>
      </c>
      <c r="C28" s="6">
        <v>21100</v>
      </c>
      <c r="D28" s="6">
        <v>37150</v>
      </c>
      <c r="E28" s="10">
        <v>200</v>
      </c>
      <c r="F28" s="6">
        <f t="shared" si="0"/>
        <v>36950</v>
      </c>
      <c r="G28" s="12">
        <v>0</v>
      </c>
      <c r="H28" s="12">
        <v>0</v>
      </c>
      <c r="I28" s="12"/>
      <c r="J28" s="12"/>
      <c r="K28" s="12"/>
      <c r="L28" s="12"/>
      <c r="M28" s="10">
        <f t="shared" si="1"/>
        <v>0</v>
      </c>
      <c r="O28" s="10">
        <f t="shared" si="2"/>
        <v>527.5</v>
      </c>
      <c r="P28" s="13">
        <f t="shared" si="3"/>
        <v>20572.5</v>
      </c>
      <c r="Q28" s="19"/>
      <c r="R28" s="19"/>
      <c r="S28" s="19"/>
      <c r="T28" s="19"/>
      <c r="U28" s="19"/>
      <c r="V28" s="19"/>
      <c r="W28" s="22">
        <v>25150</v>
      </c>
    </row>
    <row r="29" spans="1:23" x14ac:dyDescent="0.25">
      <c r="A29" s="4">
        <v>44921</v>
      </c>
      <c r="B29" s="8">
        <v>114050</v>
      </c>
      <c r="C29" s="6">
        <v>67400</v>
      </c>
      <c r="D29" s="6">
        <f t="shared" si="4"/>
        <v>46650</v>
      </c>
      <c r="E29" s="10">
        <v>300</v>
      </c>
      <c r="F29" s="6">
        <f t="shared" si="0"/>
        <v>46350</v>
      </c>
      <c r="G29" s="12">
        <v>0</v>
      </c>
      <c r="H29" s="12"/>
      <c r="I29" s="12"/>
      <c r="J29" s="12"/>
      <c r="K29" s="12"/>
      <c r="L29" s="12"/>
      <c r="M29" s="10">
        <f t="shared" si="1"/>
        <v>0</v>
      </c>
      <c r="O29" s="10">
        <f t="shared" si="2"/>
        <v>1685</v>
      </c>
      <c r="P29" s="13">
        <f t="shared" si="3"/>
        <v>65715</v>
      </c>
      <c r="Q29" s="19"/>
      <c r="R29" s="19"/>
      <c r="S29" s="21"/>
      <c r="T29" s="19"/>
      <c r="U29" s="19"/>
      <c r="V29" s="19"/>
      <c r="W29" s="22"/>
    </row>
    <row r="30" spans="1:23" x14ac:dyDescent="0.25">
      <c r="A30" s="4">
        <v>44922</v>
      </c>
      <c r="B30" s="8">
        <v>112150</v>
      </c>
      <c r="C30" s="6">
        <v>37500</v>
      </c>
      <c r="D30" s="6">
        <f t="shared" si="4"/>
        <v>74650</v>
      </c>
      <c r="E30" s="10">
        <v>8400</v>
      </c>
      <c r="F30" s="6">
        <v>66250</v>
      </c>
      <c r="G30" s="12"/>
      <c r="H30" s="12"/>
      <c r="I30" s="12"/>
      <c r="J30" s="12"/>
      <c r="K30" s="12"/>
      <c r="L30" s="12"/>
      <c r="M30" s="10">
        <f t="shared" si="1"/>
        <v>0</v>
      </c>
      <c r="O30" s="10">
        <f t="shared" si="2"/>
        <v>937.5</v>
      </c>
      <c r="P30" s="13">
        <f t="shared" si="3"/>
        <v>36562.5</v>
      </c>
      <c r="Q30" s="21"/>
      <c r="R30" s="19"/>
      <c r="S30" s="19"/>
      <c r="T30" s="19"/>
      <c r="U30" s="19"/>
      <c r="V30" s="19"/>
      <c r="W30" s="22"/>
    </row>
    <row r="31" spans="1:23" x14ac:dyDescent="0.25">
      <c r="A31" s="4">
        <v>44923</v>
      </c>
      <c r="B31" s="8">
        <v>67850</v>
      </c>
      <c r="C31" s="6">
        <v>9900</v>
      </c>
      <c r="D31" s="6">
        <f t="shared" si="4"/>
        <v>57950</v>
      </c>
      <c r="E31" s="10">
        <v>51350</v>
      </c>
      <c r="F31" s="6">
        <v>6900</v>
      </c>
      <c r="G31" s="12"/>
      <c r="H31" s="12"/>
      <c r="I31" s="12"/>
      <c r="J31" s="12"/>
      <c r="K31" s="12"/>
      <c r="L31" s="12"/>
      <c r="M31" s="10">
        <f t="shared" si="1"/>
        <v>0</v>
      </c>
      <c r="O31" s="10">
        <f t="shared" si="2"/>
        <v>247.5</v>
      </c>
      <c r="P31" s="13">
        <f t="shared" si="3"/>
        <v>9652.5</v>
      </c>
      <c r="Q31" s="19"/>
      <c r="R31" s="19"/>
      <c r="S31" s="19"/>
      <c r="T31" s="19"/>
      <c r="U31" s="19"/>
      <c r="V31" s="19"/>
      <c r="W31" s="22">
        <v>28350</v>
      </c>
    </row>
    <row r="32" spans="1:23" x14ac:dyDescent="0.25">
      <c r="A32" s="4">
        <v>44924</v>
      </c>
      <c r="B32" s="8">
        <v>89950</v>
      </c>
      <c r="C32" s="6">
        <v>46600</v>
      </c>
      <c r="D32" s="6">
        <f t="shared" si="4"/>
        <v>43350</v>
      </c>
      <c r="E32" s="10">
        <v>27800</v>
      </c>
      <c r="F32" s="6">
        <f t="shared" si="0"/>
        <v>15550</v>
      </c>
      <c r="G32" s="12"/>
      <c r="H32" s="12"/>
      <c r="I32" s="12"/>
      <c r="J32" s="12">
        <v>5000</v>
      </c>
      <c r="K32" s="12"/>
      <c r="L32" s="12"/>
      <c r="M32" s="10">
        <f t="shared" si="1"/>
        <v>5000</v>
      </c>
      <c r="O32" s="10">
        <f t="shared" si="2"/>
        <v>1165</v>
      </c>
      <c r="P32" s="13">
        <f t="shared" si="3"/>
        <v>45435</v>
      </c>
      <c r="Q32" s="19"/>
      <c r="R32" s="19"/>
      <c r="S32" s="19"/>
      <c r="T32" s="19"/>
      <c r="U32" s="19"/>
      <c r="V32" s="19"/>
      <c r="W32" s="22"/>
    </row>
    <row r="33" spans="1:23" x14ac:dyDescent="0.25">
      <c r="A33" s="4">
        <v>44925</v>
      </c>
      <c r="B33" s="8">
        <v>99550</v>
      </c>
      <c r="C33" s="6">
        <v>37150</v>
      </c>
      <c r="D33" s="6">
        <f t="shared" si="4"/>
        <v>62400</v>
      </c>
      <c r="E33" s="10">
        <v>39870</v>
      </c>
      <c r="F33" s="6">
        <v>22430</v>
      </c>
      <c r="G33" s="12"/>
      <c r="H33" s="12"/>
      <c r="I33" s="12">
        <v>8900</v>
      </c>
      <c r="J33" s="12"/>
      <c r="K33" s="12">
        <v>13700</v>
      </c>
      <c r="L33" s="12">
        <v>13700</v>
      </c>
      <c r="M33" s="10">
        <f t="shared" si="1"/>
        <v>22600</v>
      </c>
      <c r="O33" s="10">
        <f t="shared" si="2"/>
        <v>928.75</v>
      </c>
      <c r="P33" s="13">
        <f t="shared" si="3"/>
        <v>36221.25</v>
      </c>
      <c r="Q33" s="19"/>
      <c r="R33" s="19"/>
      <c r="S33" s="19"/>
      <c r="T33" s="19"/>
      <c r="U33" s="19"/>
      <c r="V33" s="19"/>
      <c r="W33" s="22"/>
    </row>
    <row r="34" spans="1:23" x14ac:dyDescent="0.25">
      <c r="A34" s="4">
        <v>44926</v>
      </c>
      <c r="B34" s="8">
        <v>219600</v>
      </c>
      <c r="C34" s="6">
        <v>109050</v>
      </c>
      <c r="D34" s="6">
        <f t="shared" si="4"/>
        <v>110550</v>
      </c>
      <c r="E34" s="10">
        <v>16050</v>
      </c>
      <c r="F34" s="6">
        <f t="shared" si="0"/>
        <v>94500</v>
      </c>
      <c r="G34" s="12"/>
      <c r="H34" s="12"/>
      <c r="I34" s="12"/>
      <c r="J34" s="12">
        <v>12600</v>
      </c>
      <c r="K34" s="12"/>
      <c r="L34" s="12"/>
      <c r="M34" s="10">
        <f>G34+H34+I34+J34+L34</f>
        <v>12600</v>
      </c>
      <c r="O34" s="10">
        <f t="shared" si="2"/>
        <v>2726.25</v>
      </c>
      <c r="P34" s="13">
        <f t="shared" si="3"/>
        <v>106323.75</v>
      </c>
      <c r="Q34" s="19"/>
      <c r="R34" s="19"/>
      <c r="S34" s="19"/>
      <c r="T34" s="19"/>
      <c r="U34" s="19"/>
      <c r="V34" s="19"/>
      <c r="W34" s="22">
        <v>85725</v>
      </c>
    </row>
    <row r="35" spans="1:23" x14ac:dyDescent="0.25">
      <c r="A35" s="18" t="s">
        <v>17</v>
      </c>
      <c r="B35" s="8">
        <f t="shared" ref="B35:F35" si="5">SUM(B4:B34)</f>
        <v>2710240</v>
      </c>
      <c r="C35" s="6">
        <f t="shared" si="5"/>
        <v>907750</v>
      </c>
      <c r="D35" s="6">
        <f t="shared" si="5"/>
        <v>1802490</v>
      </c>
      <c r="E35" s="10">
        <f t="shared" si="5"/>
        <v>444525</v>
      </c>
      <c r="F35" s="6">
        <f t="shared" si="5"/>
        <v>1359675</v>
      </c>
      <c r="G35" s="12">
        <f>SUM(G4:G34)</f>
        <v>50500</v>
      </c>
      <c r="H35" s="12">
        <f>SUM(H3:H34)</f>
        <v>35000</v>
      </c>
      <c r="I35" s="12">
        <f>SUM(I4:I34)</f>
        <v>14900</v>
      </c>
      <c r="J35" s="12">
        <f>SUM(J4:J34)</f>
        <v>22600</v>
      </c>
      <c r="K35" s="12">
        <f>25000-SUM(K4:K34)</f>
        <v>11300</v>
      </c>
      <c r="L35" s="12">
        <f>SUM(L4:L34)</f>
        <v>13700</v>
      </c>
      <c r="M35" s="10">
        <f>SUM(M4:M34)</f>
        <v>136700</v>
      </c>
      <c r="O35" s="10">
        <f>SUM(O4:O34)</f>
        <v>22693.75</v>
      </c>
      <c r="P35" s="13">
        <f>SUM(P4:P34)</f>
        <v>885056.25</v>
      </c>
      <c r="Q35" s="19"/>
      <c r="R35" s="19"/>
      <c r="S35" s="19"/>
      <c r="T35" s="19"/>
      <c r="U35" s="19"/>
      <c r="V35" s="19"/>
      <c r="W35" s="22">
        <f>SUM(W4:W34)</f>
        <v>501155</v>
      </c>
    </row>
    <row r="36" spans="1:23" x14ac:dyDescent="0.25">
      <c r="A36" s="1"/>
    </row>
    <row r="37" spans="1:23" x14ac:dyDescent="0.25">
      <c r="A37" s="1"/>
    </row>
    <row r="38" spans="1:23" x14ac:dyDescent="0.25">
      <c r="A38" s="1"/>
    </row>
    <row r="39" spans="1:23" x14ac:dyDescent="0.25">
      <c r="A39" s="1"/>
    </row>
    <row r="40" spans="1:23" x14ac:dyDescent="0.25">
      <c r="A40" s="1"/>
    </row>
    <row r="41" spans="1:23" x14ac:dyDescent="0.25">
      <c r="A41" s="1"/>
    </row>
    <row r="42" spans="1:23" x14ac:dyDescent="0.25">
      <c r="A42" s="1"/>
    </row>
    <row r="43" spans="1:23" x14ac:dyDescent="0.25">
      <c r="A43" s="1"/>
    </row>
    <row r="44" spans="1:23" x14ac:dyDescent="0.25">
      <c r="A44" s="1"/>
    </row>
    <row r="45" spans="1:23" x14ac:dyDescent="0.25">
      <c r="A45" s="1"/>
    </row>
    <row r="46" spans="1:23" x14ac:dyDescent="0.25">
      <c r="A46" s="1"/>
    </row>
    <row r="47" spans="1:23" x14ac:dyDescent="0.25">
      <c r="A47" s="1"/>
    </row>
    <row r="48" spans="1:2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A2D1-8EB3-443C-9A68-4DD861F3D89F}">
  <dimension ref="A1:W116"/>
  <sheetViews>
    <sheetView workbookViewId="0">
      <selection activeCell="B4" sqref="B4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8" width="9.140625" style="3"/>
    <col min="9" max="10" width="10.140625" style="3" bestFit="1" customWidth="1"/>
    <col min="11" max="11" width="10.140625" style="3" customWidth="1"/>
    <col min="12" max="12" width="9.140625" style="3"/>
    <col min="13" max="13" width="11.140625" style="3" bestFit="1" customWidth="1"/>
    <col min="14" max="14" width="2" customWidth="1"/>
    <col min="15" max="15" width="9.140625" style="3"/>
    <col min="16" max="16" width="9.7109375" customWidth="1"/>
  </cols>
  <sheetData>
    <row r="1" spans="1:23" x14ac:dyDescent="0.25">
      <c r="A1" s="15" t="s">
        <v>15</v>
      </c>
      <c r="B1" s="16">
        <v>44927</v>
      </c>
      <c r="D1" s="17" t="s">
        <v>16</v>
      </c>
      <c r="G1" s="23" t="s">
        <v>14</v>
      </c>
      <c r="H1" s="23"/>
      <c r="I1" s="23"/>
      <c r="J1" s="23"/>
      <c r="K1" s="23"/>
      <c r="L1" s="23"/>
      <c r="R1" s="20" t="s">
        <v>21</v>
      </c>
    </row>
    <row r="2" spans="1:23" x14ac:dyDescent="0.25">
      <c r="G2" s="14">
        <f>60000-SUM(G4:G34)</f>
        <v>1000</v>
      </c>
      <c r="H2" s="14">
        <f>35000-SUM(H4:H34)</f>
        <v>1130</v>
      </c>
      <c r="I2" s="14">
        <f>25000-SUM(I4:I34)</f>
        <v>0</v>
      </c>
      <c r="J2" s="14">
        <f>25000-SUM(J4:J34)</f>
        <v>-4000</v>
      </c>
      <c r="K2" s="14">
        <f>25000-SUM(K4:K34)</f>
        <v>0</v>
      </c>
      <c r="L2" s="14">
        <f>25000-SUM(L4:L34)</f>
        <v>-2000</v>
      </c>
    </row>
    <row r="3" spans="1:23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32</v>
      </c>
      <c r="I3" s="11" t="s">
        <v>40</v>
      </c>
      <c r="J3" s="11" t="s">
        <v>33</v>
      </c>
      <c r="K3" s="11" t="s">
        <v>38</v>
      </c>
      <c r="L3" s="11" t="s">
        <v>37</v>
      </c>
      <c r="M3" s="9" t="s">
        <v>11</v>
      </c>
      <c r="N3" s="2"/>
      <c r="O3" s="9" t="s">
        <v>10</v>
      </c>
      <c r="P3" s="11" t="s">
        <v>13</v>
      </c>
      <c r="Q3" s="19" t="s">
        <v>18</v>
      </c>
      <c r="R3" s="19" t="s">
        <v>33</v>
      </c>
      <c r="S3" s="19" t="s">
        <v>34</v>
      </c>
      <c r="T3" s="19" t="s">
        <v>35</v>
      </c>
      <c r="U3" s="19" t="s">
        <v>37</v>
      </c>
      <c r="V3" s="19" t="s">
        <v>39</v>
      </c>
      <c r="W3" s="22" t="s">
        <v>27</v>
      </c>
    </row>
    <row r="4" spans="1:23" x14ac:dyDescent="0.25">
      <c r="A4" s="4">
        <v>44927</v>
      </c>
      <c r="B4" s="8">
        <v>107400</v>
      </c>
      <c r="C4" s="6">
        <v>47400</v>
      </c>
      <c r="D4" s="6">
        <f>+B4-C4</f>
        <v>60000</v>
      </c>
      <c r="E4" s="10">
        <v>22500</v>
      </c>
      <c r="F4" s="6">
        <f t="shared" ref="F4:F34" si="0">+D4-E4</f>
        <v>37500</v>
      </c>
      <c r="G4" s="12">
        <v>20000</v>
      </c>
      <c r="H4" s="12"/>
      <c r="I4" s="12"/>
      <c r="J4" s="12"/>
      <c r="K4" s="12"/>
      <c r="L4" s="12"/>
      <c r="M4" s="10">
        <f t="shared" ref="M4:M33" si="1">G4+H4+I4+J4+L4</f>
        <v>20000</v>
      </c>
      <c r="O4" s="10">
        <f t="shared" ref="O4:O34" si="2">+C4*0.025</f>
        <v>1185</v>
      </c>
      <c r="P4" s="13">
        <f t="shared" ref="P4:P34" si="3">+C4*0.975</f>
        <v>46215</v>
      </c>
      <c r="Q4" s="19"/>
      <c r="R4" s="19"/>
      <c r="S4" s="19"/>
      <c r="T4" s="19"/>
      <c r="U4" s="19"/>
      <c r="V4" s="19"/>
      <c r="W4" s="22">
        <v>42950</v>
      </c>
    </row>
    <row r="5" spans="1:23" x14ac:dyDescent="0.25">
      <c r="A5" s="4">
        <v>44928</v>
      </c>
      <c r="B5" s="8">
        <v>52950</v>
      </c>
      <c r="C5" s="6">
        <v>17950</v>
      </c>
      <c r="D5" s="6">
        <f t="shared" ref="D5:D34" si="4">+B5-C5</f>
        <v>35000</v>
      </c>
      <c r="E5" s="10">
        <v>5980</v>
      </c>
      <c r="F5" s="6">
        <f t="shared" si="0"/>
        <v>29020</v>
      </c>
      <c r="G5" s="12"/>
      <c r="H5" s="12"/>
      <c r="I5" s="12"/>
      <c r="J5" s="12"/>
      <c r="K5" s="12"/>
      <c r="L5" s="12"/>
      <c r="M5" s="10">
        <f t="shared" si="1"/>
        <v>0</v>
      </c>
      <c r="O5" s="10">
        <f t="shared" si="2"/>
        <v>448.75</v>
      </c>
      <c r="P5" s="13">
        <f t="shared" si="3"/>
        <v>17501.25</v>
      </c>
      <c r="Q5" s="19"/>
      <c r="R5" s="19"/>
      <c r="S5" s="19"/>
      <c r="T5" s="19"/>
      <c r="U5" s="19"/>
      <c r="V5" s="19"/>
      <c r="W5" s="22"/>
    </row>
    <row r="6" spans="1:23" x14ac:dyDescent="0.25">
      <c r="A6" s="4">
        <v>44929</v>
      </c>
      <c r="B6" s="8">
        <v>48640</v>
      </c>
      <c r="C6" s="6">
        <v>6840</v>
      </c>
      <c r="D6" s="6">
        <f t="shared" si="4"/>
        <v>41800</v>
      </c>
      <c r="E6" s="10">
        <v>13750</v>
      </c>
      <c r="F6" s="6">
        <f t="shared" si="0"/>
        <v>28050</v>
      </c>
      <c r="G6" s="12">
        <v>5000</v>
      </c>
      <c r="H6" s="12"/>
      <c r="I6" s="12"/>
      <c r="J6" s="12"/>
      <c r="K6" s="12"/>
      <c r="L6" s="12"/>
      <c r="M6" s="10">
        <f t="shared" si="1"/>
        <v>5000</v>
      </c>
      <c r="O6" s="10">
        <f t="shared" si="2"/>
        <v>171</v>
      </c>
      <c r="P6" s="13">
        <f t="shared" si="3"/>
        <v>6669</v>
      </c>
      <c r="Q6" s="19"/>
      <c r="R6" s="19"/>
      <c r="S6" s="19"/>
      <c r="T6" s="19"/>
      <c r="U6" s="19"/>
      <c r="V6" s="19"/>
      <c r="W6" s="22"/>
    </row>
    <row r="7" spans="1:23" x14ac:dyDescent="0.25">
      <c r="A7" s="4">
        <v>44930</v>
      </c>
      <c r="B7" s="8">
        <v>63500</v>
      </c>
      <c r="C7" s="6">
        <v>29300</v>
      </c>
      <c r="D7" s="6">
        <f t="shared" si="4"/>
        <v>34200</v>
      </c>
      <c r="E7" s="10">
        <v>15250</v>
      </c>
      <c r="F7" s="6">
        <v>18950</v>
      </c>
      <c r="G7" s="12">
        <v>1000</v>
      </c>
      <c r="H7" s="12">
        <v>3000</v>
      </c>
      <c r="I7" s="12"/>
      <c r="J7" s="12"/>
      <c r="K7" s="12"/>
      <c r="L7" s="12"/>
      <c r="M7" s="10">
        <f t="shared" si="1"/>
        <v>4000</v>
      </c>
      <c r="O7" s="10">
        <f t="shared" si="2"/>
        <v>732.5</v>
      </c>
      <c r="P7" s="13">
        <f t="shared" si="3"/>
        <v>28567.5</v>
      </c>
      <c r="Q7" s="19"/>
      <c r="R7" s="19"/>
      <c r="S7" s="19"/>
      <c r="T7" s="19"/>
      <c r="U7" s="19"/>
      <c r="V7" s="19"/>
      <c r="W7" s="22">
        <v>29850</v>
      </c>
    </row>
    <row r="8" spans="1:23" x14ac:dyDescent="0.25">
      <c r="A8" s="4">
        <v>44931</v>
      </c>
      <c r="B8" s="8">
        <v>81900</v>
      </c>
      <c r="C8" s="6">
        <v>13200</v>
      </c>
      <c r="D8" s="6">
        <f t="shared" si="4"/>
        <v>68700</v>
      </c>
      <c r="E8" s="10">
        <v>14930</v>
      </c>
      <c r="F8" s="6">
        <v>54160</v>
      </c>
      <c r="G8" s="12">
        <v>5000</v>
      </c>
      <c r="H8" s="12">
        <v>1000</v>
      </c>
      <c r="I8" s="12"/>
      <c r="J8" s="12"/>
      <c r="K8" s="12"/>
      <c r="L8" s="12"/>
      <c r="M8" s="10">
        <f t="shared" si="1"/>
        <v>6000</v>
      </c>
      <c r="O8" s="10">
        <f t="shared" si="2"/>
        <v>330</v>
      </c>
      <c r="P8" s="13">
        <f t="shared" si="3"/>
        <v>12870</v>
      </c>
      <c r="Q8" s="19"/>
      <c r="R8" s="21"/>
      <c r="S8" s="19"/>
      <c r="T8" s="19"/>
      <c r="U8" s="19"/>
      <c r="V8" s="19"/>
      <c r="W8" s="22">
        <v>33250</v>
      </c>
    </row>
    <row r="9" spans="1:23" x14ac:dyDescent="0.25">
      <c r="A9" s="4">
        <v>44932</v>
      </c>
      <c r="B9" s="8">
        <v>13950</v>
      </c>
      <c r="C9" s="6">
        <v>8050</v>
      </c>
      <c r="D9" s="6">
        <f t="shared" si="4"/>
        <v>5900</v>
      </c>
      <c r="E9" s="10">
        <v>3800</v>
      </c>
      <c r="F9" s="6">
        <v>2100</v>
      </c>
      <c r="G9" s="12">
        <v>2000</v>
      </c>
      <c r="H9" s="12">
        <v>1500</v>
      </c>
      <c r="I9" s="12"/>
      <c r="J9" s="12"/>
      <c r="K9" s="12"/>
      <c r="L9" s="12"/>
      <c r="M9" s="10">
        <f t="shared" si="1"/>
        <v>3500</v>
      </c>
      <c r="O9" s="10">
        <f t="shared" si="2"/>
        <v>201.25</v>
      </c>
      <c r="P9" s="13">
        <f t="shared" si="3"/>
        <v>7848.75</v>
      </c>
      <c r="Q9" s="19"/>
      <c r="R9" s="19"/>
      <c r="S9" s="21"/>
      <c r="T9" s="19"/>
      <c r="U9" s="19"/>
      <c r="V9" s="19"/>
      <c r="W9" s="22">
        <v>5500</v>
      </c>
    </row>
    <row r="10" spans="1:23" x14ac:dyDescent="0.25">
      <c r="A10" s="4">
        <v>44933</v>
      </c>
      <c r="B10" s="8">
        <v>113350</v>
      </c>
      <c r="C10" s="6">
        <v>46750</v>
      </c>
      <c r="D10" s="6">
        <f t="shared" si="4"/>
        <v>66600</v>
      </c>
      <c r="E10" s="10">
        <v>19070</v>
      </c>
      <c r="F10" s="6">
        <f t="shared" si="0"/>
        <v>47530</v>
      </c>
      <c r="G10" s="12">
        <v>1500</v>
      </c>
      <c r="H10" s="12">
        <v>1370</v>
      </c>
      <c r="I10" s="12"/>
      <c r="J10" s="12">
        <v>5000</v>
      </c>
      <c r="K10" s="12"/>
      <c r="L10" s="12"/>
      <c r="M10" s="10">
        <f t="shared" si="1"/>
        <v>7870</v>
      </c>
      <c r="O10" s="10">
        <f t="shared" si="2"/>
        <v>1168.75</v>
      </c>
      <c r="P10" s="13">
        <f t="shared" si="3"/>
        <v>45581.25</v>
      </c>
      <c r="Q10" s="19"/>
      <c r="R10" s="19"/>
      <c r="S10" s="19"/>
      <c r="T10" s="19"/>
      <c r="U10" s="19"/>
      <c r="V10" s="19"/>
      <c r="W10" s="22">
        <v>45450</v>
      </c>
    </row>
    <row r="11" spans="1:23" x14ac:dyDescent="0.25">
      <c r="A11" s="4">
        <v>44934</v>
      </c>
      <c r="B11" s="8">
        <v>97150</v>
      </c>
      <c r="C11" s="6">
        <v>51050</v>
      </c>
      <c r="D11" s="6">
        <f t="shared" si="4"/>
        <v>46100</v>
      </c>
      <c r="E11" s="10">
        <v>6200</v>
      </c>
      <c r="F11" s="6">
        <f t="shared" si="0"/>
        <v>39900</v>
      </c>
      <c r="G11" s="12">
        <v>5000</v>
      </c>
      <c r="H11" s="12">
        <v>1000</v>
      </c>
      <c r="I11" s="12"/>
      <c r="J11" s="12"/>
      <c r="K11" s="12"/>
      <c r="L11" s="12"/>
      <c r="M11" s="10">
        <f t="shared" si="1"/>
        <v>6000</v>
      </c>
      <c r="O11" s="10">
        <f t="shared" si="2"/>
        <v>1276.25</v>
      </c>
      <c r="P11" s="13">
        <f t="shared" si="3"/>
        <v>49773.75</v>
      </c>
      <c r="Q11" s="19"/>
      <c r="R11" s="19"/>
      <c r="S11" s="21"/>
      <c r="T11" s="19"/>
      <c r="U11" s="19"/>
      <c r="V11" s="19"/>
      <c r="W11" s="22"/>
    </row>
    <row r="12" spans="1:23" x14ac:dyDescent="0.25">
      <c r="A12" s="4">
        <v>44935</v>
      </c>
      <c r="B12" s="8">
        <v>42200</v>
      </c>
      <c r="C12" s="6">
        <v>12700</v>
      </c>
      <c r="D12" s="6">
        <f t="shared" si="4"/>
        <v>29500</v>
      </c>
      <c r="E12" s="10">
        <v>4950</v>
      </c>
      <c r="F12" s="6">
        <f t="shared" si="0"/>
        <v>24550</v>
      </c>
      <c r="G12" s="12"/>
      <c r="H12" s="12"/>
      <c r="I12" s="12"/>
      <c r="J12" s="12"/>
      <c r="K12" s="12"/>
      <c r="L12" s="12"/>
      <c r="M12" s="10">
        <f t="shared" si="1"/>
        <v>0</v>
      </c>
      <c r="O12" s="10">
        <f t="shared" si="2"/>
        <v>317.5</v>
      </c>
      <c r="P12" s="13">
        <f t="shared" si="3"/>
        <v>12382.5</v>
      </c>
      <c r="Q12" s="19"/>
      <c r="R12" s="19"/>
      <c r="S12" s="19"/>
      <c r="T12" s="19"/>
      <c r="U12" s="19"/>
      <c r="V12" s="19"/>
      <c r="W12" s="22"/>
    </row>
    <row r="13" spans="1:23" x14ac:dyDescent="0.25">
      <c r="A13" s="4">
        <v>44936</v>
      </c>
      <c r="B13" s="8">
        <v>59840</v>
      </c>
      <c r="C13" s="6">
        <v>6990</v>
      </c>
      <c r="D13" s="6">
        <f t="shared" si="4"/>
        <v>52850</v>
      </c>
      <c r="E13" s="10">
        <v>34230</v>
      </c>
      <c r="F13" s="6">
        <v>18320</v>
      </c>
      <c r="G13" s="12"/>
      <c r="H13" s="12">
        <v>5000</v>
      </c>
      <c r="I13" s="12">
        <v>500</v>
      </c>
      <c r="J13" s="12"/>
      <c r="K13" s="12"/>
      <c r="L13" s="12"/>
      <c r="M13" s="10">
        <f t="shared" si="1"/>
        <v>5500</v>
      </c>
      <c r="O13" s="10">
        <f t="shared" si="2"/>
        <v>174.75</v>
      </c>
      <c r="P13" s="13">
        <f t="shared" si="3"/>
        <v>6815.25</v>
      </c>
      <c r="Q13" s="19"/>
      <c r="R13" s="19"/>
      <c r="S13" s="19"/>
      <c r="T13" s="19"/>
      <c r="U13" s="19"/>
      <c r="V13" s="19"/>
      <c r="W13" s="22"/>
    </row>
    <row r="14" spans="1:23" x14ac:dyDescent="0.25">
      <c r="A14" s="4">
        <v>44937</v>
      </c>
      <c r="B14" s="8">
        <v>69450</v>
      </c>
      <c r="C14" s="6">
        <v>0</v>
      </c>
      <c r="D14" s="6">
        <f>SUM(B14-C14)</f>
        <v>69450</v>
      </c>
      <c r="E14" s="10">
        <v>6750</v>
      </c>
      <c r="F14" s="6">
        <f>SUM(D14-E14)</f>
        <v>62700</v>
      </c>
      <c r="G14" s="12"/>
      <c r="H14" s="12"/>
      <c r="I14" s="12">
        <v>500</v>
      </c>
      <c r="J14" s="12"/>
      <c r="K14" s="12"/>
      <c r="L14" s="12">
        <v>1000</v>
      </c>
      <c r="M14" s="10">
        <f t="shared" si="1"/>
        <v>1500</v>
      </c>
      <c r="O14" s="10">
        <f t="shared" si="2"/>
        <v>0</v>
      </c>
      <c r="P14" s="13">
        <f t="shared" si="3"/>
        <v>0</v>
      </c>
      <c r="Q14" s="19"/>
      <c r="R14" s="19"/>
      <c r="S14" s="19"/>
      <c r="T14" s="19"/>
      <c r="U14" s="19"/>
      <c r="V14" s="19"/>
      <c r="W14" s="22"/>
    </row>
    <row r="15" spans="1:23" x14ac:dyDescent="0.25">
      <c r="A15" s="4">
        <v>44938</v>
      </c>
      <c r="B15" s="8">
        <v>101300</v>
      </c>
      <c r="C15" s="6">
        <v>23600</v>
      </c>
      <c r="D15" s="6">
        <f t="shared" si="4"/>
        <v>77700</v>
      </c>
      <c r="E15" s="10">
        <v>29350</v>
      </c>
      <c r="F15" s="6">
        <f t="shared" si="0"/>
        <v>48350</v>
      </c>
      <c r="G15" s="12"/>
      <c r="H15" s="12">
        <v>1500</v>
      </c>
      <c r="I15" s="12"/>
      <c r="J15" s="12"/>
      <c r="K15" s="12"/>
      <c r="L15" s="12"/>
      <c r="M15" s="10">
        <f t="shared" si="1"/>
        <v>1500</v>
      </c>
      <c r="O15" s="10">
        <f t="shared" si="2"/>
        <v>590</v>
      </c>
      <c r="P15" s="13">
        <f t="shared" si="3"/>
        <v>23010</v>
      </c>
      <c r="Q15" s="19"/>
      <c r="R15" s="19"/>
      <c r="S15" s="19"/>
      <c r="T15" s="19"/>
      <c r="U15" s="21"/>
      <c r="V15" s="21"/>
      <c r="W15" s="22"/>
    </row>
    <row r="16" spans="1:23" x14ac:dyDescent="0.25">
      <c r="A16" s="4">
        <v>44939</v>
      </c>
      <c r="B16" s="8">
        <v>49050</v>
      </c>
      <c r="C16" s="6">
        <v>16250</v>
      </c>
      <c r="D16" s="6">
        <f t="shared" si="4"/>
        <v>32800</v>
      </c>
      <c r="E16" s="10">
        <v>18250</v>
      </c>
      <c r="F16" s="6">
        <v>14550</v>
      </c>
      <c r="G16" s="12"/>
      <c r="H16" s="12">
        <v>1000</v>
      </c>
      <c r="I16" s="12"/>
      <c r="J16" s="12"/>
      <c r="K16" s="12"/>
      <c r="L16" s="12"/>
      <c r="M16" s="10">
        <f t="shared" si="1"/>
        <v>1000</v>
      </c>
      <c r="O16" s="10">
        <f t="shared" si="2"/>
        <v>406.25</v>
      </c>
      <c r="P16" s="13">
        <f t="shared" si="3"/>
        <v>15843.75</v>
      </c>
      <c r="Q16" s="19"/>
      <c r="R16" s="19"/>
      <c r="S16" s="19"/>
      <c r="T16" s="19"/>
      <c r="U16" s="19"/>
      <c r="V16" s="19"/>
      <c r="W16" s="22">
        <v>18350</v>
      </c>
    </row>
    <row r="17" spans="1:23" x14ac:dyDescent="0.25">
      <c r="A17" s="4">
        <v>44940</v>
      </c>
      <c r="B17" s="8">
        <v>103450</v>
      </c>
      <c r="C17" s="6">
        <v>58050</v>
      </c>
      <c r="D17" s="6">
        <f t="shared" si="4"/>
        <v>45400</v>
      </c>
      <c r="E17" s="10">
        <v>10300</v>
      </c>
      <c r="F17" s="6">
        <f t="shared" si="0"/>
        <v>35100</v>
      </c>
      <c r="G17" s="12"/>
      <c r="H17" s="12">
        <v>3000</v>
      </c>
      <c r="I17" s="12"/>
      <c r="J17" s="12">
        <v>5000</v>
      </c>
      <c r="K17" s="12"/>
      <c r="L17" s="12"/>
      <c r="M17" s="10">
        <f t="shared" si="1"/>
        <v>8000</v>
      </c>
      <c r="O17" s="10">
        <f t="shared" si="2"/>
        <v>1451.25</v>
      </c>
      <c r="P17" s="13">
        <f t="shared" si="3"/>
        <v>56598.75</v>
      </c>
      <c r="Q17" s="19"/>
      <c r="R17" s="19"/>
      <c r="S17" s="19"/>
      <c r="T17" s="19"/>
      <c r="U17" s="19"/>
      <c r="V17" s="19"/>
      <c r="W17" s="22">
        <v>41025</v>
      </c>
    </row>
    <row r="18" spans="1:23" x14ac:dyDescent="0.25">
      <c r="A18" s="4">
        <v>44941</v>
      </c>
      <c r="B18" s="8">
        <v>75550</v>
      </c>
      <c r="C18" s="6">
        <v>36750</v>
      </c>
      <c r="D18" s="6">
        <f t="shared" si="4"/>
        <v>38800</v>
      </c>
      <c r="E18" s="10">
        <v>3450</v>
      </c>
      <c r="F18" s="6">
        <f t="shared" si="0"/>
        <v>35350</v>
      </c>
      <c r="G18" s="12">
        <v>1500</v>
      </c>
      <c r="H18" s="12">
        <v>1500</v>
      </c>
      <c r="I18" s="12"/>
      <c r="J18" s="12"/>
      <c r="K18" s="12"/>
      <c r="L18" s="12"/>
      <c r="M18" s="10">
        <f t="shared" si="1"/>
        <v>3000</v>
      </c>
      <c r="O18" s="10">
        <f t="shared" si="2"/>
        <v>918.75</v>
      </c>
      <c r="P18" s="13">
        <f t="shared" si="3"/>
        <v>35831.25</v>
      </c>
      <c r="Q18" s="21"/>
      <c r="R18" s="19"/>
      <c r="S18" s="19"/>
      <c r="T18" s="19"/>
      <c r="U18" s="19"/>
      <c r="V18" s="19"/>
      <c r="W18" s="22">
        <v>32350</v>
      </c>
    </row>
    <row r="19" spans="1:23" x14ac:dyDescent="0.25">
      <c r="A19" s="4">
        <v>44942</v>
      </c>
      <c r="B19" s="8">
        <v>61050</v>
      </c>
      <c r="C19" s="6">
        <v>17950</v>
      </c>
      <c r="D19" s="6">
        <f t="shared" si="4"/>
        <v>43100</v>
      </c>
      <c r="E19" s="10">
        <v>13400</v>
      </c>
      <c r="F19" s="6">
        <v>31420</v>
      </c>
      <c r="G19" s="12">
        <v>1500</v>
      </c>
      <c r="H19" s="12"/>
      <c r="I19" s="12"/>
      <c r="J19" s="12"/>
      <c r="K19" s="12"/>
      <c r="L19" s="12"/>
      <c r="M19" s="10">
        <f t="shared" si="1"/>
        <v>1500</v>
      </c>
      <c r="O19" s="10">
        <f t="shared" si="2"/>
        <v>448.75</v>
      </c>
      <c r="P19" s="13">
        <f t="shared" si="3"/>
        <v>17501.25</v>
      </c>
      <c r="Q19" s="19"/>
      <c r="R19" s="19"/>
      <c r="S19" s="19"/>
      <c r="T19" s="19"/>
      <c r="U19" s="19"/>
      <c r="V19" s="19"/>
      <c r="W19" s="22">
        <v>22700</v>
      </c>
    </row>
    <row r="20" spans="1:23" x14ac:dyDescent="0.25">
      <c r="A20" s="4">
        <v>44943</v>
      </c>
      <c r="B20" s="8">
        <v>78200</v>
      </c>
      <c r="C20" s="6">
        <v>30750</v>
      </c>
      <c r="D20" s="6">
        <f t="shared" si="4"/>
        <v>47450</v>
      </c>
      <c r="E20" s="10">
        <v>13300</v>
      </c>
      <c r="F20" s="6">
        <f t="shared" si="0"/>
        <v>34150</v>
      </c>
      <c r="G20" s="12">
        <v>2000</v>
      </c>
      <c r="H20" s="12">
        <v>5000</v>
      </c>
      <c r="I20" s="12"/>
      <c r="J20" s="12"/>
      <c r="K20" s="12"/>
      <c r="L20" s="12"/>
      <c r="M20" s="10">
        <f t="shared" si="1"/>
        <v>7000</v>
      </c>
      <c r="O20" s="10">
        <f t="shared" si="2"/>
        <v>768.75</v>
      </c>
      <c r="P20" s="13">
        <f t="shared" si="3"/>
        <v>29981.25</v>
      </c>
      <c r="Q20" s="19"/>
      <c r="R20" s="19"/>
      <c r="S20" s="19"/>
      <c r="T20" s="19"/>
      <c r="U20" s="19"/>
      <c r="V20" s="19"/>
      <c r="W20" s="22">
        <v>29250</v>
      </c>
    </row>
    <row r="21" spans="1:23" x14ac:dyDescent="0.25">
      <c r="A21" s="4">
        <v>44944</v>
      </c>
      <c r="B21" s="8">
        <v>73500</v>
      </c>
      <c r="C21" s="6">
        <v>28100</v>
      </c>
      <c r="D21" s="6">
        <f t="shared" si="4"/>
        <v>45400</v>
      </c>
      <c r="E21" s="10">
        <v>12250</v>
      </c>
      <c r="F21" s="6">
        <v>33150</v>
      </c>
      <c r="G21" s="12">
        <v>2000</v>
      </c>
      <c r="H21" s="12">
        <v>1000</v>
      </c>
      <c r="I21" s="12">
        <v>2000</v>
      </c>
      <c r="J21" s="12"/>
      <c r="K21" s="12"/>
      <c r="L21" s="12">
        <v>500</v>
      </c>
      <c r="M21" s="10">
        <f t="shared" si="1"/>
        <v>5500</v>
      </c>
      <c r="O21" s="10">
        <f t="shared" si="2"/>
        <v>702.5</v>
      </c>
      <c r="P21" s="13">
        <f t="shared" si="3"/>
        <v>27397.5</v>
      </c>
      <c r="Q21" s="19"/>
      <c r="R21" s="19"/>
      <c r="S21" s="19"/>
      <c r="T21" s="19"/>
      <c r="U21" s="19"/>
      <c r="V21" s="19"/>
      <c r="W21" s="22">
        <v>30750</v>
      </c>
    </row>
    <row r="22" spans="1:23" x14ac:dyDescent="0.25">
      <c r="A22" s="4">
        <v>44945</v>
      </c>
      <c r="B22" s="8">
        <v>70950</v>
      </c>
      <c r="C22" s="6">
        <v>17250</v>
      </c>
      <c r="D22" s="6">
        <f t="shared" si="4"/>
        <v>53700</v>
      </c>
      <c r="E22" s="10">
        <v>8000</v>
      </c>
      <c r="F22" s="6">
        <v>45700</v>
      </c>
      <c r="G22" s="12">
        <v>1500</v>
      </c>
      <c r="H22" s="12">
        <v>1000</v>
      </c>
      <c r="I22" s="12"/>
      <c r="J22" s="12"/>
      <c r="K22" s="12"/>
      <c r="L22" s="12"/>
      <c r="M22" s="10">
        <f t="shared" si="1"/>
        <v>2500</v>
      </c>
      <c r="O22" s="10">
        <f t="shared" si="2"/>
        <v>431.25</v>
      </c>
      <c r="P22" s="13">
        <f t="shared" si="3"/>
        <v>16818.75</v>
      </c>
      <c r="Q22" s="19"/>
      <c r="R22" s="19"/>
      <c r="S22" s="19"/>
      <c r="T22" s="19"/>
      <c r="U22" s="19"/>
      <c r="V22" s="19"/>
      <c r="W22" s="22"/>
    </row>
    <row r="23" spans="1:23" x14ac:dyDescent="0.25">
      <c r="A23" s="4">
        <v>44946</v>
      </c>
      <c r="B23" s="8">
        <v>50900</v>
      </c>
      <c r="C23" s="6">
        <v>31350</v>
      </c>
      <c r="D23" s="6">
        <f t="shared" si="4"/>
        <v>19550</v>
      </c>
      <c r="E23" s="10">
        <v>6250</v>
      </c>
      <c r="F23" s="6">
        <f>SUM(D23-E23)</f>
        <v>13300</v>
      </c>
      <c r="G23" s="12">
        <v>4000</v>
      </c>
      <c r="H23" s="12"/>
      <c r="I23" s="12"/>
      <c r="J23" s="12"/>
      <c r="K23" s="12"/>
      <c r="L23" s="12"/>
      <c r="M23" s="10">
        <f t="shared" si="1"/>
        <v>4000</v>
      </c>
      <c r="O23" s="10">
        <f t="shared" si="2"/>
        <v>783.75</v>
      </c>
      <c r="P23" s="13">
        <f t="shared" si="3"/>
        <v>30566.25</v>
      </c>
      <c r="Q23" s="19"/>
      <c r="R23" s="19"/>
      <c r="S23" s="19"/>
      <c r="T23" s="19"/>
      <c r="U23" s="19"/>
      <c r="V23" s="19"/>
      <c r="W23" s="22"/>
    </row>
    <row r="24" spans="1:23" x14ac:dyDescent="0.25">
      <c r="A24" s="4">
        <v>44947</v>
      </c>
      <c r="B24" s="8">
        <v>86850</v>
      </c>
      <c r="C24" s="6">
        <v>36250</v>
      </c>
      <c r="D24" s="6">
        <f t="shared" si="4"/>
        <v>50600</v>
      </c>
      <c r="E24" s="10">
        <v>9750</v>
      </c>
      <c r="F24" s="6">
        <f t="shared" si="0"/>
        <v>40850</v>
      </c>
      <c r="G24" s="12"/>
      <c r="H24" s="12">
        <v>2000</v>
      </c>
      <c r="I24" s="12"/>
      <c r="J24" s="12">
        <v>5000</v>
      </c>
      <c r="K24" s="12"/>
      <c r="L24" s="12">
        <v>500</v>
      </c>
      <c r="M24" s="10">
        <f t="shared" si="1"/>
        <v>7500</v>
      </c>
      <c r="O24" s="10">
        <f t="shared" si="2"/>
        <v>906.25</v>
      </c>
      <c r="P24" s="13">
        <f>+C24*0.975</f>
        <v>35343.75</v>
      </c>
      <c r="Q24" s="19"/>
      <c r="R24" s="19"/>
      <c r="S24" s="19"/>
      <c r="T24" s="19"/>
      <c r="U24" s="19"/>
      <c r="V24" s="19"/>
      <c r="W24" s="22"/>
    </row>
    <row r="25" spans="1:23" x14ac:dyDescent="0.25">
      <c r="A25" s="4">
        <v>44948</v>
      </c>
      <c r="B25" s="8">
        <v>103450</v>
      </c>
      <c r="C25" s="6">
        <v>19900</v>
      </c>
      <c r="D25" s="6">
        <f>SUM(B25-C25)</f>
        <v>83550</v>
      </c>
      <c r="E25" s="10">
        <v>5150</v>
      </c>
      <c r="F25" s="6">
        <f t="shared" si="0"/>
        <v>78400</v>
      </c>
      <c r="G25" s="12"/>
      <c r="H25" s="12">
        <v>5000</v>
      </c>
      <c r="I25" s="12"/>
      <c r="J25" s="12"/>
      <c r="K25" s="12"/>
      <c r="L25" s="12"/>
      <c r="M25" s="10">
        <f t="shared" si="1"/>
        <v>5000</v>
      </c>
      <c r="O25" s="10">
        <f t="shared" si="2"/>
        <v>497.5</v>
      </c>
      <c r="P25" s="13">
        <f t="shared" si="3"/>
        <v>19402.5</v>
      </c>
      <c r="Q25" s="19"/>
      <c r="R25" s="19"/>
      <c r="S25" s="19"/>
      <c r="T25" s="19"/>
      <c r="U25" s="19"/>
      <c r="V25" s="19"/>
      <c r="W25" s="22"/>
    </row>
    <row r="26" spans="1:23" x14ac:dyDescent="0.25">
      <c r="A26" s="4">
        <v>44949</v>
      </c>
      <c r="B26" s="8">
        <v>71950</v>
      </c>
      <c r="C26" s="6">
        <v>21900</v>
      </c>
      <c r="D26" s="6">
        <f t="shared" si="4"/>
        <v>50050</v>
      </c>
      <c r="E26" s="10">
        <v>7750</v>
      </c>
      <c r="F26" s="6">
        <f t="shared" si="0"/>
        <v>42300</v>
      </c>
      <c r="G26" s="12">
        <v>3000</v>
      </c>
      <c r="H26" s="12"/>
      <c r="I26" s="12">
        <v>500</v>
      </c>
      <c r="J26" s="12"/>
      <c r="K26" s="12"/>
      <c r="L26" s="12"/>
      <c r="M26" s="10">
        <f t="shared" si="1"/>
        <v>3500</v>
      </c>
      <c r="O26" s="10">
        <f t="shared" si="2"/>
        <v>547.5</v>
      </c>
      <c r="P26" s="13">
        <f t="shared" si="3"/>
        <v>21352.5</v>
      </c>
      <c r="Q26" s="19"/>
      <c r="R26" s="19"/>
      <c r="S26" s="19"/>
      <c r="T26" s="19"/>
      <c r="U26" s="19"/>
      <c r="V26" s="19"/>
      <c r="W26" s="22"/>
    </row>
    <row r="27" spans="1:23" x14ac:dyDescent="0.25">
      <c r="A27" s="4">
        <v>44950</v>
      </c>
      <c r="B27" s="8">
        <v>100950</v>
      </c>
      <c r="C27" s="6">
        <v>12550</v>
      </c>
      <c r="D27" s="6">
        <f t="shared" si="4"/>
        <v>88400</v>
      </c>
      <c r="E27" s="10">
        <v>6100</v>
      </c>
      <c r="F27" s="6">
        <f t="shared" si="0"/>
        <v>82300</v>
      </c>
      <c r="G27" s="12"/>
      <c r="H27" s="12"/>
      <c r="I27" s="12"/>
      <c r="J27" s="12">
        <v>2500</v>
      </c>
      <c r="K27" s="12"/>
      <c r="L27" s="12"/>
      <c r="M27" s="10">
        <f t="shared" si="1"/>
        <v>2500</v>
      </c>
      <c r="O27" s="10">
        <f t="shared" si="2"/>
        <v>313.75</v>
      </c>
      <c r="P27" s="13">
        <f t="shared" si="3"/>
        <v>12236.25</v>
      </c>
      <c r="Q27" s="19"/>
      <c r="R27" s="19"/>
      <c r="S27" s="19"/>
      <c r="T27" s="19"/>
      <c r="U27" s="19"/>
      <c r="V27" s="19"/>
      <c r="W27" s="22"/>
    </row>
    <row r="28" spans="1:23" x14ac:dyDescent="0.25">
      <c r="A28" s="4">
        <v>44951</v>
      </c>
      <c r="B28" s="8">
        <v>143700</v>
      </c>
      <c r="C28" s="6">
        <v>56950</v>
      </c>
      <c r="D28" s="6">
        <f t="shared" si="4"/>
        <v>86750</v>
      </c>
      <c r="E28" s="10">
        <v>13350</v>
      </c>
      <c r="F28" s="6">
        <f t="shared" si="0"/>
        <v>73400</v>
      </c>
      <c r="G28" s="12">
        <v>2000</v>
      </c>
      <c r="H28" s="12"/>
      <c r="I28" s="12"/>
      <c r="J28" s="12"/>
      <c r="K28" s="12"/>
      <c r="L28" s="12"/>
      <c r="M28" s="10">
        <f t="shared" si="1"/>
        <v>2000</v>
      </c>
      <c r="O28" s="10">
        <f t="shared" si="2"/>
        <v>1423.75</v>
      </c>
      <c r="P28" s="13">
        <f t="shared" si="3"/>
        <v>55526.25</v>
      </c>
      <c r="Q28" s="19"/>
      <c r="R28" s="19"/>
      <c r="S28" s="19"/>
      <c r="T28" s="19"/>
      <c r="U28" s="19"/>
      <c r="V28" s="19"/>
      <c r="W28" s="22"/>
    </row>
    <row r="29" spans="1:23" x14ac:dyDescent="0.25">
      <c r="A29" s="4">
        <v>44952</v>
      </c>
      <c r="B29" s="8">
        <v>70700</v>
      </c>
      <c r="C29" s="6">
        <v>17450</v>
      </c>
      <c r="D29" s="6">
        <f t="shared" si="4"/>
        <v>53250</v>
      </c>
      <c r="E29" s="10">
        <v>4630</v>
      </c>
      <c r="F29" s="6">
        <f t="shared" si="0"/>
        <v>48620</v>
      </c>
      <c r="G29" s="12">
        <v>2000</v>
      </c>
      <c r="H29" s="12"/>
      <c r="I29" s="12"/>
      <c r="J29" s="12"/>
      <c r="K29" s="12"/>
      <c r="L29" s="12"/>
      <c r="M29" s="10">
        <f t="shared" si="1"/>
        <v>2000</v>
      </c>
      <c r="O29" s="10">
        <f t="shared" si="2"/>
        <v>436.25</v>
      </c>
      <c r="P29" s="13">
        <f t="shared" si="3"/>
        <v>17013.75</v>
      </c>
      <c r="Q29" s="19"/>
      <c r="R29" s="19"/>
      <c r="S29" s="21"/>
      <c r="T29" s="19"/>
      <c r="U29" s="19"/>
      <c r="V29" s="19"/>
      <c r="W29" s="22"/>
    </row>
    <row r="30" spans="1:23" x14ac:dyDescent="0.25">
      <c r="A30" s="4">
        <v>44953</v>
      </c>
      <c r="B30" s="8">
        <v>35950</v>
      </c>
      <c r="C30" s="6">
        <v>3100</v>
      </c>
      <c r="D30" s="6">
        <f t="shared" si="4"/>
        <v>32850</v>
      </c>
      <c r="E30" s="10">
        <v>2650</v>
      </c>
      <c r="F30" s="6">
        <f t="shared" si="0"/>
        <v>30200</v>
      </c>
      <c r="G30" s="12"/>
      <c r="H30" s="12"/>
      <c r="I30" s="12"/>
      <c r="J30" s="12"/>
      <c r="K30" s="12"/>
      <c r="L30" s="12"/>
      <c r="M30" s="10">
        <f t="shared" si="1"/>
        <v>0</v>
      </c>
      <c r="O30" s="10">
        <f t="shared" si="2"/>
        <v>77.5</v>
      </c>
      <c r="P30" s="13">
        <f t="shared" si="3"/>
        <v>3022.5</v>
      </c>
      <c r="Q30" s="21"/>
      <c r="R30" s="19"/>
      <c r="S30" s="19"/>
      <c r="T30" s="19"/>
      <c r="U30" s="19"/>
      <c r="V30" s="19"/>
      <c r="W30" s="22"/>
    </row>
    <row r="31" spans="1:23" x14ac:dyDescent="0.25">
      <c r="A31" s="4">
        <v>44954</v>
      </c>
      <c r="B31" s="8">
        <v>151900</v>
      </c>
      <c r="C31" s="6">
        <v>18450</v>
      </c>
      <c r="D31" s="6">
        <f t="shared" si="4"/>
        <v>133450</v>
      </c>
      <c r="E31" s="10">
        <v>20250</v>
      </c>
      <c r="F31" s="6">
        <f t="shared" si="0"/>
        <v>113200</v>
      </c>
      <c r="G31" s="12"/>
      <c r="H31" s="12"/>
      <c r="I31" s="12"/>
      <c r="J31" s="12">
        <v>2500</v>
      </c>
      <c r="K31" s="12"/>
      <c r="L31" s="12">
        <v>6500</v>
      </c>
      <c r="M31" s="10">
        <f t="shared" si="1"/>
        <v>9000</v>
      </c>
      <c r="O31" s="10">
        <f t="shared" si="2"/>
        <v>461.25</v>
      </c>
      <c r="P31" s="13">
        <f t="shared" si="3"/>
        <v>17988.75</v>
      </c>
      <c r="Q31" s="19"/>
      <c r="R31" s="19"/>
      <c r="S31" s="19"/>
      <c r="T31" s="19"/>
      <c r="U31" s="19"/>
      <c r="V31" s="19"/>
      <c r="W31" s="22"/>
    </row>
    <row r="32" spans="1:23" x14ac:dyDescent="0.25">
      <c r="A32" s="4">
        <v>44955</v>
      </c>
      <c r="B32" s="8">
        <v>76800</v>
      </c>
      <c r="C32" s="6">
        <v>36800</v>
      </c>
      <c r="D32" s="6">
        <f t="shared" si="4"/>
        <v>40000</v>
      </c>
      <c r="E32" s="10">
        <v>3300</v>
      </c>
      <c r="F32" s="6">
        <f t="shared" si="0"/>
        <v>36700</v>
      </c>
      <c r="G32" s="12"/>
      <c r="H32" s="12"/>
      <c r="I32" s="12">
        <v>200</v>
      </c>
      <c r="J32" s="12"/>
      <c r="K32" s="12"/>
      <c r="L32" s="12"/>
      <c r="M32" s="10">
        <f t="shared" si="1"/>
        <v>200</v>
      </c>
      <c r="O32" s="10">
        <f t="shared" si="2"/>
        <v>920</v>
      </c>
      <c r="P32" s="13">
        <f t="shared" si="3"/>
        <v>35880</v>
      </c>
      <c r="Q32" s="19"/>
      <c r="R32" s="19"/>
      <c r="S32" s="19"/>
      <c r="T32" s="19"/>
      <c r="U32" s="19"/>
      <c r="V32" s="19"/>
      <c r="W32" s="22"/>
    </row>
    <row r="33" spans="1:23" x14ac:dyDescent="0.25">
      <c r="A33" s="4">
        <v>44956</v>
      </c>
      <c r="B33" s="8">
        <v>84000</v>
      </c>
      <c r="C33" s="6">
        <v>9500</v>
      </c>
      <c r="D33" s="6">
        <f t="shared" si="4"/>
        <v>74500</v>
      </c>
      <c r="E33" s="10">
        <v>4300</v>
      </c>
      <c r="F33" s="6">
        <f t="shared" si="0"/>
        <v>70200</v>
      </c>
      <c r="G33" s="12"/>
      <c r="H33" s="12"/>
      <c r="I33" s="12"/>
      <c r="J33" s="12"/>
      <c r="K33" s="12"/>
      <c r="L33" s="12"/>
      <c r="M33" s="10">
        <f t="shared" si="1"/>
        <v>0</v>
      </c>
      <c r="O33" s="10">
        <f t="shared" si="2"/>
        <v>237.5</v>
      </c>
      <c r="P33" s="13">
        <f t="shared" si="3"/>
        <v>9262.5</v>
      </c>
      <c r="Q33" s="19"/>
      <c r="R33" s="19"/>
      <c r="S33" s="19"/>
      <c r="T33" s="19"/>
      <c r="U33" s="19"/>
      <c r="V33" s="19"/>
      <c r="W33" s="22"/>
    </row>
    <row r="34" spans="1:23" x14ac:dyDescent="0.25">
      <c r="A34" s="4">
        <v>44957</v>
      </c>
      <c r="B34" s="8">
        <v>73150</v>
      </c>
      <c r="C34" s="6">
        <v>19150</v>
      </c>
      <c r="D34" s="6">
        <f t="shared" si="4"/>
        <v>54000</v>
      </c>
      <c r="E34" s="10">
        <v>79050</v>
      </c>
      <c r="F34" s="6">
        <f t="shared" si="0"/>
        <v>-25050</v>
      </c>
      <c r="G34" s="12"/>
      <c r="H34" s="12"/>
      <c r="I34" s="12">
        <v>21300</v>
      </c>
      <c r="J34" s="12">
        <v>9000</v>
      </c>
      <c r="K34" s="12">
        <v>25000</v>
      </c>
      <c r="L34" s="12">
        <v>18500</v>
      </c>
      <c r="M34" s="10">
        <f>G34+H34+I34+J34+L34</f>
        <v>48800</v>
      </c>
      <c r="O34" s="10">
        <f t="shared" si="2"/>
        <v>478.75</v>
      </c>
      <c r="P34" s="13">
        <f t="shared" si="3"/>
        <v>18671.25</v>
      </c>
      <c r="Q34" s="19"/>
      <c r="R34" s="19"/>
      <c r="S34" s="19"/>
      <c r="T34" s="19"/>
      <c r="U34" s="19"/>
      <c r="V34" s="19"/>
      <c r="W34" s="22"/>
    </row>
    <row r="35" spans="1:23" x14ac:dyDescent="0.25">
      <c r="A35" s="18" t="s">
        <v>17</v>
      </c>
      <c r="B35" s="8">
        <f t="shared" ref="B35:G35" si="5">SUM(B4:B34)</f>
        <v>2413680</v>
      </c>
      <c r="C35" s="6">
        <f t="shared" si="5"/>
        <v>752280</v>
      </c>
      <c r="D35" s="6">
        <f t="shared" si="5"/>
        <v>1661400</v>
      </c>
      <c r="E35" s="10">
        <f t="shared" si="5"/>
        <v>418240</v>
      </c>
      <c r="F35" s="6">
        <f t="shared" si="5"/>
        <v>1244970</v>
      </c>
      <c r="G35" s="12">
        <f t="shared" si="5"/>
        <v>59000</v>
      </c>
      <c r="H35" s="12">
        <f>SUM(H3:H34)</f>
        <v>33870</v>
      </c>
      <c r="I35" s="12">
        <f>SUM(I4:I34)</f>
        <v>25000</v>
      </c>
      <c r="J35" s="12">
        <f>SUM(J4:J34)</f>
        <v>29000</v>
      </c>
      <c r="K35" s="12">
        <f>SUM(K4:K34)</f>
        <v>25000</v>
      </c>
      <c r="L35" s="12">
        <f>SUM(L4:L34)</f>
        <v>27000</v>
      </c>
      <c r="M35" s="10">
        <f>SUM(M4:M34)</f>
        <v>173870</v>
      </c>
      <c r="O35" s="10">
        <f>SUM(O4:O34)</f>
        <v>18807</v>
      </c>
      <c r="P35" s="13">
        <f>SUM(P4:P34)</f>
        <v>733473</v>
      </c>
      <c r="Q35" s="19"/>
      <c r="R35" s="19"/>
      <c r="S35" s="19"/>
      <c r="T35" s="19"/>
      <c r="U35" s="19"/>
      <c r="V35" s="19"/>
      <c r="W35" s="22">
        <f>SUM(W4:W34)</f>
        <v>331425</v>
      </c>
    </row>
    <row r="36" spans="1:23" x14ac:dyDescent="0.25">
      <c r="A36" s="1"/>
    </row>
    <row r="37" spans="1:23" x14ac:dyDescent="0.25">
      <c r="A37" s="1"/>
    </row>
    <row r="38" spans="1:23" x14ac:dyDescent="0.25">
      <c r="A38" s="1"/>
    </row>
    <row r="39" spans="1:23" x14ac:dyDescent="0.25">
      <c r="A39" s="1"/>
    </row>
    <row r="40" spans="1:23" x14ac:dyDescent="0.25">
      <c r="A40" s="1"/>
    </row>
    <row r="41" spans="1:23" x14ac:dyDescent="0.25">
      <c r="A41" s="1"/>
    </row>
    <row r="42" spans="1:23" x14ac:dyDescent="0.25">
      <c r="A42" s="1"/>
    </row>
    <row r="43" spans="1:23" x14ac:dyDescent="0.25">
      <c r="A43" s="1"/>
    </row>
    <row r="44" spans="1:23" x14ac:dyDescent="0.25">
      <c r="A44" s="1"/>
    </row>
    <row r="45" spans="1:23" x14ac:dyDescent="0.25">
      <c r="A45" s="1"/>
    </row>
    <row r="46" spans="1:23" x14ac:dyDescent="0.25">
      <c r="A46" s="1"/>
    </row>
    <row r="47" spans="1:23" x14ac:dyDescent="0.25">
      <c r="A47" s="1"/>
    </row>
    <row r="48" spans="1:2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ABF0-FAAB-423A-B2BA-069E9CEAF187}">
  <dimension ref="A1:V116"/>
  <sheetViews>
    <sheetView workbookViewId="0">
      <selection activeCell="F5" sqref="F5"/>
    </sheetView>
  </sheetViews>
  <sheetFormatPr defaultRowHeight="15" x14ac:dyDescent="0.25"/>
  <cols>
    <col min="1" max="1" width="11.140625" customWidth="1"/>
    <col min="2" max="2" width="15" style="3" customWidth="1"/>
    <col min="3" max="3" width="10" style="3" customWidth="1"/>
    <col min="4" max="4" width="12.42578125" style="3" customWidth="1"/>
    <col min="5" max="5" width="10.140625" style="3" bestFit="1" customWidth="1"/>
    <col min="6" max="6" width="12.5703125" style="3" bestFit="1" customWidth="1"/>
    <col min="7" max="8" width="9.140625" style="3"/>
    <col min="9" max="10" width="10.140625" style="3" bestFit="1" customWidth="1"/>
    <col min="11" max="11" width="9.140625" style="3"/>
    <col min="12" max="12" width="11.140625" style="3" bestFit="1" customWidth="1"/>
    <col min="13" max="13" width="2" customWidth="1"/>
    <col min="14" max="14" width="9.140625" style="3"/>
    <col min="15" max="15" width="9.7109375" customWidth="1"/>
  </cols>
  <sheetData>
    <row r="1" spans="1:22" x14ac:dyDescent="0.25">
      <c r="A1" s="15" t="s">
        <v>15</v>
      </c>
      <c r="B1" s="16">
        <v>44958</v>
      </c>
      <c r="D1" s="17" t="s">
        <v>16</v>
      </c>
      <c r="G1" s="23" t="s">
        <v>14</v>
      </c>
      <c r="H1" s="23"/>
      <c r="I1" s="23"/>
      <c r="J1" s="23"/>
      <c r="K1" s="23"/>
      <c r="Q1" s="20" t="s">
        <v>21</v>
      </c>
    </row>
    <row r="2" spans="1:22" x14ac:dyDescent="0.25">
      <c r="G2" s="14">
        <f>60000-SUM(G4:G34)</f>
        <v>-3000</v>
      </c>
      <c r="H2" s="14">
        <f>35000-SUM(H4:H34)</f>
        <v>1700</v>
      </c>
      <c r="I2" s="14">
        <f>25000-SUM(I4:I34)</f>
        <v>-4000</v>
      </c>
      <c r="J2" s="14">
        <f>25000-SUM(J4:J34)</f>
        <v>-5000</v>
      </c>
      <c r="K2" s="14">
        <f>25000-SUM(K4:K34)</f>
        <v>0</v>
      </c>
    </row>
    <row r="3" spans="1:22" x14ac:dyDescent="0.25">
      <c r="A3" s="4" t="s">
        <v>1</v>
      </c>
      <c r="B3" s="7" t="s">
        <v>2</v>
      </c>
      <c r="C3" s="5" t="s">
        <v>3</v>
      </c>
      <c r="D3" s="5" t="s">
        <v>0</v>
      </c>
      <c r="E3" s="9" t="s">
        <v>4</v>
      </c>
      <c r="F3" s="5" t="s">
        <v>12</v>
      </c>
      <c r="G3" s="11" t="s">
        <v>5</v>
      </c>
      <c r="H3" s="11" t="s">
        <v>32</v>
      </c>
      <c r="I3" s="11" t="s">
        <v>40</v>
      </c>
      <c r="J3" s="11" t="s">
        <v>33</v>
      </c>
      <c r="K3" s="11" t="s">
        <v>37</v>
      </c>
      <c r="L3" s="9" t="s">
        <v>11</v>
      </c>
      <c r="M3" s="2"/>
      <c r="N3" s="9" t="s">
        <v>10</v>
      </c>
      <c r="O3" s="11" t="s">
        <v>13</v>
      </c>
      <c r="P3" s="19" t="s">
        <v>18</v>
      </c>
      <c r="Q3" s="19" t="s">
        <v>33</v>
      </c>
      <c r="R3" s="19" t="s">
        <v>34</v>
      </c>
      <c r="S3" s="19" t="s">
        <v>35</v>
      </c>
      <c r="T3" s="19" t="s">
        <v>37</v>
      </c>
      <c r="U3" s="19" t="s">
        <v>39</v>
      </c>
      <c r="V3" s="22" t="s">
        <v>27</v>
      </c>
    </row>
    <row r="4" spans="1:22" x14ac:dyDescent="0.25">
      <c r="A4" s="4">
        <v>44958</v>
      </c>
      <c r="B4" s="8">
        <v>51700</v>
      </c>
      <c r="C4" s="6">
        <v>26500</v>
      </c>
      <c r="D4" s="6">
        <f>+B4-C4</f>
        <v>25200</v>
      </c>
      <c r="E4" s="10">
        <v>6950</v>
      </c>
      <c r="F4" s="6">
        <v>18350</v>
      </c>
      <c r="G4" s="12"/>
      <c r="H4" s="12">
        <v>3500</v>
      </c>
      <c r="I4" s="12"/>
      <c r="J4" s="12"/>
      <c r="K4" s="12"/>
      <c r="L4" s="10">
        <f>SUM(G4:K4)</f>
        <v>3500</v>
      </c>
      <c r="N4" s="10">
        <f t="shared" ref="N4:N34" si="0">+C4*0.025</f>
        <v>662.5</v>
      </c>
      <c r="O4" s="13">
        <f t="shared" ref="O4:O34" si="1">+C4*0.975</f>
        <v>25837.5</v>
      </c>
      <c r="P4" s="19"/>
      <c r="Q4" s="19"/>
      <c r="R4" s="19"/>
      <c r="S4" s="19"/>
      <c r="T4" s="19"/>
      <c r="U4" s="19"/>
      <c r="V4" s="22"/>
    </row>
    <row r="5" spans="1:22" x14ac:dyDescent="0.25">
      <c r="A5" s="4">
        <v>44959</v>
      </c>
      <c r="B5" s="8">
        <v>52300</v>
      </c>
      <c r="C5" s="6">
        <v>22850</v>
      </c>
      <c r="D5" s="6">
        <f t="shared" ref="D5:D31" si="2">+B5-C5</f>
        <v>29450</v>
      </c>
      <c r="E5" s="10">
        <v>2200</v>
      </c>
      <c r="F5" s="6">
        <f t="shared" ref="F5:F31" si="3">+D5-E5</f>
        <v>27250</v>
      </c>
      <c r="G5" s="12"/>
      <c r="H5" s="12"/>
      <c r="I5" s="12"/>
      <c r="J5" s="12"/>
      <c r="K5" s="12"/>
      <c r="L5" s="10">
        <f>SUM(G5:K5)</f>
        <v>0</v>
      </c>
      <c r="N5" s="10">
        <f t="shared" si="0"/>
        <v>571.25</v>
      </c>
      <c r="O5" s="13">
        <f t="shared" si="1"/>
        <v>22278.75</v>
      </c>
      <c r="P5" s="19"/>
      <c r="Q5" s="19"/>
      <c r="R5" s="19"/>
      <c r="S5" s="19"/>
      <c r="T5" s="19"/>
      <c r="U5" s="19"/>
      <c r="V5" s="22"/>
    </row>
    <row r="6" spans="1:22" x14ac:dyDescent="0.25">
      <c r="A6" s="4">
        <v>44960</v>
      </c>
      <c r="B6" s="8">
        <v>52850</v>
      </c>
      <c r="C6" s="6">
        <v>21050</v>
      </c>
      <c r="D6" s="6">
        <f t="shared" si="2"/>
        <v>31800</v>
      </c>
      <c r="E6" s="10">
        <v>7100</v>
      </c>
      <c r="F6" s="6">
        <f t="shared" si="3"/>
        <v>24700</v>
      </c>
      <c r="G6" s="12">
        <v>1500</v>
      </c>
      <c r="H6" s="12">
        <v>3000</v>
      </c>
      <c r="I6" s="12"/>
      <c r="J6" s="12"/>
      <c r="K6" s="12"/>
      <c r="L6" s="10">
        <f t="shared" ref="L6:L34" si="4">G6+H6+I6+J6+K6</f>
        <v>4500</v>
      </c>
      <c r="N6" s="10">
        <f t="shared" si="0"/>
        <v>526.25</v>
      </c>
      <c r="O6" s="13">
        <f t="shared" si="1"/>
        <v>20523.75</v>
      </c>
      <c r="P6" s="19"/>
      <c r="Q6" s="19"/>
      <c r="R6" s="19"/>
      <c r="S6" s="19"/>
      <c r="T6" s="19"/>
      <c r="U6" s="19"/>
      <c r="V6" s="22"/>
    </row>
    <row r="7" spans="1:22" x14ac:dyDescent="0.25">
      <c r="A7" s="4">
        <v>44961</v>
      </c>
      <c r="B7" s="8">
        <v>89150</v>
      </c>
      <c r="C7" s="6">
        <v>29550</v>
      </c>
      <c r="D7" s="6">
        <f t="shared" si="2"/>
        <v>59600</v>
      </c>
      <c r="E7" s="10">
        <v>18550</v>
      </c>
      <c r="F7" s="6">
        <f t="shared" si="3"/>
        <v>41050</v>
      </c>
      <c r="G7" s="12">
        <v>10000</v>
      </c>
      <c r="H7" s="12">
        <v>3300</v>
      </c>
      <c r="I7" s="12"/>
      <c r="J7" s="12">
        <v>5000</v>
      </c>
      <c r="K7" s="12"/>
      <c r="L7" s="10">
        <f t="shared" si="4"/>
        <v>18300</v>
      </c>
      <c r="N7" s="10">
        <f t="shared" si="0"/>
        <v>738.75</v>
      </c>
      <c r="O7" s="13">
        <f t="shared" si="1"/>
        <v>28811.25</v>
      </c>
      <c r="P7" s="19"/>
      <c r="Q7" s="19"/>
      <c r="R7" s="19"/>
      <c r="S7" s="19"/>
      <c r="T7" s="19"/>
      <c r="U7" s="19"/>
      <c r="V7" s="22"/>
    </row>
    <row r="8" spans="1:22" x14ac:dyDescent="0.25">
      <c r="A8" s="4">
        <v>44962</v>
      </c>
      <c r="B8" s="8">
        <v>96650</v>
      </c>
      <c r="C8" s="6">
        <v>32850</v>
      </c>
      <c r="D8" s="6">
        <f t="shared" si="2"/>
        <v>63800</v>
      </c>
      <c r="E8" s="10">
        <v>16450</v>
      </c>
      <c r="F8" s="6">
        <f t="shared" si="3"/>
        <v>47350</v>
      </c>
      <c r="G8" s="12">
        <v>2000</v>
      </c>
      <c r="H8" s="12">
        <v>5000</v>
      </c>
      <c r="I8" s="12">
        <v>4000</v>
      </c>
      <c r="J8" s="12"/>
      <c r="K8" s="12"/>
      <c r="L8" s="10">
        <f t="shared" si="4"/>
        <v>11000</v>
      </c>
      <c r="N8" s="10">
        <f t="shared" si="0"/>
        <v>821.25</v>
      </c>
      <c r="O8" s="13">
        <f t="shared" si="1"/>
        <v>32028.75</v>
      </c>
      <c r="P8" s="19"/>
      <c r="Q8" s="21"/>
      <c r="R8" s="19"/>
      <c r="S8" s="19"/>
      <c r="T8" s="19"/>
      <c r="U8" s="19"/>
      <c r="V8" s="22"/>
    </row>
    <row r="9" spans="1:22" x14ac:dyDescent="0.25">
      <c r="A9" s="4">
        <v>44963</v>
      </c>
      <c r="B9" s="8">
        <v>142850</v>
      </c>
      <c r="C9" s="6">
        <v>26950</v>
      </c>
      <c r="D9" s="6">
        <f t="shared" si="2"/>
        <v>115900</v>
      </c>
      <c r="E9" s="10">
        <v>17750</v>
      </c>
      <c r="F9" s="6">
        <v>99100</v>
      </c>
      <c r="G9" s="12">
        <v>2000</v>
      </c>
      <c r="H9" s="12">
        <v>2000</v>
      </c>
      <c r="I9" s="12"/>
      <c r="J9" s="12"/>
      <c r="K9" s="12">
        <v>3000</v>
      </c>
      <c r="L9" s="10">
        <f t="shared" si="4"/>
        <v>7000</v>
      </c>
      <c r="N9" s="10">
        <f t="shared" si="0"/>
        <v>673.75</v>
      </c>
      <c r="O9" s="13">
        <f t="shared" si="1"/>
        <v>26276.25</v>
      </c>
      <c r="P9" s="19"/>
      <c r="Q9" s="19"/>
      <c r="R9" s="21"/>
      <c r="S9" s="19"/>
      <c r="T9" s="19"/>
      <c r="U9" s="19"/>
      <c r="V9" s="22"/>
    </row>
    <row r="10" spans="1:22" x14ac:dyDescent="0.25">
      <c r="A10" s="4">
        <v>44964</v>
      </c>
      <c r="B10" s="8">
        <v>89300</v>
      </c>
      <c r="C10" s="6">
        <v>28300</v>
      </c>
      <c r="D10" s="6">
        <f t="shared" si="2"/>
        <v>61000</v>
      </c>
      <c r="E10" s="10">
        <v>17200</v>
      </c>
      <c r="F10" s="6">
        <v>42800</v>
      </c>
      <c r="G10" s="12">
        <v>15000</v>
      </c>
      <c r="H10" s="12"/>
      <c r="I10" s="12"/>
      <c r="J10" s="12"/>
      <c r="K10" s="12"/>
      <c r="L10" s="10">
        <f t="shared" si="4"/>
        <v>15000</v>
      </c>
      <c r="N10" s="10">
        <f t="shared" si="0"/>
        <v>707.5</v>
      </c>
      <c r="O10" s="13">
        <f t="shared" si="1"/>
        <v>27592.5</v>
      </c>
      <c r="P10" s="19"/>
      <c r="Q10" s="19"/>
      <c r="R10" s="19"/>
      <c r="S10" s="19"/>
      <c r="T10" s="19"/>
      <c r="U10" s="19"/>
      <c r="V10" s="22"/>
    </row>
    <row r="11" spans="1:22" x14ac:dyDescent="0.25">
      <c r="A11" s="4">
        <v>44965</v>
      </c>
      <c r="B11" s="8">
        <v>87750</v>
      </c>
      <c r="C11" s="6">
        <v>13500</v>
      </c>
      <c r="D11" s="6">
        <f t="shared" si="2"/>
        <v>74250</v>
      </c>
      <c r="E11" s="10">
        <v>5700</v>
      </c>
      <c r="F11" s="6">
        <f t="shared" si="3"/>
        <v>68550</v>
      </c>
      <c r="G11" s="12"/>
      <c r="H11" s="12">
        <v>2500</v>
      </c>
      <c r="I11" s="12"/>
      <c r="J11" s="12"/>
      <c r="K11" s="12"/>
      <c r="L11" s="10">
        <f t="shared" si="4"/>
        <v>2500</v>
      </c>
      <c r="N11" s="10">
        <f t="shared" si="0"/>
        <v>337.5</v>
      </c>
      <c r="O11" s="13">
        <f t="shared" si="1"/>
        <v>13162.5</v>
      </c>
      <c r="P11" s="19"/>
      <c r="Q11" s="19"/>
      <c r="R11" s="21"/>
      <c r="S11" s="19"/>
      <c r="T11" s="19"/>
      <c r="U11" s="19"/>
      <c r="V11" s="22"/>
    </row>
    <row r="12" spans="1:22" x14ac:dyDescent="0.25">
      <c r="A12" s="4">
        <v>44966</v>
      </c>
      <c r="B12" s="8">
        <v>76050</v>
      </c>
      <c r="C12" s="6">
        <v>22300</v>
      </c>
      <c r="D12" s="6">
        <f t="shared" si="2"/>
        <v>53750</v>
      </c>
      <c r="E12" s="10">
        <v>29360</v>
      </c>
      <c r="F12" s="6">
        <f t="shared" si="3"/>
        <v>24390</v>
      </c>
      <c r="G12" s="12"/>
      <c r="H12" s="12">
        <v>1500</v>
      </c>
      <c r="I12" s="12"/>
      <c r="J12" s="12"/>
      <c r="K12" s="12"/>
      <c r="L12" s="10">
        <f t="shared" si="4"/>
        <v>1500</v>
      </c>
      <c r="N12" s="10">
        <f t="shared" si="0"/>
        <v>557.5</v>
      </c>
      <c r="O12" s="13">
        <f t="shared" si="1"/>
        <v>21742.5</v>
      </c>
      <c r="P12" s="19"/>
      <c r="Q12" s="19"/>
      <c r="R12" s="19"/>
      <c r="S12" s="19"/>
      <c r="T12" s="19"/>
      <c r="U12" s="19"/>
      <c r="V12" s="22"/>
    </row>
    <row r="13" spans="1:22" x14ac:dyDescent="0.25">
      <c r="A13" s="4">
        <v>44967</v>
      </c>
      <c r="B13" s="8">
        <v>86050</v>
      </c>
      <c r="C13" s="6">
        <v>31400</v>
      </c>
      <c r="D13" s="6">
        <f t="shared" si="2"/>
        <v>54650</v>
      </c>
      <c r="E13" s="10">
        <v>16780</v>
      </c>
      <c r="F13" s="6">
        <f t="shared" si="3"/>
        <v>37870</v>
      </c>
      <c r="G13" s="12"/>
      <c r="H13" s="12">
        <v>5000</v>
      </c>
      <c r="I13" s="12"/>
      <c r="J13" s="12">
        <v>5000</v>
      </c>
      <c r="K13" s="12"/>
      <c r="L13" s="10">
        <f t="shared" si="4"/>
        <v>10000</v>
      </c>
      <c r="N13" s="10">
        <f t="shared" si="0"/>
        <v>785</v>
      </c>
      <c r="O13" s="13">
        <f t="shared" si="1"/>
        <v>30615</v>
      </c>
      <c r="P13" s="19"/>
      <c r="Q13" s="19"/>
      <c r="R13" s="19"/>
      <c r="S13" s="19"/>
      <c r="T13" s="19"/>
      <c r="U13" s="19"/>
      <c r="V13" s="22"/>
    </row>
    <row r="14" spans="1:22" x14ac:dyDescent="0.25">
      <c r="A14" s="4">
        <v>44968</v>
      </c>
      <c r="B14" s="8">
        <v>140250</v>
      </c>
      <c r="C14" s="6">
        <v>39900</v>
      </c>
      <c r="D14" s="6">
        <f t="shared" si="2"/>
        <v>100350</v>
      </c>
      <c r="E14" s="10">
        <v>5350</v>
      </c>
      <c r="F14" s="6">
        <f t="shared" si="3"/>
        <v>95000</v>
      </c>
      <c r="G14" s="12"/>
      <c r="H14" s="12">
        <v>2500</v>
      </c>
      <c r="I14" s="12"/>
      <c r="J14" s="12"/>
      <c r="K14" s="12"/>
      <c r="L14" s="10">
        <f t="shared" si="4"/>
        <v>2500</v>
      </c>
      <c r="N14" s="10">
        <f t="shared" si="0"/>
        <v>997.5</v>
      </c>
      <c r="O14" s="13">
        <f t="shared" si="1"/>
        <v>38902.5</v>
      </c>
      <c r="P14" s="19"/>
      <c r="Q14" s="19"/>
      <c r="R14" s="19"/>
      <c r="S14" s="19"/>
      <c r="T14" s="19"/>
      <c r="U14" s="19"/>
      <c r="V14" s="22"/>
    </row>
    <row r="15" spans="1:22" x14ac:dyDescent="0.25">
      <c r="A15" s="4">
        <v>44969</v>
      </c>
      <c r="B15" s="8">
        <v>108950</v>
      </c>
      <c r="C15" s="6">
        <v>20150</v>
      </c>
      <c r="D15" s="6">
        <f t="shared" si="2"/>
        <v>88800</v>
      </c>
      <c r="E15" s="10">
        <v>7770</v>
      </c>
      <c r="F15" s="6">
        <f t="shared" si="3"/>
        <v>81030</v>
      </c>
      <c r="G15" s="12"/>
      <c r="H15" s="12">
        <v>2500</v>
      </c>
      <c r="I15" s="12"/>
      <c r="J15" s="12"/>
      <c r="K15" s="12">
        <v>5000</v>
      </c>
      <c r="L15" s="10">
        <f t="shared" si="4"/>
        <v>7500</v>
      </c>
      <c r="N15" s="10">
        <f t="shared" si="0"/>
        <v>503.75</v>
      </c>
      <c r="O15" s="13">
        <f t="shared" si="1"/>
        <v>19646.25</v>
      </c>
      <c r="P15" s="19"/>
      <c r="Q15" s="19"/>
      <c r="R15" s="19"/>
      <c r="S15" s="19"/>
      <c r="T15" s="21"/>
      <c r="U15" s="21"/>
      <c r="V15" s="22"/>
    </row>
    <row r="16" spans="1:22" x14ac:dyDescent="0.25">
      <c r="A16" s="4">
        <v>44970</v>
      </c>
      <c r="B16" s="8">
        <v>95050</v>
      </c>
      <c r="C16" s="6">
        <v>32700</v>
      </c>
      <c r="D16" s="6">
        <f t="shared" si="2"/>
        <v>62350</v>
      </c>
      <c r="E16" s="10">
        <v>29180</v>
      </c>
      <c r="F16" s="6">
        <f t="shared" si="3"/>
        <v>33170</v>
      </c>
      <c r="G16" s="12"/>
      <c r="H16" s="12">
        <v>1500</v>
      </c>
      <c r="I16" s="12"/>
      <c r="J16" s="12"/>
      <c r="K16" s="12"/>
      <c r="L16" s="10">
        <f t="shared" si="4"/>
        <v>1500</v>
      </c>
      <c r="N16" s="10">
        <f t="shared" si="0"/>
        <v>817.5</v>
      </c>
      <c r="O16" s="13">
        <f t="shared" si="1"/>
        <v>31882.5</v>
      </c>
      <c r="P16" s="19"/>
      <c r="Q16" s="19"/>
      <c r="R16" s="19"/>
      <c r="S16" s="19"/>
      <c r="T16" s="19"/>
      <c r="U16" s="19"/>
      <c r="V16" s="22"/>
    </row>
    <row r="17" spans="1:22" x14ac:dyDescent="0.25">
      <c r="A17" s="4">
        <v>44971</v>
      </c>
      <c r="B17" s="8">
        <v>74450</v>
      </c>
      <c r="C17" s="6">
        <v>15550</v>
      </c>
      <c r="D17" s="6">
        <f t="shared" si="2"/>
        <v>58900</v>
      </c>
      <c r="E17" s="10">
        <v>5000</v>
      </c>
      <c r="F17" s="6">
        <f t="shared" si="3"/>
        <v>53900</v>
      </c>
      <c r="G17" s="12">
        <v>2000</v>
      </c>
      <c r="H17" s="12"/>
      <c r="I17" s="12"/>
      <c r="J17" s="12"/>
      <c r="K17" s="12"/>
      <c r="L17" s="10">
        <f t="shared" si="4"/>
        <v>2000</v>
      </c>
      <c r="N17" s="10">
        <f t="shared" si="0"/>
        <v>388.75</v>
      </c>
      <c r="O17" s="13">
        <f t="shared" si="1"/>
        <v>15161.25</v>
      </c>
      <c r="P17" s="19"/>
      <c r="Q17" s="19"/>
      <c r="R17" s="19"/>
      <c r="S17" s="19"/>
      <c r="T17" s="19"/>
      <c r="U17" s="19"/>
      <c r="V17" s="22"/>
    </row>
    <row r="18" spans="1:22" x14ac:dyDescent="0.25">
      <c r="A18" s="4">
        <v>44972</v>
      </c>
      <c r="B18" s="8">
        <v>54200</v>
      </c>
      <c r="C18" s="6">
        <v>10000</v>
      </c>
      <c r="D18" s="6">
        <f t="shared" si="2"/>
        <v>44200</v>
      </c>
      <c r="E18" s="10">
        <v>7100</v>
      </c>
      <c r="F18" s="6">
        <v>38100</v>
      </c>
      <c r="G18" s="12"/>
      <c r="H18" s="12">
        <v>1000</v>
      </c>
      <c r="I18" s="12"/>
      <c r="J18" s="12">
        <v>1000</v>
      </c>
      <c r="K18" s="12"/>
      <c r="L18" s="10">
        <f t="shared" si="4"/>
        <v>2000</v>
      </c>
      <c r="N18" s="10">
        <f t="shared" si="0"/>
        <v>250</v>
      </c>
      <c r="O18" s="13">
        <f t="shared" si="1"/>
        <v>9750</v>
      </c>
      <c r="P18" s="21"/>
      <c r="Q18" s="19"/>
      <c r="R18" s="19"/>
      <c r="S18" s="19"/>
      <c r="T18" s="19"/>
      <c r="U18" s="19"/>
      <c r="V18" s="22"/>
    </row>
    <row r="19" spans="1:22" x14ac:dyDescent="0.25">
      <c r="A19" s="4">
        <v>44973</v>
      </c>
      <c r="B19" s="8">
        <v>80900</v>
      </c>
      <c r="C19" s="6">
        <v>12700</v>
      </c>
      <c r="D19" s="6">
        <f>+B19-C19</f>
        <v>68200</v>
      </c>
      <c r="E19" s="10">
        <v>3650</v>
      </c>
      <c r="F19" s="6">
        <v>63550</v>
      </c>
      <c r="G19" s="12"/>
      <c r="H19" s="12"/>
      <c r="I19" s="12"/>
      <c r="J19" s="12"/>
      <c r="K19" s="12"/>
      <c r="L19" s="10">
        <f t="shared" si="4"/>
        <v>0</v>
      </c>
      <c r="N19" s="10">
        <f t="shared" si="0"/>
        <v>317.5</v>
      </c>
      <c r="O19" s="13">
        <f t="shared" si="1"/>
        <v>12382.5</v>
      </c>
      <c r="P19" s="19"/>
      <c r="Q19" s="19"/>
      <c r="R19" s="19"/>
      <c r="S19" s="19"/>
      <c r="T19" s="19"/>
      <c r="U19" s="19"/>
      <c r="V19" s="22"/>
    </row>
    <row r="20" spans="1:22" x14ac:dyDescent="0.25">
      <c r="A20" s="4">
        <v>44974</v>
      </c>
      <c r="B20" s="8">
        <v>110200</v>
      </c>
      <c r="C20" s="6">
        <v>26750</v>
      </c>
      <c r="D20" s="6">
        <f t="shared" si="2"/>
        <v>83450</v>
      </c>
      <c r="E20" s="10">
        <v>0</v>
      </c>
      <c r="F20" s="6">
        <f t="shared" si="3"/>
        <v>83450</v>
      </c>
      <c r="G20" s="12">
        <v>1500</v>
      </c>
      <c r="H20" s="12"/>
      <c r="I20" s="12"/>
      <c r="J20" s="12">
        <v>1000</v>
      </c>
      <c r="K20" s="12"/>
      <c r="L20" s="10">
        <f t="shared" si="4"/>
        <v>2500</v>
      </c>
      <c r="N20" s="10">
        <f t="shared" si="0"/>
        <v>668.75</v>
      </c>
      <c r="O20" s="13">
        <f t="shared" si="1"/>
        <v>26081.25</v>
      </c>
      <c r="P20" s="19"/>
      <c r="Q20" s="19"/>
      <c r="R20" s="19"/>
      <c r="S20" s="19"/>
      <c r="T20" s="19"/>
      <c r="U20" s="19"/>
      <c r="V20" s="22"/>
    </row>
    <row r="21" spans="1:22" x14ac:dyDescent="0.25">
      <c r="A21" s="4">
        <v>44975</v>
      </c>
      <c r="B21" s="8">
        <v>85200</v>
      </c>
      <c r="C21" s="6">
        <v>53100</v>
      </c>
      <c r="D21" s="6">
        <f t="shared" si="2"/>
        <v>32100</v>
      </c>
      <c r="E21" s="10">
        <v>17200</v>
      </c>
      <c r="F21" s="6">
        <f t="shared" si="3"/>
        <v>14900</v>
      </c>
      <c r="G21" s="12">
        <v>10000</v>
      </c>
      <c r="H21" s="12"/>
      <c r="I21" s="12"/>
      <c r="J21" s="12">
        <v>5000</v>
      </c>
      <c r="K21" s="12"/>
      <c r="L21" s="10">
        <f t="shared" si="4"/>
        <v>15000</v>
      </c>
      <c r="N21" s="10">
        <f t="shared" si="0"/>
        <v>1327.5</v>
      </c>
      <c r="O21" s="13">
        <f t="shared" si="1"/>
        <v>51772.5</v>
      </c>
      <c r="P21" s="19"/>
      <c r="Q21" s="19"/>
      <c r="R21" s="19"/>
      <c r="S21" s="19"/>
      <c r="T21" s="19"/>
      <c r="U21" s="19"/>
      <c r="V21" s="22"/>
    </row>
    <row r="22" spans="1:22" x14ac:dyDescent="0.25">
      <c r="A22" s="4">
        <v>44976</v>
      </c>
      <c r="B22" s="8">
        <v>71500</v>
      </c>
      <c r="C22" s="6">
        <v>11550</v>
      </c>
      <c r="D22" s="6">
        <f t="shared" si="2"/>
        <v>59950</v>
      </c>
      <c r="E22" s="10">
        <v>1350</v>
      </c>
      <c r="F22" s="6">
        <f t="shared" si="3"/>
        <v>58600</v>
      </c>
      <c r="G22" s="12"/>
      <c r="H22" s="12"/>
      <c r="I22" s="12"/>
      <c r="J22" s="12"/>
      <c r="K22" s="12"/>
      <c r="L22" s="10">
        <f t="shared" si="4"/>
        <v>0</v>
      </c>
      <c r="N22" s="10">
        <f t="shared" si="0"/>
        <v>288.75</v>
      </c>
      <c r="O22" s="13">
        <f t="shared" si="1"/>
        <v>11261.25</v>
      </c>
      <c r="P22" s="19"/>
      <c r="Q22" s="19"/>
      <c r="R22" s="19"/>
      <c r="S22" s="19"/>
      <c r="T22" s="19"/>
      <c r="U22" s="19"/>
      <c r="V22" s="22"/>
    </row>
    <row r="23" spans="1:22" x14ac:dyDescent="0.25">
      <c r="A23" s="4">
        <v>44977</v>
      </c>
      <c r="B23" s="8">
        <v>41700</v>
      </c>
      <c r="C23" s="6">
        <v>18550</v>
      </c>
      <c r="D23" s="6">
        <f t="shared" si="2"/>
        <v>23150</v>
      </c>
      <c r="E23" s="10">
        <v>6250</v>
      </c>
      <c r="F23" s="6">
        <f t="shared" si="3"/>
        <v>16900</v>
      </c>
      <c r="G23" s="12">
        <v>2000</v>
      </c>
      <c r="H23" s="12"/>
      <c r="I23" s="12"/>
      <c r="J23" s="12"/>
      <c r="K23" s="12"/>
      <c r="L23" s="10">
        <f t="shared" si="4"/>
        <v>2000</v>
      </c>
      <c r="N23" s="10">
        <f t="shared" si="0"/>
        <v>463.75</v>
      </c>
      <c r="O23" s="13">
        <f t="shared" si="1"/>
        <v>18086.25</v>
      </c>
      <c r="P23" s="19"/>
      <c r="Q23" s="19"/>
      <c r="R23" s="19"/>
      <c r="S23" s="19"/>
      <c r="T23" s="19"/>
      <c r="U23" s="19"/>
      <c r="V23" s="22"/>
    </row>
    <row r="24" spans="1:22" x14ac:dyDescent="0.25">
      <c r="A24" s="4">
        <v>44978</v>
      </c>
      <c r="B24" s="8">
        <v>108450</v>
      </c>
      <c r="C24" s="6">
        <v>38000</v>
      </c>
      <c r="D24" s="6">
        <f t="shared" si="2"/>
        <v>70450</v>
      </c>
      <c r="E24" s="10">
        <v>12850</v>
      </c>
      <c r="F24" s="6">
        <f t="shared" si="3"/>
        <v>57600</v>
      </c>
      <c r="G24" s="12">
        <v>5000</v>
      </c>
      <c r="H24" s="12"/>
      <c r="I24" s="12"/>
      <c r="J24" s="12"/>
      <c r="K24" s="12"/>
      <c r="L24" s="10">
        <f t="shared" si="4"/>
        <v>5000</v>
      </c>
      <c r="N24" s="10">
        <f t="shared" si="0"/>
        <v>950</v>
      </c>
      <c r="O24" s="13">
        <f>+C24*0.975</f>
        <v>37050</v>
      </c>
      <c r="P24" s="19"/>
      <c r="Q24" s="19"/>
      <c r="R24" s="19"/>
      <c r="S24" s="19"/>
      <c r="T24" s="19"/>
      <c r="U24" s="19"/>
      <c r="V24" s="22"/>
    </row>
    <row r="25" spans="1:22" x14ac:dyDescent="0.25">
      <c r="A25" s="4">
        <v>44979</v>
      </c>
      <c r="B25" s="8">
        <v>76650</v>
      </c>
      <c r="C25" s="6">
        <v>23250</v>
      </c>
      <c r="D25" s="6">
        <f t="shared" si="2"/>
        <v>53400</v>
      </c>
      <c r="E25" s="10">
        <v>4500</v>
      </c>
      <c r="F25" s="6">
        <f t="shared" si="3"/>
        <v>48900</v>
      </c>
      <c r="G25" s="12">
        <v>1500</v>
      </c>
      <c r="H25" s="12"/>
      <c r="I25" s="12"/>
      <c r="J25" s="12"/>
      <c r="K25" s="12">
        <v>500</v>
      </c>
      <c r="L25" s="10">
        <f t="shared" si="4"/>
        <v>2000</v>
      </c>
      <c r="N25" s="10">
        <f t="shared" si="0"/>
        <v>581.25</v>
      </c>
      <c r="O25" s="13">
        <f t="shared" si="1"/>
        <v>22668.75</v>
      </c>
      <c r="P25" s="19"/>
      <c r="Q25" s="19"/>
      <c r="R25" s="19"/>
      <c r="S25" s="19"/>
      <c r="T25" s="19"/>
      <c r="U25" s="19"/>
      <c r="V25" s="22"/>
    </row>
    <row r="26" spans="1:22" x14ac:dyDescent="0.25">
      <c r="A26" s="4">
        <v>44980</v>
      </c>
      <c r="B26" s="8">
        <v>97850</v>
      </c>
      <c r="C26" s="6">
        <v>29500</v>
      </c>
      <c r="D26" s="6">
        <f t="shared" si="2"/>
        <v>68350</v>
      </c>
      <c r="E26" s="10">
        <v>11550</v>
      </c>
      <c r="F26" s="6">
        <f t="shared" si="3"/>
        <v>56800</v>
      </c>
      <c r="G26" s="12">
        <v>2000</v>
      </c>
      <c r="H26" s="12"/>
      <c r="I26" s="12"/>
      <c r="J26" s="12"/>
      <c r="K26" s="12">
        <v>1000</v>
      </c>
      <c r="L26" s="10">
        <f t="shared" si="4"/>
        <v>3000</v>
      </c>
      <c r="N26" s="10">
        <f t="shared" si="0"/>
        <v>737.5</v>
      </c>
      <c r="O26" s="13">
        <f t="shared" si="1"/>
        <v>28762.5</v>
      </c>
      <c r="P26" s="19"/>
      <c r="Q26" s="19"/>
      <c r="R26" s="19"/>
      <c r="S26" s="19"/>
      <c r="T26" s="19"/>
      <c r="U26" s="19"/>
      <c r="V26" s="22"/>
    </row>
    <row r="27" spans="1:22" x14ac:dyDescent="0.25">
      <c r="A27" s="4">
        <v>44981</v>
      </c>
      <c r="B27" s="8">
        <v>52500</v>
      </c>
      <c r="C27" s="6">
        <v>26550</v>
      </c>
      <c r="D27" s="6">
        <f t="shared" si="2"/>
        <v>25950</v>
      </c>
      <c r="E27" s="10">
        <v>4350</v>
      </c>
      <c r="F27" s="6">
        <v>21720</v>
      </c>
      <c r="G27" s="12">
        <v>2000</v>
      </c>
      <c r="H27" s="12"/>
      <c r="I27" s="12"/>
      <c r="J27" s="12"/>
      <c r="K27" s="12"/>
      <c r="L27" s="10">
        <f t="shared" si="4"/>
        <v>2000</v>
      </c>
      <c r="N27" s="10">
        <f t="shared" si="0"/>
        <v>663.75</v>
      </c>
      <c r="O27" s="13">
        <f t="shared" si="1"/>
        <v>25886.25</v>
      </c>
      <c r="P27" s="19"/>
      <c r="Q27" s="19"/>
      <c r="R27" s="19"/>
      <c r="S27" s="19"/>
      <c r="T27" s="19"/>
      <c r="U27" s="19"/>
      <c r="V27" s="22"/>
    </row>
    <row r="28" spans="1:22" x14ac:dyDescent="0.25">
      <c r="A28" s="4">
        <v>44982</v>
      </c>
      <c r="B28" s="8">
        <v>123200</v>
      </c>
      <c r="C28" s="6">
        <v>58700</v>
      </c>
      <c r="D28" s="6">
        <v>64500</v>
      </c>
      <c r="E28" s="10">
        <v>10750</v>
      </c>
      <c r="F28" s="6">
        <f t="shared" si="3"/>
        <v>53750</v>
      </c>
      <c r="G28" s="12">
        <v>3500</v>
      </c>
      <c r="H28" s="12"/>
      <c r="I28" s="12"/>
      <c r="J28" s="12">
        <v>5000</v>
      </c>
      <c r="K28" s="12"/>
      <c r="L28" s="10">
        <f t="shared" si="4"/>
        <v>8500</v>
      </c>
      <c r="N28" s="10">
        <f t="shared" si="0"/>
        <v>1467.5</v>
      </c>
      <c r="O28" s="13">
        <f t="shared" si="1"/>
        <v>57232.5</v>
      </c>
      <c r="P28" s="19"/>
      <c r="Q28" s="19"/>
      <c r="R28" s="19"/>
      <c r="S28" s="19"/>
      <c r="T28" s="19"/>
      <c r="U28" s="19"/>
      <c r="V28" s="22"/>
    </row>
    <row r="29" spans="1:22" x14ac:dyDescent="0.25">
      <c r="A29" s="4">
        <v>44983</v>
      </c>
      <c r="B29" s="8">
        <v>114950</v>
      </c>
      <c r="C29" s="6">
        <v>29200</v>
      </c>
      <c r="D29" s="6">
        <f t="shared" si="2"/>
        <v>85750</v>
      </c>
      <c r="E29" s="10">
        <v>4050</v>
      </c>
      <c r="F29" s="6">
        <f t="shared" si="3"/>
        <v>81700</v>
      </c>
      <c r="G29" s="12"/>
      <c r="H29" s="12"/>
      <c r="I29" s="12"/>
      <c r="J29" s="12"/>
      <c r="K29" s="12"/>
      <c r="L29" s="10">
        <f t="shared" si="4"/>
        <v>0</v>
      </c>
      <c r="N29" s="10">
        <f t="shared" si="0"/>
        <v>730</v>
      </c>
      <c r="O29" s="13">
        <f t="shared" si="1"/>
        <v>28470</v>
      </c>
      <c r="P29" s="19"/>
      <c r="Q29" s="19"/>
      <c r="R29" s="21"/>
      <c r="S29" s="19"/>
      <c r="T29" s="19"/>
      <c r="U29" s="19"/>
      <c r="V29" s="22"/>
    </row>
    <row r="30" spans="1:22" x14ac:dyDescent="0.25">
      <c r="A30" s="4">
        <v>44984</v>
      </c>
      <c r="B30" s="8">
        <v>60950</v>
      </c>
      <c r="C30" s="6">
        <v>8350</v>
      </c>
      <c r="D30" s="6">
        <f t="shared" si="2"/>
        <v>52600</v>
      </c>
      <c r="E30" s="10">
        <v>6750</v>
      </c>
      <c r="F30" s="6">
        <f t="shared" si="3"/>
        <v>45850</v>
      </c>
      <c r="G30" s="12"/>
      <c r="H30" s="12"/>
      <c r="I30" s="12"/>
      <c r="J30" s="12"/>
      <c r="K30" s="12"/>
      <c r="L30" s="10">
        <f t="shared" si="4"/>
        <v>0</v>
      </c>
      <c r="N30" s="10">
        <f t="shared" si="0"/>
        <v>208.75</v>
      </c>
      <c r="O30" s="13">
        <f t="shared" si="1"/>
        <v>8141.25</v>
      </c>
      <c r="P30" s="21"/>
      <c r="Q30" s="19"/>
      <c r="R30" s="19"/>
      <c r="S30" s="19"/>
      <c r="T30" s="19"/>
      <c r="U30" s="19"/>
      <c r="V30" s="22"/>
    </row>
    <row r="31" spans="1:22" x14ac:dyDescent="0.25">
      <c r="A31" s="4">
        <v>44985</v>
      </c>
      <c r="B31" s="8">
        <v>35500</v>
      </c>
      <c r="C31" s="6">
        <v>8650</v>
      </c>
      <c r="D31" s="6">
        <f t="shared" si="2"/>
        <v>26850</v>
      </c>
      <c r="E31" s="10">
        <v>15300</v>
      </c>
      <c r="F31" s="6">
        <f t="shared" si="3"/>
        <v>11550</v>
      </c>
      <c r="G31" s="12">
        <v>3000</v>
      </c>
      <c r="H31" s="12"/>
      <c r="I31" s="12">
        <v>25000</v>
      </c>
      <c r="J31" s="12">
        <v>8000</v>
      </c>
      <c r="K31" s="12">
        <v>15500</v>
      </c>
      <c r="L31" s="10">
        <f t="shared" si="4"/>
        <v>51500</v>
      </c>
      <c r="N31" s="10">
        <f t="shared" si="0"/>
        <v>216.25</v>
      </c>
      <c r="O31" s="13">
        <f t="shared" si="1"/>
        <v>8433.75</v>
      </c>
      <c r="P31" s="19"/>
      <c r="Q31" s="19"/>
      <c r="R31" s="19"/>
      <c r="S31" s="19"/>
      <c r="T31" s="19"/>
      <c r="U31" s="19"/>
      <c r="V31" s="22"/>
    </row>
    <row r="32" spans="1:22" x14ac:dyDescent="0.25">
      <c r="A32" s="4"/>
      <c r="B32" s="8"/>
      <c r="C32" s="6"/>
      <c r="D32" s="6"/>
      <c r="E32" s="10"/>
      <c r="F32" s="6"/>
      <c r="G32" s="12"/>
      <c r="H32" s="12"/>
      <c r="I32" s="12"/>
      <c r="J32" s="12"/>
      <c r="K32" s="12"/>
      <c r="L32" s="10">
        <f t="shared" si="4"/>
        <v>0</v>
      </c>
      <c r="N32" s="10">
        <f t="shared" si="0"/>
        <v>0</v>
      </c>
      <c r="O32" s="13">
        <f t="shared" si="1"/>
        <v>0</v>
      </c>
      <c r="P32" s="19"/>
      <c r="Q32" s="19"/>
      <c r="R32" s="19"/>
      <c r="S32" s="19"/>
      <c r="T32" s="19"/>
      <c r="U32" s="19"/>
      <c r="V32" s="22"/>
    </row>
    <row r="33" spans="1:22" x14ac:dyDescent="0.25">
      <c r="A33" s="4"/>
      <c r="B33" s="8"/>
      <c r="C33" s="6"/>
      <c r="D33" s="6"/>
      <c r="E33" s="10"/>
      <c r="F33" s="6"/>
      <c r="G33" s="12"/>
      <c r="H33" s="12"/>
      <c r="I33" s="12"/>
      <c r="J33" s="12"/>
      <c r="K33" s="12"/>
      <c r="L33" s="10">
        <f t="shared" si="4"/>
        <v>0</v>
      </c>
      <c r="N33" s="10">
        <f t="shared" si="0"/>
        <v>0</v>
      </c>
      <c r="O33" s="13">
        <f t="shared" si="1"/>
        <v>0</v>
      </c>
      <c r="P33" s="19"/>
      <c r="Q33" s="19"/>
      <c r="R33" s="19"/>
      <c r="S33" s="19"/>
      <c r="T33" s="19"/>
      <c r="U33" s="19"/>
      <c r="V33" s="22"/>
    </row>
    <row r="34" spans="1:22" x14ac:dyDescent="0.25">
      <c r="A34" s="4"/>
      <c r="B34" s="8"/>
      <c r="C34" s="6"/>
      <c r="D34" s="6"/>
      <c r="E34" s="10"/>
      <c r="F34" s="6"/>
      <c r="G34" s="12"/>
      <c r="H34" s="12"/>
      <c r="I34" s="12"/>
      <c r="J34" s="12"/>
      <c r="K34" s="12"/>
      <c r="L34" s="10">
        <f t="shared" si="4"/>
        <v>0</v>
      </c>
      <c r="N34" s="10">
        <f t="shared" si="0"/>
        <v>0</v>
      </c>
      <c r="O34" s="13">
        <f t="shared" si="1"/>
        <v>0</v>
      </c>
      <c r="P34" s="19"/>
      <c r="Q34" s="19"/>
      <c r="R34" s="19"/>
      <c r="S34" s="19"/>
      <c r="T34" s="19"/>
      <c r="U34" s="19"/>
      <c r="V34" s="22"/>
    </row>
    <row r="35" spans="1:22" x14ac:dyDescent="0.25">
      <c r="A35" s="18" t="s">
        <v>17</v>
      </c>
      <c r="B35" s="8">
        <f>SUM(B4:B34)</f>
        <v>2357100</v>
      </c>
      <c r="C35" s="6">
        <f>SUM(C4:C34)</f>
        <v>718400</v>
      </c>
      <c r="D35" s="6">
        <f>SUM(D4:D34)</f>
        <v>1638700</v>
      </c>
      <c r="E35" s="10">
        <f>SUM(E4:E34)</f>
        <v>290990</v>
      </c>
      <c r="F35" s="6">
        <f>SUM(F4:F34)</f>
        <v>1347880</v>
      </c>
      <c r="G35" s="12">
        <f t="shared" ref="G35" si="5">SUM(G4:G34)</f>
        <v>63000</v>
      </c>
      <c r="H35" s="12">
        <f>SUM(H3:H34)</f>
        <v>33300</v>
      </c>
      <c r="I35" s="12">
        <f>SUM(I4:I34)</f>
        <v>29000</v>
      </c>
      <c r="J35" s="12">
        <f>SUM(J4:J34)</f>
        <v>30000</v>
      </c>
      <c r="K35" s="12">
        <f>SUM(K4:K34)</f>
        <v>25000</v>
      </c>
      <c r="L35" s="10">
        <f>SUM(L4:L34)</f>
        <v>180300</v>
      </c>
      <c r="N35" s="10">
        <f>SUM(N4:N34)</f>
        <v>17960</v>
      </c>
      <c r="O35" s="13">
        <f>SUM(O4:O34)</f>
        <v>700440</v>
      </c>
      <c r="P35" s="19"/>
      <c r="Q35" s="19"/>
      <c r="R35" s="19"/>
      <c r="S35" s="19"/>
      <c r="T35" s="19"/>
      <c r="U35" s="19"/>
      <c r="V35" s="22"/>
    </row>
    <row r="36" spans="1:22" x14ac:dyDescent="0.25">
      <c r="A36" s="1"/>
    </row>
    <row r="37" spans="1:22" x14ac:dyDescent="0.25">
      <c r="A37" s="1"/>
    </row>
    <row r="38" spans="1:22" x14ac:dyDescent="0.25">
      <c r="A38" s="1"/>
    </row>
    <row r="39" spans="1:22" x14ac:dyDescent="0.25">
      <c r="A39" s="1"/>
    </row>
    <row r="40" spans="1:22" x14ac:dyDescent="0.25">
      <c r="A40" s="1"/>
    </row>
    <row r="41" spans="1:22" x14ac:dyDescent="0.25">
      <c r="A41" s="1"/>
    </row>
    <row r="42" spans="1:22" x14ac:dyDescent="0.25">
      <c r="A42" s="1"/>
    </row>
    <row r="43" spans="1:22" x14ac:dyDescent="0.25">
      <c r="A43" s="1"/>
    </row>
    <row r="44" spans="1:22" x14ac:dyDescent="0.25">
      <c r="A44" s="1"/>
    </row>
    <row r="45" spans="1:22" x14ac:dyDescent="0.25">
      <c r="A45" s="1"/>
    </row>
    <row r="46" spans="1:22" x14ac:dyDescent="0.25">
      <c r="A46" s="1"/>
    </row>
    <row r="47" spans="1:22" x14ac:dyDescent="0.25">
      <c r="A47" s="1"/>
    </row>
    <row r="48" spans="1:2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 May 2023</vt:lpstr>
      <vt:lpstr>June 2023</vt:lpstr>
      <vt:lpstr>July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2022-07-31T14:10:18Z</cp:lastPrinted>
  <dcterms:created xsi:type="dcterms:W3CDTF">2022-05-31T14:36:52Z</dcterms:created>
  <dcterms:modified xsi:type="dcterms:W3CDTF">2023-08-01T18:11:23Z</dcterms:modified>
</cp:coreProperties>
</file>