
<file path=[Content_Types].xml><?xml version="1.0" encoding="utf-8"?>
<Types xmlns="http://schemas.openxmlformats.org/package/2006/content-type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pivotCache/pivotCacheDefinition5.xml" ContentType="application/vnd.openxmlformats-officedocument.spreadsheetml.pivotCacheDefinition+xml"/>
  <Override PartName="/xl/timelineCaches/timelineCache1.xml" ContentType="application/vnd.ms-excel.timeline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codeName="ThisWorkbook" defaultThemeVersion="166925"/>
  <mc:AlternateContent xmlns:mc="http://schemas.openxmlformats.org/markup-compatibility/2006">
    <mc:Choice Requires="x15">
      <x15ac:absPath xmlns:x15ac="http://schemas.microsoft.com/office/spreadsheetml/2010/11/ac" url="D:\Excel for Data Analysis\Projects\"/>
    </mc:Choice>
  </mc:AlternateContent>
  <xr:revisionPtr revIDLastSave="0" documentId="13_ncr:1_{BE4FAF45-21AE-48BC-8A98-ADF4617DA147}" xr6:coauthVersionLast="47" xr6:coauthVersionMax="47" xr10:uidLastSave="{00000000-0000-0000-0000-000000000000}"/>
  <bookViews>
    <workbookView xWindow="-120" yWindow="-120" windowWidth="20730" windowHeight="11160" activeTab="2" xr2:uid="{9E085BF1-FEA1-44FA-9FC9-17627BACF057}"/>
  </bookViews>
  <sheets>
    <sheet name="Dashboard" sheetId="6" r:id="rId1"/>
    <sheet name="Orders" sheetId="1" r:id="rId2"/>
    <sheet name="coffee type sales" sheetId="7" r:id="rId3"/>
    <sheet name="Sales over time" sheetId="4" r:id="rId4"/>
    <sheet name="country&amp;customer" sheetId="5" r:id="rId5"/>
    <sheet name="customer" sheetId="2" r:id="rId6"/>
    <sheet name="product" sheetId="3" r:id="rId7"/>
  </sheets>
  <definedNames>
    <definedName name="_xlnm._FilterDatabase" localSheetId="5" hidden="1">customer!$A$1:$I$1001</definedName>
    <definedName name="_xlnm._FilterDatabase" localSheetId="1" hidden="1">Orders!$A$1:$O$1001</definedName>
    <definedName name="_xlcn.WorksheetConnection_Dataanalyisrealproject.xlsxTable21" hidden="1">Table2[]</definedName>
    <definedName name="Slicer_Loyalty_Card">#N/A</definedName>
    <definedName name="Slicer_Roast_Type__Full_Name">#N/A</definedName>
    <definedName name="Slicer_Size">#N/A</definedName>
    <definedName name="Timeline_Order_Date">#N/A</definedName>
  </definedNames>
  <calcPr calcId="191029"/>
  <pivotCaches>
    <pivotCache cacheId="52" r:id="rId8"/>
    <pivotCache cacheId="55" r:id="rId9"/>
    <pivotCache cacheId="58" r:id="rId10"/>
  </pivotCaches>
  <extLst>
    <ext xmlns:x14="http://schemas.microsoft.com/office/spreadsheetml/2009/9/main" uri="{876F7934-8845-4945-9796-88D515C7AA90}">
      <x14:pivotCaches>
        <pivotCache cacheId="3" r:id="rId11"/>
      </x14:pivotCaches>
    </ext>
    <ext xmlns:x14="http://schemas.microsoft.com/office/spreadsheetml/2009/9/main" uri="{BBE1A952-AA13-448e-AADC-164F8A28A991}">
      <x14:slicerCaches>
        <x14:slicerCache r:id="rId12"/>
        <x14:slicerCache r:id="rId13"/>
        <x14:slicerCache r:id="rId14"/>
      </x14:slicerCaches>
    </ext>
    <ext xmlns:x14="http://schemas.microsoft.com/office/spreadsheetml/2009/9/main" uri="{79F54976-1DA5-4618-B147-4CDE4B953A38}">
      <x14:workbookPr/>
    </ext>
    <ext xmlns:x15="http://schemas.microsoft.com/office/spreadsheetml/2010/11/main" uri="{A2CB5862-8E78-49c6-8D9D-AF26E26ADB89}">
      <x15:timelineCachePivotCaches>
        <pivotCache cacheId="4" r:id="rId15"/>
      </x15:timelineCachePivotCaches>
    </ext>
    <ext xmlns:x15="http://schemas.microsoft.com/office/spreadsheetml/2010/11/main" uri="{D0CA8CA8-9F24-4464-BF8E-62219DCF47F9}">
      <x15:timelineCacheRefs>
        <x15:timelineCacheRef r:id="rId16"/>
      </x15:timelineCacheRefs>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Table2" name="Table2" connection="WorksheetConnection_Data analyis real project.xlsx!Table2"/>
        </x15:modelTables>
        <x15:extLst>
          <ext xmlns:x16="http://schemas.microsoft.com/office/spreadsheetml/2014/11/main" uri="{9835A34E-60A6-4A7C-AAB8-D5F71C897F49}">
            <x16:modelTimeGroupings>
              <x16:modelTimeGrouping tableName="Table2" columnName="Order Date" columnId="Order Date">
                <x16:calculatedTimeColumn columnName="Order Date (Year)" columnId="Order Date (Year)" contentType="years" isSelected="1"/>
                <x16:calculatedTimeColumn columnName="Order Date (Quarter)" columnId="Order Date (Quarter)" contentType="quarters" isSelected="1"/>
                <x16:calculatedTimeColumn columnName="Order Date (Month Index)" columnId="Order Date (Month Index)" contentType="monthsindex" isSelected="1"/>
                <x16:calculatedTimeColumn columnName="Order Date (Month)" columnId="Order Date (Month)" contentType="months" isSelected="1"/>
              </x16:modelTimeGrouping>
            </x16:modelTimeGroupings>
          </ext>
        </x15:extLst>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T5" i="1" l="1" a="1"/>
  <c r="T5" i="1"/>
  <c r="G2" i="1"/>
  <c r="G3" i="1"/>
  <c r="G4" i="1"/>
  <c r="G5" i="1"/>
  <c r="G6" i="1"/>
  <c r="G7" i="1"/>
  <c r="G8" i="1"/>
  <c r="G9" i="1"/>
  <c r="G10" i="1"/>
  <c r="G11" i="1"/>
  <c r="G12" i="1"/>
  <c r="G13" i="1"/>
  <c r="G14" i="1"/>
  <c r="G15" i="1"/>
  <c r="G16" i="1"/>
  <c r="G17" i="1"/>
  <c r="G18" i="1"/>
  <c r="G19" i="1"/>
  <c r="G20" i="1"/>
  <c r="G21" i="1"/>
  <c r="G22" i="1"/>
  <c r="G23" i="1"/>
  <c r="G24" i="1"/>
  <c r="G25" i="1"/>
  <c r="G26" i="1"/>
  <c r="G27" i="1"/>
  <c r="G28" i="1"/>
  <c r="G29" i="1"/>
  <c r="G30" i="1"/>
  <c r="G31" i="1"/>
  <c r="G32" i="1"/>
  <c r="G33" i="1"/>
  <c r="G34" i="1"/>
  <c r="G35" i="1"/>
  <c r="G36" i="1"/>
  <c r="G37" i="1"/>
  <c r="G38" i="1"/>
  <c r="G39" i="1"/>
  <c r="G40" i="1"/>
  <c r="G41" i="1"/>
  <c r="G42" i="1"/>
  <c r="G43" i="1"/>
  <c r="G44" i="1"/>
  <c r="G45" i="1"/>
  <c r="G46" i="1"/>
  <c r="G47" i="1"/>
  <c r="G48" i="1"/>
  <c r="G49" i="1"/>
  <c r="G50" i="1"/>
  <c r="G51" i="1"/>
  <c r="G52" i="1"/>
  <c r="G53" i="1"/>
  <c r="G54" i="1"/>
  <c r="G55" i="1"/>
  <c r="G56" i="1"/>
  <c r="G57" i="1"/>
  <c r="G58" i="1"/>
  <c r="G59" i="1"/>
  <c r="G60" i="1"/>
  <c r="G61" i="1"/>
  <c r="G62" i="1"/>
  <c r="G63" i="1"/>
  <c r="G64" i="1"/>
  <c r="G65" i="1"/>
  <c r="G66" i="1"/>
  <c r="G67" i="1"/>
  <c r="G68" i="1"/>
  <c r="G69" i="1"/>
  <c r="G70" i="1"/>
  <c r="G71" i="1"/>
  <c r="G72" i="1"/>
  <c r="G73" i="1"/>
  <c r="G74" i="1"/>
  <c r="G75" i="1"/>
  <c r="G76" i="1"/>
  <c r="G77" i="1"/>
  <c r="G78" i="1"/>
  <c r="G79" i="1"/>
  <c r="G80" i="1"/>
  <c r="G81" i="1"/>
  <c r="G82" i="1"/>
  <c r="G83" i="1"/>
  <c r="G84" i="1"/>
  <c r="G85" i="1"/>
  <c r="G86" i="1"/>
  <c r="G87" i="1"/>
  <c r="G88" i="1"/>
  <c r="G89" i="1"/>
  <c r="G90" i="1"/>
  <c r="G91" i="1"/>
  <c r="G92" i="1"/>
  <c r="G93" i="1"/>
  <c r="G94" i="1"/>
  <c r="G95" i="1"/>
  <c r="G96" i="1"/>
  <c r="G97" i="1"/>
  <c r="G98" i="1"/>
  <c r="G99" i="1"/>
  <c r="G100" i="1"/>
  <c r="G101" i="1"/>
  <c r="G102" i="1"/>
  <c r="G103" i="1"/>
  <c r="G104" i="1"/>
  <c r="G105" i="1"/>
  <c r="G106" i="1"/>
  <c r="G107" i="1"/>
  <c r="G108" i="1"/>
  <c r="G109" i="1"/>
  <c r="G110" i="1"/>
  <c r="G111" i="1"/>
  <c r="G112" i="1"/>
  <c r="G113" i="1"/>
  <c r="G114" i="1"/>
  <c r="G115" i="1"/>
  <c r="G116" i="1"/>
  <c r="G117" i="1"/>
  <c r="G118" i="1"/>
  <c r="G119" i="1"/>
  <c r="G120" i="1"/>
  <c r="G121" i="1"/>
  <c r="G122" i="1"/>
  <c r="G123" i="1"/>
  <c r="G124" i="1"/>
  <c r="G125" i="1"/>
  <c r="G126" i="1"/>
  <c r="G127" i="1"/>
  <c r="G128" i="1"/>
  <c r="G129" i="1"/>
  <c r="G130" i="1"/>
  <c r="G131" i="1"/>
  <c r="G132" i="1"/>
  <c r="G133" i="1"/>
  <c r="G134" i="1"/>
  <c r="G135" i="1"/>
  <c r="G136" i="1"/>
  <c r="G137" i="1"/>
  <c r="G138" i="1"/>
  <c r="G139" i="1"/>
  <c r="G140" i="1"/>
  <c r="G141" i="1"/>
  <c r="G142" i="1"/>
  <c r="G143" i="1"/>
  <c r="G144" i="1"/>
  <c r="G145" i="1"/>
  <c r="G146" i="1"/>
  <c r="G147" i="1"/>
  <c r="G148" i="1"/>
  <c r="G149" i="1"/>
  <c r="G150" i="1"/>
  <c r="G151" i="1"/>
  <c r="G152" i="1"/>
  <c r="G153" i="1"/>
  <c r="G154" i="1"/>
  <c r="G155" i="1"/>
  <c r="G156" i="1"/>
  <c r="G157" i="1"/>
  <c r="G158" i="1"/>
  <c r="G159" i="1"/>
  <c r="G160" i="1"/>
  <c r="G161" i="1"/>
  <c r="G162" i="1"/>
  <c r="G163" i="1"/>
  <c r="G164" i="1"/>
  <c r="G165" i="1"/>
  <c r="G166" i="1"/>
  <c r="G167" i="1"/>
  <c r="G168" i="1"/>
  <c r="G169" i="1"/>
  <c r="G170" i="1"/>
  <c r="G171" i="1"/>
  <c r="G172" i="1"/>
  <c r="G173" i="1"/>
  <c r="G174" i="1"/>
  <c r="G175" i="1"/>
  <c r="G176" i="1"/>
  <c r="G177" i="1"/>
  <c r="G178" i="1"/>
  <c r="G179" i="1"/>
  <c r="G180" i="1"/>
  <c r="G181" i="1"/>
  <c r="G182" i="1"/>
  <c r="G183" i="1"/>
  <c r="G184" i="1"/>
  <c r="G185" i="1"/>
  <c r="G186" i="1"/>
  <c r="G187" i="1"/>
  <c r="G188" i="1"/>
  <c r="G189" i="1"/>
  <c r="G190" i="1"/>
  <c r="G191" i="1"/>
  <c r="G192" i="1"/>
  <c r="G193" i="1"/>
  <c r="G194" i="1"/>
  <c r="G195" i="1"/>
  <c r="G196" i="1"/>
  <c r="G197" i="1"/>
  <c r="G198" i="1"/>
  <c r="G199" i="1"/>
  <c r="G200" i="1"/>
  <c r="G201" i="1"/>
  <c r="G202" i="1"/>
  <c r="G203" i="1"/>
  <c r="G204" i="1"/>
  <c r="G205" i="1"/>
  <c r="G206" i="1"/>
  <c r="G207" i="1"/>
  <c r="G208" i="1"/>
  <c r="G209" i="1"/>
  <c r="G210" i="1"/>
  <c r="G211" i="1"/>
  <c r="G212" i="1"/>
  <c r="G213" i="1"/>
  <c r="G214" i="1"/>
  <c r="G215" i="1"/>
  <c r="G216" i="1"/>
  <c r="G217" i="1"/>
  <c r="G218" i="1"/>
  <c r="G219" i="1"/>
  <c r="G220" i="1"/>
  <c r="G221" i="1"/>
  <c r="G222" i="1"/>
  <c r="G223" i="1"/>
  <c r="G224" i="1"/>
  <c r="G225" i="1"/>
  <c r="G226" i="1"/>
  <c r="G227" i="1"/>
  <c r="G228" i="1"/>
  <c r="G229" i="1"/>
  <c r="G230" i="1"/>
  <c r="G231" i="1"/>
  <c r="G232" i="1"/>
  <c r="G233" i="1"/>
  <c r="G234" i="1"/>
  <c r="G235" i="1"/>
  <c r="G236" i="1"/>
  <c r="G237" i="1"/>
  <c r="G238" i="1"/>
  <c r="G239" i="1"/>
  <c r="G240" i="1"/>
  <c r="G241" i="1"/>
  <c r="G242" i="1"/>
  <c r="G243" i="1"/>
  <c r="G244" i="1"/>
  <c r="G245" i="1"/>
  <c r="G246" i="1"/>
  <c r="G247" i="1"/>
  <c r="G248" i="1"/>
  <c r="G249" i="1"/>
  <c r="G250" i="1"/>
  <c r="G251" i="1"/>
  <c r="G252" i="1"/>
  <c r="G253" i="1"/>
  <c r="G254" i="1"/>
  <c r="G255" i="1"/>
  <c r="G256" i="1"/>
  <c r="G257" i="1"/>
  <c r="G258" i="1"/>
  <c r="G259" i="1"/>
  <c r="G260" i="1"/>
  <c r="G261" i="1"/>
  <c r="G262" i="1"/>
  <c r="G263" i="1"/>
  <c r="G264" i="1"/>
  <c r="G265" i="1"/>
  <c r="G266" i="1"/>
  <c r="G267" i="1"/>
  <c r="G268" i="1"/>
  <c r="G269" i="1"/>
  <c r="G270" i="1"/>
  <c r="G271" i="1"/>
  <c r="G272" i="1"/>
  <c r="G273" i="1"/>
  <c r="G274" i="1"/>
  <c r="G275" i="1"/>
  <c r="G276" i="1"/>
  <c r="G277" i="1"/>
  <c r="G278" i="1"/>
  <c r="G279" i="1"/>
  <c r="G280" i="1"/>
  <c r="G281" i="1"/>
  <c r="G282" i="1"/>
  <c r="G283" i="1"/>
  <c r="G284" i="1"/>
  <c r="G285" i="1"/>
  <c r="G286" i="1"/>
  <c r="G287" i="1"/>
  <c r="G288" i="1"/>
  <c r="G289" i="1"/>
  <c r="G290" i="1"/>
  <c r="G291" i="1"/>
  <c r="G292" i="1"/>
  <c r="G293" i="1"/>
  <c r="G294" i="1"/>
  <c r="G295" i="1"/>
  <c r="G296" i="1"/>
  <c r="G297" i="1"/>
  <c r="G298" i="1"/>
  <c r="G299" i="1"/>
  <c r="G300" i="1"/>
  <c r="G301" i="1"/>
  <c r="G302" i="1"/>
  <c r="G303" i="1"/>
  <c r="G304" i="1"/>
  <c r="G305" i="1"/>
  <c r="G306" i="1"/>
  <c r="G307" i="1"/>
  <c r="G308" i="1"/>
  <c r="G309" i="1"/>
  <c r="G310" i="1"/>
  <c r="G311" i="1"/>
  <c r="G312" i="1"/>
  <c r="G313" i="1"/>
  <c r="G314" i="1"/>
  <c r="G315" i="1"/>
  <c r="G316" i="1"/>
  <c r="G317" i="1"/>
  <c r="G318" i="1"/>
  <c r="G319" i="1"/>
  <c r="G320" i="1"/>
  <c r="G321" i="1"/>
  <c r="G322" i="1"/>
  <c r="G323" i="1"/>
  <c r="G324" i="1"/>
  <c r="G325" i="1"/>
  <c r="G326" i="1"/>
  <c r="G327" i="1"/>
  <c r="G328" i="1"/>
  <c r="G329" i="1"/>
  <c r="G330" i="1"/>
  <c r="G331" i="1"/>
  <c r="G332" i="1"/>
  <c r="G333" i="1"/>
  <c r="G334" i="1"/>
  <c r="G335" i="1"/>
  <c r="G336" i="1"/>
  <c r="G337" i="1"/>
  <c r="G338" i="1"/>
  <c r="G339" i="1"/>
  <c r="G340" i="1"/>
  <c r="G341" i="1"/>
  <c r="G342" i="1"/>
  <c r="G343" i="1"/>
  <c r="G344" i="1"/>
  <c r="G345" i="1"/>
  <c r="G346" i="1"/>
  <c r="G347" i="1"/>
  <c r="G348" i="1"/>
  <c r="G349" i="1"/>
  <c r="G350" i="1"/>
  <c r="G351" i="1"/>
  <c r="G352" i="1"/>
  <c r="G353" i="1"/>
  <c r="G354" i="1"/>
  <c r="G355" i="1"/>
  <c r="G356" i="1"/>
  <c r="G357" i="1"/>
  <c r="G358" i="1"/>
  <c r="G359" i="1"/>
  <c r="G360" i="1"/>
  <c r="G361" i="1"/>
  <c r="G362" i="1"/>
  <c r="G363" i="1"/>
  <c r="G364" i="1"/>
  <c r="G365" i="1"/>
  <c r="G366" i="1"/>
  <c r="G367" i="1"/>
  <c r="G368" i="1"/>
  <c r="G369" i="1"/>
  <c r="G370" i="1"/>
  <c r="G371" i="1"/>
  <c r="G372" i="1"/>
  <c r="G373" i="1"/>
  <c r="G374" i="1"/>
  <c r="G375" i="1"/>
  <c r="G376" i="1"/>
  <c r="G377" i="1"/>
  <c r="G378" i="1"/>
  <c r="G379" i="1"/>
  <c r="G380" i="1"/>
  <c r="G381" i="1"/>
  <c r="G382" i="1"/>
  <c r="G383" i="1"/>
  <c r="G384" i="1"/>
  <c r="G385" i="1"/>
  <c r="G386" i="1"/>
  <c r="G387" i="1"/>
  <c r="G388" i="1"/>
  <c r="G389" i="1"/>
  <c r="G390" i="1"/>
  <c r="G391" i="1"/>
  <c r="G392" i="1"/>
  <c r="G393" i="1"/>
  <c r="G394" i="1"/>
  <c r="G395" i="1"/>
  <c r="G396" i="1"/>
  <c r="G397" i="1"/>
  <c r="G398" i="1"/>
  <c r="G399" i="1"/>
  <c r="G400" i="1"/>
  <c r="G401" i="1"/>
  <c r="G402" i="1"/>
  <c r="G403" i="1"/>
  <c r="G404" i="1"/>
  <c r="G405" i="1"/>
  <c r="G406" i="1"/>
  <c r="G407" i="1"/>
  <c r="G408" i="1"/>
  <c r="G409" i="1"/>
  <c r="G410" i="1"/>
  <c r="G411" i="1"/>
  <c r="G412" i="1"/>
  <c r="G413" i="1"/>
  <c r="G414" i="1"/>
  <c r="G415" i="1"/>
  <c r="G416" i="1"/>
  <c r="G417" i="1"/>
  <c r="G418" i="1"/>
  <c r="G419" i="1"/>
  <c r="G420" i="1"/>
  <c r="G421" i="1"/>
  <c r="G422" i="1"/>
  <c r="G423" i="1"/>
  <c r="G424" i="1"/>
  <c r="G425" i="1"/>
  <c r="G426" i="1"/>
  <c r="G427" i="1"/>
  <c r="G428" i="1"/>
  <c r="G429" i="1"/>
  <c r="G430" i="1"/>
  <c r="G431" i="1"/>
  <c r="G432" i="1"/>
  <c r="G433" i="1"/>
  <c r="G434" i="1"/>
  <c r="G435" i="1"/>
  <c r="G436" i="1"/>
  <c r="G437" i="1"/>
  <c r="G438" i="1"/>
  <c r="G439" i="1"/>
  <c r="G440" i="1"/>
  <c r="G441" i="1"/>
  <c r="G442" i="1"/>
  <c r="G443" i="1"/>
  <c r="G444" i="1"/>
  <c r="G445" i="1"/>
  <c r="G446" i="1"/>
  <c r="G447" i="1"/>
  <c r="G448" i="1"/>
  <c r="G449" i="1"/>
  <c r="G450" i="1"/>
  <c r="G451" i="1"/>
  <c r="G452" i="1"/>
  <c r="G453" i="1"/>
  <c r="G454" i="1"/>
  <c r="G455" i="1"/>
  <c r="G456" i="1"/>
  <c r="G457" i="1"/>
  <c r="G458" i="1"/>
  <c r="G459" i="1"/>
  <c r="G460" i="1"/>
  <c r="G461" i="1"/>
  <c r="G462" i="1"/>
  <c r="G463" i="1"/>
  <c r="G464" i="1"/>
  <c r="G465" i="1"/>
  <c r="G466" i="1"/>
  <c r="G467" i="1"/>
  <c r="G468" i="1"/>
  <c r="G469" i="1"/>
  <c r="G470" i="1"/>
  <c r="G471" i="1"/>
  <c r="G472" i="1"/>
  <c r="G473" i="1"/>
  <c r="G474" i="1"/>
  <c r="G475" i="1"/>
  <c r="G476" i="1"/>
  <c r="G477" i="1"/>
  <c r="G478" i="1"/>
  <c r="G479" i="1"/>
  <c r="G480" i="1"/>
  <c r="G481" i="1"/>
  <c r="G482" i="1"/>
  <c r="G483" i="1"/>
  <c r="G484" i="1"/>
  <c r="G485" i="1"/>
  <c r="G486" i="1"/>
  <c r="G487" i="1"/>
  <c r="G488" i="1"/>
  <c r="G489" i="1"/>
  <c r="G490" i="1"/>
  <c r="G491" i="1"/>
  <c r="G492" i="1"/>
  <c r="G493" i="1"/>
  <c r="G494" i="1"/>
  <c r="G495" i="1"/>
  <c r="G496" i="1"/>
  <c r="G497" i="1"/>
  <c r="G498" i="1"/>
  <c r="G499" i="1"/>
  <c r="G500" i="1"/>
  <c r="G501" i="1"/>
  <c r="G502" i="1"/>
  <c r="G503" i="1"/>
  <c r="G504" i="1"/>
  <c r="G505" i="1"/>
  <c r="G506" i="1"/>
  <c r="G507" i="1"/>
  <c r="G508" i="1"/>
  <c r="G509" i="1"/>
  <c r="G510" i="1"/>
  <c r="G511" i="1"/>
  <c r="G512" i="1"/>
  <c r="G513" i="1"/>
  <c r="G514" i="1"/>
  <c r="G515" i="1"/>
  <c r="G516" i="1"/>
  <c r="G517" i="1"/>
  <c r="G518" i="1"/>
  <c r="G519" i="1"/>
  <c r="G520" i="1"/>
  <c r="G521" i="1"/>
  <c r="G522" i="1"/>
  <c r="G523" i="1"/>
  <c r="G524" i="1"/>
  <c r="G525" i="1"/>
  <c r="G526" i="1"/>
  <c r="G527" i="1"/>
  <c r="G528" i="1"/>
  <c r="G529" i="1"/>
  <c r="G530" i="1"/>
  <c r="G531" i="1"/>
  <c r="G532" i="1"/>
  <c r="G533" i="1"/>
  <c r="G534" i="1"/>
  <c r="G535" i="1"/>
  <c r="G536" i="1"/>
  <c r="G537" i="1"/>
  <c r="G538" i="1"/>
  <c r="G539" i="1"/>
  <c r="G540" i="1"/>
  <c r="G541" i="1"/>
  <c r="G542" i="1"/>
  <c r="G543" i="1"/>
  <c r="G544" i="1"/>
  <c r="G545" i="1"/>
  <c r="G546" i="1"/>
  <c r="G547" i="1"/>
  <c r="G548" i="1"/>
  <c r="G549" i="1"/>
  <c r="G550" i="1"/>
  <c r="G551" i="1"/>
  <c r="G552" i="1"/>
  <c r="G553" i="1"/>
  <c r="G554" i="1"/>
  <c r="G555" i="1"/>
  <c r="G556" i="1"/>
  <c r="G557" i="1"/>
  <c r="G558" i="1"/>
  <c r="G559" i="1"/>
  <c r="G560" i="1"/>
  <c r="G561" i="1"/>
  <c r="G562" i="1"/>
  <c r="G563" i="1"/>
  <c r="G564" i="1"/>
  <c r="G565" i="1"/>
  <c r="G566" i="1"/>
  <c r="G567" i="1"/>
  <c r="G568" i="1"/>
  <c r="G569" i="1"/>
  <c r="G570" i="1"/>
  <c r="G571" i="1"/>
  <c r="G572" i="1"/>
  <c r="G573" i="1"/>
  <c r="G574" i="1"/>
  <c r="G575" i="1"/>
  <c r="G576" i="1"/>
  <c r="G577" i="1"/>
  <c r="G578" i="1"/>
  <c r="G579" i="1"/>
  <c r="G580" i="1"/>
  <c r="G581" i="1"/>
  <c r="G582" i="1"/>
  <c r="G583" i="1"/>
  <c r="G584" i="1"/>
  <c r="G585" i="1"/>
  <c r="G586" i="1"/>
  <c r="G587" i="1"/>
  <c r="G588" i="1"/>
  <c r="G589" i="1"/>
  <c r="G590" i="1"/>
  <c r="G591" i="1"/>
  <c r="G592" i="1"/>
  <c r="G593" i="1"/>
  <c r="G594" i="1"/>
  <c r="G595" i="1"/>
  <c r="G596" i="1"/>
  <c r="G597" i="1"/>
  <c r="G598" i="1"/>
  <c r="G599" i="1"/>
  <c r="G600" i="1"/>
  <c r="G601" i="1"/>
  <c r="G602" i="1"/>
  <c r="G603" i="1"/>
  <c r="G604" i="1"/>
  <c r="G605" i="1"/>
  <c r="G606" i="1"/>
  <c r="G607" i="1"/>
  <c r="G608" i="1"/>
  <c r="G609" i="1"/>
  <c r="G610" i="1"/>
  <c r="G611" i="1"/>
  <c r="G612" i="1"/>
  <c r="G613" i="1"/>
  <c r="G614" i="1"/>
  <c r="G615" i="1"/>
  <c r="G616" i="1"/>
  <c r="G617" i="1"/>
  <c r="G618" i="1"/>
  <c r="G619" i="1"/>
  <c r="G620" i="1"/>
  <c r="G621" i="1"/>
  <c r="G622" i="1"/>
  <c r="G623" i="1"/>
  <c r="G624" i="1"/>
  <c r="G625" i="1"/>
  <c r="G626" i="1"/>
  <c r="G627" i="1"/>
  <c r="G628" i="1"/>
  <c r="G629" i="1"/>
  <c r="G630" i="1"/>
  <c r="G631" i="1"/>
  <c r="G632" i="1"/>
  <c r="G633" i="1"/>
  <c r="G634" i="1"/>
  <c r="G635" i="1"/>
  <c r="G636" i="1"/>
  <c r="G637" i="1"/>
  <c r="G638" i="1"/>
  <c r="G639" i="1"/>
  <c r="G640" i="1"/>
  <c r="G641" i="1"/>
  <c r="G642" i="1"/>
  <c r="G643" i="1"/>
  <c r="G644" i="1"/>
  <c r="G645" i="1"/>
  <c r="G646" i="1"/>
  <c r="G647" i="1"/>
  <c r="G648" i="1"/>
  <c r="G649" i="1"/>
  <c r="G650" i="1"/>
  <c r="G651" i="1"/>
  <c r="G652" i="1"/>
  <c r="G653" i="1"/>
  <c r="G654" i="1"/>
  <c r="G655" i="1"/>
  <c r="G656" i="1"/>
  <c r="G657" i="1"/>
  <c r="G658" i="1"/>
  <c r="G659" i="1"/>
  <c r="G660" i="1"/>
  <c r="G661" i="1"/>
  <c r="G662" i="1"/>
  <c r="G663" i="1"/>
  <c r="G664" i="1"/>
  <c r="G665" i="1"/>
  <c r="G666" i="1"/>
  <c r="G667" i="1"/>
  <c r="G668" i="1"/>
  <c r="G669" i="1"/>
  <c r="G670" i="1"/>
  <c r="G671" i="1"/>
  <c r="G672" i="1"/>
  <c r="G673" i="1"/>
  <c r="G674" i="1"/>
  <c r="G675" i="1"/>
  <c r="G676" i="1"/>
  <c r="G677" i="1"/>
  <c r="G678" i="1"/>
  <c r="G679" i="1"/>
  <c r="G680" i="1"/>
  <c r="G681" i="1"/>
  <c r="G682" i="1"/>
  <c r="G683" i="1"/>
  <c r="G684" i="1"/>
  <c r="G685" i="1"/>
  <c r="G686" i="1"/>
  <c r="G687" i="1"/>
  <c r="G688" i="1"/>
  <c r="G689" i="1"/>
  <c r="G690" i="1"/>
  <c r="G691" i="1"/>
  <c r="G692" i="1"/>
  <c r="G693" i="1"/>
  <c r="G694" i="1"/>
  <c r="G695" i="1"/>
  <c r="G696" i="1"/>
  <c r="G697" i="1"/>
  <c r="G698" i="1"/>
  <c r="G699" i="1"/>
  <c r="G700" i="1"/>
  <c r="G701" i="1"/>
  <c r="G702" i="1"/>
  <c r="G703" i="1"/>
  <c r="G704" i="1"/>
  <c r="G705" i="1"/>
  <c r="G706" i="1"/>
  <c r="G707" i="1"/>
  <c r="G708" i="1"/>
  <c r="G709" i="1"/>
  <c r="G710" i="1"/>
  <c r="G711" i="1"/>
  <c r="G712" i="1"/>
  <c r="G713" i="1"/>
  <c r="G714" i="1"/>
  <c r="G715" i="1"/>
  <c r="G716" i="1"/>
  <c r="G717" i="1"/>
  <c r="G718" i="1"/>
  <c r="G719" i="1"/>
  <c r="G720" i="1"/>
  <c r="G721" i="1"/>
  <c r="G722" i="1"/>
  <c r="G723" i="1"/>
  <c r="G724" i="1"/>
  <c r="G725" i="1"/>
  <c r="G726" i="1"/>
  <c r="G727" i="1"/>
  <c r="G728" i="1"/>
  <c r="G729" i="1"/>
  <c r="G730" i="1"/>
  <c r="G731" i="1"/>
  <c r="G732" i="1"/>
  <c r="G733" i="1"/>
  <c r="G734" i="1"/>
  <c r="G735" i="1"/>
  <c r="G736" i="1"/>
  <c r="G737" i="1"/>
  <c r="G738" i="1"/>
  <c r="G739" i="1"/>
  <c r="G740" i="1"/>
  <c r="G741" i="1"/>
  <c r="G742" i="1"/>
  <c r="G743" i="1"/>
  <c r="G744" i="1"/>
  <c r="G745" i="1"/>
  <c r="G746" i="1"/>
  <c r="G747" i="1"/>
  <c r="G748" i="1"/>
  <c r="G749" i="1"/>
  <c r="G750" i="1"/>
  <c r="G751" i="1"/>
  <c r="G752" i="1"/>
  <c r="G753" i="1"/>
  <c r="G754" i="1"/>
  <c r="G755" i="1"/>
  <c r="G756" i="1"/>
  <c r="G757" i="1"/>
  <c r="G758" i="1"/>
  <c r="G759" i="1"/>
  <c r="G760" i="1"/>
  <c r="G761" i="1"/>
  <c r="G762" i="1"/>
  <c r="G763" i="1"/>
  <c r="G764" i="1"/>
  <c r="G765" i="1"/>
  <c r="G766" i="1"/>
  <c r="G767" i="1"/>
  <c r="G768" i="1"/>
  <c r="G769" i="1"/>
  <c r="G770" i="1"/>
  <c r="G771" i="1"/>
  <c r="G772" i="1"/>
  <c r="G773" i="1"/>
  <c r="G774" i="1"/>
  <c r="G775" i="1"/>
  <c r="G776" i="1"/>
  <c r="G777" i="1"/>
  <c r="G778" i="1"/>
  <c r="G779" i="1"/>
  <c r="G780" i="1"/>
  <c r="G781" i="1"/>
  <c r="G782" i="1"/>
  <c r="G783" i="1"/>
  <c r="G784" i="1"/>
  <c r="G785" i="1"/>
  <c r="G786" i="1"/>
  <c r="G787" i="1"/>
  <c r="G788" i="1"/>
  <c r="G789" i="1"/>
  <c r="G790" i="1"/>
  <c r="G791" i="1"/>
  <c r="G792" i="1"/>
  <c r="G793" i="1"/>
  <c r="G794" i="1"/>
  <c r="G795" i="1"/>
  <c r="G796" i="1"/>
  <c r="G797" i="1"/>
  <c r="G798" i="1"/>
  <c r="G799" i="1"/>
  <c r="G800" i="1"/>
  <c r="G801" i="1"/>
  <c r="G802" i="1"/>
  <c r="G803" i="1"/>
  <c r="G804" i="1"/>
  <c r="G805" i="1"/>
  <c r="G806" i="1"/>
  <c r="G807" i="1"/>
  <c r="G808" i="1"/>
  <c r="G809" i="1"/>
  <c r="G810" i="1"/>
  <c r="G811" i="1"/>
  <c r="G812" i="1"/>
  <c r="G813" i="1"/>
  <c r="G814" i="1"/>
  <c r="G815" i="1"/>
  <c r="G816" i="1"/>
  <c r="G817" i="1"/>
  <c r="G818" i="1"/>
  <c r="G819" i="1"/>
  <c r="G820" i="1"/>
  <c r="G821" i="1"/>
  <c r="G822" i="1"/>
  <c r="G823" i="1"/>
  <c r="G824" i="1"/>
  <c r="G825" i="1"/>
  <c r="G826" i="1"/>
  <c r="G827" i="1"/>
  <c r="G828" i="1"/>
  <c r="G829" i="1"/>
  <c r="G830" i="1"/>
  <c r="G831" i="1"/>
  <c r="G832" i="1"/>
  <c r="G833" i="1"/>
  <c r="G834" i="1"/>
  <c r="G835" i="1"/>
  <c r="G836" i="1"/>
  <c r="G837" i="1"/>
  <c r="G838" i="1"/>
  <c r="G839" i="1"/>
  <c r="G840" i="1"/>
  <c r="G841" i="1"/>
  <c r="G842" i="1"/>
  <c r="G843" i="1"/>
  <c r="G844" i="1"/>
  <c r="G845" i="1"/>
  <c r="G846" i="1"/>
  <c r="G847" i="1"/>
  <c r="G848" i="1"/>
  <c r="G849" i="1"/>
  <c r="G850" i="1"/>
  <c r="G851" i="1"/>
  <c r="G852" i="1"/>
  <c r="G853" i="1"/>
  <c r="G854" i="1"/>
  <c r="G855" i="1"/>
  <c r="G856" i="1"/>
  <c r="G857" i="1"/>
  <c r="G858" i="1"/>
  <c r="G859" i="1"/>
  <c r="G860" i="1"/>
  <c r="G861" i="1"/>
  <c r="G862" i="1"/>
  <c r="G863" i="1"/>
  <c r="G864" i="1"/>
  <c r="G865" i="1"/>
  <c r="G866" i="1"/>
  <c r="G867" i="1"/>
  <c r="G868" i="1"/>
  <c r="G869" i="1"/>
  <c r="G870" i="1"/>
  <c r="G871" i="1"/>
  <c r="G872" i="1"/>
  <c r="G873" i="1"/>
  <c r="G874" i="1"/>
  <c r="G875" i="1"/>
  <c r="G876" i="1"/>
  <c r="G877" i="1"/>
  <c r="G878" i="1"/>
  <c r="G879" i="1"/>
  <c r="G880" i="1"/>
  <c r="G881" i="1"/>
  <c r="G882" i="1"/>
  <c r="G883" i="1"/>
  <c r="G884" i="1"/>
  <c r="G885" i="1"/>
  <c r="G886" i="1"/>
  <c r="G887" i="1"/>
  <c r="G888" i="1"/>
  <c r="G889" i="1"/>
  <c r="G890" i="1"/>
  <c r="G891" i="1"/>
  <c r="G892" i="1"/>
  <c r="G893" i="1"/>
  <c r="G894" i="1"/>
  <c r="G895" i="1"/>
  <c r="G896" i="1"/>
  <c r="G897" i="1"/>
  <c r="G898" i="1"/>
  <c r="G899" i="1"/>
  <c r="G900" i="1"/>
  <c r="G901" i="1"/>
  <c r="G902" i="1"/>
  <c r="G903" i="1"/>
  <c r="G904" i="1"/>
  <c r="G905" i="1"/>
  <c r="G906" i="1"/>
  <c r="G907" i="1"/>
  <c r="G908" i="1"/>
  <c r="G909" i="1"/>
  <c r="G910" i="1"/>
  <c r="G911" i="1"/>
  <c r="G912" i="1"/>
  <c r="G913" i="1"/>
  <c r="G914" i="1"/>
  <c r="G915" i="1"/>
  <c r="G916" i="1"/>
  <c r="G917" i="1"/>
  <c r="G918" i="1"/>
  <c r="G919" i="1"/>
  <c r="G920" i="1"/>
  <c r="G921" i="1"/>
  <c r="G922" i="1"/>
  <c r="G923" i="1"/>
  <c r="G924" i="1"/>
  <c r="G925" i="1"/>
  <c r="G926" i="1"/>
  <c r="G927" i="1"/>
  <c r="G928" i="1"/>
  <c r="G929" i="1"/>
  <c r="G930" i="1"/>
  <c r="G931" i="1"/>
  <c r="G932" i="1"/>
  <c r="G933" i="1"/>
  <c r="G934" i="1"/>
  <c r="G935" i="1"/>
  <c r="G936" i="1"/>
  <c r="G937" i="1"/>
  <c r="G938" i="1"/>
  <c r="G939" i="1"/>
  <c r="G940" i="1"/>
  <c r="G941" i="1"/>
  <c r="G942" i="1"/>
  <c r="G943" i="1"/>
  <c r="G944" i="1"/>
  <c r="G945" i="1"/>
  <c r="G946" i="1"/>
  <c r="G947" i="1"/>
  <c r="G948" i="1"/>
  <c r="G949" i="1"/>
  <c r="G950" i="1"/>
  <c r="G951" i="1"/>
  <c r="G952" i="1"/>
  <c r="G953" i="1"/>
  <c r="G954" i="1"/>
  <c r="G955" i="1"/>
  <c r="G956" i="1"/>
  <c r="G957" i="1"/>
  <c r="G958" i="1"/>
  <c r="G959" i="1"/>
  <c r="G960" i="1"/>
  <c r="G961" i="1"/>
  <c r="G962" i="1"/>
  <c r="G963" i="1"/>
  <c r="G964" i="1"/>
  <c r="G965" i="1"/>
  <c r="G966" i="1"/>
  <c r="G967" i="1"/>
  <c r="G968" i="1"/>
  <c r="G969" i="1"/>
  <c r="G970" i="1"/>
  <c r="G971" i="1"/>
  <c r="G972" i="1"/>
  <c r="G973" i="1"/>
  <c r="G974" i="1"/>
  <c r="G975" i="1"/>
  <c r="G976" i="1"/>
  <c r="G977" i="1"/>
  <c r="G978" i="1"/>
  <c r="G979" i="1"/>
  <c r="G980" i="1"/>
  <c r="G981" i="1"/>
  <c r="G982" i="1"/>
  <c r="G983" i="1"/>
  <c r="G984" i="1"/>
  <c r="G985" i="1"/>
  <c r="G986" i="1"/>
  <c r="G987" i="1"/>
  <c r="G988" i="1"/>
  <c r="G989" i="1"/>
  <c r="G990" i="1"/>
  <c r="G991" i="1"/>
  <c r="G992" i="1"/>
  <c r="G993" i="1"/>
  <c r="G994" i="1"/>
  <c r="G995" i="1"/>
  <c r="G996" i="1"/>
  <c r="G997" i="1"/>
  <c r="G998" i="1"/>
  <c r="G999" i="1"/>
  <c r="G1000" i="1"/>
  <c r="G1001" i="1"/>
  <c r="P3" i="1"/>
  <c r="P4" i="1"/>
  <c r="P5" i="1"/>
  <c r="P6" i="1"/>
  <c r="P7" i="1"/>
  <c r="P8" i="1"/>
  <c r="P9" i="1"/>
  <c r="P10" i="1"/>
  <c r="P11" i="1"/>
  <c r="P12" i="1"/>
  <c r="P13" i="1"/>
  <c r="P14" i="1"/>
  <c r="P15" i="1"/>
  <c r="P16" i="1"/>
  <c r="P17" i="1"/>
  <c r="P18" i="1"/>
  <c r="P19" i="1"/>
  <c r="P20" i="1"/>
  <c r="P21" i="1"/>
  <c r="P22" i="1"/>
  <c r="P23" i="1"/>
  <c r="P24" i="1"/>
  <c r="P25" i="1"/>
  <c r="P26" i="1"/>
  <c r="P27" i="1"/>
  <c r="P28" i="1"/>
  <c r="P29" i="1"/>
  <c r="P30" i="1"/>
  <c r="P31" i="1"/>
  <c r="P32" i="1"/>
  <c r="P33" i="1"/>
  <c r="P34" i="1"/>
  <c r="P35" i="1"/>
  <c r="P36" i="1"/>
  <c r="P37" i="1"/>
  <c r="P38" i="1"/>
  <c r="P39" i="1"/>
  <c r="P40" i="1"/>
  <c r="P41" i="1"/>
  <c r="P42" i="1"/>
  <c r="P43" i="1"/>
  <c r="P44" i="1"/>
  <c r="P45" i="1"/>
  <c r="P46" i="1"/>
  <c r="P47" i="1"/>
  <c r="P48" i="1"/>
  <c r="P49" i="1"/>
  <c r="P50" i="1"/>
  <c r="P51" i="1"/>
  <c r="P52" i="1"/>
  <c r="P53" i="1"/>
  <c r="P54" i="1"/>
  <c r="P55" i="1"/>
  <c r="P56" i="1"/>
  <c r="P57" i="1"/>
  <c r="P58" i="1"/>
  <c r="P59" i="1"/>
  <c r="P60" i="1"/>
  <c r="P61" i="1"/>
  <c r="P62" i="1"/>
  <c r="P63" i="1"/>
  <c r="P64" i="1"/>
  <c r="P65" i="1"/>
  <c r="P66" i="1"/>
  <c r="P67" i="1"/>
  <c r="P68" i="1"/>
  <c r="P69" i="1"/>
  <c r="P70" i="1"/>
  <c r="P71" i="1"/>
  <c r="P72" i="1"/>
  <c r="P73" i="1"/>
  <c r="P74" i="1"/>
  <c r="P75" i="1"/>
  <c r="P76" i="1"/>
  <c r="P77" i="1"/>
  <c r="P78" i="1"/>
  <c r="P79" i="1"/>
  <c r="P80" i="1"/>
  <c r="P81" i="1"/>
  <c r="P82" i="1"/>
  <c r="P83" i="1"/>
  <c r="P84" i="1"/>
  <c r="P85" i="1"/>
  <c r="P86" i="1"/>
  <c r="P87" i="1"/>
  <c r="P88" i="1"/>
  <c r="P89" i="1"/>
  <c r="P90" i="1"/>
  <c r="P91" i="1"/>
  <c r="P92" i="1"/>
  <c r="P93" i="1"/>
  <c r="P94" i="1"/>
  <c r="P95" i="1"/>
  <c r="P96" i="1"/>
  <c r="P97" i="1"/>
  <c r="P98" i="1"/>
  <c r="P99" i="1"/>
  <c r="P100" i="1"/>
  <c r="P101" i="1"/>
  <c r="P102" i="1"/>
  <c r="P103" i="1"/>
  <c r="P104" i="1"/>
  <c r="P105" i="1"/>
  <c r="P106" i="1"/>
  <c r="P107" i="1"/>
  <c r="P108" i="1"/>
  <c r="P109" i="1"/>
  <c r="P110" i="1"/>
  <c r="P111" i="1"/>
  <c r="P112" i="1"/>
  <c r="P113" i="1"/>
  <c r="P114" i="1"/>
  <c r="P115" i="1"/>
  <c r="P116" i="1"/>
  <c r="P117" i="1"/>
  <c r="P118" i="1"/>
  <c r="P119" i="1"/>
  <c r="P120" i="1"/>
  <c r="P121" i="1"/>
  <c r="P122" i="1"/>
  <c r="P123" i="1"/>
  <c r="P124" i="1"/>
  <c r="P125" i="1"/>
  <c r="P126" i="1"/>
  <c r="P127" i="1"/>
  <c r="P128" i="1"/>
  <c r="P129" i="1"/>
  <c r="P130" i="1"/>
  <c r="P131" i="1"/>
  <c r="P132" i="1"/>
  <c r="P133" i="1"/>
  <c r="P134" i="1"/>
  <c r="P135" i="1"/>
  <c r="P136" i="1"/>
  <c r="P137" i="1"/>
  <c r="P138" i="1"/>
  <c r="P139" i="1"/>
  <c r="P140" i="1"/>
  <c r="P141" i="1"/>
  <c r="P142" i="1"/>
  <c r="P143" i="1"/>
  <c r="P144" i="1"/>
  <c r="P145" i="1"/>
  <c r="P146" i="1"/>
  <c r="P147" i="1"/>
  <c r="P148" i="1"/>
  <c r="P149" i="1"/>
  <c r="P150" i="1"/>
  <c r="P151" i="1"/>
  <c r="P152" i="1"/>
  <c r="P153" i="1"/>
  <c r="P154" i="1"/>
  <c r="P155" i="1"/>
  <c r="P156" i="1"/>
  <c r="P157" i="1"/>
  <c r="P158" i="1"/>
  <c r="P159" i="1"/>
  <c r="P160" i="1"/>
  <c r="P161" i="1"/>
  <c r="P162" i="1"/>
  <c r="P163" i="1"/>
  <c r="P164" i="1"/>
  <c r="P165" i="1"/>
  <c r="P166" i="1"/>
  <c r="P167" i="1"/>
  <c r="P168" i="1"/>
  <c r="P169" i="1"/>
  <c r="P170" i="1"/>
  <c r="P171" i="1"/>
  <c r="P172" i="1"/>
  <c r="P173" i="1"/>
  <c r="P174" i="1"/>
  <c r="P175" i="1"/>
  <c r="P176" i="1"/>
  <c r="P177" i="1"/>
  <c r="P178" i="1"/>
  <c r="P179" i="1"/>
  <c r="P180" i="1"/>
  <c r="P181" i="1"/>
  <c r="P182" i="1"/>
  <c r="P183" i="1"/>
  <c r="P184" i="1"/>
  <c r="P185" i="1"/>
  <c r="P186" i="1"/>
  <c r="P187" i="1"/>
  <c r="P188" i="1"/>
  <c r="P189" i="1"/>
  <c r="P190" i="1"/>
  <c r="P191" i="1"/>
  <c r="P192" i="1"/>
  <c r="P193" i="1"/>
  <c r="P194" i="1"/>
  <c r="P195" i="1"/>
  <c r="P196" i="1"/>
  <c r="P197" i="1"/>
  <c r="P198" i="1"/>
  <c r="P199" i="1"/>
  <c r="P200" i="1"/>
  <c r="P201" i="1"/>
  <c r="P202" i="1"/>
  <c r="P203" i="1"/>
  <c r="P204" i="1"/>
  <c r="P205" i="1"/>
  <c r="P206" i="1"/>
  <c r="P207" i="1"/>
  <c r="P208" i="1"/>
  <c r="P209" i="1"/>
  <c r="P210" i="1"/>
  <c r="P211" i="1"/>
  <c r="P212" i="1"/>
  <c r="P213" i="1"/>
  <c r="P214" i="1"/>
  <c r="P215" i="1"/>
  <c r="P216" i="1"/>
  <c r="P217" i="1"/>
  <c r="P218" i="1"/>
  <c r="P219" i="1"/>
  <c r="P220" i="1"/>
  <c r="P221" i="1"/>
  <c r="P222" i="1"/>
  <c r="P223" i="1"/>
  <c r="P224" i="1"/>
  <c r="P225" i="1"/>
  <c r="P226" i="1"/>
  <c r="P227" i="1"/>
  <c r="P228" i="1"/>
  <c r="P229" i="1"/>
  <c r="P230" i="1"/>
  <c r="P231" i="1"/>
  <c r="P232" i="1"/>
  <c r="P233" i="1"/>
  <c r="P234" i="1"/>
  <c r="P235" i="1"/>
  <c r="P236" i="1"/>
  <c r="P237" i="1"/>
  <c r="P238" i="1"/>
  <c r="P239" i="1"/>
  <c r="P240" i="1"/>
  <c r="P241" i="1"/>
  <c r="P242" i="1"/>
  <c r="P243" i="1"/>
  <c r="P244" i="1"/>
  <c r="P245" i="1"/>
  <c r="P246" i="1"/>
  <c r="P247" i="1"/>
  <c r="P248" i="1"/>
  <c r="P249" i="1"/>
  <c r="P250" i="1"/>
  <c r="P251" i="1"/>
  <c r="P252" i="1"/>
  <c r="P253" i="1"/>
  <c r="P254" i="1"/>
  <c r="P255" i="1"/>
  <c r="P256" i="1"/>
  <c r="P257" i="1"/>
  <c r="P258" i="1"/>
  <c r="P259" i="1"/>
  <c r="P260" i="1"/>
  <c r="P261" i="1"/>
  <c r="P262" i="1"/>
  <c r="P263" i="1"/>
  <c r="P264" i="1"/>
  <c r="P265" i="1"/>
  <c r="P266" i="1"/>
  <c r="P267" i="1"/>
  <c r="P268" i="1"/>
  <c r="P269" i="1"/>
  <c r="P270" i="1"/>
  <c r="P271" i="1"/>
  <c r="P272" i="1"/>
  <c r="P273" i="1"/>
  <c r="P274" i="1"/>
  <c r="P275" i="1"/>
  <c r="P276" i="1"/>
  <c r="P277" i="1"/>
  <c r="P278" i="1"/>
  <c r="P279" i="1"/>
  <c r="P280" i="1"/>
  <c r="P281" i="1"/>
  <c r="P282" i="1"/>
  <c r="P283" i="1"/>
  <c r="P284" i="1"/>
  <c r="P285" i="1"/>
  <c r="P286" i="1"/>
  <c r="P287" i="1"/>
  <c r="P288" i="1"/>
  <c r="P289" i="1"/>
  <c r="P290" i="1"/>
  <c r="P291" i="1"/>
  <c r="P292" i="1"/>
  <c r="P293" i="1"/>
  <c r="P294" i="1"/>
  <c r="P295" i="1"/>
  <c r="P296" i="1"/>
  <c r="P297" i="1"/>
  <c r="P298" i="1"/>
  <c r="P299" i="1"/>
  <c r="P300" i="1"/>
  <c r="P301" i="1"/>
  <c r="P302" i="1"/>
  <c r="P303" i="1"/>
  <c r="P304" i="1"/>
  <c r="P305" i="1"/>
  <c r="P306" i="1"/>
  <c r="P307" i="1"/>
  <c r="P308" i="1"/>
  <c r="P309" i="1"/>
  <c r="P310" i="1"/>
  <c r="P311" i="1"/>
  <c r="P312" i="1"/>
  <c r="P313" i="1"/>
  <c r="P314" i="1"/>
  <c r="P315" i="1"/>
  <c r="P316" i="1"/>
  <c r="P317" i="1"/>
  <c r="P318" i="1"/>
  <c r="P319" i="1"/>
  <c r="P320" i="1"/>
  <c r="P321" i="1"/>
  <c r="P322" i="1"/>
  <c r="P323" i="1"/>
  <c r="P324" i="1"/>
  <c r="P325" i="1"/>
  <c r="P326" i="1"/>
  <c r="P327" i="1"/>
  <c r="P328" i="1"/>
  <c r="P329" i="1"/>
  <c r="P330" i="1"/>
  <c r="P331" i="1"/>
  <c r="P332" i="1"/>
  <c r="P333" i="1"/>
  <c r="P334" i="1"/>
  <c r="P335" i="1"/>
  <c r="P336" i="1"/>
  <c r="P337" i="1"/>
  <c r="P338" i="1"/>
  <c r="P339" i="1"/>
  <c r="P340" i="1"/>
  <c r="P341" i="1"/>
  <c r="P342" i="1"/>
  <c r="P343" i="1"/>
  <c r="P344" i="1"/>
  <c r="P345" i="1"/>
  <c r="P346" i="1"/>
  <c r="P347" i="1"/>
  <c r="P348" i="1"/>
  <c r="P349" i="1"/>
  <c r="P350" i="1"/>
  <c r="P351" i="1"/>
  <c r="P352" i="1"/>
  <c r="P353" i="1"/>
  <c r="P354" i="1"/>
  <c r="P355" i="1"/>
  <c r="P356" i="1"/>
  <c r="P357" i="1"/>
  <c r="P358" i="1"/>
  <c r="P359" i="1"/>
  <c r="P360" i="1"/>
  <c r="P361" i="1"/>
  <c r="P362" i="1"/>
  <c r="P363" i="1"/>
  <c r="P364" i="1"/>
  <c r="P365" i="1"/>
  <c r="P366" i="1"/>
  <c r="P367" i="1"/>
  <c r="P368" i="1"/>
  <c r="P369" i="1"/>
  <c r="P370" i="1"/>
  <c r="P371" i="1"/>
  <c r="P372" i="1"/>
  <c r="P373" i="1"/>
  <c r="P374" i="1"/>
  <c r="P375" i="1"/>
  <c r="P376" i="1"/>
  <c r="P377" i="1"/>
  <c r="P378" i="1"/>
  <c r="P379" i="1"/>
  <c r="P380" i="1"/>
  <c r="P381" i="1"/>
  <c r="P382" i="1"/>
  <c r="P383" i="1"/>
  <c r="P384" i="1"/>
  <c r="P385" i="1"/>
  <c r="P386" i="1"/>
  <c r="P387" i="1"/>
  <c r="P388" i="1"/>
  <c r="P389" i="1"/>
  <c r="P390" i="1"/>
  <c r="P391" i="1"/>
  <c r="P392" i="1"/>
  <c r="P393" i="1"/>
  <c r="P394" i="1"/>
  <c r="P395" i="1"/>
  <c r="P396" i="1"/>
  <c r="P397" i="1"/>
  <c r="P398" i="1"/>
  <c r="P399" i="1"/>
  <c r="P400" i="1"/>
  <c r="P401" i="1"/>
  <c r="P402" i="1"/>
  <c r="P403" i="1"/>
  <c r="P404" i="1"/>
  <c r="P405" i="1"/>
  <c r="P406" i="1"/>
  <c r="P407" i="1"/>
  <c r="P408" i="1"/>
  <c r="P409" i="1"/>
  <c r="P410" i="1"/>
  <c r="P411" i="1"/>
  <c r="P412" i="1"/>
  <c r="P413" i="1"/>
  <c r="P414" i="1"/>
  <c r="P415" i="1"/>
  <c r="P416" i="1"/>
  <c r="P417" i="1"/>
  <c r="P418" i="1"/>
  <c r="P419" i="1"/>
  <c r="P420" i="1"/>
  <c r="P421" i="1"/>
  <c r="P422" i="1"/>
  <c r="P423" i="1"/>
  <c r="P424" i="1"/>
  <c r="P425" i="1"/>
  <c r="P426" i="1"/>
  <c r="P427" i="1"/>
  <c r="P428" i="1"/>
  <c r="P429" i="1"/>
  <c r="P430" i="1"/>
  <c r="P431" i="1"/>
  <c r="P432" i="1"/>
  <c r="P433" i="1"/>
  <c r="P434" i="1"/>
  <c r="P435" i="1"/>
  <c r="P436" i="1"/>
  <c r="P437" i="1"/>
  <c r="P438" i="1"/>
  <c r="P439" i="1"/>
  <c r="P440" i="1"/>
  <c r="P441" i="1"/>
  <c r="P442" i="1"/>
  <c r="P443" i="1"/>
  <c r="P444" i="1"/>
  <c r="P445" i="1"/>
  <c r="P446" i="1"/>
  <c r="P447" i="1"/>
  <c r="P448" i="1"/>
  <c r="P449" i="1"/>
  <c r="P450" i="1"/>
  <c r="P451" i="1"/>
  <c r="P452" i="1"/>
  <c r="P453" i="1"/>
  <c r="P454" i="1"/>
  <c r="P455" i="1"/>
  <c r="P456" i="1"/>
  <c r="P457" i="1"/>
  <c r="P458" i="1"/>
  <c r="P459" i="1"/>
  <c r="P460" i="1"/>
  <c r="P461" i="1"/>
  <c r="P462" i="1"/>
  <c r="P463" i="1"/>
  <c r="P464" i="1"/>
  <c r="P465" i="1"/>
  <c r="P466" i="1"/>
  <c r="P467" i="1"/>
  <c r="P468" i="1"/>
  <c r="P469" i="1"/>
  <c r="P470" i="1"/>
  <c r="P471" i="1"/>
  <c r="P472" i="1"/>
  <c r="P473" i="1"/>
  <c r="P474" i="1"/>
  <c r="P475" i="1"/>
  <c r="P476" i="1"/>
  <c r="P477" i="1"/>
  <c r="P478" i="1"/>
  <c r="P479" i="1"/>
  <c r="P480" i="1"/>
  <c r="P481" i="1"/>
  <c r="P482" i="1"/>
  <c r="P483" i="1"/>
  <c r="P484" i="1"/>
  <c r="P485" i="1"/>
  <c r="P486" i="1"/>
  <c r="P487" i="1"/>
  <c r="P488" i="1"/>
  <c r="P489" i="1"/>
  <c r="P490" i="1"/>
  <c r="P491" i="1"/>
  <c r="P492" i="1"/>
  <c r="P493" i="1"/>
  <c r="P494" i="1"/>
  <c r="P495" i="1"/>
  <c r="P496" i="1"/>
  <c r="P497" i="1"/>
  <c r="P498" i="1"/>
  <c r="P499" i="1"/>
  <c r="P500" i="1"/>
  <c r="P501" i="1"/>
  <c r="P502" i="1"/>
  <c r="P503" i="1"/>
  <c r="P504" i="1"/>
  <c r="P505" i="1"/>
  <c r="P506" i="1"/>
  <c r="P507" i="1"/>
  <c r="P508" i="1"/>
  <c r="P509" i="1"/>
  <c r="P510" i="1"/>
  <c r="P511" i="1"/>
  <c r="P512" i="1"/>
  <c r="P513" i="1"/>
  <c r="P514" i="1"/>
  <c r="P515" i="1"/>
  <c r="P516" i="1"/>
  <c r="P517" i="1"/>
  <c r="P518" i="1"/>
  <c r="P519" i="1"/>
  <c r="P520" i="1"/>
  <c r="P521" i="1"/>
  <c r="P522" i="1"/>
  <c r="P523" i="1"/>
  <c r="P524" i="1"/>
  <c r="P525" i="1"/>
  <c r="P526" i="1"/>
  <c r="P527" i="1"/>
  <c r="P528" i="1"/>
  <c r="P529" i="1"/>
  <c r="P530" i="1"/>
  <c r="P531" i="1"/>
  <c r="P532" i="1"/>
  <c r="P533" i="1"/>
  <c r="P534" i="1"/>
  <c r="P535" i="1"/>
  <c r="P536" i="1"/>
  <c r="P537" i="1"/>
  <c r="P538" i="1"/>
  <c r="P539" i="1"/>
  <c r="P540" i="1"/>
  <c r="P541" i="1"/>
  <c r="P542" i="1"/>
  <c r="P543" i="1"/>
  <c r="P544" i="1"/>
  <c r="P545" i="1"/>
  <c r="P546" i="1"/>
  <c r="P547" i="1"/>
  <c r="P548" i="1"/>
  <c r="P549" i="1"/>
  <c r="P550" i="1"/>
  <c r="P551" i="1"/>
  <c r="P552" i="1"/>
  <c r="P553" i="1"/>
  <c r="P554" i="1"/>
  <c r="P555" i="1"/>
  <c r="P556" i="1"/>
  <c r="P557" i="1"/>
  <c r="P558" i="1"/>
  <c r="P559" i="1"/>
  <c r="P560" i="1"/>
  <c r="P561" i="1"/>
  <c r="P562" i="1"/>
  <c r="P563" i="1"/>
  <c r="P564" i="1"/>
  <c r="P565" i="1"/>
  <c r="P566" i="1"/>
  <c r="P567" i="1"/>
  <c r="P568" i="1"/>
  <c r="P569" i="1"/>
  <c r="P570" i="1"/>
  <c r="P571" i="1"/>
  <c r="P572" i="1"/>
  <c r="P573" i="1"/>
  <c r="P574" i="1"/>
  <c r="P575" i="1"/>
  <c r="P576" i="1"/>
  <c r="P577" i="1"/>
  <c r="P578" i="1"/>
  <c r="P579" i="1"/>
  <c r="P580" i="1"/>
  <c r="P581" i="1"/>
  <c r="P582" i="1"/>
  <c r="P583" i="1"/>
  <c r="P584" i="1"/>
  <c r="P585" i="1"/>
  <c r="P586" i="1"/>
  <c r="P587" i="1"/>
  <c r="P588" i="1"/>
  <c r="P589" i="1"/>
  <c r="P590" i="1"/>
  <c r="P591" i="1"/>
  <c r="P592" i="1"/>
  <c r="P593" i="1"/>
  <c r="P594" i="1"/>
  <c r="P595" i="1"/>
  <c r="P596" i="1"/>
  <c r="P597" i="1"/>
  <c r="P598" i="1"/>
  <c r="P599" i="1"/>
  <c r="P600" i="1"/>
  <c r="P601" i="1"/>
  <c r="P602" i="1"/>
  <c r="P603" i="1"/>
  <c r="P604" i="1"/>
  <c r="P605" i="1"/>
  <c r="P606" i="1"/>
  <c r="P607" i="1"/>
  <c r="P608" i="1"/>
  <c r="P609" i="1"/>
  <c r="P610" i="1"/>
  <c r="P611" i="1"/>
  <c r="P612" i="1"/>
  <c r="P613" i="1"/>
  <c r="P614" i="1"/>
  <c r="P615" i="1"/>
  <c r="P616" i="1"/>
  <c r="P617" i="1"/>
  <c r="P618" i="1"/>
  <c r="P619" i="1"/>
  <c r="P620" i="1"/>
  <c r="P621" i="1"/>
  <c r="P622" i="1"/>
  <c r="P623" i="1"/>
  <c r="P624" i="1"/>
  <c r="P625" i="1"/>
  <c r="P626" i="1"/>
  <c r="P627" i="1"/>
  <c r="P628" i="1"/>
  <c r="P629" i="1"/>
  <c r="P630" i="1"/>
  <c r="P631" i="1"/>
  <c r="P632" i="1"/>
  <c r="P633" i="1"/>
  <c r="P634" i="1"/>
  <c r="P635" i="1"/>
  <c r="P636" i="1"/>
  <c r="P637" i="1"/>
  <c r="P638" i="1"/>
  <c r="P639" i="1"/>
  <c r="P640" i="1"/>
  <c r="P641" i="1"/>
  <c r="P642" i="1"/>
  <c r="P643" i="1"/>
  <c r="P644" i="1"/>
  <c r="P645" i="1"/>
  <c r="P646" i="1"/>
  <c r="P647" i="1"/>
  <c r="P648" i="1"/>
  <c r="P649" i="1"/>
  <c r="P650" i="1"/>
  <c r="P651" i="1"/>
  <c r="P652" i="1"/>
  <c r="P653" i="1"/>
  <c r="P654" i="1"/>
  <c r="P655" i="1"/>
  <c r="P656" i="1"/>
  <c r="P657" i="1"/>
  <c r="P658" i="1"/>
  <c r="P659" i="1"/>
  <c r="P660" i="1"/>
  <c r="P661" i="1"/>
  <c r="P662" i="1"/>
  <c r="P663" i="1"/>
  <c r="P664" i="1"/>
  <c r="P665" i="1"/>
  <c r="P666" i="1"/>
  <c r="P667" i="1"/>
  <c r="P668" i="1"/>
  <c r="P669" i="1"/>
  <c r="P670" i="1"/>
  <c r="P671" i="1"/>
  <c r="P672" i="1"/>
  <c r="P673" i="1"/>
  <c r="P674" i="1"/>
  <c r="P675" i="1"/>
  <c r="P676" i="1"/>
  <c r="P677" i="1"/>
  <c r="P678" i="1"/>
  <c r="P679" i="1"/>
  <c r="P680" i="1"/>
  <c r="P681" i="1"/>
  <c r="P682" i="1"/>
  <c r="P683" i="1"/>
  <c r="P684" i="1"/>
  <c r="P685" i="1"/>
  <c r="P686" i="1"/>
  <c r="P687" i="1"/>
  <c r="P688" i="1"/>
  <c r="P689" i="1"/>
  <c r="P690" i="1"/>
  <c r="P691" i="1"/>
  <c r="P692" i="1"/>
  <c r="P693" i="1"/>
  <c r="P694" i="1"/>
  <c r="P695" i="1"/>
  <c r="P696" i="1"/>
  <c r="P697" i="1"/>
  <c r="P698" i="1"/>
  <c r="P699" i="1"/>
  <c r="P700" i="1"/>
  <c r="P701" i="1"/>
  <c r="P702" i="1"/>
  <c r="P703" i="1"/>
  <c r="P704" i="1"/>
  <c r="P705" i="1"/>
  <c r="P706" i="1"/>
  <c r="P707" i="1"/>
  <c r="P708" i="1"/>
  <c r="P709" i="1"/>
  <c r="P710" i="1"/>
  <c r="P711" i="1"/>
  <c r="P712" i="1"/>
  <c r="P713" i="1"/>
  <c r="P714" i="1"/>
  <c r="P715" i="1"/>
  <c r="P716" i="1"/>
  <c r="P717" i="1"/>
  <c r="P718" i="1"/>
  <c r="P719" i="1"/>
  <c r="P720" i="1"/>
  <c r="P721" i="1"/>
  <c r="P722" i="1"/>
  <c r="P723" i="1"/>
  <c r="P724" i="1"/>
  <c r="P725" i="1"/>
  <c r="P726" i="1"/>
  <c r="P727" i="1"/>
  <c r="P728" i="1"/>
  <c r="P729" i="1"/>
  <c r="P730" i="1"/>
  <c r="P731" i="1"/>
  <c r="P732" i="1"/>
  <c r="P733" i="1"/>
  <c r="P734" i="1"/>
  <c r="P735" i="1"/>
  <c r="P736" i="1"/>
  <c r="P737" i="1"/>
  <c r="P738" i="1"/>
  <c r="P739" i="1"/>
  <c r="P740" i="1"/>
  <c r="P741" i="1"/>
  <c r="P742" i="1"/>
  <c r="P743" i="1"/>
  <c r="P744" i="1"/>
  <c r="P745" i="1"/>
  <c r="P746" i="1"/>
  <c r="P747" i="1"/>
  <c r="P748" i="1"/>
  <c r="P749" i="1"/>
  <c r="P750" i="1"/>
  <c r="P751" i="1"/>
  <c r="P752" i="1"/>
  <c r="P753" i="1"/>
  <c r="P754" i="1"/>
  <c r="P755" i="1"/>
  <c r="P756" i="1"/>
  <c r="P757" i="1"/>
  <c r="P758" i="1"/>
  <c r="P759" i="1"/>
  <c r="P760" i="1"/>
  <c r="P761" i="1"/>
  <c r="P762" i="1"/>
  <c r="P763" i="1"/>
  <c r="P764" i="1"/>
  <c r="P765" i="1"/>
  <c r="P766" i="1"/>
  <c r="P767" i="1"/>
  <c r="P768" i="1"/>
  <c r="P769" i="1"/>
  <c r="P770" i="1"/>
  <c r="P771" i="1"/>
  <c r="P772" i="1"/>
  <c r="P773" i="1"/>
  <c r="P774" i="1"/>
  <c r="P775" i="1"/>
  <c r="P776" i="1"/>
  <c r="P777" i="1"/>
  <c r="P778" i="1"/>
  <c r="P779" i="1"/>
  <c r="P780" i="1"/>
  <c r="P781" i="1"/>
  <c r="P782" i="1"/>
  <c r="P783" i="1"/>
  <c r="P784" i="1"/>
  <c r="P785" i="1"/>
  <c r="P786" i="1"/>
  <c r="P787" i="1"/>
  <c r="P788" i="1"/>
  <c r="P789" i="1"/>
  <c r="P790" i="1"/>
  <c r="P791" i="1"/>
  <c r="P792" i="1"/>
  <c r="P793" i="1"/>
  <c r="P794" i="1"/>
  <c r="P795" i="1"/>
  <c r="P796" i="1"/>
  <c r="P797" i="1"/>
  <c r="P798" i="1"/>
  <c r="P799" i="1"/>
  <c r="P800" i="1"/>
  <c r="P801" i="1"/>
  <c r="P802" i="1"/>
  <c r="P803" i="1"/>
  <c r="P804" i="1"/>
  <c r="P805" i="1"/>
  <c r="P806" i="1"/>
  <c r="P807" i="1"/>
  <c r="P808" i="1"/>
  <c r="P809" i="1"/>
  <c r="P810" i="1"/>
  <c r="P811" i="1"/>
  <c r="P812" i="1"/>
  <c r="P813" i="1"/>
  <c r="P814" i="1"/>
  <c r="P815" i="1"/>
  <c r="P816" i="1"/>
  <c r="P817" i="1"/>
  <c r="P818" i="1"/>
  <c r="P819" i="1"/>
  <c r="P820" i="1"/>
  <c r="P821" i="1"/>
  <c r="P822" i="1"/>
  <c r="P823" i="1"/>
  <c r="P824" i="1"/>
  <c r="P825" i="1"/>
  <c r="P826" i="1"/>
  <c r="P827" i="1"/>
  <c r="P828" i="1"/>
  <c r="P829" i="1"/>
  <c r="P830" i="1"/>
  <c r="P831" i="1"/>
  <c r="P832" i="1"/>
  <c r="P833" i="1"/>
  <c r="P834" i="1"/>
  <c r="P835" i="1"/>
  <c r="P836" i="1"/>
  <c r="P837" i="1"/>
  <c r="P838" i="1"/>
  <c r="P839" i="1"/>
  <c r="P840" i="1"/>
  <c r="P841" i="1"/>
  <c r="P842" i="1"/>
  <c r="P843" i="1"/>
  <c r="P844" i="1"/>
  <c r="P845" i="1"/>
  <c r="P846" i="1"/>
  <c r="P847" i="1"/>
  <c r="P848" i="1"/>
  <c r="P849" i="1"/>
  <c r="P850" i="1"/>
  <c r="P851" i="1"/>
  <c r="P852" i="1"/>
  <c r="P853" i="1"/>
  <c r="P854" i="1"/>
  <c r="P855" i="1"/>
  <c r="P856" i="1"/>
  <c r="P857" i="1"/>
  <c r="P858" i="1"/>
  <c r="P859" i="1"/>
  <c r="P860" i="1"/>
  <c r="P861" i="1"/>
  <c r="P862" i="1"/>
  <c r="P863" i="1"/>
  <c r="P864" i="1"/>
  <c r="P865" i="1"/>
  <c r="P866" i="1"/>
  <c r="P867" i="1"/>
  <c r="P868" i="1"/>
  <c r="P869" i="1"/>
  <c r="P870" i="1"/>
  <c r="P871" i="1"/>
  <c r="P872" i="1"/>
  <c r="P873" i="1"/>
  <c r="P874" i="1"/>
  <c r="P875" i="1"/>
  <c r="P876" i="1"/>
  <c r="P877" i="1"/>
  <c r="P878" i="1"/>
  <c r="P879" i="1"/>
  <c r="P880" i="1"/>
  <c r="P881" i="1"/>
  <c r="P882" i="1"/>
  <c r="P883" i="1"/>
  <c r="P884" i="1"/>
  <c r="P885" i="1"/>
  <c r="P886" i="1"/>
  <c r="P887" i="1"/>
  <c r="P888" i="1"/>
  <c r="P889" i="1"/>
  <c r="P890" i="1"/>
  <c r="P891" i="1"/>
  <c r="P892" i="1"/>
  <c r="P893" i="1"/>
  <c r="P894" i="1"/>
  <c r="P895" i="1"/>
  <c r="P896" i="1"/>
  <c r="P897" i="1"/>
  <c r="P898" i="1"/>
  <c r="P899" i="1"/>
  <c r="P900" i="1"/>
  <c r="P901" i="1"/>
  <c r="P902" i="1"/>
  <c r="P903" i="1"/>
  <c r="P904" i="1"/>
  <c r="P905" i="1"/>
  <c r="P906" i="1"/>
  <c r="P907" i="1"/>
  <c r="P908" i="1"/>
  <c r="P909" i="1"/>
  <c r="P910" i="1"/>
  <c r="P911" i="1"/>
  <c r="P912" i="1"/>
  <c r="P913" i="1"/>
  <c r="P914" i="1"/>
  <c r="P915" i="1"/>
  <c r="P916" i="1"/>
  <c r="P917" i="1"/>
  <c r="P918" i="1"/>
  <c r="P919" i="1"/>
  <c r="P920" i="1"/>
  <c r="P921" i="1"/>
  <c r="P922" i="1"/>
  <c r="P923" i="1"/>
  <c r="P924" i="1"/>
  <c r="P925" i="1"/>
  <c r="P926" i="1"/>
  <c r="P927" i="1"/>
  <c r="P928" i="1"/>
  <c r="P929" i="1"/>
  <c r="P930" i="1"/>
  <c r="P931" i="1"/>
  <c r="P932" i="1"/>
  <c r="P933" i="1"/>
  <c r="P934" i="1"/>
  <c r="P935" i="1"/>
  <c r="P936" i="1"/>
  <c r="P937" i="1"/>
  <c r="P938" i="1"/>
  <c r="P939" i="1"/>
  <c r="P940" i="1"/>
  <c r="P941" i="1"/>
  <c r="P942" i="1"/>
  <c r="P943" i="1"/>
  <c r="P944" i="1"/>
  <c r="P945" i="1"/>
  <c r="P946" i="1"/>
  <c r="P947" i="1"/>
  <c r="P948" i="1"/>
  <c r="P949" i="1"/>
  <c r="P950" i="1"/>
  <c r="P951" i="1"/>
  <c r="P952" i="1"/>
  <c r="P953" i="1"/>
  <c r="P954" i="1"/>
  <c r="P955" i="1"/>
  <c r="P956" i="1"/>
  <c r="P957" i="1"/>
  <c r="P958" i="1"/>
  <c r="P959" i="1"/>
  <c r="P960" i="1"/>
  <c r="P961" i="1"/>
  <c r="P962" i="1"/>
  <c r="P963" i="1"/>
  <c r="P964" i="1"/>
  <c r="P965" i="1"/>
  <c r="P966" i="1"/>
  <c r="P967" i="1"/>
  <c r="P968" i="1"/>
  <c r="P969" i="1"/>
  <c r="P970" i="1"/>
  <c r="P971" i="1"/>
  <c r="P972" i="1"/>
  <c r="P973" i="1"/>
  <c r="P974" i="1"/>
  <c r="P975" i="1"/>
  <c r="P976" i="1"/>
  <c r="P977" i="1"/>
  <c r="P978" i="1"/>
  <c r="P979" i="1"/>
  <c r="P980" i="1"/>
  <c r="P981" i="1"/>
  <c r="P982" i="1"/>
  <c r="P983" i="1"/>
  <c r="P984" i="1"/>
  <c r="P985" i="1"/>
  <c r="P986" i="1"/>
  <c r="P987" i="1"/>
  <c r="P988" i="1"/>
  <c r="P989" i="1"/>
  <c r="P990" i="1"/>
  <c r="P991" i="1"/>
  <c r="P992" i="1"/>
  <c r="P993" i="1"/>
  <c r="P994" i="1"/>
  <c r="P995" i="1"/>
  <c r="P996" i="1"/>
  <c r="P997" i="1"/>
  <c r="P998" i="1"/>
  <c r="P999" i="1"/>
  <c r="P1000" i="1"/>
  <c r="P1001" i="1"/>
  <c r="P2" i="1"/>
  <c r="F987" i="1" l="1"/>
  <c r="F2" i="1"/>
  <c r="F3" i="1"/>
  <c r="F4" i="1"/>
  <c r="F5" i="1"/>
  <c r="F6" i="1"/>
  <c r="F7" i="1"/>
  <c r="F8" i="1"/>
  <c r="F9" i="1"/>
  <c r="F10" i="1"/>
  <c r="F11" i="1"/>
  <c r="F12" i="1"/>
  <c r="F13" i="1"/>
  <c r="F14" i="1"/>
  <c r="F15" i="1"/>
  <c r="F16" i="1"/>
  <c r="F17" i="1"/>
  <c r="F18" i="1"/>
  <c r="F19" i="1"/>
  <c r="F20" i="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F157" i="1"/>
  <c r="F158" i="1"/>
  <c r="F159" i="1"/>
  <c r="F160" i="1"/>
  <c r="F161" i="1"/>
  <c r="F162" i="1"/>
  <c r="F163" i="1"/>
  <c r="F164" i="1"/>
  <c r="F165" i="1"/>
  <c r="F166" i="1"/>
  <c r="F167" i="1"/>
  <c r="F168" i="1"/>
  <c r="F169" i="1"/>
  <c r="F170" i="1"/>
  <c r="F171" i="1"/>
  <c r="F172" i="1"/>
  <c r="F173" i="1"/>
  <c r="F174" i="1"/>
  <c r="F175" i="1"/>
  <c r="F176" i="1"/>
  <c r="F177" i="1"/>
  <c r="F178" i="1"/>
  <c r="F179" i="1"/>
  <c r="F180" i="1"/>
  <c r="F181" i="1"/>
  <c r="F182" i="1"/>
  <c r="F183" i="1"/>
  <c r="F184" i="1"/>
  <c r="F185" i="1"/>
  <c r="F186" i="1"/>
  <c r="F187" i="1"/>
  <c r="F188" i="1"/>
  <c r="F189" i="1"/>
  <c r="F190" i="1"/>
  <c r="F191" i="1"/>
  <c r="F192" i="1"/>
  <c r="F193" i="1"/>
  <c r="F194" i="1"/>
  <c r="F195" i="1"/>
  <c r="F196" i="1"/>
  <c r="F197" i="1"/>
  <c r="F198" i="1"/>
  <c r="F199" i="1"/>
  <c r="F200" i="1"/>
  <c r="F201" i="1"/>
  <c r="F202" i="1"/>
  <c r="F203" i="1"/>
  <c r="F204" i="1"/>
  <c r="F205" i="1"/>
  <c r="F206" i="1"/>
  <c r="F207" i="1"/>
  <c r="F208" i="1"/>
  <c r="F209" i="1"/>
  <c r="F210" i="1"/>
  <c r="F211" i="1"/>
  <c r="F212" i="1"/>
  <c r="F213" i="1"/>
  <c r="F214" i="1"/>
  <c r="F215" i="1"/>
  <c r="F216" i="1"/>
  <c r="F217" i="1"/>
  <c r="F218" i="1"/>
  <c r="F219" i="1"/>
  <c r="F220" i="1"/>
  <c r="F221" i="1"/>
  <c r="F222" i="1"/>
  <c r="F223" i="1"/>
  <c r="F224" i="1"/>
  <c r="F225" i="1"/>
  <c r="F226" i="1"/>
  <c r="F227" i="1"/>
  <c r="F228" i="1"/>
  <c r="F229" i="1"/>
  <c r="F230" i="1"/>
  <c r="F231" i="1"/>
  <c r="F232" i="1"/>
  <c r="F233" i="1"/>
  <c r="F234" i="1"/>
  <c r="F235" i="1"/>
  <c r="F236" i="1"/>
  <c r="F237" i="1"/>
  <c r="F238" i="1"/>
  <c r="F239" i="1"/>
  <c r="F240" i="1"/>
  <c r="F241" i="1"/>
  <c r="F242" i="1"/>
  <c r="F243" i="1"/>
  <c r="F244" i="1"/>
  <c r="F245" i="1"/>
  <c r="F246" i="1"/>
  <c r="F247" i="1"/>
  <c r="F248" i="1"/>
  <c r="F249" i="1"/>
  <c r="F250" i="1"/>
  <c r="F251" i="1"/>
  <c r="F252" i="1"/>
  <c r="F253" i="1"/>
  <c r="F254" i="1"/>
  <c r="F255" i="1"/>
  <c r="F256" i="1"/>
  <c r="F257" i="1"/>
  <c r="F258" i="1"/>
  <c r="F259" i="1"/>
  <c r="F260" i="1"/>
  <c r="F261" i="1"/>
  <c r="F262" i="1"/>
  <c r="F263" i="1"/>
  <c r="F264" i="1"/>
  <c r="F265" i="1"/>
  <c r="F266" i="1"/>
  <c r="F267" i="1"/>
  <c r="F268" i="1"/>
  <c r="F269" i="1"/>
  <c r="F270" i="1"/>
  <c r="F271" i="1"/>
  <c r="F272" i="1"/>
  <c r="F273" i="1"/>
  <c r="F274" i="1"/>
  <c r="F275" i="1"/>
  <c r="F276" i="1"/>
  <c r="F277" i="1"/>
  <c r="F278" i="1"/>
  <c r="F279" i="1"/>
  <c r="F280" i="1"/>
  <c r="F281" i="1"/>
  <c r="F282" i="1"/>
  <c r="F283" i="1"/>
  <c r="F284" i="1"/>
  <c r="F285" i="1"/>
  <c r="F286" i="1"/>
  <c r="F287" i="1"/>
  <c r="F288" i="1"/>
  <c r="F289" i="1"/>
  <c r="F290" i="1"/>
  <c r="F291" i="1"/>
  <c r="F292" i="1"/>
  <c r="F293" i="1"/>
  <c r="F294" i="1"/>
  <c r="F295" i="1"/>
  <c r="F296" i="1"/>
  <c r="F297" i="1"/>
  <c r="F298" i="1"/>
  <c r="F299" i="1"/>
  <c r="F300" i="1"/>
  <c r="F301" i="1"/>
  <c r="F302" i="1"/>
  <c r="F303" i="1"/>
  <c r="F304" i="1"/>
  <c r="F305" i="1"/>
  <c r="F306" i="1"/>
  <c r="F307" i="1"/>
  <c r="F308" i="1"/>
  <c r="F309" i="1"/>
  <c r="F310" i="1"/>
  <c r="F311" i="1"/>
  <c r="F312" i="1"/>
  <c r="F313" i="1"/>
  <c r="F314" i="1"/>
  <c r="F315" i="1"/>
  <c r="F316" i="1"/>
  <c r="F317" i="1"/>
  <c r="F318" i="1"/>
  <c r="F319" i="1"/>
  <c r="F320" i="1"/>
  <c r="F321" i="1"/>
  <c r="F322" i="1"/>
  <c r="F323" i="1"/>
  <c r="F324" i="1"/>
  <c r="F325" i="1"/>
  <c r="F326" i="1"/>
  <c r="F327" i="1"/>
  <c r="F328" i="1"/>
  <c r="F329" i="1"/>
  <c r="F330" i="1"/>
  <c r="F331" i="1"/>
  <c r="F332" i="1"/>
  <c r="F333" i="1"/>
  <c r="F334" i="1"/>
  <c r="F335" i="1"/>
  <c r="F336" i="1"/>
  <c r="F337" i="1"/>
  <c r="F338" i="1"/>
  <c r="F339" i="1"/>
  <c r="F340" i="1"/>
  <c r="F341" i="1"/>
  <c r="F342" i="1"/>
  <c r="F343" i="1"/>
  <c r="F344" i="1"/>
  <c r="F345" i="1"/>
  <c r="F346" i="1"/>
  <c r="F347" i="1"/>
  <c r="F348" i="1"/>
  <c r="F349" i="1"/>
  <c r="F350" i="1"/>
  <c r="F351" i="1"/>
  <c r="F352" i="1"/>
  <c r="F353" i="1"/>
  <c r="F354" i="1"/>
  <c r="F355" i="1"/>
  <c r="F356" i="1"/>
  <c r="F357" i="1"/>
  <c r="F358" i="1"/>
  <c r="F359" i="1"/>
  <c r="F360" i="1"/>
  <c r="F361" i="1"/>
  <c r="F362" i="1"/>
  <c r="F363" i="1"/>
  <c r="F364" i="1"/>
  <c r="F365" i="1"/>
  <c r="F366" i="1"/>
  <c r="F367" i="1"/>
  <c r="F368" i="1"/>
  <c r="F369" i="1"/>
  <c r="F370" i="1"/>
  <c r="F371" i="1"/>
  <c r="F372" i="1"/>
  <c r="F373" i="1"/>
  <c r="F374" i="1"/>
  <c r="F375" i="1"/>
  <c r="F376" i="1"/>
  <c r="F377" i="1"/>
  <c r="F378" i="1"/>
  <c r="F379" i="1"/>
  <c r="F380" i="1"/>
  <c r="F381" i="1"/>
  <c r="F382" i="1"/>
  <c r="F383" i="1"/>
  <c r="F384" i="1"/>
  <c r="F385" i="1"/>
  <c r="F386" i="1"/>
  <c r="F387" i="1"/>
  <c r="F388" i="1"/>
  <c r="F389" i="1"/>
  <c r="F390" i="1"/>
  <c r="F391" i="1"/>
  <c r="F392" i="1"/>
  <c r="F393" i="1"/>
  <c r="F394" i="1"/>
  <c r="F395" i="1"/>
  <c r="F396" i="1"/>
  <c r="F397" i="1"/>
  <c r="F398" i="1"/>
  <c r="F399" i="1"/>
  <c r="F400" i="1"/>
  <c r="F401" i="1"/>
  <c r="F402" i="1"/>
  <c r="F403" i="1"/>
  <c r="F404" i="1"/>
  <c r="F405" i="1"/>
  <c r="F406" i="1"/>
  <c r="F407" i="1"/>
  <c r="F408" i="1"/>
  <c r="F409" i="1"/>
  <c r="F410" i="1"/>
  <c r="F411" i="1"/>
  <c r="F412" i="1"/>
  <c r="F413" i="1"/>
  <c r="F414" i="1"/>
  <c r="F415" i="1"/>
  <c r="F416" i="1"/>
  <c r="F417" i="1"/>
  <c r="F418" i="1"/>
  <c r="F419" i="1"/>
  <c r="F420" i="1"/>
  <c r="F421" i="1"/>
  <c r="F422" i="1"/>
  <c r="F423" i="1"/>
  <c r="F424" i="1"/>
  <c r="F425" i="1"/>
  <c r="F426" i="1"/>
  <c r="F427" i="1"/>
  <c r="F428" i="1"/>
  <c r="F429" i="1"/>
  <c r="F430" i="1"/>
  <c r="F431" i="1"/>
  <c r="F432" i="1"/>
  <c r="F433" i="1"/>
  <c r="F434" i="1"/>
  <c r="F435" i="1"/>
  <c r="F436" i="1"/>
  <c r="F437" i="1"/>
  <c r="F438" i="1"/>
  <c r="F439" i="1"/>
  <c r="F440" i="1"/>
  <c r="F441" i="1"/>
  <c r="F442" i="1"/>
  <c r="F443" i="1"/>
  <c r="F444" i="1"/>
  <c r="F445" i="1"/>
  <c r="F446" i="1"/>
  <c r="F447" i="1"/>
  <c r="F448" i="1"/>
  <c r="F449" i="1"/>
  <c r="F450" i="1"/>
  <c r="F451" i="1"/>
  <c r="F452" i="1"/>
  <c r="F453" i="1"/>
  <c r="F454" i="1"/>
  <c r="F455" i="1"/>
  <c r="F456" i="1"/>
  <c r="F457" i="1"/>
  <c r="F458" i="1"/>
  <c r="F459" i="1"/>
  <c r="F460" i="1"/>
  <c r="F461" i="1"/>
  <c r="F462" i="1"/>
  <c r="F463" i="1"/>
  <c r="F464" i="1"/>
  <c r="F465" i="1"/>
  <c r="F466" i="1"/>
  <c r="F467" i="1"/>
  <c r="F468" i="1"/>
  <c r="F469" i="1"/>
  <c r="F470" i="1"/>
  <c r="F471" i="1"/>
  <c r="F472" i="1"/>
  <c r="F473" i="1"/>
  <c r="F474" i="1"/>
  <c r="F475" i="1"/>
  <c r="F476" i="1"/>
  <c r="F477" i="1"/>
  <c r="F478" i="1"/>
  <c r="F479" i="1"/>
  <c r="F480" i="1"/>
  <c r="F481" i="1"/>
  <c r="F482" i="1"/>
  <c r="F483" i="1"/>
  <c r="F484" i="1"/>
  <c r="F485" i="1"/>
  <c r="F486" i="1"/>
  <c r="F487" i="1"/>
  <c r="F488" i="1"/>
  <c r="F489" i="1"/>
  <c r="F490" i="1"/>
  <c r="F491" i="1"/>
  <c r="F492" i="1"/>
  <c r="F493" i="1"/>
  <c r="F494" i="1"/>
  <c r="F495" i="1"/>
  <c r="F496" i="1"/>
  <c r="F497" i="1"/>
  <c r="F498" i="1"/>
  <c r="F499" i="1"/>
  <c r="F500" i="1"/>
  <c r="F501" i="1"/>
  <c r="F502" i="1"/>
  <c r="F503" i="1"/>
  <c r="F504" i="1"/>
  <c r="F505" i="1"/>
  <c r="F506" i="1"/>
  <c r="F507" i="1"/>
  <c r="F508" i="1"/>
  <c r="F509" i="1"/>
  <c r="F510" i="1"/>
  <c r="F511" i="1"/>
  <c r="F512" i="1"/>
  <c r="F513" i="1"/>
  <c r="F514" i="1"/>
  <c r="F515" i="1"/>
  <c r="F516" i="1"/>
  <c r="F517" i="1"/>
  <c r="F518" i="1"/>
  <c r="F519" i="1"/>
  <c r="F520" i="1"/>
  <c r="F521" i="1"/>
  <c r="F522" i="1"/>
  <c r="F523" i="1"/>
  <c r="F524" i="1"/>
  <c r="F525" i="1"/>
  <c r="F526" i="1"/>
  <c r="F527" i="1"/>
  <c r="F528" i="1"/>
  <c r="F529" i="1"/>
  <c r="F530" i="1"/>
  <c r="F531" i="1"/>
  <c r="F532" i="1"/>
  <c r="F533" i="1"/>
  <c r="F534" i="1"/>
  <c r="F535" i="1"/>
  <c r="F536" i="1"/>
  <c r="F537" i="1"/>
  <c r="F538" i="1"/>
  <c r="F539" i="1"/>
  <c r="F540" i="1"/>
  <c r="F541" i="1"/>
  <c r="F542" i="1"/>
  <c r="F543" i="1"/>
  <c r="F544" i="1"/>
  <c r="F545" i="1"/>
  <c r="F546" i="1"/>
  <c r="F547" i="1"/>
  <c r="F548" i="1"/>
  <c r="F549" i="1"/>
  <c r="F550" i="1"/>
  <c r="F551" i="1"/>
  <c r="F552" i="1"/>
  <c r="F553" i="1"/>
  <c r="F554" i="1"/>
  <c r="F555" i="1"/>
  <c r="F556" i="1"/>
  <c r="F557" i="1"/>
  <c r="F558" i="1"/>
  <c r="F559" i="1"/>
  <c r="F560" i="1"/>
  <c r="F561" i="1"/>
  <c r="F562" i="1"/>
  <c r="F563" i="1"/>
  <c r="F564" i="1"/>
  <c r="F565" i="1"/>
  <c r="F566" i="1"/>
  <c r="F567" i="1"/>
  <c r="F568" i="1"/>
  <c r="F569" i="1"/>
  <c r="F570" i="1"/>
  <c r="F571" i="1"/>
  <c r="F572" i="1"/>
  <c r="F573" i="1"/>
  <c r="F574" i="1"/>
  <c r="F575" i="1"/>
  <c r="F576" i="1"/>
  <c r="F577" i="1"/>
  <c r="F578" i="1"/>
  <c r="F579" i="1"/>
  <c r="F580" i="1"/>
  <c r="F581" i="1"/>
  <c r="F582" i="1"/>
  <c r="F583" i="1"/>
  <c r="F584" i="1"/>
  <c r="F585" i="1"/>
  <c r="F586" i="1"/>
  <c r="F587" i="1"/>
  <c r="F588" i="1"/>
  <c r="F589" i="1"/>
  <c r="F590" i="1"/>
  <c r="F591" i="1"/>
  <c r="F592" i="1"/>
  <c r="F593" i="1"/>
  <c r="F594" i="1"/>
  <c r="F595" i="1"/>
  <c r="F596" i="1"/>
  <c r="F597" i="1"/>
  <c r="F598" i="1"/>
  <c r="F599" i="1"/>
  <c r="F600" i="1"/>
  <c r="F601" i="1"/>
  <c r="F602" i="1"/>
  <c r="F603" i="1"/>
  <c r="F604" i="1"/>
  <c r="F605" i="1"/>
  <c r="F606" i="1"/>
  <c r="F607" i="1"/>
  <c r="F608" i="1"/>
  <c r="F609" i="1"/>
  <c r="F610" i="1"/>
  <c r="F611" i="1"/>
  <c r="F612" i="1"/>
  <c r="F613" i="1"/>
  <c r="F614" i="1"/>
  <c r="F615" i="1"/>
  <c r="F616" i="1"/>
  <c r="F617" i="1"/>
  <c r="F618" i="1"/>
  <c r="F619" i="1"/>
  <c r="F620" i="1"/>
  <c r="F621" i="1"/>
  <c r="F622" i="1"/>
  <c r="F623" i="1"/>
  <c r="F624" i="1"/>
  <c r="F625" i="1"/>
  <c r="F626" i="1"/>
  <c r="F627" i="1"/>
  <c r="F628" i="1"/>
  <c r="F629" i="1"/>
  <c r="F630" i="1"/>
  <c r="F631" i="1"/>
  <c r="F632" i="1"/>
  <c r="F633" i="1"/>
  <c r="F634" i="1"/>
  <c r="F635" i="1"/>
  <c r="F636" i="1"/>
  <c r="F637" i="1"/>
  <c r="F638" i="1"/>
  <c r="F639" i="1"/>
  <c r="F640" i="1"/>
  <c r="F641" i="1"/>
  <c r="F642" i="1"/>
  <c r="F643" i="1"/>
  <c r="F644" i="1"/>
  <c r="F645" i="1"/>
  <c r="F646" i="1"/>
  <c r="F647" i="1"/>
  <c r="F648" i="1"/>
  <c r="F649" i="1"/>
  <c r="F650" i="1"/>
  <c r="F651" i="1"/>
  <c r="F652" i="1"/>
  <c r="F653" i="1"/>
  <c r="F654" i="1"/>
  <c r="F655" i="1"/>
  <c r="F656" i="1"/>
  <c r="F657" i="1"/>
  <c r="F658" i="1"/>
  <c r="F659" i="1"/>
  <c r="F660" i="1"/>
  <c r="F661" i="1"/>
  <c r="F662" i="1"/>
  <c r="F663" i="1"/>
  <c r="F664" i="1"/>
  <c r="F665" i="1"/>
  <c r="F666" i="1"/>
  <c r="F667" i="1"/>
  <c r="F668" i="1"/>
  <c r="F669" i="1"/>
  <c r="F670" i="1"/>
  <c r="F671" i="1"/>
  <c r="F672" i="1"/>
  <c r="F673" i="1"/>
  <c r="F674" i="1"/>
  <c r="F675" i="1"/>
  <c r="F676" i="1"/>
  <c r="F677" i="1"/>
  <c r="F678" i="1"/>
  <c r="F679" i="1"/>
  <c r="F680" i="1"/>
  <c r="F681" i="1"/>
  <c r="F682" i="1"/>
  <c r="F683" i="1"/>
  <c r="F684" i="1"/>
  <c r="F685" i="1"/>
  <c r="F686" i="1"/>
  <c r="F687" i="1"/>
  <c r="F688" i="1"/>
  <c r="F689" i="1"/>
  <c r="F690" i="1"/>
  <c r="F691" i="1"/>
  <c r="F692" i="1"/>
  <c r="F693" i="1"/>
  <c r="F694" i="1"/>
  <c r="F695" i="1"/>
  <c r="F696" i="1"/>
  <c r="F697" i="1"/>
  <c r="F698" i="1"/>
  <c r="F699" i="1"/>
  <c r="F700" i="1"/>
  <c r="F701" i="1"/>
  <c r="F702" i="1"/>
  <c r="F703" i="1"/>
  <c r="F704" i="1"/>
  <c r="F705" i="1"/>
  <c r="F706" i="1"/>
  <c r="F707" i="1"/>
  <c r="F708" i="1"/>
  <c r="F709" i="1"/>
  <c r="F710" i="1"/>
  <c r="F711" i="1"/>
  <c r="F712" i="1"/>
  <c r="F713" i="1"/>
  <c r="F714" i="1"/>
  <c r="F715" i="1"/>
  <c r="F716" i="1"/>
  <c r="F717" i="1"/>
  <c r="F718" i="1"/>
  <c r="F719" i="1"/>
  <c r="F720" i="1"/>
  <c r="F721" i="1"/>
  <c r="F722" i="1"/>
  <c r="F723" i="1"/>
  <c r="F724" i="1"/>
  <c r="F725" i="1"/>
  <c r="F726" i="1"/>
  <c r="F727" i="1"/>
  <c r="F728" i="1"/>
  <c r="F729" i="1"/>
  <c r="F730" i="1"/>
  <c r="F731" i="1"/>
  <c r="F732" i="1"/>
  <c r="F733" i="1"/>
  <c r="F734" i="1"/>
  <c r="F735" i="1"/>
  <c r="F736" i="1"/>
  <c r="F737" i="1"/>
  <c r="F738" i="1"/>
  <c r="F739" i="1"/>
  <c r="F740" i="1"/>
  <c r="F741" i="1"/>
  <c r="F742" i="1"/>
  <c r="F743" i="1"/>
  <c r="F744" i="1"/>
  <c r="F745" i="1"/>
  <c r="F746" i="1"/>
  <c r="F747" i="1"/>
  <c r="F748" i="1"/>
  <c r="F749" i="1"/>
  <c r="F750" i="1"/>
  <c r="F751" i="1"/>
  <c r="F752" i="1"/>
  <c r="F753" i="1"/>
  <c r="F754" i="1"/>
  <c r="F755" i="1"/>
  <c r="F756" i="1"/>
  <c r="F757" i="1"/>
  <c r="F758" i="1"/>
  <c r="F759" i="1"/>
  <c r="F760" i="1"/>
  <c r="F761" i="1"/>
  <c r="F762" i="1"/>
  <c r="F763" i="1"/>
  <c r="F764" i="1"/>
  <c r="F765" i="1"/>
  <c r="F766" i="1"/>
  <c r="F767" i="1"/>
  <c r="F768" i="1"/>
  <c r="F769" i="1"/>
  <c r="F770" i="1"/>
  <c r="F771" i="1"/>
  <c r="F772" i="1"/>
  <c r="F773" i="1"/>
  <c r="F774" i="1"/>
  <c r="F775" i="1"/>
  <c r="F776" i="1"/>
  <c r="F777" i="1"/>
  <c r="F778" i="1"/>
  <c r="F779" i="1"/>
  <c r="F780" i="1"/>
  <c r="F781" i="1"/>
  <c r="F782" i="1"/>
  <c r="F783" i="1"/>
  <c r="F784" i="1"/>
  <c r="F785" i="1"/>
  <c r="F786" i="1"/>
  <c r="F787" i="1"/>
  <c r="F788" i="1"/>
  <c r="F789" i="1"/>
  <c r="F790" i="1"/>
  <c r="F791" i="1"/>
  <c r="F792" i="1"/>
  <c r="F793" i="1"/>
  <c r="F794" i="1"/>
  <c r="F795" i="1"/>
  <c r="F796" i="1"/>
  <c r="F797" i="1"/>
  <c r="F798" i="1"/>
  <c r="F799" i="1"/>
  <c r="F800" i="1"/>
  <c r="F801" i="1"/>
  <c r="F802" i="1"/>
  <c r="F803" i="1"/>
  <c r="F804" i="1"/>
  <c r="F805" i="1"/>
  <c r="F806" i="1"/>
  <c r="F807" i="1"/>
  <c r="F808" i="1"/>
  <c r="F809" i="1"/>
  <c r="F810" i="1"/>
  <c r="F811" i="1"/>
  <c r="F812" i="1"/>
  <c r="F813" i="1"/>
  <c r="F814" i="1"/>
  <c r="F815" i="1"/>
  <c r="F816" i="1"/>
  <c r="F817" i="1"/>
  <c r="F818" i="1"/>
  <c r="F819" i="1"/>
  <c r="F820" i="1"/>
  <c r="F821" i="1"/>
  <c r="F822" i="1"/>
  <c r="F823" i="1"/>
  <c r="F824" i="1"/>
  <c r="F825" i="1"/>
  <c r="F826" i="1"/>
  <c r="F827" i="1"/>
  <c r="F828" i="1"/>
  <c r="F829" i="1"/>
  <c r="F830" i="1"/>
  <c r="F831" i="1"/>
  <c r="F832" i="1"/>
  <c r="F833" i="1"/>
  <c r="F834" i="1"/>
  <c r="F835" i="1"/>
  <c r="F836" i="1"/>
  <c r="F837" i="1"/>
  <c r="F838" i="1"/>
  <c r="F839" i="1"/>
  <c r="F840" i="1"/>
  <c r="F841" i="1"/>
  <c r="F842" i="1"/>
  <c r="F843" i="1"/>
  <c r="F844" i="1"/>
  <c r="F845" i="1"/>
  <c r="F846" i="1"/>
  <c r="F847" i="1"/>
  <c r="F848" i="1"/>
  <c r="F849" i="1"/>
  <c r="F850" i="1"/>
  <c r="F851" i="1"/>
  <c r="F852" i="1"/>
  <c r="F853" i="1"/>
  <c r="F854" i="1"/>
  <c r="F855" i="1"/>
  <c r="F856" i="1"/>
  <c r="F857" i="1"/>
  <c r="F858" i="1"/>
  <c r="F859" i="1"/>
  <c r="F860" i="1"/>
  <c r="F861" i="1"/>
  <c r="F862" i="1"/>
  <c r="F863" i="1"/>
  <c r="F864" i="1"/>
  <c r="F865" i="1"/>
  <c r="F866" i="1"/>
  <c r="F867" i="1"/>
  <c r="F868" i="1"/>
  <c r="F869" i="1"/>
  <c r="F870" i="1"/>
  <c r="F871" i="1"/>
  <c r="F872" i="1"/>
  <c r="F873" i="1"/>
  <c r="F874" i="1"/>
  <c r="F875" i="1"/>
  <c r="F876" i="1"/>
  <c r="F877" i="1"/>
  <c r="F878" i="1"/>
  <c r="F879" i="1"/>
  <c r="F880" i="1"/>
  <c r="F881" i="1"/>
  <c r="F882" i="1"/>
  <c r="F883" i="1"/>
  <c r="F884" i="1"/>
  <c r="F885" i="1"/>
  <c r="F886" i="1"/>
  <c r="F887" i="1"/>
  <c r="F888" i="1"/>
  <c r="F889" i="1"/>
  <c r="F890" i="1"/>
  <c r="F891" i="1"/>
  <c r="F892" i="1"/>
  <c r="F893" i="1"/>
  <c r="F894" i="1"/>
  <c r="F895" i="1"/>
  <c r="F896" i="1"/>
  <c r="F897" i="1"/>
  <c r="F898" i="1"/>
  <c r="F899" i="1"/>
  <c r="F900" i="1"/>
  <c r="F901" i="1"/>
  <c r="F902" i="1"/>
  <c r="F903" i="1"/>
  <c r="F904" i="1"/>
  <c r="F905" i="1"/>
  <c r="F906" i="1"/>
  <c r="F907" i="1"/>
  <c r="F908" i="1"/>
  <c r="F909" i="1"/>
  <c r="F910" i="1"/>
  <c r="F911" i="1"/>
  <c r="F912" i="1"/>
  <c r="F913" i="1"/>
  <c r="F914" i="1"/>
  <c r="F915" i="1"/>
  <c r="F916" i="1"/>
  <c r="F917" i="1"/>
  <c r="F918" i="1"/>
  <c r="F919" i="1"/>
  <c r="F920" i="1"/>
  <c r="F921" i="1"/>
  <c r="F922" i="1"/>
  <c r="F923" i="1"/>
  <c r="F924" i="1"/>
  <c r="F925" i="1"/>
  <c r="F926" i="1"/>
  <c r="F927" i="1"/>
  <c r="F928" i="1"/>
  <c r="F929" i="1"/>
  <c r="F930" i="1"/>
  <c r="F931" i="1"/>
  <c r="F932" i="1"/>
  <c r="F933" i="1"/>
  <c r="F934" i="1"/>
  <c r="F935" i="1"/>
  <c r="F936" i="1"/>
  <c r="F937" i="1"/>
  <c r="F938" i="1"/>
  <c r="F939" i="1"/>
  <c r="F940" i="1"/>
  <c r="F941" i="1"/>
  <c r="F942" i="1"/>
  <c r="F943" i="1"/>
  <c r="F944" i="1"/>
  <c r="F945" i="1"/>
  <c r="F946" i="1"/>
  <c r="F947" i="1"/>
  <c r="F948" i="1"/>
  <c r="F949" i="1"/>
  <c r="F950" i="1"/>
  <c r="F951" i="1"/>
  <c r="F952" i="1"/>
  <c r="F953" i="1"/>
  <c r="F954" i="1"/>
  <c r="F955" i="1"/>
  <c r="F956" i="1"/>
  <c r="F957" i="1"/>
  <c r="F958" i="1"/>
  <c r="F959" i="1"/>
  <c r="F960" i="1"/>
  <c r="F961" i="1"/>
  <c r="F962" i="1"/>
  <c r="F963" i="1"/>
  <c r="F964" i="1"/>
  <c r="F965" i="1"/>
  <c r="F966" i="1"/>
  <c r="F967" i="1"/>
  <c r="F968" i="1"/>
  <c r="F969" i="1"/>
  <c r="F970" i="1"/>
  <c r="F971" i="1"/>
  <c r="F972" i="1"/>
  <c r="F973" i="1"/>
  <c r="F974" i="1"/>
  <c r="F975" i="1"/>
  <c r="F976" i="1"/>
  <c r="F977" i="1"/>
  <c r="F978" i="1"/>
  <c r="F979" i="1"/>
  <c r="F980" i="1"/>
  <c r="F981" i="1"/>
  <c r="F982" i="1"/>
  <c r="F983" i="1"/>
  <c r="F984" i="1"/>
  <c r="F985" i="1"/>
  <c r="F986" i="1"/>
  <c r="F988" i="1"/>
  <c r="F989" i="1"/>
  <c r="F990" i="1"/>
  <c r="F991" i="1"/>
  <c r="F992" i="1"/>
  <c r="F993" i="1"/>
  <c r="F994" i="1"/>
  <c r="F995" i="1"/>
  <c r="F996" i="1"/>
  <c r="F997" i="1"/>
  <c r="F998" i="1"/>
  <c r="F999" i="1"/>
  <c r="F1000" i="1"/>
  <c r="F1001" i="1"/>
  <c r="M3" i="1"/>
  <c r="M4" i="1"/>
  <c r="M5" i="1"/>
  <c r="M6" i="1"/>
  <c r="M7" i="1"/>
  <c r="M8" i="1"/>
  <c r="M9" i="1"/>
  <c r="M10" i="1"/>
  <c r="M11" i="1"/>
  <c r="M12" i="1"/>
  <c r="M13" i="1"/>
  <c r="M14" i="1"/>
  <c r="M15" i="1"/>
  <c r="M16" i="1"/>
  <c r="M17" i="1"/>
  <c r="M18" i="1"/>
  <c r="M19" i="1"/>
  <c r="M20" i="1"/>
  <c r="M21" i="1"/>
  <c r="M22" i="1"/>
  <c r="M23" i="1"/>
  <c r="M24" i="1"/>
  <c r="M25" i="1"/>
  <c r="M26" i="1"/>
  <c r="M27" i="1"/>
  <c r="M28" i="1"/>
  <c r="M29" i="1"/>
  <c r="M30" i="1"/>
  <c r="M31" i="1"/>
  <c r="M32" i="1"/>
  <c r="M33" i="1"/>
  <c r="M34" i="1"/>
  <c r="M35" i="1"/>
  <c r="M36" i="1"/>
  <c r="M37" i="1"/>
  <c r="M38" i="1"/>
  <c r="M39" i="1"/>
  <c r="M40" i="1"/>
  <c r="M41" i="1"/>
  <c r="M42" i="1"/>
  <c r="M43" i="1"/>
  <c r="M44" i="1"/>
  <c r="M45" i="1"/>
  <c r="M46" i="1"/>
  <c r="M47" i="1"/>
  <c r="M48" i="1"/>
  <c r="M49" i="1"/>
  <c r="M50" i="1"/>
  <c r="M51" i="1"/>
  <c r="M52" i="1"/>
  <c r="M53" i="1"/>
  <c r="M54" i="1"/>
  <c r="M55" i="1"/>
  <c r="M56" i="1"/>
  <c r="M57" i="1"/>
  <c r="M58" i="1"/>
  <c r="M59" i="1"/>
  <c r="M60" i="1"/>
  <c r="M61" i="1"/>
  <c r="M62" i="1"/>
  <c r="M63" i="1"/>
  <c r="M64" i="1"/>
  <c r="M65" i="1"/>
  <c r="M66" i="1"/>
  <c r="M67" i="1"/>
  <c r="M68" i="1"/>
  <c r="M69" i="1"/>
  <c r="M70" i="1"/>
  <c r="M71" i="1"/>
  <c r="M72" i="1"/>
  <c r="M73" i="1"/>
  <c r="M74" i="1"/>
  <c r="M75" i="1"/>
  <c r="M76" i="1"/>
  <c r="M77" i="1"/>
  <c r="M78" i="1"/>
  <c r="M79" i="1"/>
  <c r="M80" i="1"/>
  <c r="M81" i="1"/>
  <c r="M82" i="1"/>
  <c r="M83" i="1"/>
  <c r="M84" i="1"/>
  <c r="M85" i="1"/>
  <c r="M86" i="1"/>
  <c r="M87" i="1"/>
  <c r="M88" i="1"/>
  <c r="M89" i="1"/>
  <c r="M90" i="1"/>
  <c r="M91" i="1"/>
  <c r="M92" i="1"/>
  <c r="M93" i="1"/>
  <c r="M94" i="1"/>
  <c r="M95" i="1"/>
  <c r="M96" i="1"/>
  <c r="M97" i="1"/>
  <c r="M98" i="1"/>
  <c r="M99" i="1"/>
  <c r="M100" i="1"/>
  <c r="M101" i="1"/>
  <c r="M102" i="1"/>
  <c r="M103" i="1"/>
  <c r="M104" i="1"/>
  <c r="M105" i="1"/>
  <c r="M106" i="1"/>
  <c r="M107" i="1"/>
  <c r="M108" i="1"/>
  <c r="M109" i="1"/>
  <c r="M110" i="1"/>
  <c r="M111" i="1"/>
  <c r="M112" i="1"/>
  <c r="M113" i="1"/>
  <c r="M114" i="1"/>
  <c r="M115" i="1"/>
  <c r="M116" i="1"/>
  <c r="M117" i="1"/>
  <c r="M118" i="1"/>
  <c r="M119" i="1"/>
  <c r="M120" i="1"/>
  <c r="M121" i="1"/>
  <c r="M122" i="1"/>
  <c r="M123" i="1"/>
  <c r="M124" i="1"/>
  <c r="M125" i="1"/>
  <c r="M126" i="1"/>
  <c r="M127" i="1"/>
  <c r="M128" i="1"/>
  <c r="M129" i="1"/>
  <c r="M130" i="1"/>
  <c r="M131" i="1"/>
  <c r="M132" i="1"/>
  <c r="M133" i="1"/>
  <c r="M134" i="1"/>
  <c r="M135" i="1"/>
  <c r="M136" i="1"/>
  <c r="M137" i="1"/>
  <c r="M138" i="1"/>
  <c r="M139" i="1"/>
  <c r="M140" i="1"/>
  <c r="M141" i="1"/>
  <c r="M142" i="1"/>
  <c r="M143" i="1"/>
  <c r="M144" i="1"/>
  <c r="M145" i="1"/>
  <c r="M146" i="1"/>
  <c r="M147" i="1"/>
  <c r="M148" i="1"/>
  <c r="M149" i="1"/>
  <c r="M150" i="1"/>
  <c r="M151" i="1"/>
  <c r="M152" i="1"/>
  <c r="M153" i="1"/>
  <c r="M154" i="1"/>
  <c r="M155" i="1"/>
  <c r="M156" i="1"/>
  <c r="M157" i="1"/>
  <c r="M158" i="1"/>
  <c r="M159" i="1"/>
  <c r="M160" i="1"/>
  <c r="M161" i="1"/>
  <c r="M162" i="1"/>
  <c r="M163" i="1"/>
  <c r="M164" i="1"/>
  <c r="M165" i="1"/>
  <c r="M166" i="1"/>
  <c r="M167" i="1"/>
  <c r="M168" i="1"/>
  <c r="M169" i="1"/>
  <c r="M170" i="1"/>
  <c r="M171" i="1"/>
  <c r="M172" i="1"/>
  <c r="M173" i="1"/>
  <c r="M174" i="1"/>
  <c r="M175" i="1"/>
  <c r="M176" i="1"/>
  <c r="M177" i="1"/>
  <c r="M178" i="1"/>
  <c r="M179" i="1"/>
  <c r="M180" i="1"/>
  <c r="M181" i="1"/>
  <c r="M182" i="1"/>
  <c r="M183" i="1"/>
  <c r="M184" i="1"/>
  <c r="M185" i="1"/>
  <c r="M186" i="1"/>
  <c r="M187" i="1"/>
  <c r="M188" i="1"/>
  <c r="M189" i="1"/>
  <c r="M190" i="1"/>
  <c r="M191" i="1"/>
  <c r="M192" i="1"/>
  <c r="M193" i="1"/>
  <c r="M194" i="1"/>
  <c r="M195" i="1"/>
  <c r="M196" i="1"/>
  <c r="M197" i="1"/>
  <c r="M198" i="1"/>
  <c r="M199" i="1"/>
  <c r="M200" i="1"/>
  <c r="M201" i="1"/>
  <c r="M202" i="1"/>
  <c r="M203" i="1"/>
  <c r="M204" i="1"/>
  <c r="M205" i="1"/>
  <c r="M206" i="1"/>
  <c r="M207" i="1"/>
  <c r="M208" i="1"/>
  <c r="M209" i="1"/>
  <c r="M210" i="1"/>
  <c r="M211" i="1"/>
  <c r="M212" i="1"/>
  <c r="M213" i="1"/>
  <c r="M214" i="1"/>
  <c r="M215" i="1"/>
  <c r="M216" i="1"/>
  <c r="M217" i="1"/>
  <c r="M218" i="1"/>
  <c r="M219" i="1"/>
  <c r="M220" i="1"/>
  <c r="M221" i="1"/>
  <c r="M222" i="1"/>
  <c r="M223" i="1"/>
  <c r="M224" i="1"/>
  <c r="M225" i="1"/>
  <c r="M226" i="1"/>
  <c r="M227" i="1"/>
  <c r="M228" i="1"/>
  <c r="M229" i="1"/>
  <c r="M230" i="1"/>
  <c r="M231" i="1"/>
  <c r="M232" i="1"/>
  <c r="M233" i="1"/>
  <c r="M234" i="1"/>
  <c r="M235" i="1"/>
  <c r="M236" i="1"/>
  <c r="M237" i="1"/>
  <c r="M238" i="1"/>
  <c r="M239" i="1"/>
  <c r="M240" i="1"/>
  <c r="M241" i="1"/>
  <c r="M242" i="1"/>
  <c r="M243" i="1"/>
  <c r="M244" i="1"/>
  <c r="M245" i="1"/>
  <c r="M246" i="1"/>
  <c r="M247" i="1"/>
  <c r="M248" i="1"/>
  <c r="M249" i="1"/>
  <c r="M250" i="1"/>
  <c r="M251" i="1"/>
  <c r="M252" i="1"/>
  <c r="M253" i="1"/>
  <c r="M254" i="1"/>
  <c r="M255" i="1"/>
  <c r="M256" i="1"/>
  <c r="M257" i="1"/>
  <c r="M258" i="1"/>
  <c r="M259" i="1"/>
  <c r="M260" i="1"/>
  <c r="M261" i="1"/>
  <c r="M262" i="1"/>
  <c r="M263" i="1"/>
  <c r="M264" i="1"/>
  <c r="M265" i="1"/>
  <c r="M266" i="1"/>
  <c r="M267" i="1"/>
  <c r="M268" i="1"/>
  <c r="M269" i="1"/>
  <c r="M270" i="1"/>
  <c r="M271" i="1"/>
  <c r="M272" i="1"/>
  <c r="M273" i="1"/>
  <c r="M274" i="1"/>
  <c r="M275" i="1"/>
  <c r="M276" i="1"/>
  <c r="M277" i="1"/>
  <c r="M278" i="1"/>
  <c r="M279" i="1"/>
  <c r="M280" i="1"/>
  <c r="M281" i="1"/>
  <c r="M282" i="1"/>
  <c r="M283" i="1"/>
  <c r="M284" i="1"/>
  <c r="M285" i="1"/>
  <c r="M286" i="1"/>
  <c r="M287" i="1"/>
  <c r="M288" i="1"/>
  <c r="M289" i="1"/>
  <c r="M290" i="1"/>
  <c r="M291" i="1"/>
  <c r="M292" i="1"/>
  <c r="M293" i="1"/>
  <c r="M294" i="1"/>
  <c r="M295" i="1"/>
  <c r="M296" i="1"/>
  <c r="M297" i="1"/>
  <c r="M298" i="1"/>
  <c r="M299" i="1"/>
  <c r="M300" i="1"/>
  <c r="M301" i="1"/>
  <c r="M302" i="1"/>
  <c r="M303" i="1"/>
  <c r="M304" i="1"/>
  <c r="M305" i="1"/>
  <c r="M306" i="1"/>
  <c r="M307" i="1"/>
  <c r="M308" i="1"/>
  <c r="M309" i="1"/>
  <c r="M310" i="1"/>
  <c r="M311" i="1"/>
  <c r="M312" i="1"/>
  <c r="M313" i="1"/>
  <c r="M314" i="1"/>
  <c r="M315" i="1"/>
  <c r="M316" i="1"/>
  <c r="M317" i="1"/>
  <c r="M318" i="1"/>
  <c r="M319" i="1"/>
  <c r="M320" i="1"/>
  <c r="M321" i="1"/>
  <c r="M322" i="1"/>
  <c r="M323" i="1"/>
  <c r="M324" i="1"/>
  <c r="M325" i="1"/>
  <c r="M326" i="1"/>
  <c r="M327" i="1"/>
  <c r="M328" i="1"/>
  <c r="M329" i="1"/>
  <c r="M330" i="1"/>
  <c r="M331" i="1"/>
  <c r="M332" i="1"/>
  <c r="M333" i="1"/>
  <c r="M334" i="1"/>
  <c r="M335" i="1"/>
  <c r="M336" i="1"/>
  <c r="M337" i="1"/>
  <c r="M338" i="1"/>
  <c r="M339" i="1"/>
  <c r="M340" i="1"/>
  <c r="M341" i="1"/>
  <c r="M342" i="1"/>
  <c r="M343" i="1"/>
  <c r="M344" i="1"/>
  <c r="M345" i="1"/>
  <c r="M346" i="1"/>
  <c r="M347" i="1"/>
  <c r="M348" i="1"/>
  <c r="M349" i="1"/>
  <c r="M350" i="1"/>
  <c r="M351" i="1"/>
  <c r="M352" i="1"/>
  <c r="M353" i="1"/>
  <c r="M354" i="1"/>
  <c r="M355" i="1"/>
  <c r="M356" i="1"/>
  <c r="M357" i="1"/>
  <c r="M358" i="1"/>
  <c r="M359" i="1"/>
  <c r="M360" i="1"/>
  <c r="M361" i="1"/>
  <c r="M362" i="1"/>
  <c r="M363" i="1"/>
  <c r="M364" i="1"/>
  <c r="M365" i="1"/>
  <c r="M366" i="1"/>
  <c r="M367" i="1"/>
  <c r="M368" i="1"/>
  <c r="M369" i="1"/>
  <c r="M370" i="1"/>
  <c r="M371" i="1"/>
  <c r="M372" i="1"/>
  <c r="M373" i="1"/>
  <c r="M374" i="1"/>
  <c r="M375" i="1"/>
  <c r="M376" i="1"/>
  <c r="M377" i="1"/>
  <c r="M378" i="1"/>
  <c r="M379" i="1"/>
  <c r="M380" i="1"/>
  <c r="M381" i="1"/>
  <c r="M382" i="1"/>
  <c r="M383" i="1"/>
  <c r="M384" i="1"/>
  <c r="M385" i="1"/>
  <c r="M386" i="1"/>
  <c r="M387" i="1"/>
  <c r="M388" i="1"/>
  <c r="M389" i="1"/>
  <c r="M390" i="1"/>
  <c r="M391" i="1"/>
  <c r="M392" i="1"/>
  <c r="M393" i="1"/>
  <c r="M394" i="1"/>
  <c r="M395" i="1"/>
  <c r="M396" i="1"/>
  <c r="M397" i="1"/>
  <c r="M398" i="1"/>
  <c r="M399" i="1"/>
  <c r="M400" i="1"/>
  <c r="M401" i="1"/>
  <c r="M402" i="1"/>
  <c r="M403" i="1"/>
  <c r="M404" i="1"/>
  <c r="M405" i="1"/>
  <c r="M406" i="1"/>
  <c r="M407" i="1"/>
  <c r="M408" i="1"/>
  <c r="M409" i="1"/>
  <c r="M410" i="1"/>
  <c r="M411" i="1"/>
  <c r="M412" i="1"/>
  <c r="M413" i="1"/>
  <c r="M414" i="1"/>
  <c r="M415" i="1"/>
  <c r="M416" i="1"/>
  <c r="M417" i="1"/>
  <c r="M418" i="1"/>
  <c r="M419" i="1"/>
  <c r="M420" i="1"/>
  <c r="M421" i="1"/>
  <c r="M422" i="1"/>
  <c r="M423" i="1"/>
  <c r="M424" i="1"/>
  <c r="M425" i="1"/>
  <c r="M426" i="1"/>
  <c r="M427" i="1"/>
  <c r="M428" i="1"/>
  <c r="M429" i="1"/>
  <c r="M430" i="1"/>
  <c r="M431" i="1"/>
  <c r="M432" i="1"/>
  <c r="M433" i="1"/>
  <c r="M434" i="1"/>
  <c r="M435" i="1"/>
  <c r="M436" i="1"/>
  <c r="M437" i="1"/>
  <c r="M438" i="1"/>
  <c r="M439" i="1"/>
  <c r="M440" i="1"/>
  <c r="M441" i="1"/>
  <c r="M442" i="1"/>
  <c r="M443" i="1"/>
  <c r="M444" i="1"/>
  <c r="M445" i="1"/>
  <c r="M446" i="1"/>
  <c r="M447" i="1"/>
  <c r="M448" i="1"/>
  <c r="M449" i="1"/>
  <c r="M450" i="1"/>
  <c r="M451" i="1"/>
  <c r="M452" i="1"/>
  <c r="M453" i="1"/>
  <c r="M454" i="1"/>
  <c r="M455" i="1"/>
  <c r="M456" i="1"/>
  <c r="M457" i="1"/>
  <c r="M458" i="1"/>
  <c r="M459" i="1"/>
  <c r="M460" i="1"/>
  <c r="M461" i="1"/>
  <c r="M462" i="1"/>
  <c r="M463" i="1"/>
  <c r="M464" i="1"/>
  <c r="M465" i="1"/>
  <c r="M466" i="1"/>
  <c r="M467" i="1"/>
  <c r="M468" i="1"/>
  <c r="M469" i="1"/>
  <c r="M470" i="1"/>
  <c r="M471" i="1"/>
  <c r="M472" i="1"/>
  <c r="M473" i="1"/>
  <c r="M474" i="1"/>
  <c r="M475" i="1"/>
  <c r="M476" i="1"/>
  <c r="M477" i="1"/>
  <c r="M478" i="1"/>
  <c r="M479" i="1"/>
  <c r="M480" i="1"/>
  <c r="M481" i="1"/>
  <c r="M482" i="1"/>
  <c r="M483" i="1"/>
  <c r="M484" i="1"/>
  <c r="M485" i="1"/>
  <c r="M486" i="1"/>
  <c r="M487" i="1"/>
  <c r="M488" i="1"/>
  <c r="M489" i="1"/>
  <c r="M490" i="1"/>
  <c r="M491" i="1"/>
  <c r="M492" i="1"/>
  <c r="M493" i="1"/>
  <c r="M494" i="1"/>
  <c r="M495" i="1"/>
  <c r="M496" i="1"/>
  <c r="M497" i="1"/>
  <c r="M498" i="1"/>
  <c r="M499" i="1"/>
  <c r="M500" i="1"/>
  <c r="M501" i="1"/>
  <c r="M502" i="1"/>
  <c r="M503" i="1"/>
  <c r="M504" i="1"/>
  <c r="M505" i="1"/>
  <c r="M506" i="1"/>
  <c r="M507" i="1"/>
  <c r="M508" i="1"/>
  <c r="M509" i="1"/>
  <c r="M510" i="1"/>
  <c r="M511" i="1"/>
  <c r="M512" i="1"/>
  <c r="M513" i="1"/>
  <c r="M514" i="1"/>
  <c r="M515" i="1"/>
  <c r="M516" i="1"/>
  <c r="M517" i="1"/>
  <c r="M518" i="1"/>
  <c r="M519" i="1"/>
  <c r="M520" i="1"/>
  <c r="M521" i="1"/>
  <c r="M522" i="1"/>
  <c r="M523" i="1"/>
  <c r="M524" i="1"/>
  <c r="M525" i="1"/>
  <c r="M526" i="1"/>
  <c r="M527" i="1"/>
  <c r="M528" i="1"/>
  <c r="M529" i="1"/>
  <c r="M530" i="1"/>
  <c r="M531" i="1"/>
  <c r="M532" i="1"/>
  <c r="M533" i="1"/>
  <c r="M534" i="1"/>
  <c r="M535" i="1"/>
  <c r="M536" i="1"/>
  <c r="M537" i="1"/>
  <c r="M538" i="1"/>
  <c r="M539" i="1"/>
  <c r="M540" i="1"/>
  <c r="M541" i="1"/>
  <c r="M542" i="1"/>
  <c r="M543" i="1"/>
  <c r="M544" i="1"/>
  <c r="M545" i="1"/>
  <c r="M546" i="1"/>
  <c r="M547" i="1"/>
  <c r="M548" i="1"/>
  <c r="M549" i="1"/>
  <c r="M550" i="1"/>
  <c r="M551" i="1"/>
  <c r="M552" i="1"/>
  <c r="M553" i="1"/>
  <c r="M554" i="1"/>
  <c r="M555" i="1"/>
  <c r="M556" i="1"/>
  <c r="M557" i="1"/>
  <c r="M558" i="1"/>
  <c r="M559" i="1"/>
  <c r="M560" i="1"/>
  <c r="M561" i="1"/>
  <c r="M562" i="1"/>
  <c r="M563" i="1"/>
  <c r="M564" i="1"/>
  <c r="M565" i="1"/>
  <c r="M566" i="1"/>
  <c r="M567" i="1"/>
  <c r="M568" i="1"/>
  <c r="M569" i="1"/>
  <c r="M570" i="1"/>
  <c r="M571" i="1"/>
  <c r="M572" i="1"/>
  <c r="M573" i="1"/>
  <c r="M574" i="1"/>
  <c r="M575" i="1"/>
  <c r="M576" i="1"/>
  <c r="M577" i="1"/>
  <c r="M578" i="1"/>
  <c r="M579" i="1"/>
  <c r="M580" i="1"/>
  <c r="M581" i="1"/>
  <c r="M582" i="1"/>
  <c r="M583" i="1"/>
  <c r="M584" i="1"/>
  <c r="M585" i="1"/>
  <c r="M586" i="1"/>
  <c r="M587" i="1"/>
  <c r="M588" i="1"/>
  <c r="M589" i="1"/>
  <c r="M590" i="1"/>
  <c r="M591" i="1"/>
  <c r="M592" i="1"/>
  <c r="M593" i="1"/>
  <c r="M594" i="1"/>
  <c r="M595" i="1"/>
  <c r="M596" i="1"/>
  <c r="M597" i="1"/>
  <c r="M598" i="1"/>
  <c r="M599" i="1"/>
  <c r="M600" i="1"/>
  <c r="M601" i="1"/>
  <c r="M602" i="1"/>
  <c r="M603" i="1"/>
  <c r="M604" i="1"/>
  <c r="M605" i="1"/>
  <c r="M606" i="1"/>
  <c r="M607" i="1"/>
  <c r="M608" i="1"/>
  <c r="M609" i="1"/>
  <c r="M610" i="1"/>
  <c r="M611" i="1"/>
  <c r="M612" i="1"/>
  <c r="M613" i="1"/>
  <c r="M614" i="1"/>
  <c r="M615" i="1"/>
  <c r="M616" i="1"/>
  <c r="M617" i="1"/>
  <c r="M618" i="1"/>
  <c r="M619" i="1"/>
  <c r="M620" i="1"/>
  <c r="M621" i="1"/>
  <c r="M622" i="1"/>
  <c r="M623" i="1"/>
  <c r="M624" i="1"/>
  <c r="M625" i="1"/>
  <c r="M626" i="1"/>
  <c r="M627" i="1"/>
  <c r="M628" i="1"/>
  <c r="M629" i="1"/>
  <c r="M630" i="1"/>
  <c r="M631" i="1"/>
  <c r="M632" i="1"/>
  <c r="M633" i="1"/>
  <c r="M634" i="1"/>
  <c r="M635" i="1"/>
  <c r="M636" i="1"/>
  <c r="M637" i="1"/>
  <c r="M638" i="1"/>
  <c r="M639" i="1"/>
  <c r="M640" i="1"/>
  <c r="M641" i="1"/>
  <c r="M642" i="1"/>
  <c r="M643" i="1"/>
  <c r="M644" i="1"/>
  <c r="M645" i="1"/>
  <c r="M646" i="1"/>
  <c r="M647" i="1"/>
  <c r="M648" i="1"/>
  <c r="M649" i="1"/>
  <c r="M650" i="1"/>
  <c r="M651" i="1"/>
  <c r="M652" i="1"/>
  <c r="M653" i="1"/>
  <c r="M654" i="1"/>
  <c r="M655" i="1"/>
  <c r="M656" i="1"/>
  <c r="M657" i="1"/>
  <c r="M658" i="1"/>
  <c r="M659" i="1"/>
  <c r="M660" i="1"/>
  <c r="M661" i="1"/>
  <c r="M662" i="1"/>
  <c r="M663" i="1"/>
  <c r="M664" i="1"/>
  <c r="M665" i="1"/>
  <c r="M666" i="1"/>
  <c r="M667" i="1"/>
  <c r="M668" i="1"/>
  <c r="M669" i="1"/>
  <c r="M670" i="1"/>
  <c r="M671" i="1"/>
  <c r="M672" i="1"/>
  <c r="M673" i="1"/>
  <c r="M674" i="1"/>
  <c r="M675" i="1"/>
  <c r="M676" i="1"/>
  <c r="M677" i="1"/>
  <c r="M678" i="1"/>
  <c r="M679" i="1"/>
  <c r="M680" i="1"/>
  <c r="M681" i="1"/>
  <c r="M682" i="1"/>
  <c r="M683" i="1"/>
  <c r="M684" i="1"/>
  <c r="M685" i="1"/>
  <c r="M686" i="1"/>
  <c r="M687" i="1"/>
  <c r="M688" i="1"/>
  <c r="M689" i="1"/>
  <c r="M690" i="1"/>
  <c r="M691" i="1"/>
  <c r="M692" i="1"/>
  <c r="M693" i="1"/>
  <c r="M694" i="1"/>
  <c r="M695" i="1"/>
  <c r="M696" i="1"/>
  <c r="M697" i="1"/>
  <c r="M698" i="1"/>
  <c r="M699" i="1"/>
  <c r="M700" i="1"/>
  <c r="M701" i="1"/>
  <c r="M702" i="1"/>
  <c r="M703" i="1"/>
  <c r="M704" i="1"/>
  <c r="M705" i="1"/>
  <c r="M706" i="1"/>
  <c r="M707" i="1"/>
  <c r="M708" i="1"/>
  <c r="M709" i="1"/>
  <c r="M710" i="1"/>
  <c r="M711" i="1"/>
  <c r="M712" i="1"/>
  <c r="M713" i="1"/>
  <c r="M714" i="1"/>
  <c r="M715" i="1"/>
  <c r="M716" i="1"/>
  <c r="M717" i="1"/>
  <c r="M718" i="1"/>
  <c r="M719" i="1"/>
  <c r="M720" i="1"/>
  <c r="M721" i="1"/>
  <c r="M722" i="1"/>
  <c r="M723" i="1"/>
  <c r="M724" i="1"/>
  <c r="M725" i="1"/>
  <c r="M726" i="1"/>
  <c r="M727" i="1"/>
  <c r="M728" i="1"/>
  <c r="M729" i="1"/>
  <c r="M730" i="1"/>
  <c r="M731" i="1"/>
  <c r="M732" i="1"/>
  <c r="M733" i="1"/>
  <c r="M734" i="1"/>
  <c r="M735" i="1"/>
  <c r="M736" i="1"/>
  <c r="M737" i="1"/>
  <c r="M738" i="1"/>
  <c r="M739" i="1"/>
  <c r="M740" i="1"/>
  <c r="M741" i="1"/>
  <c r="M742" i="1"/>
  <c r="M743" i="1"/>
  <c r="M744" i="1"/>
  <c r="M745" i="1"/>
  <c r="M746" i="1"/>
  <c r="M747" i="1"/>
  <c r="M748" i="1"/>
  <c r="M749" i="1"/>
  <c r="M750" i="1"/>
  <c r="M751" i="1"/>
  <c r="M752" i="1"/>
  <c r="M753" i="1"/>
  <c r="M754" i="1"/>
  <c r="M755" i="1"/>
  <c r="M756" i="1"/>
  <c r="M757" i="1"/>
  <c r="M758" i="1"/>
  <c r="M759" i="1"/>
  <c r="M760" i="1"/>
  <c r="M761" i="1"/>
  <c r="M762" i="1"/>
  <c r="M763" i="1"/>
  <c r="M764" i="1"/>
  <c r="M765" i="1"/>
  <c r="M766" i="1"/>
  <c r="M767" i="1"/>
  <c r="M768" i="1"/>
  <c r="M769" i="1"/>
  <c r="M770" i="1"/>
  <c r="M771" i="1"/>
  <c r="M772" i="1"/>
  <c r="M773" i="1"/>
  <c r="M774" i="1"/>
  <c r="M775" i="1"/>
  <c r="M776" i="1"/>
  <c r="M777" i="1"/>
  <c r="M778" i="1"/>
  <c r="M779" i="1"/>
  <c r="M780" i="1"/>
  <c r="M781" i="1"/>
  <c r="M782" i="1"/>
  <c r="M783" i="1"/>
  <c r="M784" i="1"/>
  <c r="M785" i="1"/>
  <c r="M786" i="1"/>
  <c r="M787" i="1"/>
  <c r="M788" i="1"/>
  <c r="M789" i="1"/>
  <c r="M790" i="1"/>
  <c r="M791" i="1"/>
  <c r="M792" i="1"/>
  <c r="M793" i="1"/>
  <c r="M794" i="1"/>
  <c r="M795" i="1"/>
  <c r="M796" i="1"/>
  <c r="M797" i="1"/>
  <c r="M798" i="1"/>
  <c r="M799" i="1"/>
  <c r="M800" i="1"/>
  <c r="M801" i="1"/>
  <c r="M802" i="1"/>
  <c r="M803" i="1"/>
  <c r="M804" i="1"/>
  <c r="M805" i="1"/>
  <c r="M806" i="1"/>
  <c r="M807" i="1"/>
  <c r="M808" i="1"/>
  <c r="M809" i="1"/>
  <c r="M810" i="1"/>
  <c r="M811" i="1"/>
  <c r="M812" i="1"/>
  <c r="M813" i="1"/>
  <c r="M814" i="1"/>
  <c r="M815" i="1"/>
  <c r="M816" i="1"/>
  <c r="M817" i="1"/>
  <c r="M818" i="1"/>
  <c r="M819" i="1"/>
  <c r="M820" i="1"/>
  <c r="M821" i="1"/>
  <c r="M822" i="1"/>
  <c r="M823" i="1"/>
  <c r="M824" i="1"/>
  <c r="M825" i="1"/>
  <c r="M826" i="1"/>
  <c r="M827" i="1"/>
  <c r="M828" i="1"/>
  <c r="M829" i="1"/>
  <c r="M830" i="1"/>
  <c r="M831" i="1"/>
  <c r="M832" i="1"/>
  <c r="M833" i="1"/>
  <c r="M834" i="1"/>
  <c r="M835" i="1"/>
  <c r="M836" i="1"/>
  <c r="M837" i="1"/>
  <c r="M838" i="1"/>
  <c r="M839" i="1"/>
  <c r="M840" i="1"/>
  <c r="M841" i="1"/>
  <c r="M842" i="1"/>
  <c r="M843" i="1"/>
  <c r="M844" i="1"/>
  <c r="M845" i="1"/>
  <c r="M846" i="1"/>
  <c r="M847" i="1"/>
  <c r="M848" i="1"/>
  <c r="M849" i="1"/>
  <c r="M850" i="1"/>
  <c r="M851" i="1"/>
  <c r="M852" i="1"/>
  <c r="M853" i="1"/>
  <c r="M854" i="1"/>
  <c r="M855" i="1"/>
  <c r="M856" i="1"/>
  <c r="M857" i="1"/>
  <c r="M858" i="1"/>
  <c r="M859" i="1"/>
  <c r="M860" i="1"/>
  <c r="M861" i="1"/>
  <c r="M862" i="1"/>
  <c r="M863" i="1"/>
  <c r="M864" i="1"/>
  <c r="M865" i="1"/>
  <c r="M866" i="1"/>
  <c r="M867" i="1"/>
  <c r="M868" i="1"/>
  <c r="M869" i="1"/>
  <c r="M870" i="1"/>
  <c r="M871" i="1"/>
  <c r="M872" i="1"/>
  <c r="M873" i="1"/>
  <c r="M874" i="1"/>
  <c r="M875" i="1"/>
  <c r="M876" i="1"/>
  <c r="M877" i="1"/>
  <c r="M878" i="1"/>
  <c r="M879" i="1"/>
  <c r="M880" i="1"/>
  <c r="M881" i="1"/>
  <c r="M882" i="1"/>
  <c r="M883" i="1"/>
  <c r="M884" i="1"/>
  <c r="M885" i="1"/>
  <c r="M886" i="1"/>
  <c r="M887" i="1"/>
  <c r="M888" i="1"/>
  <c r="M889" i="1"/>
  <c r="M890" i="1"/>
  <c r="M891" i="1"/>
  <c r="M892" i="1"/>
  <c r="M893" i="1"/>
  <c r="M894" i="1"/>
  <c r="M895" i="1"/>
  <c r="M896" i="1"/>
  <c r="M897" i="1"/>
  <c r="M898" i="1"/>
  <c r="M899" i="1"/>
  <c r="M900" i="1"/>
  <c r="M901" i="1"/>
  <c r="M902" i="1"/>
  <c r="M903" i="1"/>
  <c r="M904" i="1"/>
  <c r="M905" i="1"/>
  <c r="M906" i="1"/>
  <c r="M907" i="1"/>
  <c r="M908" i="1"/>
  <c r="M909" i="1"/>
  <c r="M910" i="1"/>
  <c r="M911" i="1"/>
  <c r="M912" i="1"/>
  <c r="M913" i="1"/>
  <c r="M914" i="1"/>
  <c r="M915" i="1"/>
  <c r="M916" i="1"/>
  <c r="M917" i="1"/>
  <c r="M918" i="1"/>
  <c r="M919" i="1"/>
  <c r="M920" i="1"/>
  <c r="M921" i="1"/>
  <c r="M922" i="1"/>
  <c r="M923" i="1"/>
  <c r="M924" i="1"/>
  <c r="M925" i="1"/>
  <c r="M926" i="1"/>
  <c r="M927" i="1"/>
  <c r="M928" i="1"/>
  <c r="M929" i="1"/>
  <c r="M930" i="1"/>
  <c r="M931" i="1"/>
  <c r="M932" i="1"/>
  <c r="M933" i="1"/>
  <c r="M934" i="1"/>
  <c r="M935" i="1"/>
  <c r="M936" i="1"/>
  <c r="M937" i="1"/>
  <c r="M938" i="1"/>
  <c r="M939" i="1"/>
  <c r="M940" i="1"/>
  <c r="M941" i="1"/>
  <c r="M942" i="1"/>
  <c r="M943" i="1"/>
  <c r="M944" i="1"/>
  <c r="M945" i="1"/>
  <c r="M946" i="1"/>
  <c r="M947" i="1"/>
  <c r="M948" i="1"/>
  <c r="M949" i="1"/>
  <c r="M950" i="1"/>
  <c r="M951" i="1"/>
  <c r="M952" i="1"/>
  <c r="M953" i="1"/>
  <c r="M954" i="1"/>
  <c r="M955" i="1"/>
  <c r="M956" i="1"/>
  <c r="M957" i="1"/>
  <c r="M958" i="1"/>
  <c r="M959" i="1"/>
  <c r="M960" i="1"/>
  <c r="M961" i="1"/>
  <c r="M962" i="1"/>
  <c r="M963" i="1"/>
  <c r="M964" i="1"/>
  <c r="M965" i="1"/>
  <c r="M966" i="1"/>
  <c r="M967" i="1"/>
  <c r="M968" i="1"/>
  <c r="M969" i="1"/>
  <c r="M970" i="1"/>
  <c r="M971" i="1"/>
  <c r="M972" i="1"/>
  <c r="M973" i="1"/>
  <c r="M974" i="1"/>
  <c r="M975" i="1"/>
  <c r="M976" i="1"/>
  <c r="M977" i="1"/>
  <c r="M978" i="1"/>
  <c r="M979" i="1"/>
  <c r="M980" i="1"/>
  <c r="M981" i="1"/>
  <c r="M982" i="1"/>
  <c r="M983" i="1"/>
  <c r="M984" i="1"/>
  <c r="M985" i="1"/>
  <c r="M986" i="1"/>
  <c r="M987" i="1"/>
  <c r="M988" i="1"/>
  <c r="M989" i="1"/>
  <c r="M990" i="1"/>
  <c r="M991" i="1"/>
  <c r="M992" i="1"/>
  <c r="M993" i="1"/>
  <c r="M994" i="1"/>
  <c r="M995" i="1"/>
  <c r="M996" i="1"/>
  <c r="M997" i="1"/>
  <c r="M998" i="1"/>
  <c r="M999" i="1"/>
  <c r="M1000" i="1"/>
  <c r="M1001" i="1"/>
  <c r="K7" i="1"/>
  <c r="I5" i="1"/>
  <c r="J5" i="1" s="1"/>
  <c r="I2" i="1"/>
  <c r="J2" i="1" s="1"/>
  <c r="N3" i="1"/>
  <c r="O3" i="1" s="1"/>
  <c r="N4" i="1"/>
  <c r="O4" i="1" s="1"/>
  <c r="N5" i="1"/>
  <c r="O5" i="1" s="1"/>
  <c r="N6" i="1"/>
  <c r="O6" i="1" s="1"/>
  <c r="N7" i="1"/>
  <c r="O7" i="1" s="1"/>
  <c r="N8" i="1"/>
  <c r="O8" i="1" s="1"/>
  <c r="N9" i="1"/>
  <c r="O9" i="1" s="1"/>
  <c r="N10" i="1"/>
  <c r="O10" i="1" s="1"/>
  <c r="N11" i="1"/>
  <c r="O11" i="1" s="1"/>
  <c r="N12" i="1"/>
  <c r="O12" i="1" s="1"/>
  <c r="N13" i="1"/>
  <c r="O13" i="1" s="1"/>
  <c r="N14" i="1"/>
  <c r="O14" i="1" s="1"/>
  <c r="N15" i="1"/>
  <c r="O15" i="1" s="1"/>
  <c r="N16" i="1"/>
  <c r="O16" i="1" s="1"/>
  <c r="N17" i="1"/>
  <c r="O17" i="1" s="1"/>
  <c r="N18" i="1"/>
  <c r="O18" i="1" s="1"/>
  <c r="N19" i="1"/>
  <c r="O19" i="1" s="1"/>
  <c r="N20" i="1"/>
  <c r="O20" i="1" s="1"/>
  <c r="N21" i="1"/>
  <c r="O21" i="1" s="1"/>
  <c r="N22" i="1"/>
  <c r="O22" i="1" s="1"/>
  <c r="N23" i="1"/>
  <c r="O23" i="1" s="1"/>
  <c r="N24" i="1"/>
  <c r="O24" i="1" s="1"/>
  <c r="N25" i="1"/>
  <c r="O25" i="1" s="1"/>
  <c r="N26" i="1"/>
  <c r="O26" i="1" s="1"/>
  <c r="N27" i="1"/>
  <c r="O27" i="1" s="1"/>
  <c r="N28" i="1"/>
  <c r="O28" i="1" s="1"/>
  <c r="N29" i="1"/>
  <c r="O29" i="1" s="1"/>
  <c r="N30" i="1"/>
  <c r="O30" i="1" s="1"/>
  <c r="N31" i="1"/>
  <c r="O31" i="1" s="1"/>
  <c r="N32" i="1"/>
  <c r="O32" i="1" s="1"/>
  <c r="N33" i="1"/>
  <c r="O33" i="1" s="1"/>
  <c r="N34" i="1"/>
  <c r="O34" i="1" s="1"/>
  <c r="N35" i="1"/>
  <c r="O35" i="1" s="1"/>
  <c r="N36" i="1"/>
  <c r="O36" i="1" s="1"/>
  <c r="N37" i="1"/>
  <c r="O37" i="1" s="1"/>
  <c r="N38" i="1"/>
  <c r="O38" i="1" s="1"/>
  <c r="N39" i="1"/>
  <c r="O39" i="1" s="1"/>
  <c r="N40" i="1"/>
  <c r="O40" i="1" s="1"/>
  <c r="N41" i="1"/>
  <c r="O41" i="1" s="1"/>
  <c r="N42" i="1"/>
  <c r="O42" i="1" s="1"/>
  <c r="N43" i="1"/>
  <c r="O43" i="1" s="1"/>
  <c r="N44" i="1"/>
  <c r="O44" i="1" s="1"/>
  <c r="N45" i="1"/>
  <c r="O45" i="1" s="1"/>
  <c r="N46" i="1"/>
  <c r="O46" i="1" s="1"/>
  <c r="N47" i="1"/>
  <c r="O47" i="1" s="1"/>
  <c r="N48" i="1"/>
  <c r="O48" i="1" s="1"/>
  <c r="N49" i="1"/>
  <c r="O49" i="1" s="1"/>
  <c r="N50" i="1"/>
  <c r="O50" i="1" s="1"/>
  <c r="N51" i="1"/>
  <c r="O51" i="1" s="1"/>
  <c r="N52" i="1"/>
  <c r="O52" i="1" s="1"/>
  <c r="N53" i="1"/>
  <c r="O53" i="1" s="1"/>
  <c r="N54" i="1"/>
  <c r="O54" i="1" s="1"/>
  <c r="N55" i="1"/>
  <c r="O55" i="1" s="1"/>
  <c r="N56" i="1"/>
  <c r="O56" i="1" s="1"/>
  <c r="N57" i="1"/>
  <c r="O57" i="1" s="1"/>
  <c r="N58" i="1"/>
  <c r="O58" i="1" s="1"/>
  <c r="N59" i="1"/>
  <c r="O59" i="1" s="1"/>
  <c r="N60" i="1"/>
  <c r="O60" i="1" s="1"/>
  <c r="N61" i="1"/>
  <c r="O61" i="1" s="1"/>
  <c r="N62" i="1"/>
  <c r="O62" i="1" s="1"/>
  <c r="N63" i="1"/>
  <c r="O63" i="1" s="1"/>
  <c r="N64" i="1"/>
  <c r="O64" i="1" s="1"/>
  <c r="N65" i="1"/>
  <c r="O65" i="1" s="1"/>
  <c r="N66" i="1"/>
  <c r="O66" i="1" s="1"/>
  <c r="N67" i="1"/>
  <c r="O67" i="1" s="1"/>
  <c r="N68" i="1"/>
  <c r="O68" i="1" s="1"/>
  <c r="N69" i="1"/>
  <c r="O69" i="1" s="1"/>
  <c r="N70" i="1"/>
  <c r="O70" i="1" s="1"/>
  <c r="N71" i="1"/>
  <c r="O71" i="1" s="1"/>
  <c r="N72" i="1"/>
  <c r="O72" i="1" s="1"/>
  <c r="N73" i="1"/>
  <c r="O73" i="1" s="1"/>
  <c r="N74" i="1"/>
  <c r="O74" i="1" s="1"/>
  <c r="N75" i="1"/>
  <c r="O75" i="1" s="1"/>
  <c r="N76" i="1"/>
  <c r="O76" i="1" s="1"/>
  <c r="N77" i="1"/>
  <c r="O77" i="1" s="1"/>
  <c r="N78" i="1"/>
  <c r="O78" i="1" s="1"/>
  <c r="N79" i="1"/>
  <c r="O79" i="1" s="1"/>
  <c r="N80" i="1"/>
  <c r="O80" i="1" s="1"/>
  <c r="N81" i="1"/>
  <c r="O81" i="1" s="1"/>
  <c r="N82" i="1"/>
  <c r="O82" i="1" s="1"/>
  <c r="N83" i="1"/>
  <c r="O83" i="1" s="1"/>
  <c r="N84" i="1"/>
  <c r="O84" i="1" s="1"/>
  <c r="N85" i="1"/>
  <c r="O85" i="1" s="1"/>
  <c r="N86" i="1"/>
  <c r="O86" i="1" s="1"/>
  <c r="N87" i="1"/>
  <c r="O87" i="1" s="1"/>
  <c r="N88" i="1"/>
  <c r="O88" i="1" s="1"/>
  <c r="N89" i="1"/>
  <c r="O89" i="1" s="1"/>
  <c r="N90" i="1"/>
  <c r="O90" i="1" s="1"/>
  <c r="N91" i="1"/>
  <c r="O91" i="1" s="1"/>
  <c r="N92" i="1"/>
  <c r="O92" i="1" s="1"/>
  <c r="N93" i="1"/>
  <c r="O93" i="1" s="1"/>
  <c r="N94" i="1"/>
  <c r="O94" i="1" s="1"/>
  <c r="N95" i="1"/>
  <c r="O95" i="1" s="1"/>
  <c r="N96" i="1"/>
  <c r="O96" i="1" s="1"/>
  <c r="N97" i="1"/>
  <c r="O97" i="1" s="1"/>
  <c r="N98" i="1"/>
  <c r="O98" i="1" s="1"/>
  <c r="N99" i="1"/>
  <c r="O99" i="1" s="1"/>
  <c r="N100" i="1"/>
  <c r="O100" i="1" s="1"/>
  <c r="N101" i="1"/>
  <c r="O101" i="1" s="1"/>
  <c r="N102" i="1"/>
  <c r="O102" i="1" s="1"/>
  <c r="N103" i="1"/>
  <c r="O103" i="1" s="1"/>
  <c r="N104" i="1"/>
  <c r="O104" i="1" s="1"/>
  <c r="N105" i="1"/>
  <c r="O105" i="1" s="1"/>
  <c r="N106" i="1"/>
  <c r="O106" i="1" s="1"/>
  <c r="N107" i="1"/>
  <c r="O107" i="1" s="1"/>
  <c r="N108" i="1"/>
  <c r="O108" i="1" s="1"/>
  <c r="N109" i="1"/>
  <c r="O109" i="1" s="1"/>
  <c r="N110" i="1"/>
  <c r="O110" i="1" s="1"/>
  <c r="N111" i="1"/>
  <c r="O111" i="1" s="1"/>
  <c r="N112" i="1"/>
  <c r="O112" i="1" s="1"/>
  <c r="N113" i="1"/>
  <c r="O113" i="1" s="1"/>
  <c r="N114" i="1"/>
  <c r="O114" i="1" s="1"/>
  <c r="N115" i="1"/>
  <c r="O115" i="1" s="1"/>
  <c r="N116" i="1"/>
  <c r="O116" i="1" s="1"/>
  <c r="N117" i="1"/>
  <c r="O117" i="1" s="1"/>
  <c r="N118" i="1"/>
  <c r="O118" i="1" s="1"/>
  <c r="N119" i="1"/>
  <c r="O119" i="1" s="1"/>
  <c r="N120" i="1"/>
  <c r="O120" i="1" s="1"/>
  <c r="N121" i="1"/>
  <c r="O121" i="1" s="1"/>
  <c r="N122" i="1"/>
  <c r="O122" i="1" s="1"/>
  <c r="N123" i="1"/>
  <c r="O123" i="1" s="1"/>
  <c r="N124" i="1"/>
  <c r="O124" i="1" s="1"/>
  <c r="N125" i="1"/>
  <c r="O125" i="1" s="1"/>
  <c r="N126" i="1"/>
  <c r="O126" i="1" s="1"/>
  <c r="N127" i="1"/>
  <c r="O127" i="1" s="1"/>
  <c r="N128" i="1"/>
  <c r="O128" i="1" s="1"/>
  <c r="N129" i="1"/>
  <c r="O129" i="1" s="1"/>
  <c r="N130" i="1"/>
  <c r="O130" i="1" s="1"/>
  <c r="N131" i="1"/>
  <c r="O131" i="1" s="1"/>
  <c r="N132" i="1"/>
  <c r="O132" i="1" s="1"/>
  <c r="N133" i="1"/>
  <c r="O133" i="1" s="1"/>
  <c r="N134" i="1"/>
  <c r="O134" i="1" s="1"/>
  <c r="N135" i="1"/>
  <c r="O135" i="1" s="1"/>
  <c r="N136" i="1"/>
  <c r="O136" i="1" s="1"/>
  <c r="N137" i="1"/>
  <c r="O137" i="1" s="1"/>
  <c r="N138" i="1"/>
  <c r="O138" i="1" s="1"/>
  <c r="N139" i="1"/>
  <c r="O139" i="1" s="1"/>
  <c r="N140" i="1"/>
  <c r="O140" i="1" s="1"/>
  <c r="N141" i="1"/>
  <c r="O141" i="1" s="1"/>
  <c r="N142" i="1"/>
  <c r="O142" i="1" s="1"/>
  <c r="N143" i="1"/>
  <c r="O143" i="1" s="1"/>
  <c r="N144" i="1"/>
  <c r="O144" i="1" s="1"/>
  <c r="N145" i="1"/>
  <c r="O145" i="1" s="1"/>
  <c r="N146" i="1"/>
  <c r="O146" i="1" s="1"/>
  <c r="N147" i="1"/>
  <c r="O147" i="1" s="1"/>
  <c r="N148" i="1"/>
  <c r="O148" i="1" s="1"/>
  <c r="N149" i="1"/>
  <c r="O149" i="1" s="1"/>
  <c r="N150" i="1"/>
  <c r="O150" i="1" s="1"/>
  <c r="N151" i="1"/>
  <c r="O151" i="1" s="1"/>
  <c r="N152" i="1"/>
  <c r="O152" i="1" s="1"/>
  <c r="N153" i="1"/>
  <c r="O153" i="1" s="1"/>
  <c r="N154" i="1"/>
  <c r="O154" i="1" s="1"/>
  <c r="N155" i="1"/>
  <c r="O155" i="1" s="1"/>
  <c r="N156" i="1"/>
  <c r="O156" i="1" s="1"/>
  <c r="N157" i="1"/>
  <c r="O157" i="1" s="1"/>
  <c r="N158" i="1"/>
  <c r="O158" i="1" s="1"/>
  <c r="N159" i="1"/>
  <c r="O159" i="1" s="1"/>
  <c r="N160" i="1"/>
  <c r="O160" i="1" s="1"/>
  <c r="N161" i="1"/>
  <c r="O161" i="1" s="1"/>
  <c r="N162" i="1"/>
  <c r="O162" i="1" s="1"/>
  <c r="N163" i="1"/>
  <c r="O163" i="1" s="1"/>
  <c r="N164" i="1"/>
  <c r="O164" i="1" s="1"/>
  <c r="N165" i="1"/>
  <c r="O165" i="1" s="1"/>
  <c r="N166" i="1"/>
  <c r="O166" i="1" s="1"/>
  <c r="N167" i="1"/>
  <c r="O167" i="1" s="1"/>
  <c r="N168" i="1"/>
  <c r="O168" i="1" s="1"/>
  <c r="N169" i="1"/>
  <c r="O169" i="1" s="1"/>
  <c r="N170" i="1"/>
  <c r="O170" i="1" s="1"/>
  <c r="N171" i="1"/>
  <c r="O171" i="1" s="1"/>
  <c r="N172" i="1"/>
  <c r="O172" i="1" s="1"/>
  <c r="N173" i="1"/>
  <c r="O173" i="1" s="1"/>
  <c r="N174" i="1"/>
  <c r="O174" i="1" s="1"/>
  <c r="N175" i="1"/>
  <c r="O175" i="1" s="1"/>
  <c r="N176" i="1"/>
  <c r="O176" i="1" s="1"/>
  <c r="N177" i="1"/>
  <c r="O177" i="1" s="1"/>
  <c r="N178" i="1"/>
  <c r="O178" i="1" s="1"/>
  <c r="N179" i="1"/>
  <c r="O179" i="1" s="1"/>
  <c r="N180" i="1"/>
  <c r="O180" i="1" s="1"/>
  <c r="N181" i="1"/>
  <c r="O181" i="1" s="1"/>
  <c r="N182" i="1"/>
  <c r="O182" i="1" s="1"/>
  <c r="N183" i="1"/>
  <c r="O183" i="1" s="1"/>
  <c r="N184" i="1"/>
  <c r="O184" i="1" s="1"/>
  <c r="N185" i="1"/>
  <c r="O185" i="1" s="1"/>
  <c r="N186" i="1"/>
  <c r="O186" i="1" s="1"/>
  <c r="N187" i="1"/>
  <c r="O187" i="1" s="1"/>
  <c r="N188" i="1"/>
  <c r="O188" i="1" s="1"/>
  <c r="N189" i="1"/>
  <c r="O189" i="1" s="1"/>
  <c r="N190" i="1"/>
  <c r="O190" i="1" s="1"/>
  <c r="N191" i="1"/>
  <c r="O191" i="1" s="1"/>
  <c r="N192" i="1"/>
  <c r="O192" i="1" s="1"/>
  <c r="N193" i="1"/>
  <c r="O193" i="1" s="1"/>
  <c r="N194" i="1"/>
  <c r="O194" i="1" s="1"/>
  <c r="N195" i="1"/>
  <c r="O195" i="1" s="1"/>
  <c r="N196" i="1"/>
  <c r="O196" i="1" s="1"/>
  <c r="N197" i="1"/>
  <c r="O197" i="1" s="1"/>
  <c r="N198" i="1"/>
  <c r="O198" i="1" s="1"/>
  <c r="N199" i="1"/>
  <c r="O199" i="1" s="1"/>
  <c r="N200" i="1"/>
  <c r="O200" i="1" s="1"/>
  <c r="N201" i="1"/>
  <c r="O201" i="1" s="1"/>
  <c r="N202" i="1"/>
  <c r="O202" i="1" s="1"/>
  <c r="N203" i="1"/>
  <c r="O203" i="1" s="1"/>
  <c r="N204" i="1"/>
  <c r="O204" i="1" s="1"/>
  <c r="N205" i="1"/>
  <c r="O205" i="1" s="1"/>
  <c r="N206" i="1"/>
  <c r="O206" i="1" s="1"/>
  <c r="N207" i="1"/>
  <c r="O207" i="1" s="1"/>
  <c r="N208" i="1"/>
  <c r="O208" i="1" s="1"/>
  <c r="N209" i="1"/>
  <c r="O209" i="1" s="1"/>
  <c r="N210" i="1"/>
  <c r="O210" i="1" s="1"/>
  <c r="N211" i="1"/>
  <c r="O211" i="1" s="1"/>
  <c r="N212" i="1"/>
  <c r="O212" i="1" s="1"/>
  <c r="N213" i="1"/>
  <c r="O213" i="1" s="1"/>
  <c r="N214" i="1"/>
  <c r="O214" i="1" s="1"/>
  <c r="N215" i="1"/>
  <c r="O215" i="1" s="1"/>
  <c r="N216" i="1"/>
  <c r="O216" i="1" s="1"/>
  <c r="N217" i="1"/>
  <c r="O217" i="1" s="1"/>
  <c r="N218" i="1"/>
  <c r="O218" i="1" s="1"/>
  <c r="N219" i="1"/>
  <c r="O219" i="1" s="1"/>
  <c r="N220" i="1"/>
  <c r="O220" i="1" s="1"/>
  <c r="N221" i="1"/>
  <c r="O221" i="1" s="1"/>
  <c r="N222" i="1"/>
  <c r="O222" i="1" s="1"/>
  <c r="N223" i="1"/>
  <c r="O223" i="1" s="1"/>
  <c r="N224" i="1"/>
  <c r="O224" i="1" s="1"/>
  <c r="N225" i="1"/>
  <c r="O225" i="1" s="1"/>
  <c r="N226" i="1"/>
  <c r="O226" i="1" s="1"/>
  <c r="N227" i="1"/>
  <c r="O227" i="1" s="1"/>
  <c r="N228" i="1"/>
  <c r="O228" i="1" s="1"/>
  <c r="N229" i="1"/>
  <c r="O229" i="1" s="1"/>
  <c r="N230" i="1"/>
  <c r="O230" i="1" s="1"/>
  <c r="N231" i="1"/>
  <c r="O231" i="1" s="1"/>
  <c r="N232" i="1"/>
  <c r="O232" i="1" s="1"/>
  <c r="N233" i="1"/>
  <c r="O233" i="1" s="1"/>
  <c r="N234" i="1"/>
  <c r="O234" i="1" s="1"/>
  <c r="N235" i="1"/>
  <c r="O235" i="1" s="1"/>
  <c r="N236" i="1"/>
  <c r="O236" i="1" s="1"/>
  <c r="N237" i="1"/>
  <c r="O237" i="1" s="1"/>
  <c r="N238" i="1"/>
  <c r="O238" i="1" s="1"/>
  <c r="N239" i="1"/>
  <c r="O239" i="1" s="1"/>
  <c r="N240" i="1"/>
  <c r="O240" i="1" s="1"/>
  <c r="N241" i="1"/>
  <c r="O241" i="1" s="1"/>
  <c r="N242" i="1"/>
  <c r="O242" i="1" s="1"/>
  <c r="N243" i="1"/>
  <c r="O243" i="1" s="1"/>
  <c r="N244" i="1"/>
  <c r="O244" i="1" s="1"/>
  <c r="N245" i="1"/>
  <c r="O245" i="1" s="1"/>
  <c r="N246" i="1"/>
  <c r="O246" i="1" s="1"/>
  <c r="N247" i="1"/>
  <c r="O247" i="1" s="1"/>
  <c r="N248" i="1"/>
  <c r="O248" i="1" s="1"/>
  <c r="N249" i="1"/>
  <c r="O249" i="1" s="1"/>
  <c r="N250" i="1"/>
  <c r="O250" i="1" s="1"/>
  <c r="N251" i="1"/>
  <c r="O251" i="1" s="1"/>
  <c r="N252" i="1"/>
  <c r="O252" i="1" s="1"/>
  <c r="N253" i="1"/>
  <c r="O253" i="1" s="1"/>
  <c r="N254" i="1"/>
  <c r="O254" i="1" s="1"/>
  <c r="N255" i="1"/>
  <c r="O255" i="1" s="1"/>
  <c r="N256" i="1"/>
  <c r="O256" i="1" s="1"/>
  <c r="N257" i="1"/>
  <c r="O257" i="1" s="1"/>
  <c r="N258" i="1"/>
  <c r="O258" i="1" s="1"/>
  <c r="N259" i="1"/>
  <c r="O259" i="1" s="1"/>
  <c r="N260" i="1"/>
  <c r="O260" i="1" s="1"/>
  <c r="N261" i="1"/>
  <c r="O261" i="1" s="1"/>
  <c r="N262" i="1"/>
  <c r="O262" i="1" s="1"/>
  <c r="N263" i="1"/>
  <c r="O263" i="1" s="1"/>
  <c r="N264" i="1"/>
  <c r="O264" i="1" s="1"/>
  <c r="N265" i="1"/>
  <c r="O265" i="1" s="1"/>
  <c r="N266" i="1"/>
  <c r="O266" i="1" s="1"/>
  <c r="N267" i="1"/>
  <c r="O267" i="1" s="1"/>
  <c r="N268" i="1"/>
  <c r="O268" i="1" s="1"/>
  <c r="N269" i="1"/>
  <c r="O269" i="1" s="1"/>
  <c r="N270" i="1"/>
  <c r="O270" i="1" s="1"/>
  <c r="N271" i="1"/>
  <c r="O271" i="1" s="1"/>
  <c r="N272" i="1"/>
  <c r="O272" i="1" s="1"/>
  <c r="N273" i="1"/>
  <c r="O273" i="1" s="1"/>
  <c r="N274" i="1"/>
  <c r="O274" i="1" s="1"/>
  <c r="N275" i="1"/>
  <c r="O275" i="1" s="1"/>
  <c r="N276" i="1"/>
  <c r="O276" i="1" s="1"/>
  <c r="N277" i="1"/>
  <c r="O277" i="1" s="1"/>
  <c r="N278" i="1"/>
  <c r="O278" i="1" s="1"/>
  <c r="N279" i="1"/>
  <c r="O279" i="1" s="1"/>
  <c r="N280" i="1"/>
  <c r="O280" i="1" s="1"/>
  <c r="N281" i="1"/>
  <c r="O281" i="1" s="1"/>
  <c r="N282" i="1"/>
  <c r="O282" i="1" s="1"/>
  <c r="N283" i="1"/>
  <c r="O283" i="1" s="1"/>
  <c r="N284" i="1"/>
  <c r="O284" i="1" s="1"/>
  <c r="N285" i="1"/>
  <c r="O285" i="1" s="1"/>
  <c r="N286" i="1"/>
  <c r="O286" i="1" s="1"/>
  <c r="N287" i="1"/>
  <c r="O287" i="1" s="1"/>
  <c r="N288" i="1"/>
  <c r="O288" i="1" s="1"/>
  <c r="N289" i="1"/>
  <c r="O289" i="1" s="1"/>
  <c r="N290" i="1"/>
  <c r="O290" i="1" s="1"/>
  <c r="N291" i="1"/>
  <c r="O291" i="1" s="1"/>
  <c r="N292" i="1"/>
  <c r="O292" i="1" s="1"/>
  <c r="N293" i="1"/>
  <c r="O293" i="1" s="1"/>
  <c r="N294" i="1"/>
  <c r="O294" i="1" s="1"/>
  <c r="N295" i="1"/>
  <c r="O295" i="1" s="1"/>
  <c r="N296" i="1"/>
  <c r="O296" i="1" s="1"/>
  <c r="N297" i="1"/>
  <c r="O297" i="1" s="1"/>
  <c r="N298" i="1"/>
  <c r="O298" i="1" s="1"/>
  <c r="N299" i="1"/>
  <c r="O299" i="1" s="1"/>
  <c r="N300" i="1"/>
  <c r="O300" i="1" s="1"/>
  <c r="N301" i="1"/>
  <c r="O301" i="1" s="1"/>
  <c r="N302" i="1"/>
  <c r="O302" i="1" s="1"/>
  <c r="N303" i="1"/>
  <c r="O303" i="1" s="1"/>
  <c r="N304" i="1"/>
  <c r="O304" i="1" s="1"/>
  <c r="N305" i="1"/>
  <c r="O305" i="1" s="1"/>
  <c r="N306" i="1"/>
  <c r="O306" i="1" s="1"/>
  <c r="N307" i="1"/>
  <c r="O307" i="1" s="1"/>
  <c r="N308" i="1"/>
  <c r="O308" i="1" s="1"/>
  <c r="N309" i="1"/>
  <c r="O309" i="1" s="1"/>
  <c r="N310" i="1"/>
  <c r="O310" i="1" s="1"/>
  <c r="N311" i="1"/>
  <c r="O311" i="1" s="1"/>
  <c r="N312" i="1"/>
  <c r="O312" i="1" s="1"/>
  <c r="N313" i="1"/>
  <c r="O313" i="1" s="1"/>
  <c r="N314" i="1"/>
  <c r="O314" i="1" s="1"/>
  <c r="N315" i="1"/>
  <c r="O315" i="1" s="1"/>
  <c r="N316" i="1"/>
  <c r="O316" i="1" s="1"/>
  <c r="N317" i="1"/>
  <c r="O317" i="1" s="1"/>
  <c r="N318" i="1"/>
  <c r="O318" i="1" s="1"/>
  <c r="N319" i="1"/>
  <c r="O319" i="1" s="1"/>
  <c r="N320" i="1"/>
  <c r="O320" i="1" s="1"/>
  <c r="N321" i="1"/>
  <c r="O321" i="1" s="1"/>
  <c r="N322" i="1"/>
  <c r="O322" i="1" s="1"/>
  <c r="N323" i="1"/>
  <c r="O323" i="1" s="1"/>
  <c r="N324" i="1"/>
  <c r="O324" i="1" s="1"/>
  <c r="N325" i="1"/>
  <c r="O325" i="1" s="1"/>
  <c r="N326" i="1"/>
  <c r="O326" i="1" s="1"/>
  <c r="N327" i="1"/>
  <c r="O327" i="1" s="1"/>
  <c r="N328" i="1"/>
  <c r="O328" i="1" s="1"/>
  <c r="N329" i="1"/>
  <c r="O329" i="1" s="1"/>
  <c r="N330" i="1"/>
  <c r="O330" i="1" s="1"/>
  <c r="N331" i="1"/>
  <c r="O331" i="1" s="1"/>
  <c r="N332" i="1"/>
  <c r="O332" i="1" s="1"/>
  <c r="N333" i="1"/>
  <c r="O333" i="1" s="1"/>
  <c r="N334" i="1"/>
  <c r="O334" i="1" s="1"/>
  <c r="N335" i="1"/>
  <c r="O335" i="1" s="1"/>
  <c r="N336" i="1"/>
  <c r="O336" i="1" s="1"/>
  <c r="N337" i="1"/>
  <c r="O337" i="1" s="1"/>
  <c r="N338" i="1"/>
  <c r="O338" i="1" s="1"/>
  <c r="N339" i="1"/>
  <c r="O339" i="1" s="1"/>
  <c r="N340" i="1"/>
  <c r="O340" i="1" s="1"/>
  <c r="N341" i="1"/>
  <c r="O341" i="1" s="1"/>
  <c r="N342" i="1"/>
  <c r="O342" i="1" s="1"/>
  <c r="N343" i="1"/>
  <c r="O343" i="1" s="1"/>
  <c r="N344" i="1"/>
  <c r="O344" i="1" s="1"/>
  <c r="N345" i="1"/>
  <c r="O345" i="1" s="1"/>
  <c r="N346" i="1"/>
  <c r="O346" i="1" s="1"/>
  <c r="N347" i="1"/>
  <c r="O347" i="1" s="1"/>
  <c r="N348" i="1"/>
  <c r="O348" i="1" s="1"/>
  <c r="N349" i="1"/>
  <c r="O349" i="1" s="1"/>
  <c r="N350" i="1"/>
  <c r="O350" i="1" s="1"/>
  <c r="N351" i="1"/>
  <c r="O351" i="1" s="1"/>
  <c r="N352" i="1"/>
  <c r="O352" i="1" s="1"/>
  <c r="N353" i="1"/>
  <c r="O353" i="1" s="1"/>
  <c r="N354" i="1"/>
  <c r="O354" i="1" s="1"/>
  <c r="N355" i="1"/>
  <c r="O355" i="1" s="1"/>
  <c r="N356" i="1"/>
  <c r="O356" i="1" s="1"/>
  <c r="N357" i="1"/>
  <c r="O357" i="1" s="1"/>
  <c r="N358" i="1"/>
  <c r="O358" i="1" s="1"/>
  <c r="N359" i="1"/>
  <c r="O359" i="1" s="1"/>
  <c r="N360" i="1"/>
  <c r="O360" i="1" s="1"/>
  <c r="N361" i="1"/>
  <c r="O361" i="1" s="1"/>
  <c r="N362" i="1"/>
  <c r="O362" i="1" s="1"/>
  <c r="N363" i="1"/>
  <c r="O363" i="1" s="1"/>
  <c r="N364" i="1"/>
  <c r="O364" i="1" s="1"/>
  <c r="N365" i="1"/>
  <c r="O365" i="1" s="1"/>
  <c r="N366" i="1"/>
  <c r="O366" i="1" s="1"/>
  <c r="N367" i="1"/>
  <c r="O367" i="1" s="1"/>
  <c r="N368" i="1"/>
  <c r="O368" i="1" s="1"/>
  <c r="N369" i="1"/>
  <c r="O369" i="1" s="1"/>
  <c r="N370" i="1"/>
  <c r="O370" i="1" s="1"/>
  <c r="N371" i="1"/>
  <c r="O371" i="1" s="1"/>
  <c r="N372" i="1"/>
  <c r="O372" i="1" s="1"/>
  <c r="N373" i="1"/>
  <c r="O373" i="1" s="1"/>
  <c r="N374" i="1"/>
  <c r="O374" i="1" s="1"/>
  <c r="N375" i="1"/>
  <c r="O375" i="1" s="1"/>
  <c r="N376" i="1"/>
  <c r="O376" i="1" s="1"/>
  <c r="N377" i="1"/>
  <c r="O377" i="1" s="1"/>
  <c r="N378" i="1"/>
  <c r="O378" i="1" s="1"/>
  <c r="N379" i="1"/>
  <c r="O379" i="1" s="1"/>
  <c r="N380" i="1"/>
  <c r="O380" i="1" s="1"/>
  <c r="N381" i="1"/>
  <c r="O381" i="1" s="1"/>
  <c r="N382" i="1"/>
  <c r="O382" i="1" s="1"/>
  <c r="N383" i="1"/>
  <c r="O383" i="1" s="1"/>
  <c r="N384" i="1"/>
  <c r="O384" i="1" s="1"/>
  <c r="N385" i="1"/>
  <c r="O385" i="1" s="1"/>
  <c r="N386" i="1"/>
  <c r="O386" i="1" s="1"/>
  <c r="N387" i="1"/>
  <c r="O387" i="1" s="1"/>
  <c r="N388" i="1"/>
  <c r="O388" i="1" s="1"/>
  <c r="N389" i="1"/>
  <c r="O389" i="1" s="1"/>
  <c r="N390" i="1"/>
  <c r="O390" i="1" s="1"/>
  <c r="N391" i="1"/>
  <c r="O391" i="1" s="1"/>
  <c r="N392" i="1"/>
  <c r="O392" i="1" s="1"/>
  <c r="N393" i="1"/>
  <c r="O393" i="1" s="1"/>
  <c r="N394" i="1"/>
  <c r="O394" i="1" s="1"/>
  <c r="N395" i="1"/>
  <c r="O395" i="1" s="1"/>
  <c r="N396" i="1"/>
  <c r="O396" i="1" s="1"/>
  <c r="N397" i="1"/>
  <c r="O397" i="1" s="1"/>
  <c r="N398" i="1"/>
  <c r="O398" i="1" s="1"/>
  <c r="N399" i="1"/>
  <c r="O399" i="1" s="1"/>
  <c r="N400" i="1"/>
  <c r="O400" i="1" s="1"/>
  <c r="N401" i="1"/>
  <c r="O401" i="1" s="1"/>
  <c r="N402" i="1"/>
  <c r="O402" i="1" s="1"/>
  <c r="N403" i="1"/>
  <c r="O403" i="1" s="1"/>
  <c r="N404" i="1"/>
  <c r="O404" i="1" s="1"/>
  <c r="N405" i="1"/>
  <c r="O405" i="1" s="1"/>
  <c r="N406" i="1"/>
  <c r="O406" i="1" s="1"/>
  <c r="N407" i="1"/>
  <c r="O407" i="1" s="1"/>
  <c r="N408" i="1"/>
  <c r="O408" i="1" s="1"/>
  <c r="N409" i="1"/>
  <c r="O409" i="1" s="1"/>
  <c r="N410" i="1"/>
  <c r="O410" i="1" s="1"/>
  <c r="N411" i="1"/>
  <c r="O411" i="1" s="1"/>
  <c r="N412" i="1"/>
  <c r="O412" i="1" s="1"/>
  <c r="N413" i="1"/>
  <c r="O413" i="1" s="1"/>
  <c r="N414" i="1"/>
  <c r="O414" i="1" s="1"/>
  <c r="N415" i="1"/>
  <c r="O415" i="1" s="1"/>
  <c r="N416" i="1"/>
  <c r="O416" i="1" s="1"/>
  <c r="N417" i="1"/>
  <c r="O417" i="1" s="1"/>
  <c r="N418" i="1"/>
  <c r="O418" i="1" s="1"/>
  <c r="N419" i="1"/>
  <c r="O419" i="1" s="1"/>
  <c r="N420" i="1"/>
  <c r="O420" i="1" s="1"/>
  <c r="N421" i="1"/>
  <c r="O421" i="1" s="1"/>
  <c r="N422" i="1"/>
  <c r="O422" i="1" s="1"/>
  <c r="N423" i="1"/>
  <c r="O423" i="1" s="1"/>
  <c r="N424" i="1"/>
  <c r="O424" i="1" s="1"/>
  <c r="N425" i="1"/>
  <c r="O425" i="1" s="1"/>
  <c r="N426" i="1"/>
  <c r="O426" i="1" s="1"/>
  <c r="N427" i="1"/>
  <c r="O427" i="1" s="1"/>
  <c r="N428" i="1"/>
  <c r="O428" i="1" s="1"/>
  <c r="N429" i="1"/>
  <c r="O429" i="1" s="1"/>
  <c r="N430" i="1"/>
  <c r="O430" i="1" s="1"/>
  <c r="N431" i="1"/>
  <c r="O431" i="1" s="1"/>
  <c r="N432" i="1"/>
  <c r="O432" i="1" s="1"/>
  <c r="N433" i="1"/>
  <c r="O433" i="1" s="1"/>
  <c r="N434" i="1"/>
  <c r="O434" i="1" s="1"/>
  <c r="N435" i="1"/>
  <c r="O435" i="1" s="1"/>
  <c r="N436" i="1"/>
  <c r="O436" i="1" s="1"/>
  <c r="N437" i="1"/>
  <c r="O437" i="1" s="1"/>
  <c r="N438" i="1"/>
  <c r="O438" i="1" s="1"/>
  <c r="N439" i="1"/>
  <c r="O439" i="1" s="1"/>
  <c r="N440" i="1"/>
  <c r="O440" i="1" s="1"/>
  <c r="N441" i="1"/>
  <c r="O441" i="1" s="1"/>
  <c r="N442" i="1"/>
  <c r="O442" i="1" s="1"/>
  <c r="N443" i="1"/>
  <c r="O443" i="1" s="1"/>
  <c r="N444" i="1"/>
  <c r="O444" i="1" s="1"/>
  <c r="N445" i="1"/>
  <c r="O445" i="1" s="1"/>
  <c r="N446" i="1"/>
  <c r="O446" i="1" s="1"/>
  <c r="N447" i="1"/>
  <c r="O447" i="1" s="1"/>
  <c r="N448" i="1"/>
  <c r="O448" i="1" s="1"/>
  <c r="N449" i="1"/>
  <c r="O449" i="1" s="1"/>
  <c r="N450" i="1"/>
  <c r="O450" i="1" s="1"/>
  <c r="N451" i="1"/>
  <c r="O451" i="1" s="1"/>
  <c r="N452" i="1"/>
  <c r="O452" i="1" s="1"/>
  <c r="N453" i="1"/>
  <c r="O453" i="1" s="1"/>
  <c r="N454" i="1"/>
  <c r="O454" i="1" s="1"/>
  <c r="N455" i="1"/>
  <c r="O455" i="1" s="1"/>
  <c r="N456" i="1"/>
  <c r="O456" i="1" s="1"/>
  <c r="N457" i="1"/>
  <c r="O457" i="1" s="1"/>
  <c r="N458" i="1"/>
  <c r="O458" i="1" s="1"/>
  <c r="N459" i="1"/>
  <c r="O459" i="1" s="1"/>
  <c r="N460" i="1"/>
  <c r="O460" i="1" s="1"/>
  <c r="N461" i="1"/>
  <c r="O461" i="1" s="1"/>
  <c r="N462" i="1"/>
  <c r="O462" i="1" s="1"/>
  <c r="N463" i="1"/>
  <c r="O463" i="1" s="1"/>
  <c r="N464" i="1"/>
  <c r="O464" i="1" s="1"/>
  <c r="N465" i="1"/>
  <c r="O465" i="1" s="1"/>
  <c r="N466" i="1"/>
  <c r="O466" i="1" s="1"/>
  <c r="N467" i="1"/>
  <c r="O467" i="1" s="1"/>
  <c r="N468" i="1"/>
  <c r="O468" i="1" s="1"/>
  <c r="N469" i="1"/>
  <c r="O469" i="1" s="1"/>
  <c r="N470" i="1"/>
  <c r="O470" i="1" s="1"/>
  <c r="N471" i="1"/>
  <c r="O471" i="1" s="1"/>
  <c r="N472" i="1"/>
  <c r="O472" i="1" s="1"/>
  <c r="N473" i="1"/>
  <c r="O473" i="1" s="1"/>
  <c r="N474" i="1"/>
  <c r="O474" i="1" s="1"/>
  <c r="N475" i="1"/>
  <c r="O475" i="1" s="1"/>
  <c r="N476" i="1"/>
  <c r="O476" i="1" s="1"/>
  <c r="N477" i="1"/>
  <c r="O477" i="1" s="1"/>
  <c r="N478" i="1"/>
  <c r="O478" i="1" s="1"/>
  <c r="N479" i="1"/>
  <c r="O479" i="1" s="1"/>
  <c r="N480" i="1"/>
  <c r="O480" i="1" s="1"/>
  <c r="N481" i="1"/>
  <c r="O481" i="1" s="1"/>
  <c r="N482" i="1"/>
  <c r="O482" i="1" s="1"/>
  <c r="N483" i="1"/>
  <c r="O483" i="1" s="1"/>
  <c r="N484" i="1"/>
  <c r="O484" i="1" s="1"/>
  <c r="N485" i="1"/>
  <c r="O485" i="1" s="1"/>
  <c r="N486" i="1"/>
  <c r="O486" i="1" s="1"/>
  <c r="N487" i="1"/>
  <c r="O487" i="1" s="1"/>
  <c r="N488" i="1"/>
  <c r="O488" i="1" s="1"/>
  <c r="N489" i="1"/>
  <c r="O489" i="1" s="1"/>
  <c r="N490" i="1"/>
  <c r="O490" i="1" s="1"/>
  <c r="N491" i="1"/>
  <c r="O491" i="1" s="1"/>
  <c r="N492" i="1"/>
  <c r="O492" i="1" s="1"/>
  <c r="N493" i="1"/>
  <c r="O493" i="1" s="1"/>
  <c r="N494" i="1"/>
  <c r="O494" i="1" s="1"/>
  <c r="N495" i="1"/>
  <c r="O495" i="1" s="1"/>
  <c r="N496" i="1"/>
  <c r="O496" i="1" s="1"/>
  <c r="N497" i="1"/>
  <c r="O497" i="1" s="1"/>
  <c r="N498" i="1"/>
  <c r="O498" i="1" s="1"/>
  <c r="N499" i="1"/>
  <c r="O499" i="1" s="1"/>
  <c r="N500" i="1"/>
  <c r="O500" i="1" s="1"/>
  <c r="N501" i="1"/>
  <c r="O501" i="1" s="1"/>
  <c r="N502" i="1"/>
  <c r="O502" i="1" s="1"/>
  <c r="N503" i="1"/>
  <c r="O503" i="1" s="1"/>
  <c r="N504" i="1"/>
  <c r="O504" i="1" s="1"/>
  <c r="N505" i="1"/>
  <c r="O505" i="1" s="1"/>
  <c r="N506" i="1"/>
  <c r="O506" i="1" s="1"/>
  <c r="N507" i="1"/>
  <c r="O507" i="1" s="1"/>
  <c r="N508" i="1"/>
  <c r="O508" i="1" s="1"/>
  <c r="N509" i="1"/>
  <c r="O509" i="1" s="1"/>
  <c r="N510" i="1"/>
  <c r="O510" i="1" s="1"/>
  <c r="N511" i="1"/>
  <c r="O511" i="1" s="1"/>
  <c r="N512" i="1"/>
  <c r="O512" i="1" s="1"/>
  <c r="N513" i="1"/>
  <c r="O513" i="1" s="1"/>
  <c r="N514" i="1"/>
  <c r="O514" i="1" s="1"/>
  <c r="N515" i="1"/>
  <c r="O515" i="1" s="1"/>
  <c r="N516" i="1"/>
  <c r="O516" i="1" s="1"/>
  <c r="N517" i="1"/>
  <c r="O517" i="1" s="1"/>
  <c r="N518" i="1"/>
  <c r="O518" i="1" s="1"/>
  <c r="N519" i="1"/>
  <c r="O519" i="1" s="1"/>
  <c r="N520" i="1"/>
  <c r="O520" i="1" s="1"/>
  <c r="N521" i="1"/>
  <c r="O521" i="1" s="1"/>
  <c r="N522" i="1"/>
  <c r="O522" i="1" s="1"/>
  <c r="N523" i="1"/>
  <c r="O523" i="1" s="1"/>
  <c r="N524" i="1"/>
  <c r="O524" i="1" s="1"/>
  <c r="N525" i="1"/>
  <c r="O525" i="1" s="1"/>
  <c r="N526" i="1"/>
  <c r="O526" i="1" s="1"/>
  <c r="N527" i="1"/>
  <c r="O527" i="1" s="1"/>
  <c r="N528" i="1"/>
  <c r="O528" i="1" s="1"/>
  <c r="N529" i="1"/>
  <c r="O529" i="1" s="1"/>
  <c r="N530" i="1"/>
  <c r="O530" i="1" s="1"/>
  <c r="N531" i="1"/>
  <c r="O531" i="1" s="1"/>
  <c r="N532" i="1"/>
  <c r="O532" i="1" s="1"/>
  <c r="N533" i="1"/>
  <c r="O533" i="1" s="1"/>
  <c r="N534" i="1"/>
  <c r="O534" i="1" s="1"/>
  <c r="N535" i="1"/>
  <c r="O535" i="1" s="1"/>
  <c r="N536" i="1"/>
  <c r="O536" i="1" s="1"/>
  <c r="N537" i="1"/>
  <c r="O537" i="1" s="1"/>
  <c r="N538" i="1"/>
  <c r="O538" i="1" s="1"/>
  <c r="N539" i="1"/>
  <c r="O539" i="1" s="1"/>
  <c r="N540" i="1"/>
  <c r="O540" i="1" s="1"/>
  <c r="N541" i="1"/>
  <c r="O541" i="1" s="1"/>
  <c r="N542" i="1"/>
  <c r="O542" i="1" s="1"/>
  <c r="N543" i="1"/>
  <c r="O543" i="1" s="1"/>
  <c r="N544" i="1"/>
  <c r="O544" i="1" s="1"/>
  <c r="N545" i="1"/>
  <c r="O545" i="1" s="1"/>
  <c r="N546" i="1"/>
  <c r="O546" i="1" s="1"/>
  <c r="N547" i="1"/>
  <c r="O547" i="1" s="1"/>
  <c r="N548" i="1"/>
  <c r="O548" i="1" s="1"/>
  <c r="N549" i="1"/>
  <c r="O549" i="1" s="1"/>
  <c r="N550" i="1"/>
  <c r="O550" i="1" s="1"/>
  <c r="N551" i="1"/>
  <c r="O551" i="1" s="1"/>
  <c r="N552" i="1"/>
  <c r="O552" i="1" s="1"/>
  <c r="N553" i="1"/>
  <c r="O553" i="1" s="1"/>
  <c r="N554" i="1"/>
  <c r="O554" i="1" s="1"/>
  <c r="N555" i="1"/>
  <c r="O555" i="1" s="1"/>
  <c r="N556" i="1"/>
  <c r="O556" i="1" s="1"/>
  <c r="N557" i="1"/>
  <c r="O557" i="1" s="1"/>
  <c r="N558" i="1"/>
  <c r="O558" i="1" s="1"/>
  <c r="N559" i="1"/>
  <c r="O559" i="1" s="1"/>
  <c r="N560" i="1"/>
  <c r="O560" i="1" s="1"/>
  <c r="N561" i="1"/>
  <c r="O561" i="1" s="1"/>
  <c r="N562" i="1"/>
  <c r="O562" i="1" s="1"/>
  <c r="N563" i="1"/>
  <c r="O563" i="1" s="1"/>
  <c r="N564" i="1"/>
  <c r="O564" i="1" s="1"/>
  <c r="N565" i="1"/>
  <c r="O565" i="1" s="1"/>
  <c r="N566" i="1"/>
  <c r="O566" i="1" s="1"/>
  <c r="N567" i="1"/>
  <c r="O567" i="1" s="1"/>
  <c r="N568" i="1"/>
  <c r="O568" i="1" s="1"/>
  <c r="N569" i="1"/>
  <c r="O569" i="1" s="1"/>
  <c r="N570" i="1"/>
  <c r="O570" i="1" s="1"/>
  <c r="N571" i="1"/>
  <c r="O571" i="1" s="1"/>
  <c r="N572" i="1"/>
  <c r="O572" i="1" s="1"/>
  <c r="N573" i="1"/>
  <c r="O573" i="1" s="1"/>
  <c r="N574" i="1"/>
  <c r="O574" i="1" s="1"/>
  <c r="N575" i="1"/>
  <c r="O575" i="1" s="1"/>
  <c r="N576" i="1"/>
  <c r="O576" i="1" s="1"/>
  <c r="N577" i="1"/>
  <c r="O577" i="1" s="1"/>
  <c r="N578" i="1"/>
  <c r="O578" i="1" s="1"/>
  <c r="N579" i="1"/>
  <c r="O579" i="1" s="1"/>
  <c r="N580" i="1"/>
  <c r="O580" i="1" s="1"/>
  <c r="N581" i="1"/>
  <c r="O581" i="1" s="1"/>
  <c r="N582" i="1"/>
  <c r="O582" i="1" s="1"/>
  <c r="N583" i="1"/>
  <c r="O583" i="1" s="1"/>
  <c r="N584" i="1"/>
  <c r="O584" i="1" s="1"/>
  <c r="N585" i="1"/>
  <c r="O585" i="1" s="1"/>
  <c r="N586" i="1"/>
  <c r="O586" i="1" s="1"/>
  <c r="N587" i="1"/>
  <c r="O587" i="1" s="1"/>
  <c r="N588" i="1"/>
  <c r="O588" i="1" s="1"/>
  <c r="N589" i="1"/>
  <c r="O589" i="1" s="1"/>
  <c r="N590" i="1"/>
  <c r="O590" i="1" s="1"/>
  <c r="N591" i="1"/>
  <c r="O591" i="1" s="1"/>
  <c r="N592" i="1"/>
  <c r="O592" i="1" s="1"/>
  <c r="N593" i="1"/>
  <c r="O593" i="1" s="1"/>
  <c r="N594" i="1"/>
  <c r="O594" i="1" s="1"/>
  <c r="N595" i="1"/>
  <c r="O595" i="1" s="1"/>
  <c r="N596" i="1"/>
  <c r="O596" i="1" s="1"/>
  <c r="N597" i="1"/>
  <c r="O597" i="1" s="1"/>
  <c r="N598" i="1"/>
  <c r="O598" i="1" s="1"/>
  <c r="N599" i="1"/>
  <c r="O599" i="1" s="1"/>
  <c r="N600" i="1"/>
  <c r="O600" i="1" s="1"/>
  <c r="N601" i="1"/>
  <c r="O601" i="1" s="1"/>
  <c r="N602" i="1"/>
  <c r="O602" i="1" s="1"/>
  <c r="N603" i="1"/>
  <c r="O603" i="1" s="1"/>
  <c r="N604" i="1"/>
  <c r="O604" i="1" s="1"/>
  <c r="N605" i="1"/>
  <c r="O605" i="1" s="1"/>
  <c r="N606" i="1"/>
  <c r="O606" i="1" s="1"/>
  <c r="N607" i="1"/>
  <c r="O607" i="1" s="1"/>
  <c r="N608" i="1"/>
  <c r="O608" i="1" s="1"/>
  <c r="N609" i="1"/>
  <c r="O609" i="1" s="1"/>
  <c r="N610" i="1"/>
  <c r="O610" i="1" s="1"/>
  <c r="N611" i="1"/>
  <c r="O611" i="1" s="1"/>
  <c r="N612" i="1"/>
  <c r="O612" i="1" s="1"/>
  <c r="N613" i="1"/>
  <c r="O613" i="1" s="1"/>
  <c r="N614" i="1"/>
  <c r="O614" i="1" s="1"/>
  <c r="N615" i="1"/>
  <c r="O615" i="1" s="1"/>
  <c r="N616" i="1"/>
  <c r="O616" i="1" s="1"/>
  <c r="N617" i="1"/>
  <c r="O617" i="1" s="1"/>
  <c r="N618" i="1"/>
  <c r="O618" i="1" s="1"/>
  <c r="N619" i="1"/>
  <c r="O619" i="1" s="1"/>
  <c r="N620" i="1"/>
  <c r="O620" i="1" s="1"/>
  <c r="N621" i="1"/>
  <c r="O621" i="1" s="1"/>
  <c r="N622" i="1"/>
  <c r="O622" i="1" s="1"/>
  <c r="N623" i="1"/>
  <c r="O623" i="1" s="1"/>
  <c r="N624" i="1"/>
  <c r="O624" i="1" s="1"/>
  <c r="N625" i="1"/>
  <c r="O625" i="1" s="1"/>
  <c r="N626" i="1"/>
  <c r="O626" i="1" s="1"/>
  <c r="N627" i="1"/>
  <c r="O627" i="1" s="1"/>
  <c r="N628" i="1"/>
  <c r="O628" i="1" s="1"/>
  <c r="N629" i="1"/>
  <c r="O629" i="1" s="1"/>
  <c r="N630" i="1"/>
  <c r="O630" i="1" s="1"/>
  <c r="N631" i="1"/>
  <c r="O631" i="1" s="1"/>
  <c r="N632" i="1"/>
  <c r="O632" i="1" s="1"/>
  <c r="N633" i="1"/>
  <c r="O633" i="1" s="1"/>
  <c r="N634" i="1"/>
  <c r="O634" i="1" s="1"/>
  <c r="N635" i="1"/>
  <c r="O635" i="1" s="1"/>
  <c r="N636" i="1"/>
  <c r="O636" i="1" s="1"/>
  <c r="N637" i="1"/>
  <c r="O637" i="1" s="1"/>
  <c r="N638" i="1"/>
  <c r="O638" i="1" s="1"/>
  <c r="N639" i="1"/>
  <c r="O639" i="1" s="1"/>
  <c r="N640" i="1"/>
  <c r="O640" i="1" s="1"/>
  <c r="N641" i="1"/>
  <c r="O641" i="1" s="1"/>
  <c r="N642" i="1"/>
  <c r="O642" i="1" s="1"/>
  <c r="N643" i="1"/>
  <c r="O643" i="1" s="1"/>
  <c r="N644" i="1"/>
  <c r="O644" i="1" s="1"/>
  <c r="N645" i="1"/>
  <c r="O645" i="1" s="1"/>
  <c r="N646" i="1"/>
  <c r="O646" i="1" s="1"/>
  <c r="N647" i="1"/>
  <c r="O647" i="1" s="1"/>
  <c r="N648" i="1"/>
  <c r="O648" i="1" s="1"/>
  <c r="N649" i="1"/>
  <c r="O649" i="1" s="1"/>
  <c r="N650" i="1"/>
  <c r="O650" i="1" s="1"/>
  <c r="N651" i="1"/>
  <c r="O651" i="1" s="1"/>
  <c r="N652" i="1"/>
  <c r="O652" i="1" s="1"/>
  <c r="N653" i="1"/>
  <c r="O653" i="1" s="1"/>
  <c r="N654" i="1"/>
  <c r="O654" i="1" s="1"/>
  <c r="N655" i="1"/>
  <c r="O655" i="1" s="1"/>
  <c r="N656" i="1"/>
  <c r="O656" i="1" s="1"/>
  <c r="N657" i="1"/>
  <c r="O657" i="1" s="1"/>
  <c r="N658" i="1"/>
  <c r="O658" i="1" s="1"/>
  <c r="N659" i="1"/>
  <c r="O659" i="1" s="1"/>
  <c r="N660" i="1"/>
  <c r="O660" i="1" s="1"/>
  <c r="N661" i="1"/>
  <c r="O661" i="1" s="1"/>
  <c r="N662" i="1"/>
  <c r="O662" i="1" s="1"/>
  <c r="N663" i="1"/>
  <c r="O663" i="1" s="1"/>
  <c r="N664" i="1"/>
  <c r="O664" i="1" s="1"/>
  <c r="N665" i="1"/>
  <c r="O665" i="1" s="1"/>
  <c r="N666" i="1"/>
  <c r="O666" i="1" s="1"/>
  <c r="N667" i="1"/>
  <c r="O667" i="1" s="1"/>
  <c r="N668" i="1"/>
  <c r="O668" i="1" s="1"/>
  <c r="N669" i="1"/>
  <c r="O669" i="1" s="1"/>
  <c r="N670" i="1"/>
  <c r="O670" i="1" s="1"/>
  <c r="N671" i="1"/>
  <c r="O671" i="1" s="1"/>
  <c r="N672" i="1"/>
  <c r="O672" i="1" s="1"/>
  <c r="N673" i="1"/>
  <c r="O673" i="1" s="1"/>
  <c r="N674" i="1"/>
  <c r="O674" i="1" s="1"/>
  <c r="N675" i="1"/>
  <c r="O675" i="1" s="1"/>
  <c r="N676" i="1"/>
  <c r="O676" i="1" s="1"/>
  <c r="N677" i="1"/>
  <c r="O677" i="1" s="1"/>
  <c r="N678" i="1"/>
  <c r="O678" i="1" s="1"/>
  <c r="N679" i="1"/>
  <c r="O679" i="1" s="1"/>
  <c r="N680" i="1"/>
  <c r="O680" i="1" s="1"/>
  <c r="N681" i="1"/>
  <c r="O681" i="1" s="1"/>
  <c r="N682" i="1"/>
  <c r="O682" i="1" s="1"/>
  <c r="N683" i="1"/>
  <c r="O683" i="1" s="1"/>
  <c r="N684" i="1"/>
  <c r="O684" i="1" s="1"/>
  <c r="N685" i="1"/>
  <c r="O685" i="1" s="1"/>
  <c r="N686" i="1"/>
  <c r="O686" i="1" s="1"/>
  <c r="N687" i="1"/>
  <c r="O687" i="1" s="1"/>
  <c r="N688" i="1"/>
  <c r="O688" i="1" s="1"/>
  <c r="N689" i="1"/>
  <c r="O689" i="1" s="1"/>
  <c r="N690" i="1"/>
  <c r="O690" i="1" s="1"/>
  <c r="N691" i="1"/>
  <c r="O691" i="1" s="1"/>
  <c r="N692" i="1"/>
  <c r="O692" i="1" s="1"/>
  <c r="N693" i="1"/>
  <c r="O693" i="1" s="1"/>
  <c r="N694" i="1"/>
  <c r="O694" i="1" s="1"/>
  <c r="N695" i="1"/>
  <c r="O695" i="1" s="1"/>
  <c r="N696" i="1"/>
  <c r="O696" i="1" s="1"/>
  <c r="N697" i="1"/>
  <c r="O697" i="1" s="1"/>
  <c r="N698" i="1"/>
  <c r="O698" i="1" s="1"/>
  <c r="N699" i="1"/>
  <c r="O699" i="1" s="1"/>
  <c r="N700" i="1"/>
  <c r="O700" i="1" s="1"/>
  <c r="N701" i="1"/>
  <c r="O701" i="1" s="1"/>
  <c r="N702" i="1"/>
  <c r="O702" i="1" s="1"/>
  <c r="N703" i="1"/>
  <c r="O703" i="1" s="1"/>
  <c r="N704" i="1"/>
  <c r="O704" i="1" s="1"/>
  <c r="N705" i="1"/>
  <c r="O705" i="1" s="1"/>
  <c r="N706" i="1"/>
  <c r="O706" i="1" s="1"/>
  <c r="N707" i="1"/>
  <c r="O707" i="1" s="1"/>
  <c r="N708" i="1"/>
  <c r="O708" i="1" s="1"/>
  <c r="N709" i="1"/>
  <c r="O709" i="1" s="1"/>
  <c r="N710" i="1"/>
  <c r="O710" i="1" s="1"/>
  <c r="N711" i="1"/>
  <c r="O711" i="1" s="1"/>
  <c r="N712" i="1"/>
  <c r="O712" i="1" s="1"/>
  <c r="N713" i="1"/>
  <c r="O713" i="1" s="1"/>
  <c r="N714" i="1"/>
  <c r="O714" i="1" s="1"/>
  <c r="N715" i="1"/>
  <c r="O715" i="1" s="1"/>
  <c r="N716" i="1"/>
  <c r="O716" i="1" s="1"/>
  <c r="N717" i="1"/>
  <c r="O717" i="1" s="1"/>
  <c r="N718" i="1"/>
  <c r="O718" i="1" s="1"/>
  <c r="N719" i="1"/>
  <c r="O719" i="1" s="1"/>
  <c r="N720" i="1"/>
  <c r="O720" i="1" s="1"/>
  <c r="N721" i="1"/>
  <c r="O721" i="1" s="1"/>
  <c r="N722" i="1"/>
  <c r="O722" i="1" s="1"/>
  <c r="N723" i="1"/>
  <c r="O723" i="1" s="1"/>
  <c r="N724" i="1"/>
  <c r="O724" i="1" s="1"/>
  <c r="N725" i="1"/>
  <c r="O725" i="1" s="1"/>
  <c r="N726" i="1"/>
  <c r="O726" i="1" s="1"/>
  <c r="N727" i="1"/>
  <c r="O727" i="1" s="1"/>
  <c r="N728" i="1"/>
  <c r="O728" i="1" s="1"/>
  <c r="N729" i="1"/>
  <c r="O729" i="1" s="1"/>
  <c r="N730" i="1"/>
  <c r="O730" i="1" s="1"/>
  <c r="N731" i="1"/>
  <c r="O731" i="1" s="1"/>
  <c r="N732" i="1"/>
  <c r="O732" i="1" s="1"/>
  <c r="N733" i="1"/>
  <c r="O733" i="1" s="1"/>
  <c r="N734" i="1"/>
  <c r="O734" i="1" s="1"/>
  <c r="N735" i="1"/>
  <c r="O735" i="1" s="1"/>
  <c r="N736" i="1"/>
  <c r="O736" i="1" s="1"/>
  <c r="N737" i="1"/>
  <c r="O737" i="1" s="1"/>
  <c r="N738" i="1"/>
  <c r="O738" i="1" s="1"/>
  <c r="N739" i="1"/>
  <c r="O739" i="1" s="1"/>
  <c r="N740" i="1"/>
  <c r="O740" i="1" s="1"/>
  <c r="N741" i="1"/>
  <c r="O741" i="1" s="1"/>
  <c r="N742" i="1"/>
  <c r="O742" i="1" s="1"/>
  <c r="N743" i="1"/>
  <c r="O743" i="1" s="1"/>
  <c r="N744" i="1"/>
  <c r="O744" i="1" s="1"/>
  <c r="N745" i="1"/>
  <c r="O745" i="1" s="1"/>
  <c r="N746" i="1"/>
  <c r="O746" i="1" s="1"/>
  <c r="N747" i="1"/>
  <c r="O747" i="1" s="1"/>
  <c r="N748" i="1"/>
  <c r="O748" i="1" s="1"/>
  <c r="N749" i="1"/>
  <c r="O749" i="1" s="1"/>
  <c r="N750" i="1"/>
  <c r="O750" i="1" s="1"/>
  <c r="N751" i="1"/>
  <c r="O751" i="1" s="1"/>
  <c r="N752" i="1"/>
  <c r="O752" i="1" s="1"/>
  <c r="N753" i="1"/>
  <c r="O753" i="1" s="1"/>
  <c r="N754" i="1"/>
  <c r="O754" i="1" s="1"/>
  <c r="N755" i="1"/>
  <c r="O755" i="1" s="1"/>
  <c r="N756" i="1"/>
  <c r="O756" i="1" s="1"/>
  <c r="N757" i="1"/>
  <c r="O757" i="1" s="1"/>
  <c r="N758" i="1"/>
  <c r="O758" i="1" s="1"/>
  <c r="N759" i="1"/>
  <c r="O759" i="1" s="1"/>
  <c r="N760" i="1"/>
  <c r="O760" i="1" s="1"/>
  <c r="N761" i="1"/>
  <c r="O761" i="1" s="1"/>
  <c r="N762" i="1"/>
  <c r="O762" i="1" s="1"/>
  <c r="N763" i="1"/>
  <c r="O763" i="1" s="1"/>
  <c r="N764" i="1"/>
  <c r="O764" i="1" s="1"/>
  <c r="N765" i="1"/>
  <c r="O765" i="1" s="1"/>
  <c r="N766" i="1"/>
  <c r="O766" i="1" s="1"/>
  <c r="N767" i="1"/>
  <c r="O767" i="1" s="1"/>
  <c r="N768" i="1"/>
  <c r="O768" i="1" s="1"/>
  <c r="N769" i="1"/>
  <c r="O769" i="1" s="1"/>
  <c r="N770" i="1"/>
  <c r="O770" i="1" s="1"/>
  <c r="N771" i="1"/>
  <c r="O771" i="1" s="1"/>
  <c r="N772" i="1"/>
  <c r="O772" i="1" s="1"/>
  <c r="N773" i="1"/>
  <c r="O773" i="1" s="1"/>
  <c r="N774" i="1"/>
  <c r="O774" i="1" s="1"/>
  <c r="N775" i="1"/>
  <c r="O775" i="1" s="1"/>
  <c r="N776" i="1"/>
  <c r="O776" i="1" s="1"/>
  <c r="N777" i="1"/>
  <c r="O777" i="1" s="1"/>
  <c r="N778" i="1"/>
  <c r="O778" i="1" s="1"/>
  <c r="N779" i="1"/>
  <c r="O779" i="1" s="1"/>
  <c r="N780" i="1"/>
  <c r="O780" i="1" s="1"/>
  <c r="N781" i="1"/>
  <c r="O781" i="1" s="1"/>
  <c r="N782" i="1"/>
  <c r="O782" i="1" s="1"/>
  <c r="N783" i="1"/>
  <c r="O783" i="1" s="1"/>
  <c r="N784" i="1"/>
  <c r="O784" i="1" s="1"/>
  <c r="N785" i="1"/>
  <c r="O785" i="1" s="1"/>
  <c r="N786" i="1"/>
  <c r="O786" i="1" s="1"/>
  <c r="N787" i="1"/>
  <c r="O787" i="1" s="1"/>
  <c r="N788" i="1"/>
  <c r="O788" i="1" s="1"/>
  <c r="N789" i="1"/>
  <c r="O789" i="1" s="1"/>
  <c r="N790" i="1"/>
  <c r="O790" i="1" s="1"/>
  <c r="N791" i="1"/>
  <c r="O791" i="1" s="1"/>
  <c r="N792" i="1"/>
  <c r="O792" i="1" s="1"/>
  <c r="N793" i="1"/>
  <c r="O793" i="1" s="1"/>
  <c r="N794" i="1"/>
  <c r="O794" i="1" s="1"/>
  <c r="N795" i="1"/>
  <c r="O795" i="1" s="1"/>
  <c r="N796" i="1"/>
  <c r="O796" i="1" s="1"/>
  <c r="N797" i="1"/>
  <c r="O797" i="1" s="1"/>
  <c r="N798" i="1"/>
  <c r="O798" i="1" s="1"/>
  <c r="N799" i="1"/>
  <c r="O799" i="1" s="1"/>
  <c r="N800" i="1"/>
  <c r="O800" i="1" s="1"/>
  <c r="N801" i="1"/>
  <c r="O801" i="1" s="1"/>
  <c r="N802" i="1"/>
  <c r="O802" i="1" s="1"/>
  <c r="N803" i="1"/>
  <c r="O803" i="1" s="1"/>
  <c r="N804" i="1"/>
  <c r="O804" i="1" s="1"/>
  <c r="N805" i="1"/>
  <c r="O805" i="1" s="1"/>
  <c r="N806" i="1"/>
  <c r="O806" i="1" s="1"/>
  <c r="N807" i="1"/>
  <c r="O807" i="1" s="1"/>
  <c r="N808" i="1"/>
  <c r="O808" i="1" s="1"/>
  <c r="N809" i="1"/>
  <c r="O809" i="1" s="1"/>
  <c r="N810" i="1"/>
  <c r="O810" i="1" s="1"/>
  <c r="N811" i="1"/>
  <c r="O811" i="1" s="1"/>
  <c r="N812" i="1"/>
  <c r="O812" i="1" s="1"/>
  <c r="N813" i="1"/>
  <c r="O813" i="1" s="1"/>
  <c r="N814" i="1"/>
  <c r="O814" i="1" s="1"/>
  <c r="N815" i="1"/>
  <c r="O815" i="1" s="1"/>
  <c r="N816" i="1"/>
  <c r="O816" i="1" s="1"/>
  <c r="N817" i="1"/>
  <c r="O817" i="1" s="1"/>
  <c r="N818" i="1"/>
  <c r="O818" i="1" s="1"/>
  <c r="N819" i="1"/>
  <c r="O819" i="1" s="1"/>
  <c r="N820" i="1"/>
  <c r="O820" i="1" s="1"/>
  <c r="N821" i="1"/>
  <c r="O821" i="1" s="1"/>
  <c r="N822" i="1"/>
  <c r="O822" i="1" s="1"/>
  <c r="N823" i="1"/>
  <c r="O823" i="1" s="1"/>
  <c r="N824" i="1"/>
  <c r="O824" i="1" s="1"/>
  <c r="N825" i="1"/>
  <c r="O825" i="1" s="1"/>
  <c r="N826" i="1"/>
  <c r="O826" i="1" s="1"/>
  <c r="N827" i="1"/>
  <c r="O827" i="1" s="1"/>
  <c r="N828" i="1"/>
  <c r="O828" i="1" s="1"/>
  <c r="N829" i="1"/>
  <c r="O829" i="1" s="1"/>
  <c r="N830" i="1"/>
  <c r="O830" i="1" s="1"/>
  <c r="N831" i="1"/>
  <c r="O831" i="1" s="1"/>
  <c r="N832" i="1"/>
  <c r="O832" i="1" s="1"/>
  <c r="N833" i="1"/>
  <c r="O833" i="1" s="1"/>
  <c r="N834" i="1"/>
  <c r="O834" i="1" s="1"/>
  <c r="N835" i="1"/>
  <c r="O835" i="1" s="1"/>
  <c r="N836" i="1"/>
  <c r="O836" i="1" s="1"/>
  <c r="N837" i="1"/>
  <c r="O837" i="1" s="1"/>
  <c r="N838" i="1"/>
  <c r="O838" i="1" s="1"/>
  <c r="N839" i="1"/>
  <c r="O839" i="1" s="1"/>
  <c r="N840" i="1"/>
  <c r="O840" i="1" s="1"/>
  <c r="N841" i="1"/>
  <c r="O841" i="1" s="1"/>
  <c r="N842" i="1"/>
  <c r="O842" i="1" s="1"/>
  <c r="N843" i="1"/>
  <c r="O843" i="1" s="1"/>
  <c r="N844" i="1"/>
  <c r="O844" i="1" s="1"/>
  <c r="N845" i="1"/>
  <c r="O845" i="1" s="1"/>
  <c r="N846" i="1"/>
  <c r="O846" i="1" s="1"/>
  <c r="N847" i="1"/>
  <c r="O847" i="1" s="1"/>
  <c r="N848" i="1"/>
  <c r="O848" i="1" s="1"/>
  <c r="N849" i="1"/>
  <c r="O849" i="1" s="1"/>
  <c r="N850" i="1"/>
  <c r="O850" i="1" s="1"/>
  <c r="N851" i="1"/>
  <c r="O851" i="1" s="1"/>
  <c r="N852" i="1"/>
  <c r="O852" i="1" s="1"/>
  <c r="N853" i="1"/>
  <c r="O853" i="1" s="1"/>
  <c r="N854" i="1"/>
  <c r="O854" i="1" s="1"/>
  <c r="N855" i="1"/>
  <c r="O855" i="1" s="1"/>
  <c r="N856" i="1"/>
  <c r="O856" i="1" s="1"/>
  <c r="N857" i="1"/>
  <c r="O857" i="1" s="1"/>
  <c r="N858" i="1"/>
  <c r="O858" i="1" s="1"/>
  <c r="N859" i="1"/>
  <c r="O859" i="1" s="1"/>
  <c r="N860" i="1"/>
  <c r="O860" i="1" s="1"/>
  <c r="N861" i="1"/>
  <c r="O861" i="1" s="1"/>
  <c r="N862" i="1"/>
  <c r="O862" i="1" s="1"/>
  <c r="N863" i="1"/>
  <c r="O863" i="1" s="1"/>
  <c r="N864" i="1"/>
  <c r="O864" i="1" s="1"/>
  <c r="N865" i="1"/>
  <c r="O865" i="1" s="1"/>
  <c r="N866" i="1"/>
  <c r="O866" i="1" s="1"/>
  <c r="N867" i="1"/>
  <c r="O867" i="1" s="1"/>
  <c r="N868" i="1"/>
  <c r="O868" i="1" s="1"/>
  <c r="N869" i="1"/>
  <c r="O869" i="1" s="1"/>
  <c r="N870" i="1"/>
  <c r="O870" i="1" s="1"/>
  <c r="N871" i="1"/>
  <c r="O871" i="1" s="1"/>
  <c r="N872" i="1"/>
  <c r="O872" i="1" s="1"/>
  <c r="N873" i="1"/>
  <c r="O873" i="1" s="1"/>
  <c r="N874" i="1"/>
  <c r="O874" i="1" s="1"/>
  <c r="N875" i="1"/>
  <c r="O875" i="1" s="1"/>
  <c r="N876" i="1"/>
  <c r="O876" i="1" s="1"/>
  <c r="N877" i="1"/>
  <c r="O877" i="1" s="1"/>
  <c r="N878" i="1"/>
  <c r="O878" i="1" s="1"/>
  <c r="N879" i="1"/>
  <c r="O879" i="1" s="1"/>
  <c r="N880" i="1"/>
  <c r="O880" i="1" s="1"/>
  <c r="N881" i="1"/>
  <c r="O881" i="1" s="1"/>
  <c r="N882" i="1"/>
  <c r="O882" i="1" s="1"/>
  <c r="N883" i="1"/>
  <c r="O883" i="1" s="1"/>
  <c r="N884" i="1"/>
  <c r="O884" i="1" s="1"/>
  <c r="N885" i="1"/>
  <c r="O885" i="1" s="1"/>
  <c r="N886" i="1"/>
  <c r="O886" i="1" s="1"/>
  <c r="N887" i="1"/>
  <c r="O887" i="1" s="1"/>
  <c r="N888" i="1"/>
  <c r="O888" i="1" s="1"/>
  <c r="N889" i="1"/>
  <c r="O889" i="1" s="1"/>
  <c r="N890" i="1"/>
  <c r="O890" i="1" s="1"/>
  <c r="N891" i="1"/>
  <c r="O891" i="1" s="1"/>
  <c r="N892" i="1"/>
  <c r="O892" i="1" s="1"/>
  <c r="N893" i="1"/>
  <c r="O893" i="1" s="1"/>
  <c r="N894" i="1"/>
  <c r="O894" i="1" s="1"/>
  <c r="N895" i="1"/>
  <c r="O895" i="1" s="1"/>
  <c r="N896" i="1"/>
  <c r="O896" i="1" s="1"/>
  <c r="N897" i="1"/>
  <c r="O897" i="1" s="1"/>
  <c r="N898" i="1"/>
  <c r="O898" i="1" s="1"/>
  <c r="N899" i="1"/>
  <c r="O899" i="1" s="1"/>
  <c r="N900" i="1"/>
  <c r="O900" i="1" s="1"/>
  <c r="N901" i="1"/>
  <c r="O901" i="1" s="1"/>
  <c r="N902" i="1"/>
  <c r="O902" i="1" s="1"/>
  <c r="N903" i="1"/>
  <c r="O903" i="1" s="1"/>
  <c r="N904" i="1"/>
  <c r="O904" i="1" s="1"/>
  <c r="N905" i="1"/>
  <c r="O905" i="1" s="1"/>
  <c r="N906" i="1"/>
  <c r="O906" i="1" s="1"/>
  <c r="N907" i="1"/>
  <c r="O907" i="1" s="1"/>
  <c r="N908" i="1"/>
  <c r="O908" i="1" s="1"/>
  <c r="N909" i="1"/>
  <c r="O909" i="1" s="1"/>
  <c r="N910" i="1"/>
  <c r="O910" i="1" s="1"/>
  <c r="N911" i="1"/>
  <c r="O911" i="1" s="1"/>
  <c r="N912" i="1"/>
  <c r="O912" i="1" s="1"/>
  <c r="N913" i="1"/>
  <c r="O913" i="1" s="1"/>
  <c r="N914" i="1"/>
  <c r="O914" i="1" s="1"/>
  <c r="N915" i="1"/>
  <c r="O915" i="1" s="1"/>
  <c r="N916" i="1"/>
  <c r="O916" i="1" s="1"/>
  <c r="N917" i="1"/>
  <c r="O917" i="1" s="1"/>
  <c r="N918" i="1"/>
  <c r="O918" i="1" s="1"/>
  <c r="N919" i="1"/>
  <c r="O919" i="1" s="1"/>
  <c r="N920" i="1"/>
  <c r="O920" i="1" s="1"/>
  <c r="N921" i="1"/>
  <c r="O921" i="1" s="1"/>
  <c r="N922" i="1"/>
  <c r="O922" i="1" s="1"/>
  <c r="N923" i="1"/>
  <c r="O923" i="1" s="1"/>
  <c r="N924" i="1"/>
  <c r="O924" i="1" s="1"/>
  <c r="N925" i="1"/>
  <c r="O925" i="1" s="1"/>
  <c r="N926" i="1"/>
  <c r="O926" i="1" s="1"/>
  <c r="N927" i="1"/>
  <c r="O927" i="1" s="1"/>
  <c r="N928" i="1"/>
  <c r="O928" i="1" s="1"/>
  <c r="N929" i="1"/>
  <c r="O929" i="1" s="1"/>
  <c r="N930" i="1"/>
  <c r="O930" i="1" s="1"/>
  <c r="N931" i="1"/>
  <c r="O931" i="1" s="1"/>
  <c r="N932" i="1"/>
  <c r="O932" i="1" s="1"/>
  <c r="N933" i="1"/>
  <c r="O933" i="1" s="1"/>
  <c r="N934" i="1"/>
  <c r="O934" i="1" s="1"/>
  <c r="N935" i="1"/>
  <c r="O935" i="1" s="1"/>
  <c r="N936" i="1"/>
  <c r="O936" i="1" s="1"/>
  <c r="N937" i="1"/>
  <c r="O937" i="1" s="1"/>
  <c r="N938" i="1"/>
  <c r="O938" i="1" s="1"/>
  <c r="N939" i="1"/>
  <c r="O939" i="1" s="1"/>
  <c r="N940" i="1"/>
  <c r="O940" i="1" s="1"/>
  <c r="N941" i="1"/>
  <c r="O941" i="1" s="1"/>
  <c r="N942" i="1"/>
  <c r="O942" i="1" s="1"/>
  <c r="N943" i="1"/>
  <c r="O943" i="1" s="1"/>
  <c r="N944" i="1"/>
  <c r="O944" i="1" s="1"/>
  <c r="N945" i="1"/>
  <c r="O945" i="1" s="1"/>
  <c r="N946" i="1"/>
  <c r="O946" i="1" s="1"/>
  <c r="N947" i="1"/>
  <c r="O947" i="1" s="1"/>
  <c r="N948" i="1"/>
  <c r="O948" i="1" s="1"/>
  <c r="N949" i="1"/>
  <c r="O949" i="1" s="1"/>
  <c r="N950" i="1"/>
  <c r="O950" i="1" s="1"/>
  <c r="N951" i="1"/>
  <c r="O951" i="1" s="1"/>
  <c r="N952" i="1"/>
  <c r="O952" i="1" s="1"/>
  <c r="N953" i="1"/>
  <c r="O953" i="1" s="1"/>
  <c r="N954" i="1"/>
  <c r="O954" i="1" s="1"/>
  <c r="N955" i="1"/>
  <c r="O955" i="1" s="1"/>
  <c r="N956" i="1"/>
  <c r="O956" i="1" s="1"/>
  <c r="N957" i="1"/>
  <c r="O957" i="1" s="1"/>
  <c r="N958" i="1"/>
  <c r="O958" i="1" s="1"/>
  <c r="N959" i="1"/>
  <c r="O959" i="1" s="1"/>
  <c r="N960" i="1"/>
  <c r="O960" i="1" s="1"/>
  <c r="N961" i="1"/>
  <c r="O961" i="1" s="1"/>
  <c r="N962" i="1"/>
  <c r="O962" i="1" s="1"/>
  <c r="N963" i="1"/>
  <c r="O963" i="1" s="1"/>
  <c r="N964" i="1"/>
  <c r="O964" i="1" s="1"/>
  <c r="N965" i="1"/>
  <c r="O965" i="1" s="1"/>
  <c r="N966" i="1"/>
  <c r="O966" i="1" s="1"/>
  <c r="N967" i="1"/>
  <c r="O967" i="1" s="1"/>
  <c r="N968" i="1"/>
  <c r="O968" i="1" s="1"/>
  <c r="N969" i="1"/>
  <c r="O969" i="1" s="1"/>
  <c r="N970" i="1"/>
  <c r="O970" i="1" s="1"/>
  <c r="N971" i="1"/>
  <c r="O971" i="1" s="1"/>
  <c r="N972" i="1"/>
  <c r="O972" i="1" s="1"/>
  <c r="N973" i="1"/>
  <c r="O973" i="1" s="1"/>
  <c r="N974" i="1"/>
  <c r="O974" i="1" s="1"/>
  <c r="N975" i="1"/>
  <c r="O975" i="1" s="1"/>
  <c r="N976" i="1"/>
  <c r="O976" i="1" s="1"/>
  <c r="N977" i="1"/>
  <c r="O977" i="1" s="1"/>
  <c r="N978" i="1"/>
  <c r="O978" i="1" s="1"/>
  <c r="N979" i="1"/>
  <c r="O979" i="1" s="1"/>
  <c r="N980" i="1"/>
  <c r="O980" i="1" s="1"/>
  <c r="N981" i="1"/>
  <c r="O981" i="1" s="1"/>
  <c r="N982" i="1"/>
  <c r="O982" i="1" s="1"/>
  <c r="N983" i="1"/>
  <c r="O983" i="1" s="1"/>
  <c r="N984" i="1"/>
  <c r="O984" i="1" s="1"/>
  <c r="N985" i="1"/>
  <c r="O985" i="1" s="1"/>
  <c r="N986" i="1"/>
  <c r="O986" i="1" s="1"/>
  <c r="N987" i="1"/>
  <c r="O987" i="1" s="1"/>
  <c r="N988" i="1"/>
  <c r="O988" i="1" s="1"/>
  <c r="N989" i="1"/>
  <c r="O989" i="1" s="1"/>
  <c r="N990" i="1"/>
  <c r="O990" i="1" s="1"/>
  <c r="N991" i="1"/>
  <c r="O991" i="1" s="1"/>
  <c r="N992" i="1"/>
  <c r="O992" i="1" s="1"/>
  <c r="N993" i="1"/>
  <c r="O993" i="1" s="1"/>
  <c r="N994" i="1"/>
  <c r="O994" i="1" s="1"/>
  <c r="N995" i="1"/>
  <c r="O995" i="1" s="1"/>
  <c r="N996" i="1"/>
  <c r="O996" i="1" s="1"/>
  <c r="N997" i="1"/>
  <c r="O997" i="1" s="1"/>
  <c r="N998" i="1"/>
  <c r="O998" i="1" s="1"/>
  <c r="N999" i="1"/>
  <c r="O999" i="1" s="1"/>
  <c r="N1000" i="1"/>
  <c r="O1000" i="1" s="1"/>
  <c r="N1001" i="1"/>
  <c r="O1001" i="1" s="1"/>
  <c r="N2" i="1"/>
  <c r="O2" i="1" s="1"/>
  <c r="M2" i="1"/>
  <c r="K3" i="1"/>
  <c r="L3" i="1" s="1"/>
  <c r="K4" i="1"/>
  <c r="K5" i="1"/>
  <c r="L5" i="1" s="1"/>
  <c r="K6" i="1"/>
  <c r="K8" i="1"/>
  <c r="K9" i="1"/>
  <c r="K10" i="1"/>
  <c r="L10" i="1" s="1"/>
  <c r="K11" i="1"/>
  <c r="L11" i="1" s="1"/>
  <c r="K12" i="1"/>
  <c r="K13" i="1"/>
  <c r="K14" i="1"/>
  <c r="L14" i="1" s="1"/>
  <c r="K15" i="1"/>
  <c r="K16" i="1"/>
  <c r="K17" i="1"/>
  <c r="L17" i="1" s="1"/>
  <c r="K18" i="1"/>
  <c r="L18" i="1" s="1"/>
  <c r="K19" i="1"/>
  <c r="K20" i="1"/>
  <c r="K21" i="1"/>
  <c r="L21" i="1" s="1"/>
  <c r="K22" i="1"/>
  <c r="K23" i="1"/>
  <c r="K24" i="1"/>
  <c r="L24" i="1" s="1"/>
  <c r="K25" i="1"/>
  <c r="K26" i="1"/>
  <c r="L26" i="1" s="1"/>
  <c r="K27" i="1"/>
  <c r="L27" i="1" s="1"/>
  <c r="K28" i="1"/>
  <c r="L28" i="1" s="1"/>
  <c r="K29" i="1"/>
  <c r="L29" i="1" s="1"/>
  <c r="K30" i="1"/>
  <c r="K31" i="1"/>
  <c r="K32" i="1"/>
  <c r="L32" i="1" s="1"/>
  <c r="K33" i="1"/>
  <c r="K34" i="1"/>
  <c r="L34" i="1" s="1"/>
  <c r="K35" i="1"/>
  <c r="K36" i="1"/>
  <c r="K37" i="1"/>
  <c r="K38" i="1"/>
  <c r="L38" i="1" s="1"/>
  <c r="K39" i="1"/>
  <c r="K40" i="1"/>
  <c r="L40" i="1" s="1"/>
  <c r="K41" i="1"/>
  <c r="L41" i="1" s="1"/>
  <c r="K42" i="1"/>
  <c r="L42" i="1" s="1"/>
  <c r="K43" i="1"/>
  <c r="K44" i="1"/>
  <c r="K45" i="1"/>
  <c r="K46" i="1"/>
  <c r="L46" i="1" s="1"/>
  <c r="K47" i="1"/>
  <c r="K48" i="1"/>
  <c r="L48" i="1" s="1"/>
  <c r="K49" i="1"/>
  <c r="K50" i="1"/>
  <c r="K51" i="1"/>
  <c r="K52" i="1"/>
  <c r="K53" i="1"/>
  <c r="K54" i="1"/>
  <c r="L54" i="1" s="1"/>
  <c r="K55" i="1"/>
  <c r="K56" i="1"/>
  <c r="L56" i="1" s="1"/>
  <c r="K57" i="1"/>
  <c r="K58" i="1"/>
  <c r="K59" i="1"/>
  <c r="K60" i="1"/>
  <c r="K61" i="1"/>
  <c r="L61" i="1" s="1"/>
  <c r="K62" i="1"/>
  <c r="K63" i="1"/>
  <c r="K64" i="1"/>
  <c r="K65" i="1"/>
  <c r="L65" i="1" s="1"/>
  <c r="K66" i="1"/>
  <c r="L66" i="1" s="1"/>
  <c r="K67" i="1"/>
  <c r="K68" i="1"/>
  <c r="K69" i="1"/>
  <c r="K70" i="1"/>
  <c r="L70" i="1" s="1"/>
  <c r="K71" i="1"/>
  <c r="L71" i="1" s="1"/>
  <c r="K72" i="1"/>
  <c r="K73" i="1"/>
  <c r="K74" i="1"/>
  <c r="L74" i="1" s="1"/>
  <c r="K75" i="1"/>
  <c r="L75" i="1" s="1"/>
  <c r="K76" i="1"/>
  <c r="K77" i="1"/>
  <c r="K78" i="1"/>
  <c r="K79" i="1"/>
  <c r="K80" i="1"/>
  <c r="L80" i="1" s="1"/>
  <c r="K81" i="1"/>
  <c r="K82" i="1"/>
  <c r="K83" i="1"/>
  <c r="K84" i="1"/>
  <c r="L84" i="1" s="1"/>
  <c r="K85" i="1"/>
  <c r="K86" i="1"/>
  <c r="K87" i="1"/>
  <c r="K88" i="1"/>
  <c r="K89" i="1"/>
  <c r="L89" i="1" s="1"/>
  <c r="K90" i="1"/>
  <c r="K91" i="1"/>
  <c r="K92" i="1"/>
  <c r="K93" i="1"/>
  <c r="L93" i="1" s="1"/>
  <c r="K94" i="1"/>
  <c r="K95" i="1"/>
  <c r="K96" i="1"/>
  <c r="K97" i="1"/>
  <c r="L97" i="1" s="1"/>
  <c r="K98" i="1"/>
  <c r="K99" i="1"/>
  <c r="L99" i="1" s="1"/>
  <c r="K100" i="1"/>
  <c r="K101" i="1"/>
  <c r="L101" i="1" s="1"/>
  <c r="K102" i="1"/>
  <c r="K103" i="1"/>
  <c r="K104" i="1"/>
  <c r="K105" i="1"/>
  <c r="L105" i="1" s="1"/>
  <c r="K106" i="1"/>
  <c r="L106" i="1" s="1"/>
  <c r="K107" i="1"/>
  <c r="L107" i="1" s="1"/>
  <c r="K108" i="1"/>
  <c r="K109" i="1"/>
  <c r="L109" i="1" s="1"/>
  <c r="K110" i="1"/>
  <c r="L110" i="1" s="1"/>
  <c r="K111" i="1"/>
  <c r="K112" i="1"/>
  <c r="K113" i="1"/>
  <c r="K114" i="1"/>
  <c r="L114" i="1" s="1"/>
  <c r="K115" i="1"/>
  <c r="L115" i="1" s="1"/>
  <c r="K116" i="1"/>
  <c r="K117" i="1"/>
  <c r="K118" i="1"/>
  <c r="K119" i="1"/>
  <c r="K120" i="1"/>
  <c r="K121" i="1"/>
  <c r="L121" i="1" s="1"/>
  <c r="K122" i="1"/>
  <c r="K123" i="1"/>
  <c r="L123" i="1" s="1"/>
  <c r="K124" i="1"/>
  <c r="K125" i="1"/>
  <c r="K126" i="1"/>
  <c r="L126" i="1" s="1"/>
  <c r="K127" i="1"/>
  <c r="L127" i="1" s="1"/>
  <c r="K128" i="1"/>
  <c r="L128" i="1" s="1"/>
  <c r="K129" i="1"/>
  <c r="K130" i="1"/>
  <c r="L130" i="1" s="1"/>
  <c r="K131" i="1"/>
  <c r="K132" i="1"/>
  <c r="K133" i="1"/>
  <c r="K134" i="1"/>
  <c r="K135" i="1"/>
  <c r="K136" i="1"/>
  <c r="L136" i="1" s="1"/>
  <c r="K137" i="1"/>
  <c r="K138" i="1"/>
  <c r="K139" i="1"/>
  <c r="K140" i="1"/>
  <c r="K141" i="1"/>
  <c r="K142" i="1"/>
  <c r="K143" i="1"/>
  <c r="K144" i="1"/>
  <c r="K145" i="1"/>
  <c r="L145" i="1" s="1"/>
  <c r="K146" i="1"/>
  <c r="K147" i="1"/>
  <c r="L147" i="1" s="1"/>
  <c r="K148" i="1"/>
  <c r="L148" i="1" s="1"/>
  <c r="K149" i="1"/>
  <c r="L149" i="1" s="1"/>
  <c r="K150" i="1"/>
  <c r="K151" i="1"/>
  <c r="L151" i="1" s="1"/>
  <c r="K152" i="1"/>
  <c r="K153" i="1"/>
  <c r="L153" i="1" s="1"/>
  <c r="K154" i="1"/>
  <c r="L154" i="1" s="1"/>
  <c r="K155" i="1"/>
  <c r="K156" i="1"/>
  <c r="K157" i="1"/>
  <c r="L157" i="1" s="1"/>
  <c r="K158" i="1"/>
  <c r="L158" i="1" s="1"/>
  <c r="K159" i="1"/>
  <c r="K160" i="1"/>
  <c r="K161" i="1"/>
  <c r="K162" i="1"/>
  <c r="L162" i="1" s="1"/>
  <c r="K163" i="1"/>
  <c r="K164" i="1"/>
  <c r="K165" i="1"/>
  <c r="K166" i="1"/>
  <c r="K167" i="1"/>
  <c r="K168" i="1"/>
  <c r="K169" i="1"/>
  <c r="L169" i="1" s="1"/>
  <c r="K170" i="1"/>
  <c r="L170" i="1" s="1"/>
  <c r="K171" i="1"/>
  <c r="K172" i="1"/>
  <c r="K173" i="1"/>
  <c r="L173" i="1" s="1"/>
  <c r="K174" i="1"/>
  <c r="K175" i="1"/>
  <c r="L175" i="1" s="1"/>
  <c r="K176" i="1"/>
  <c r="K177" i="1"/>
  <c r="L177" i="1" s="1"/>
  <c r="K178" i="1"/>
  <c r="K179" i="1"/>
  <c r="K180" i="1"/>
  <c r="K181" i="1"/>
  <c r="K182" i="1"/>
  <c r="K183" i="1"/>
  <c r="K184" i="1"/>
  <c r="K185" i="1"/>
  <c r="L185" i="1" s="1"/>
  <c r="K186" i="1"/>
  <c r="K187" i="1"/>
  <c r="K188" i="1"/>
  <c r="L188" i="1" s="1"/>
  <c r="K189" i="1"/>
  <c r="L189" i="1" s="1"/>
  <c r="K190" i="1"/>
  <c r="K191" i="1"/>
  <c r="L191" i="1" s="1"/>
  <c r="K192" i="1"/>
  <c r="L192" i="1" s="1"/>
  <c r="K193" i="1"/>
  <c r="K194" i="1"/>
  <c r="K195" i="1"/>
  <c r="K196" i="1"/>
  <c r="K197" i="1"/>
  <c r="K198" i="1"/>
  <c r="K199" i="1"/>
  <c r="K200" i="1"/>
  <c r="K201" i="1"/>
  <c r="K202" i="1"/>
  <c r="L202" i="1" s="1"/>
  <c r="K203" i="1"/>
  <c r="K204" i="1"/>
  <c r="K205" i="1"/>
  <c r="K206" i="1"/>
  <c r="L206" i="1" s="1"/>
  <c r="K207" i="1"/>
  <c r="K208" i="1"/>
  <c r="L208" i="1" s="1"/>
  <c r="K209" i="1"/>
  <c r="L209" i="1" s="1"/>
  <c r="K210" i="1"/>
  <c r="K211" i="1"/>
  <c r="L211" i="1" s="1"/>
  <c r="K212" i="1"/>
  <c r="K213" i="1"/>
  <c r="K214" i="1"/>
  <c r="K215" i="1"/>
  <c r="K216" i="1"/>
  <c r="K217" i="1"/>
  <c r="K218" i="1"/>
  <c r="L218" i="1" s="1"/>
  <c r="K219" i="1"/>
  <c r="K220" i="1"/>
  <c r="L220" i="1" s="1"/>
  <c r="K221" i="1"/>
  <c r="K222" i="1"/>
  <c r="L222" i="1" s="1"/>
  <c r="K223" i="1"/>
  <c r="K224" i="1"/>
  <c r="K225" i="1"/>
  <c r="K226" i="1"/>
  <c r="K227" i="1"/>
  <c r="K228" i="1"/>
  <c r="L228" i="1" s="1"/>
  <c r="K229" i="1"/>
  <c r="K230" i="1"/>
  <c r="K231" i="1"/>
  <c r="L231" i="1" s="1"/>
  <c r="K232" i="1"/>
  <c r="L232" i="1" s="1"/>
  <c r="K233" i="1"/>
  <c r="L233" i="1" s="1"/>
  <c r="K234" i="1"/>
  <c r="K235" i="1"/>
  <c r="L235" i="1" s="1"/>
  <c r="K236" i="1"/>
  <c r="K237" i="1"/>
  <c r="K238" i="1"/>
  <c r="K239" i="1"/>
  <c r="K240" i="1"/>
  <c r="L240" i="1" s="1"/>
  <c r="K241" i="1"/>
  <c r="K242" i="1"/>
  <c r="L242" i="1" s="1"/>
  <c r="K243" i="1"/>
  <c r="L243" i="1" s="1"/>
  <c r="K244" i="1"/>
  <c r="K245" i="1"/>
  <c r="K246" i="1"/>
  <c r="L246" i="1" s="1"/>
  <c r="K247" i="1"/>
  <c r="K248" i="1"/>
  <c r="K249" i="1"/>
  <c r="K250" i="1"/>
  <c r="K251" i="1"/>
  <c r="K252" i="1"/>
  <c r="L252" i="1" s="1"/>
  <c r="K253" i="1"/>
  <c r="L253" i="1" s="1"/>
  <c r="K254" i="1"/>
  <c r="K255" i="1"/>
  <c r="L255" i="1" s="1"/>
  <c r="K256" i="1"/>
  <c r="K257" i="1"/>
  <c r="K258" i="1"/>
  <c r="L258" i="1" s="1"/>
  <c r="K259" i="1"/>
  <c r="K260" i="1"/>
  <c r="K261" i="1"/>
  <c r="L261" i="1" s="1"/>
  <c r="K262" i="1"/>
  <c r="K263" i="1"/>
  <c r="K264" i="1"/>
  <c r="L264" i="1" s="1"/>
  <c r="K265" i="1"/>
  <c r="L265" i="1" s="1"/>
  <c r="K266" i="1"/>
  <c r="K267" i="1"/>
  <c r="K268" i="1"/>
  <c r="K269" i="1"/>
  <c r="K270" i="1"/>
  <c r="K271" i="1"/>
  <c r="K272" i="1"/>
  <c r="K273" i="1"/>
  <c r="K274" i="1"/>
  <c r="K275" i="1"/>
  <c r="K276" i="1"/>
  <c r="L276" i="1" s="1"/>
  <c r="K277" i="1"/>
  <c r="K278" i="1"/>
  <c r="K279" i="1"/>
  <c r="K280" i="1"/>
  <c r="K281" i="1"/>
  <c r="L281" i="1" s="1"/>
  <c r="K282" i="1"/>
  <c r="L282" i="1" s="1"/>
  <c r="K283" i="1"/>
  <c r="K284" i="1"/>
  <c r="K285" i="1"/>
  <c r="K286" i="1"/>
  <c r="L286" i="1" s="1"/>
  <c r="K287" i="1"/>
  <c r="K288" i="1"/>
  <c r="L288" i="1" s="1"/>
  <c r="K289" i="1"/>
  <c r="K290" i="1"/>
  <c r="L290" i="1" s="1"/>
  <c r="K291" i="1"/>
  <c r="K292" i="1"/>
  <c r="K293" i="1"/>
  <c r="L293" i="1" s="1"/>
  <c r="K294" i="1"/>
  <c r="K295" i="1"/>
  <c r="K296" i="1"/>
  <c r="K297" i="1"/>
  <c r="L297" i="1" s="1"/>
  <c r="K298" i="1"/>
  <c r="L298" i="1" s="1"/>
  <c r="K299" i="1"/>
  <c r="K300" i="1"/>
  <c r="K301" i="1"/>
  <c r="K302" i="1"/>
  <c r="K303" i="1"/>
  <c r="K304" i="1"/>
  <c r="L304" i="1" s="1"/>
  <c r="K305" i="1"/>
  <c r="K306" i="1"/>
  <c r="K307" i="1"/>
  <c r="L307" i="1" s="1"/>
  <c r="K308" i="1"/>
  <c r="L308" i="1" s="1"/>
  <c r="K309" i="1"/>
  <c r="L309" i="1" s="1"/>
  <c r="K310" i="1"/>
  <c r="L310" i="1" s="1"/>
  <c r="K311" i="1"/>
  <c r="L311" i="1" s="1"/>
  <c r="K312" i="1"/>
  <c r="K313" i="1"/>
  <c r="L313" i="1" s="1"/>
  <c r="K314" i="1"/>
  <c r="L314" i="1" s="1"/>
  <c r="K315" i="1"/>
  <c r="L315" i="1" s="1"/>
  <c r="K316" i="1"/>
  <c r="K317" i="1"/>
  <c r="K318" i="1"/>
  <c r="K319" i="1"/>
  <c r="K320" i="1"/>
  <c r="L320" i="1" s="1"/>
  <c r="K321" i="1"/>
  <c r="L321" i="1" s="1"/>
  <c r="K322" i="1"/>
  <c r="K323" i="1"/>
  <c r="L323" i="1" s="1"/>
  <c r="K324" i="1"/>
  <c r="K325" i="1"/>
  <c r="K326" i="1"/>
  <c r="L326" i="1" s="1"/>
  <c r="K327" i="1"/>
  <c r="K328" i="1"/>
  <c r="K329" i="1"/>
  <c r="K330" i="1"/>
  <c r="K331" i="1"/>
  <c r="K332" i="1"/>
  <c r="K333" i="1"/>
  <c r="L333" i="1" s="1"/>
  <c r="K334" i="1"/>
  <c r="K335" i="1"/>
  <c r="L335" i="1" s="1"/>
  <c r="K336" i="1"/>
  <c r="K337" i="1"/>
  <c r="K338" i="1"/>
  <c r="L338" i="1" s="1"/>
  <c r="K339" i="1"/>
  <c r="K340" i="1"/>
  <c r="K341" i="1"/>
  <c r="K342" i="1"/>
  <c r="K343" i="1"/>
  <c r="K344" i="1"/>
  <c r="K345" i="1"/>
  <c r="K346" i="1"/>
  <c r="L346" i="1" s="1"/>
  <c r="K347" i="1"/>
  <c r="K348" i="1"/>
  <c r="K349" i="1"/>
  <c r="L349" i="1" s="1"/>
  <c r="K350" i="1"/>
  <c r="K351" i="1"/>
  <c r="K352" i="1"/>
  <c r="K353" i="1"/>
  <c r="L353" i="1" s="1"/>
  <c r="K354" i="1"/>
  <c r="K355" i="1"/>
  <c r="L355" i="1" s="1"/>
  <c r="K356" i="1"/>
  <c r="L356" i="1" s="1"/>
  <c r="K357" i="1"/>
  <c r="K358" i="1"/>
  <c r="K359" i="1"/>
  <c r="L359" i="1" s="1"/>
  <c r="K360" i="1"/>
  <c r="K361" i="1"/>
  <c r="K362" i="1"/>
  <c r="K363" i="1"/>
  <c r="L363" i="1" s="1"/>
  <c r="K364" i="1"/>
  <c r="K365" i="1"/>
  <c r="L365" i="1" s="1"/>
  <c r="K366" i="1"/>
  <c r="K367" i="1"/>
  <c r="K368" i="1"/>
  <c r="K369" i="1"/>
  <c r="L369" i="1" s="1"/>
  <c r="K370" i="1"/>
  <c r="L370" i="1" s="1"/>
  <c r="K371" i="1"/>
  <c r="K372" i="1"/>
  <c r="K373" i="1"/>
  <c r="K374" i="1"/>
  <c r="K375" i="1"/>
  <c r="K376" i="1"/>
  <c r="K377" i="1"/>
  <c r="L377" i="1" s="1"/>
  <c r="K378" i="1"/>
  <c r="L378" i="1" s="1"/>
  <c r="K379" i="1"/>
  <c r="K380" i="1"/>
  <c r="K381" i="1"/>
  <c r="K382" i="1"/>
  <c r="K383" i="1"/>
  <c r="K384" i="1"/>
  <c r="K385" i="1"/>
  <c r="K386" i="1"/>
  <c r="K387" i="1"/>
  <c r="L387" i="1" s="1"/>
  <c r="K388" i="1"/>
  <c r="K389" i="1"/>
  <c r="K390" i="1"/>
  <c r="K391" i="1"/>
  <c r="K392" i="1"/>
  <c r="K393" i="1"/>
  <c r="L393" i="1" s="1"/>
  <c r="K394" i="1"/>
  <c r="K395" i="1"/>
  <c r="K396" i="1"/>
  <c r="K397" i="1"/>
  <c r="K398" i="1"/>
  <c r="K399" i="1"/>
  <c r="K400" i="1"/>
  <c r="K401" i="1"/>
  <c r="K402" i="1"/>
  <c r="K403" i="1"/>
  <c r="L403" i="1" s="1"/>
  <c r="K404" i="1"/>
  <c r="K405" i="1"/>
  <c r="K406" i="1"/>
  <c r="K407" i="1"/>
  <c r="L407" i="1" s="1"/>
  <c r="K408" i="1"/>
  <c r="L408" i="1" s="1"/>
  <c r="K409" i="1"/>
  <c r="L409" i="1" s="1"/>
  <c r="K410" i="1"/>
  <c r="L410" i="1" s="1"/>
  <c r="K411" i="1"/>
  <c r="K412" i="1"/>
  <c r="K413" i="1"/>
  <c r="L413" i="1" s="1"/>
  <c r="K414" i="1"/>
  <c r="L414" i="1" s="1"/>
  <c r="K415" i="1"/>
  <c r="K416" i="1"/>
  <c r="K417" i="1"/>
  <c r="L417" i="1" s="1"/>
  <c r="K418" i="1"/>
  <c r="K419" i="1"/>
  <c r="K420" i="1"/>
  <c r="K421" i="1"/>
  <c r="L421" i="1" s="1"/>
  <c r="K422" i="1"/>
  <c r="K423" i="1"/>
  <c r="K424" i="1"/>
  <c r="K425" i="1"/>
  <c r="L425" i="1" s="1"/>
  <c r="K426" i="1"/>
  <c r="K427" i="1"/>
  <c r="K428" i="1"/>
  <c r="K429" i="1"/>
  <c r="L429" i="1" s="1"/>
  <c r="K430" i="1"/>
  <c r="K431" i="1"/>
  <c r="K432" i="1"/>
  <c r="K433" i="1"/>
  <c r="K434" i="1"/>
  <c r="L434" i="1" s="1"/>
  <c r="K435" i="1"/>
  <c r="L435" i="1" s="1"/>
  <c r="K436" i="1"/>
  <c r="L436" i="1" s="1"/>
  <c r="K437" i="1"/>
  <c r="L437" i="1" s="1"/>
  <c r="K438" i="1"/>
  <c r="K439" i="1"/>
  <c r="K440" i="1"/>
  <c r="K441" i="1"/>
  <c r="K442" i="1"/>
  <c r="L442" i="1" s="1"/>
  <c r="K443" i="1"/>
  <c r="K444" i="1"/>
  <c r="K445" i="1"/>
  <c r="K446" i="1"/>
  <c r="L446" i="1" s="1"/>
  <c r="K447" i="1"/>
  <c r="L447" i="1" s="1"/>
  <c r="K448" i="1"/>
  <c r="L448" i="1" s="1"/>
  <c r="K449" i="1"/>
  <c r="L449" i="1" s="1"/>
  <c r="K450" i="1"/>
  <c r="K451" i="1"/>
  <c r="K452" i="1"/>
  <c r="K453" i="1"/>
  <c r="K454" i="1"/>
  <c r="K455" i="1"/>
  <c r="K456" i="1"/>
  <c r="K457" i="1"/>
  <c r="K458" i="1"/>
  <c r="K459" i="1"/>
  <c r="K460" i="1"/>
  <c r="L460" i="1" s="1"/>
  <c r="K461" i="1"/>
  <c r="K462" i="1"/>
  <c r="K463" i="1"/>
  <c r="K464" i="1"/>
  <c r="K465" i="1"/>
  <c r="L465" i="1" s="1"/>
  <c r="K466" i="1"/>
  <c r="K467" i="1"/>
  <c r="K468" i="1"/>
  <c r="K469" i="1"/>
  <c r="K470" i="1"/>
  <c r="L470" i="1" s="1"/>
  <c r="K471" i="1"/>
  <c r="K472" i="1"/>
  <c r="L472" i="1" s="1"/>
  <c r="K473" i="1"/>
  <c r="L473" i="1" s="1"/>
  <c r="K474" i="1"/>
  <c r="K475" i="1"/>
  <c r="K476" i="1"/>
  <c r="L476" i="1" s="1"/>
  <c r="K477" i="1"/>
  <c r="L477" i="1" s="1"/>
  <c r="K478" i="1"/>
  <c r="K479" i="1"/>
  <c r="L479" i="1" s="1"/>
  <c r="K480" i="1"/>
  <c r="K481" i="1"/>
  <c r="L481" i="1" s="1"/>
  <c r="K482" i="1"/>
  <c r="L482" i="1" s="1"/>
  <c r="K483" i="1"/>
  <c r="K484" i="1"/>
  <c r="K485" i="1"/>
  <c r="K486" i="1"/>
  <c r="K487" i="1"/>
  <c r="K488" i="1"/>
  <c r="L488" i="1" s="1"/>
  <c r="K489" i="1"/>
  <c r="K490" i="1"/>
  <c r="L490" i="1" s="1"/>
  <c r="K491" i="1"/>
  <c r="K492" i="1"/>
  <c r="K493" i="1"/>
  <c r="K494" i="1"/>
  <c r="L494" i="1" s="1"/>
  <c r="K495" i="1"/>
  <c r="L495" i="1" s="1"/>
  <c r="K496" i="1"/>
  <c r="K497" i="1"/>
  <c r="K498" i="1"/>
  <c r="K499" i="1"/>
  <c r="K500" i="1"/>
  <c r="L500" i="1" s="1"/>
  <c r="K501" i="1"/>
  <c r="K502" i="1"/>
  <c r="K503" i="1"/>
  <c r="L503" i="1" s="1"/>
  <c r="K504" i="1"/>
  <c r="L504" i="1" s="1"/>
  <c r="K505" i="1"/>
  <c r="K506" i="1"/>
  <c r="K507" i="1"/>
  <c r="L507" i="1" s="1"/>
  <c r="K508" i="1"/>
  <c r="K509" i="1"/>
  <c r="K510" i="1"/>
  <c r="K511" i="1"/>
  <c r="K512" i="1"/>
  <c r="K513" i="1"/>
  <c r="L513" i="1" s="1"/>
  <c r="K514" i="1"/>
  <c r="K515" i="1"/>
  <c r="K516" i="1"/>
  <c r="L516" i="1" s="1"/>
  <c r="K517" i="1"/>
  <c r="K518" i="1"/>
  <c r="K519" i="1"/>
  <c r="K520" i="1"/>
  <c r="K521" i="1"/>
  <c r="K522" i="1"/>
  <c r="K523" i="1"/>
  <c r="L523" i="1" s="1"/>
  <c r="K524" i="1"/>
  <c r="L524" i="1" s="1"/>
  <c r="K525" i="1"/>
  <c r="K526" i="1"/>
  <c r="K527" i="1"/>
  <c r="K528" i="1"/>
  <c r="L528" i="1" s="1"/>
  <c r="K529" i="1"/>
  <c r="L529" i="1" s="1"/>
  <c r="K530" i="1"/>
  <c r="K531" i="1"/>
  <c r="L531" i="1" s="1"/>
  <c r="K532" i="1"/>
  <c r="L532" i="1" s="1"/>
  <c r="K533" i="1"/>
  <c r="K534" i="1"/>
  <c r="L534" i="1" s="1"/>
  <c r="K535" i="1"/>
  <c r="K536" i="1"/>
  <c r="L536" i="1" s="1"/>
  <c r="K537" i="1"/>
  <c r="K538" i="1"/>
  <c r="K539" i="1"/>
  <c r="K540" i="1"/>
  <c r="K541" i="1"/>
  <c r="K542" i="1"/>
  <c r="K543" i="1"/>
  <c r="K544" i="1"/>
  <c r="L544" i="1" s="1"/>
  <c r="K545" i="1"/>
  <c r="K546" i="1"/>
  <c r="K547" i="1"/>
  <c r="K548" i="1"/>
  <c r="K549" i="1"/>
  <c r="K550" i="1"/>
  <c r="K551" i="1"/>
  <c r="K552" i="1"/>
  <c r="K553" i="1"/>
  <c r="K554" i="1"/>
  <c r="K555" i="1"/>
  <c r="L555" i="1" s="1"/>
  <c r="K556" i="1"/>
  <c r="K557" i="1"/>
  <c r="L557" i="1" s="1"/>
  <c r="K558" i="1"/>
  <c r="L558" i="1" s="1"/>
  <c r="K559" i="1"/>
  <c r="K560" i="1"/>
  <c r="K561" i="1"/>
  <c r="K562" i="1"/>
  <c r="L562" i="1" s="1"/>
  <c r="K563" i="1"/>
  <c r="K564" i="1"/>
  <c r="K565" i="1"/>
  <c r="L565" i="1" s="1"/>
  <c r="K566" i="1"/>
  <c r="K567" i="1"/>
  <c r="K568" i="1"/>
  <c r="L568" i="1" s="1"/>
  <c r="K569" i="1"/>
  <c r="K570" i="1"/>
  <c r="K571" i="1"/>
  <c r="K572" i="1"/>
  <c r="L572" i="1" s="1"/>
  <c r="K573" i="1"/>
  <c r="K574" i="1"/>
  <c r="K575" i="1"/>
  <c r="L575" i="1" s="1"/>
  <c r="K576" i="1"/>
  <c r="K577" i="1"/>
  <c r="L577" i="1" s="1"/>
  <c r="K578" i="1"/>
  <c r="K579" i="1"/>
  <c r="L579" i="1" s="1"/>
  <c r="K580" i="1"/>
  <c r="K581" i="1"/>
  <c r="L581" i="1" s="1"/>
  <c r="K582" i="1"/>
  <c r="K583" i="1"/>
  <c r="K584" i="1"/>
  <c r="K585" i="1"/>
  <c r="K586" i="1"/>
  <c r="K587" i="1"/>
  <c r="L587" i="1" s="1"/>
  <c r="K588" i="1"/>
  <c r="K589" i="1"/>
  <c r="K590" i="1"/>
  <c r="L590" i="1" s="1"/>
  <c r="K591" i="1"/>
  <c r="K592" i="1"/>
  <c r="L592" i="1" s="1"/>
  <c r="K593" i="1"/>
  <c r="K594" i="1"/>
  <c r="L594" i="1" s="1"/>
  <c r="K595" i="1"/>
  <c r="K596" i="1"/>
  <c r="K597" i="1"/>
  <c r="K598" i="1"/>
  <c r="L598" i="1" s="1"/>
  <c r="K599" i="1"/>
  <c r="K600" i="1"/>
  <c r="L600" i="1" s="1"/>
  <c r="K601" i="1"/>
  <c r="K602" i="1"/>
  <c r="K603" i="1"/>
  <c r="K604" i="1"/>
  <c r="K605" i="1"/>
  <c r="L605" i="1" s="1"/>
  <c r="K606" i="1"/>
  <c r="K607" i="1"/>
  <c r="K608" i="1"/>
  <c r="K609" i="1"/>
  <c r="K610" i="1"/>
  <c r="K611" i="1"/>
  <c r="L611" i="1" s="1"/>
  <c r="K612" i="1"/>
  <c r="L612" i="1" s="1"/>
  <c r="K613" i="1"/>
  <c r="K614" i="1"/>
  <c r="L614" i="1" s="1"/>
  <c r="K615" i="1"/>
  <c r="L615" i="1" s="1"/>
  <c r="K616" i="1"/>
  <c r="L616" i="1" s="1"/>
  <c r="K617" i="1"/>
  <c r="K618" i="1"/>
  <c r="L618" i="1" s="1"/>
  <c r="K619" i="1"/>
  <c r="L619" i="1" s="1"/>
  <c r="K620" i="1"/>
  <c r="K621" i="1"/>
  <c r="K622" i="1"/>
  <c r="L622" i="1" s="1"/>
  <c r="K623" i="1"/>
  <c r="K624" i="1"/>
  <c r="L624" i="1" s="1"/>
  <c r="K625" i="1"/>
  <c r="K626" i="1"/>
  <c r="L626" i="1" s="1"/>
  <c r="K627" i="1"/>
  <c r="K628" i="1"/>
  <c r="L628" i="1" s="1"/>
  <c r="K629" i="1"/>
  <c r="L629" i="1" s="1"/>
  <c r="K630" i="1"/>
  <c r="K631" i="1"/>
  <c r="K632" i="1"/>
  <c r="K633" i="1"/>
  <c r="K634" i="1"/>
  <c r="K635" i="1"/>
  <c r="K636" i="1"/>
  <c r="L636" i="1" s="1"/>
  <c r="K637" i="1"/>
  <c r="K638" i="1"/>
  <c r="K639" i="1"/>
  <c r="L639" i="1" s="1"/>
  <c r="K640" i="1"/>
  <c r="L640" i="1" s="1"/>
  <c r="K641" i="1"/>
  <c r="K642" i="1"/>
  <c r="K643" i="1"/>
  <c r="K644" i="1"/>
  <c r="L644" i="1" s="1"/>
  <c r="K645" i="1"/>
  <c r="K646" i="1"/>
  <c r="K647" i="1"/>
  <c r="K648" i="1"/>
  <c r="K649" i="1"/>
  <c r="K650" i="1"/>
  <c r="K651" i="1"/>
  <c r="K652" i="1"/>
  <c r="K653" i="1"/>
  <c r="K654" i="1"/>
  <c r="K655" i="1"/>
  <c r="L655" i="1" s="1"/>
  <c r="K656" i="1"/>
  <c r="K657" i="1"/>
  <c r="L657" i="1" s="1"/>
  <c r="K658" i="1"/>
  <c r="K659" i="1"/>
  <c r="L659" i="1" s="1"/>
  <c r="K660" i="1"/>
  <c r="L660" i="1" s="1"/>
  <c r="K661" i="1"/>
  <c r="K662" i="1"/>
  <c r="K663" i="1"/>
  <c r="L663" i="1" s="1"/>
  <c r="K664" i="1"/>
  <c r="K665" i="1"/>
  <c r="L665" i="1" s="1"/>
  <c r="K666" i="1"/>
  <c r="K667" i="1"/>
  <c r="K668" i="1"/>
  <c r="K669" i="1"/>
  <c r="K670" i="1"/>
  <c r="K671" i="1"/>
  <c r="L671" i="1" s="1"/>
  <c r="K672" i="1"/>
  <c r="L672" i="1" s="1"/>
  <c r="K673" i="1"/>
  <c r="K674" i="1"/>
  <c r="L674" i="1" s="1"/>
  <c r="K675" i="1"/>
  <c r="L675" i="1" s="1"/>
  <c r="K676" i="1"/>
  <c r="K677" i="1"/>
  <c r="K678" i="1"/>
  <c r="K679" i="1"/>
  <c r="L679" i="1" s="1"/>
  <c r="K680" i="1"/>
  <c r="K681" i="1"/>
  <c r="K682" i="1"/>
  <c r="L682" i="1" s="1"/>
  <c r="K683" i="1"/>
  <c r="K684" i="1"/>
  <c r="L684" i="1" s="1"/>
  <c r="K685" i="1"/>
  <c r="K686" i="1"/>
  <c r="K687" i="1"/>
  <c r="K688" i="1"/>
  <c r="K689" i="1"/>
  <c r="L689" i="1" s="1"/>
  <c r="K690" i="1"/>
  <c r="K691" i="1"/>
  <c r="L691" i="1" s="1"/>
  <c r="K692" i="1"/>
  <c r="K693" i="1"/>
  <c r="L693" i="1" s="1"/>
  <c r="K694" i="1"/>
  <c r="K695" i="1"/>
  <c r="L695" i="1" s="1"/>
  <c r="K696" i="1"/>
  <c r="K697" i="1"/>
  <c r="K698" i="1"/>
  <c r="K699" i="1"/>
  <c r="L699" i="1" s="1"/>
  <c r="K700" i="1"/>
  <c r="K701" i="1"/>
  <c r="K702" i="1"/>
  <c r="K703" i="1"/>
  <c r="K704" i="1"/>
  <c r="K705" i="1"/>
  <c r="K706" i="1"/>
  <c r="K707" i="1"/>
  <c r="K708" i="1"/>
  <c r="L708" i="1" s="1"/>
  <c r="K709" i="1"/>
  <c r="K710" i="1"/>
  <c r="L710" i="1" s="1"/>
  <c r="K711" i="1"/>
  <c r="K712" i="1"/>
  <c r="L712" i="1" s="1"/>
  <c r="K713" i="1"/>
  <c r="L713" i="1" s="1"/>
  <c r="K714" i="1"/>
  <c r="L714" i="1" s="1"/>
  <c r="K715" i="1"/>
  <c r="L715" i="1" s="1"/>
  <c r="K716" i="1"/>
  <c r="K717" i="1"/>
  <c r="K718" i="1"/>
  <c r="K719" i="1"/>
  <c r="K720" i="1"/>
  <c r="K721" i="1"/>
  <c r="K722" i="1"/>
  <c r="K723" i="1"/>
  <c r="L723" i="1" s="1"/>
  <c r="K724" i="1"/>
  <c r="K725" i="1"/>
  <c r="L725" i="1" s="1"/>
  <c r="K726" i="1"/>
  <c r="L726" i="1" s="1"/>
  <c r="K727" i="1"/>
  <c r="K728" i="1"/>
  <c r="K729" i="1"/>
  <c r="L729" i="1" s="1"/>
  <c r="K730" i="1"/>
  <c r="K731" i="1"/>
  <c r="L731" i="1" s="1"/>
  <c r="K732" i="1"/>
  <c r="K733" i="1"/>
  <c r="K734" i="1"/>
  <c r="K735" i="1"/>
  <c r="L735" i="1" s="1"/>
  <c r="K736" i="1"/>
  <c r="K737" i="1"/>
  <c r="K738" i="1"/>
  <c r="K739" i="1"/>
  <c r="L739" i="1" s="1"/>
  <c r="K740" i="1"/>
  <c r="K741" i="1"/>
  <c r="K742" i="1"/>
  <c r="K743" i="1"/>
  <c r="L743" i="1" s="1"/>
  <c r="K744" i="1"/>
  <c r="L744" i="1" s="1"/>
  <c r="K745" i="1"/>
  <c r="K746" i="1"/>
  <c r="L746" i="1" s="1"/>
  <c r="K747" i="1"/>
  <c r="K748" i="1"/>
  <c r="L748" i="1" s="1"/>
  <c r="K749" i="1"/>
  <c r="L749" i="1" s="1"/>
  <c r="K750" i="1"/>
  <c r="K751" i="1"/>
  <c r="K752" i="1"/>
  <c r="L752" i="1" s="1"/>
  <c r="K753" i="1"/>
  <c r="K754" i="1"/>
  <c r="L754" i="1" s="1"/>
  <c r="K755" i="1"/>
  <c r="K756" i="1"/>
  <c r="K757" i="1"/>
  <c r="K758" i="1"/>
  <c r="K759" i="1"/>
  <c r="K760" i="1"/>
  <c r="K761" i="1"/>
  <c r="K762" i="1"/>
  <c r="K763" i="1"/>
  <c r="K764" i="1"/>
  <c r="L764" i="1" s="1"/>
  <c r="K765" i="1"/>
  <c r="K766" i="1"/>
  <c r="K767" i="1"/>
  <c r="L767" i="1" s="1"/>
  <c r="K768" i="1"/>
  <c r="K769" i="1"/>
  <c r="K770" i="1"/>
  <c r="K771" i="1"/>
  <c r="L771" i="1" s="1"/>
  <c r="K772" i="1"/>
  <c r="K773" i="1"/>
  <c r="K774" i="1"/>
  <c r="L774" i="1" s="1"/>
  <c r="K775" i="1"/>
  <c r="L775" i="1" s="1"/>
  <c r="K776" i="1"/>
  <c r="L776" i="1" s="1"/>
  <c r="K777" i="1"/>
  <c r="K778" i="1"/>
  <c r="L778" i="1" s="1"/>
  <c r="K779" i="1"/>
  <c r="K780" i="1"/>
  <c r="K781" i="1"/>
  <c r="K782" i="1"/>
  <c r="L782" i="1" s="1"/>
  <c r="K783" i="1"/>
  <c r="K784" i="1"/>
  <c r="K785" i="1"/>
  <c r="L785" i="1" s="1"/>
  <c r="K786" i="1"/>
  <c r="K787" i="1"/>
  <c r="K788" i="1"/>
  <c r="K789" i="1"/>
  <c r="L789" i="1" s="1"/>
  <c r="K790" i="1"/>
  <c r="L790" i="1" s="1"/>
  <c r="K791" i="1"/>
  <c r="K792" i="1"/>
  <c r="K793" i="1"/>
  <c r="K794" i="1"/>
  <c r="L794" i="1" s="1"/>
  <c r="K795" i="1"/>
  <c r="K796" i="1"/>
  <c r="K797" i="1"/>
  <c r="K798" i="1"/>
  <c r="K799" i="1"/>
  <c r="K800" i="1"/>
  <c r="K801" i="1"/>
  <c r="K802" i="1"/>
  <c r="K803" i="1"/>
  <c r="K804" i="1"/>
  <c r="K805" i="1"/>
  <c r="L805" i="1" s="1"/>
  <c r="K806" i="1"/>
  <c r="K807" i="1"/>
  <c r="L807" i="1" s="1"/>
  <c r="K808" i="1"/>
  <c r="K809" i="1"/>
  <c r="K810" i="1"/>
  <c r="K811" i="1"/>
  <c r="K812" i="1"/>
  <c r="K813" i="1"/>
  <c r="L813" i="1" s="1"/>
  <c r="K814" i="1"/>
  <c r="K815" i="1"/>
  <c r="L815" i="1" s="1"/>
  <c r="K816" i="1"/>
  <c r="K817" i="1"/>
  <c r="L817" i="1" s="1"/>
  <c r="K818" i="1"/>
  <c r="K819" i="1"/>
  <c r="K820" i="1"/>
  <c r="K821" i="1"/>
  <c r="K822" i="1"/>
  <c r="L822" i="1" s="1"/>
  <c r="K823" i="1"/>
  <c r="K824" i="1"/>
  <c r="K825" i="1"/>
  <c r="K826" i="1"/>
  <c r="L826" i="1" s="1"/>
  <c r="K827" i="1"/>
  <c r="K828" i="1"/>
  <c r="L828" i="1" s="1"/>
  <c r="K829" i="1"/>
  <c r="L829" i="1" s="1"/>
  <c r="K830" i="1"/>
  <c r="K831" i="1"/>
  <c r="K832" i="1"/>
  <c r="L832" i="1" s="1"/>
  <c r="K833" i="1"/>
  <c r="K834" i="1"/>
  <c r="L834" i="1" s="1"/>
  <c r="K835" i="1"/>
  <c r="K836" i="1"/>
  <c r="K837" i="1"/>
  <c r="K838" i="1"/>
  <c r="K839" i="1"/>
  <c r="L839" i="1" s="1"/>
  <c r="K840" i="1"/>
  <c r="K841" i="1"/>
  <c r="L841" i="1" s="1"/>
  <c r="K842" i="1"/>
  <c r="K843" i="1"/>
  <c r="L843" i="1" s="1"/>
  <c r="K844" i="1"/>
  <c r="L844" i="1" s="1"/>
  <c r="K845" i="1"/>
  <c r="L845" i="1" s="1"/>
  <c r="K846" i="1"/>
  <c r="K847" i="1"/>
  <c r="K848" i="1"/>
  <c r="L848" i="1" s="1"/>
  <c r="K849" i="1"/>
  <c r="K850" i="1"/>
  <c r="K851" i="1"/>
  <c r="K852" i="1"/>
  <c r="L852" i="1" s="1"/>
  <c r="K853" i="1"/>
  <c r="K854" i="1"/>
  <c r="K855" i="1"/>
  <c r="K856" i="1"/>
  <c r="K857" i="1"/>
  <c r="K858" i="1"/>
  <c r="L858" i="1" s="1"/>
  <c r="K859" i="1"/>
  <c r="K860" i="1"/>
  <c r="L860" i="1" s="1"/>
  <c r="K861" i="1"/>
  <c r="K862" i="1"/>
  <c r="L862" i="1" s="1"/>
  <c r="K863" i="1"/>
  <c r="K864" i="1"/>
  <c r="L864" i="1" s="1"/>
  <c r="K865" i="1"/>
  <c r="L865" i="1" s="1"/>
  <c r="K866" i="1"/>
  <c r="K867" i="1"/>
  <c r="L867" i="1" s="1"/>
  <c r="K868" i="1"/>
  <c r="K869" i="1"/>
  <c r="K870" i="1"/>
  <c r="L870" i="1" s="1"/>
  <c r="K871" i="1"/>
  <c r="L871" i="1" s="1"/>
  <c r="K872" i="1"/>
  <c r="K873" i="1"/>
  <c r="K874" i="1"/>
  <c r="L874" i="1" s="1"/>
  <c r="K875" i="1"/>
  <c r="L875" i="1" s="1"/>
  <c r="K876" i="1"/>
  <c r="K877" i="1"/>
  <c r="L877" i="1" s="1"/>
  <c r="K878" i="1"/>
  <c r="K879" i="1"/>
  <c r="K880" i="1"/>
  <c r="K881" i="1"/>
  <c r="K882" i="1"/>
  <c r="K883" i="1"/>
  <c r="K884" i="1"/>
  <c r="K885" i="1"/>
  <c r="L885" i="1" s="1"/>
  <c r="K886" i="1"/>
  <c r="K887" i="1"/>
  <c r="K888" i="1"/>
  <c r="L888" i="1" s="1"/>
  <c r="K889" i="1"/>
  <c r="K890" i="1"/>
  <c r="K891" i="1"/>
  <c r="K892" i="1"/>
  <c r="K893" i="1"/>
  <c r="K894" i="1"/>
  <c r="L894" i="1" s="1"/>
  <c r="K895" i="1"/>
  <c r="K896" i="1"/>
  <c r="K897" i="1"/>
  <c r="L897" i="1" s="1"/>
  <c r="K898" i="1"/>
  <c r="K899" i="1"/>
  <c r="K900" i="1"/>
  <c r="K901" i="1"/>
  <c r="L901" i="1" s="1"/>
  <c r="K902" i="1"/>
  <c r="K903" i="1"/>
  <c r="K904" i="1"/>
  <c r="L904" i="1" s="1"/>
  <c r="K905" i="1"/>
  <c r="L905" i="1" s="1"/>
  <c r="K906" i="1"/>
  <c r="K907" i="1"/>
  <c r="L907" i="1" s="1"/>
  <c r="K908" i="1"/>
  <c r="L908" i="1" s="1"/>
  <c r="K909" i="1"/>
  <c r="K910" i="1"/>
  <c r="K911" i="1"/>
  <c r="K912" i="1"/>
  <c r="K913" i="1"/>
  <c r="L913" i="1" s="1"/>
  <c r="K914" i="1"/>
  <c r="L914" i="1" s="1"/>
  <c r="K915" i="1"/>
  <c r="L915" i="1" s="1"/>
  <c r="K916" i="1"/>
  <c r="L916" i="1" s="1"/>
  <c r="K917" i="1"/>
  <c r="K918" i="1"/>
  <c r="K919" i="1"/>
  <c r="L919" i="1" s="1"/>
  <c r="K920" i="1"/>
  <c r="K921" i="1"/>
  <c r="K922" i="1"/>
  <c r="K923" i="1"/>
  <c r="K924" i="1"/>
  <c r="L924" i="1" s="1"/>
  <c r="K925" i="1"/>
  <c r="K926" i="1"/>
  <c r="K927" i="1"/>
  <c r="L927" i="1" s="1"/>
  <c r="K928" i="1"/>
  <c r="L928" i="1" s="1"/>
  <c r="K929" i="1"/>
  <c r="K930" i="1"/>
  <c r="L930" i="1" s="1"/>
  <c r="K931" i="1"/>
  <c r="K932" i="1"/>
  <c r="K933" i="1"/>
  <c r="K934" i="1"/>
  <c r="L934" i="1" s="1"/>
  <c r="K935" i="1"/>
  <c r="K936" i="1"/>
  <c r="L936" i="1" s="1"/>
  <c r="K937" i="1"/>
  <c r="L937" i="1" s="1"/>
  <c r="K938" i="1"/>
  <c r="K939" i="1"/>
  <c r="L939" i="1" s="1"/>
  <c r="K940" i="1"/>
  <c r="K941" i="1"/>
  <c r="K942" i="1"/>
  <c r="K943" i="1"/>
  <c r="K944" i="1"/>
  <c r="K945" i="1"/>
  <c r="K946" i="1"/>
  <c r="K947" i="1"/>
  <c r="K948" i="1"/>
  <c r="K949" i="1"/>
  <c r="L949" i="1" s="1"/>
  <c r="K950" i="1"/>
  <c r="K951" i="1"/>
  <c r="K952" i="1"/>
  <c r="K953" i="1"/>
  <c r="K954" i="1"/>
  <c r="L954" i="1" s="1"/>
  <c r="K955" i="1"/>
  <c r="K956" i="1"/>
  <c r="K957" i="1"/>
  <c r="K958" i="1"/>
  <c r="K959" i="1"/>
  <c r="K960" i="1"/>
  <c r="K961" i="1"/>
  <c r="K962" i="1"/>
  <c r="K963" i="1"/>
  <c r="K964" i="1"/>
  <c r="K965" i="1"/>
  <c r="L965" i="1" s="1"/>
  <c r="K966" i="1"/>
  <c r="K967" i="1"/>
  <c r="L967" i="1" s="1"/>
  <c r="K968" i="1"/>
  <c r="K969" i="1"/>
  <c r="K970" i="1"/>
  <c r="L970" i="1" s="1"/>
  <c r="K971" i="1"/>
  <c r="K972" i="1"/>
  <c r="L972" i="1" s="1"/>
  <c r="K973" i="1"/>
  <c r="K974" i="1"/>
  <c r="K975" i="1"/>
  <c r="L975" i="1" s="1"/>
  <c r="K976" i="1"/>
  <c r="K977" i="1"/>
  <c r="K978" i="1"/>
  <c r="K979" i="1"/>
  <c r="K980" i="1"/>
  <c r="K981" i="1"/>
  <c r="K982" i="1"/>
  <c r="K983" i="1"/>
  <c r="K984" i="1"/>
  <c r="K985" i="1"/>
  <c r="L985" i="1" s="1"/>
  <c r="K986" i="1"/>
  <c r="L986" i="1" s="1"/>
  <c r="K987" i="1"/>
  <c r="K988" i="1"/>
  <c r="L988" i="1" s="1"/>
  <c r="K989" i="1"/>
  <c r="K990" i="1"/>
  <c r="L990" i="1" s="1"/>
  <c r="K991" i="1"/>
  <c r="L991" i="1" s="1"/>
  <c r="K992" i="1"/>
  <c r="K993" i="1"/>
  <c r="K994" i="1"/>
  <c r="K995" i="1"/>
  <c r="K996" i="1"/>
  <c r="K997" i="1"/>
  <c r="K998" i="1"/>
  <c r="L998" i="1" s="1"/>
  <c r="K999" i="1"/>
  <c r="L999" i="1" s="1"/>
  <c r="K1000" i="1"/>
  <c r="K1001" i="1"/>
  <c r="L1001" i="1" s="1"/>
  <c r="K2" i="1"/>
  <c r="L2" i="1" s="1"/>
  <c r="I3" i="1"/>
  <c r="J3" i="1" s="1"/>
  <c r="I4" i="1"/>
  <c r="J4" i="1" s="1"/>
  <c r="I6" i="1"/>
  <c r="J6" i="1" s="1"/>
  <c r="I7" i="1"/>
  <c r="J7" i="1" s="1"/>
  <c r="I8" i="1"/>
  <c r="J8" i="1" s="1"/>
  <c r="I9" i="1"/>
  <c r="J9" i="1" s="1"/>
  <c r="I10" i="1"/>
  <c r="J10" i="1" s="1"/>
  <c r="I11" i="1"/>
  <c r="J11" i="1" s="1"/>
  <c r="I12" i="1"/>
  <c r="J12" i="1" s="1"/>
  <c r="I13" i="1"/>
  <c r="J13" i="1" s="1"/>
  <c r="I14" i="1"/>
  <c r="J14" i="1" s="1"/>
  <c r="I15" i="1"/>
  <c r="J15" i="1" s="1"/>
  <c r="I16" i="1"/>
  <c r="J16" i="1" s="1"/>
  <c r="I17" i="1"/>
  <c r="J17" i="1" s="1"/>
  <c r="I18" i="1"/>
  <c r="J18" i="1" s="1"/>
  <c r="I19" i="1"/>
  <c r="J19" i="1" s="1"/>
  <c r="I20" i="1"/>
  <c r="J20" i="1" s="1"/>
  <c r="I21" i="1"/>
  <c r="J21" i="1" s="1"/>
  <c r="I22" i="1"/>
  <c r="J22" i="1" s="1"/>
  <c r="I23" i="1"/>
  <c r="J23" i="1" s="1"/>
  <c r="I24" i="1"/>
  <c r="J24" i="1" s="1"/>
  <c r="I25" i="1"/>
  <c r="J25" i="1" s="1"/>
  <c r="I26" i="1"/>
  <c r="J26" i="1" s="1"/>
  <c r="I27" i="1"/>
  <c r="J27" i="1" s="1"/>
  <c r="I28" i="1"/>
  <c r="J28" i="1" s="1"/>
  <c r="I29" i="1"/>
  <c r="J29" i="1" s="1"/>
  <c r="I30" i="1"/>
  <c r="J30" i="1" s="1"/>
  <c r="I31" i="1"/>
  <c r="J31" i="1" s="1"/>
  <c r="I32" i="1"/>
  <c r="J32" i="1" s="1"/>
  <c r="I33" i="1"/>
  <c r="J33" i="1" s="1"/>
  <c r="I34" i="1"/>
  <c r="J34" i="1" s="1"/>
  <c r="I35" i="1"/>
  <c r="J35" i="1" s="1"/>
  <c r="I36" i="1"/>
  <c r="J36" i="1" s="1"/>
  <c r="I37" i="1"/>
  <c r="J37" i="1" s="1"/>
  <c r="I38" i="1"/>
  <c r="J38" i="1" s="1"/>
  <c r="I39" i="1"/>
  <c r="J39" i="1" s="1"/>
  <c r="I40" i="1"/>
  <c r="J40" i="1" s="1"/>
  <c r="I41" i="1"/>
  <c r="J41" i="1" s="1"/>
  <c r="I42" i="1"/>
  <c r="J42" i="1" s="1"/>
  <c r="I43" i="1"/>
  <c r="J43" i="1" s="1"/>
  <c r="I44" i="1"/>
  <c r="J44" i="1" s="1"/>
  <c r="I45" i="1"/>
  <c r="J45" i="1" s="1"/>
  <c r="I46" i="1"/>
  <c r="J46" i="1" s="1"/>
  <c r="I47" i="1"/>
  <c r="J47" i="1" s="1"/>
  <c r="I48" i="1"/>
  <c r="J48" i="1" s="1"/>
  <c r="I49" i="1"/>
  <c r="J49" i="1" s="1"/>
  <c r="I50" i="1"/>
  <c r="J50" i="1" s="1"/>
  <c r="I51" i="1"/>
  <c r="J51" i="1" s="1"/>
  <c r="I52" i="1"/>
  <c r="J52" i="1" s="1"/>
  <c r="I53" i="1"/>
  <c r="J53" i="1" s="1"/>
  <c r="I54" i="1"/>
  <c r="J54" i="1" s="1"/>
  <c r="I55" i="1"/>
  <c r="J55" i="1" s="1"/>
  <c r="I56" i="1"/>
  <c r="J56" i="1" s="1"/>
  <c r="I57" i="1"/>
  <c r="J57" i="1" s="1"/>
  <c r="I58" i="1"/>
  <c r="J58" i="1" s="1"/>
  <c r="I59" i="1"/>
  <c r="J59" i="1" s="1"/>
  <c r="I60" i="1"/>
  <c r="J60" i="1" s="1"/>
  <c r="I61" i="1"/>
  <c r="J61" i="1" s="1"/>
  <c r="I62" i="1"/>
  <c r="J62" i="1" s="1"/>
  <c r="I63" i="1"/>
  <c r="J63" i="1" s="1"/>
  <c r="I64" i="1"/>
  <c r="J64" i="1" s="1"/>
  <c r="I65" i="1"/>
  <c r="J65" i="1" s="1"/>
  <c r="I66" i="1"/>
  <c r="J66" i="1" s="1"/>
  <c r="I67" i="1"/>
  <c r="J67" i="1" s="1"/>
  <c r="I68" i="1"/>
  <c r="J68" i="1" s="1"/>
  <c r="I69" i="1"/>
  <c r="J69" i="1" s="1"/>
  <c r="I70" i="1"/>
  <c r="J70" i="1" s="1"/>
  <c r="I71" i="1"/>
  <c r="J71" i="1" s="1"/>
  <c r="I72" i="1"/>
  <c r="J72" i="1" s="1"/>
  <c r="I73" i="1"/>
  <c r="J73" i="1" s="1"/>
  <c r="I74" i="1"/>
  <c r="J74" i="1" s="1"/>
  <c r="I75" i="1"/>
  <c r="J75" i="1" s="1"/>
  <c r="I76" i="1"/>
  <c r="J76" i="1" s="1"/>
  <c r="I77" i="1"/>
  <c r="J77" i="1" s="1"/>
  <c r="I78" i="1"/>
  <c r="J78" i="1" s="1"/>
  <c r="I79" i="1"/>
  <c r="J79" i="1" s="1"/>
  <c r="I80" i="1"/>
  <c r="J80" i="1" s="1"/>
  <c r="I81" i="1"/>
  <c r="J81" i="1" s="1"/>
  <c r="I82" i="1"/>
  <c r="J82" i="1" s="1"/>
  <c r="I83" i="1"/>
  <c r="J83" i="1" s="1"/>
  <c r="I84" i="1"/>
  <c r="J84" i="1" s="1"/>
  <c r="I85" i="1"/>
  <c r="J85" i="1" s="1"/>
  <c r="I86" i="1"/>
  <c r="J86" i="1" s="1"/>
  <c r="I87" i="1"/>
  <c r="J87" i="1" s="1"/>
  <c r="I88" i="1"/>
  <c r="J88" i="1" s="1"/>
  <c r="I89" i="1"/>
  <c r="J89" i="1" s="1"/>
  <c r="I90" i="1"/>
  <c r="J90" i="1" s="1"/>
  <c r="I91" i="1"/>
  <c r="J91" i="1" s="1"/>
  <c r="I92" i="1"/>
  <c r="J92" i="1" s="1"/>
  <c r="I93" i="1"/>
  <c r="J93" i="1" s="1"/>
  <c r="I94" i="1"/>
  <c r="J94" i="1" s="1"/>
  <c r="I95" i="1"/>
  <c r="J95" i="1" s="1"/>
  <c r="I96" i="1"/>
  <c r="J96" i="1" s="1"/>
  <c r="I97" i="1"/>
  <c r="J97" i="1" s="1"/>
  <c r="I98" i="1"/>
  <c r="J98" i="1" s="1"/>
  <c r="I99" i="1"/>
  <c r="J99" i="1" s="1"/>
  <c r="I100" i="1"/>
  <c r="J100" i="1" s="1"/>
  <c r="I101" i="1"/>
  <c r="J101" i="1" s="1"/>
  <c r="I102" i="1"/>
  <c r="J102" i="1" s="1"/>
  <c r="I103" i="1"/>
  <c r="J103" i="1" s="1"/>
  <c r="I104" i="1"/>
  <c r="J104" i="1" s="1"/>
  <c r="I105" i="1"/>
  <c r="J105" i="1" s="1"/>
  <c r="I106" i="1"/>
  <c r="J106" i="1" s="1"/>
  <c r="I107" i="1"/>
  <c r="J107" i="1" s="1"/>
  <c r="I108" i="1"/>
  <c r="J108" i="1" s="1"/>
  <c r="I109" i="1"/>
  <c r="J109" i="1" s="1"/>
  <c r="I110" i="1"/>
  <c r="J110" i="1" s="1"/>
  <c r="I111" i="1"/>
  <c r="J111" i="1" s="1"/>
  <c r="I112" i="1"/>
  <c r="J112" i="1" s="1"/>
  <c r="I113" i="1"/>
  <c r="J113" i="1" s="1"/>
  <c r="I114" i="1"/>
  <c r="J114" i="1" s="1"/>
  <c r="I115" i="1"/>
  <c r="J115" i="1" s="1"/>
  <c r="I116" i="1"/>
  <c r="J116" i="1" s="1"/>
  <c r="I117" i="1"/>
  <c r="J117" i="1" s="1"/>
  <c r="I118" i="1"/>
  <c r="J118" i="1" s="1"/>
  <c r="I119" i="1"/>
  <c r="J119" i="1" s="1"/>
  <c r="I120" i="1"/>
  <c r="J120" i="1" s="1"/>
  <c r="I121" i="1"/>
  <c r="J121" i="1" s="1"/>
  <c r="I122" i="1"/>
  <c r="J122" i="1" s="1"/>
  <c r="I123" i="1"/>
  <c r="J123" i="1" s="1"/>
  <c r="I124" i="1"/>
  <c r="J124" i="1" s="1"/>
  <c r="I125" i="1"/>
  <c r="J125" i="1" s="1"/>
  <c r="I126" i="1"/>
  <c r="J126" i="1" s="1"/>
  <c r="I127" i="1"/>
  <c r="J127" i="1" s="1"/>
  <c r="I128" i="1"/>
  <c r="J128" i="1" s="1"/>
  <c r="I129" i="1"/>
  <c r="J129" i="1" s="1"/>
  <c r="I130" i="1"/>
  <c r="J130" i="1" s="1"/>
  <c r="I131" i="1"/>
  <c r="J131" i="1" s="1"/>
  <c r="I132" i="1"/>
  <c r="J132" i="1" s="1"/>
  <c r="I133" i="1"/>
  <c r="J133" i="1" s="1"/>
  <c r="I134" i="1"/>
  <c r="J134" i="1" s="1"/>
  <c r="I135" i="1"/>
  <c r="J135" i="1" s="1"/>
  <c r="I136" i="1"/>
  <c r="J136" i="1" s="1"/>
  <c r="I137" i="1"/>
  <c r="J137" i="1" s="1"/>
  <c r="I138" i="1"/>
  <c r="J138" i="1" s="1"/>
  <c r="I139" i="1"/>
  <c r="J139" i="1" s="1"/>
  <c r="I140" i="1"/>
  <c r="J140" i="1" s="1"/>
  <c r="I141" i="1"/>
  <c r="J141" i="1" s="1"/>
  <c r="I142" i="1"/>
  <c r="J142" i="1" s="1"/>
  <c r="I143" i="1"/>
  <c r="J143" i="1" s="1"/>
  <c r="I144" i="1"/>
  <c r="J144" i="1" s="1"/>
  <c r="I145" i="1"/>
  <c r="J145" i="1" s="1"/>
  <c r="I146" i="1"/>
  <c r="J146" i="1" s="1"/>
  <c r="I147" i="1"/>
  <c r="J147" i="1" s="1"/>
  <c r="I148" i="1"/>
  <c r="J148" i="1" s="1"/>
  <c r="I149" i="1"/>
  <c r="J149" i="1" s="1"/>
  <c r="I150" i="1"/>
  <c r="J150" i="1" s="1"/>
  <c r="I151" i="1"/>
  <c r="J151" i="1" s="1"/>
  <c r="I152" i="1"/>
  <c r="J152" i="1" s="1"/>
  <c r="I153" i="1"/>
  <c r="J153" i="1" s="1"/>
  <c r="I154" i="1"/>
  <c r="J154" i="1" s="1"/>
  <c r="I155" i="1"/>
  <c r="J155" i="1" s="1"/>
  <c r="I156" i="1"/>
  <c r="J156" i="1" s="1"/>
  <c r="I157" i="1"/>
  <c r="J157" i="1" s="1"/>
  <c r="I158" i="1"/>
  <c r="J158" i="1" s="1"/>
  <c r="I159" i="1"/>
  <c r="J159" i="1" s="1"/>
  <c r="I160" i="1"/>
  <c r="J160" i="1" s="1"/>
  <c r="I161" i="1"/>
  <c r="J161" i="1" s="1"/>
  <c r="I162" i="1"/>
  <c r="J162" i="1" s="1"/>
  <c r="I163" i="1"/>
  <c r="J163" i="1" s="1"/>
  <c r="I164" i="1"/>
  <c r="J164" i="1" s="1"/>
  <c r="I165" i="1"/>
  <c r="J165" i="1" s="1"/>
  <c r="I166" i="1"/>
  <c r="J166" i="1" s="1"/>
  <c r="I167" i="1"/>
  <c r="J167" i="1" s="1"/>
  <c r="I168" i="1"/>
  <c r="J168" i="1" s="1"/>
  <c r="I169" i="1"/>
  <c r="J169" i="1" s="1"/>
  <c r="I170" i="1"/>
  <c r="J170" i="1" s="1"/>
  <c r="I171" i="1"/>
  <c r="J171" i="1" s="1"/>
  <c r="I172" i="1"/>
  <c r="J172" i="1" s="1"/>
  <c r="I173" i="1"/>
  <c r="J173" i="1" s="1"/>
  <c r="I174" i="1"/>
  <c r="J174" i="1" s="1"/>
  <c r="I175" i="1"/>
  <c r="J175" i="1" s="1"/>
  <c r="I176" i="1"/>
  <c r="J176" i="1" s="1"/>
  <c r="I177" i="1"/>
  <c r="J177" i="1" s="1"/>
  <c r="I178" i="1"/>
  <c r="J178" i="1" s="1"/>
  <c r="I179" i="1"/>
  <c r="J179" i="1" s="1"/>
  <c r="I180" i="1"/>
  <c r="J180" i="1" s="1"/>
  <c r="I181" i="1"/>
  <c r="J181" i="1" s="1"/>
  <c r="I182" i="1"/>
  <c r="J182" i="1" s="1"/>
  <c r="I183" i="1"/>
  <c r="J183" i="1" s="1"/>
  <c r="I184" i="1"/>
  <c r="J184" i="1" s="1"/>
  <c r="I185" i="1"/>
  <c r="J185" i="1" s="1"/>
  <c r="I186" i="1"/>
  <c r="J186" i="1" s="1"/>
  <c r="I187" i="1"/>
  <c r="J187" i="1" s="1"/>
  <c r="I188" i="1"/>
  <c r="J188" i="1" s="1"/>
  <c r="I189" i="1"/>
  <c r="J189" i="1" s="1"/>
  <c r="I190" i="1"/>
  <c r="J190" i="1" s="1"/>
  <c r="I191" i="1"/>
  <c r="J191" i="1" s="1"/>
  <c r="I192" i="1"/>
  <c r="J192" i="1" s="1"/>
  <c r="I193" i="1"/>
  <c r="J193" i="1" s="1"/>
  <c r="I194" i="1"/>
  <c r="J194" i="1" s="1"/>
  <c r="I195" i="1"/>
  <c r="J195" i="1" s="1"/>
  <c r="I196" i="1"/>
  <c r="J196" i="1" s="1"/>
  <c r="I197" i="1"/>
  <c r="J197" i="1" s="1"/>
  <c r="I198" i="1"/>
  <c r="J198" i="1" s="1"/>
  <c r="I199" i="1"/>
  <c r="J199" i="1" s="1"/>
  <c r="I200" i="1"/>
  <c r="J200" i="1" s="1"/>
  <c r="I201" i="1"/>
  <c r="J201" i="1" s="1"/>
  <c r="I202" i="1"/>
  <c r="J202" i="1" s="1"/>
  <c r="I203" i="1"/>
  <c r="J203" i="1" s="1"/>
  <c r="I204" i="1"/>
  <c r="J204" i="1" s="1"/>
  <c r="I205" i="1"/>
  <c r="J205" i="1" s="1"/>
  <c r="I206" i="1"/>
  <c r="J206" i="1" s="1"/>
  <c r="I207" i="1"/>
  <c r="J207" i="1" s="1"/>
  <c r="I208" i="1"/>
  <c r="J208" i="1" s="1"/>
  <c r="I209" i="1"/>
  <c r="J209" i="1" s="1"/>
  <c r="I210" i="1"/>
  <c r="J210" i="1" s="1"/>
  <c r="I211" i="1"/>
  <c r="J211" i="1" s="1"/>
  <c r="I212" i="1"/>
  <c r="J212" i="1" s="1"/>
  <c r="I213" i="1"/>
  <c r="J213" i="1" s="1"/>
  <c r="I214" i="1"/>
  <c r="J214" i="1" s="1"/>
  <c r="I215" i="1"/>
  <c r="J215" i="1" s="1"/>
  <c r="I216" i="1"/>
  <c r="J216" i="1" s="1"/>
  <c r="I217" i="1"/>
  <c r="J217" i="1" s="1"/>
  <c r="I218" i="1"/>
  <c r="J218" i="1" s="1"/>
  <c r="I219" i="1"/>
  <c r="J219" i="1" s="1"/>
  <c r="I220" i="1"/>
  <c r="J220" i="1" s="1"/>
  <c r="I221" i="1"/>
  <c r="J221" i="1" s="1"/>
  <c r="I222" i="1"/>
  <c r="J222" i="1" s="1"/>
  <c r="I223" i="1"/>
  <c r="J223" i="1" s="1"/>
  <c r="I224" i="1"/>
  <c r="J224" i="1" s="1"/>
  <c r="I225" i="1"/>
  <c r="J225" i="1" s="1"/>
  <c r="I226" i="1"/>
  <c r="J226" i="1" s="1"/>
  <c r="I227" i="1"/>
  <c r="J227" i="1" s="1"/>
  <c r="I228" i="1"/>
  <c r="J228" i="1" s="1"/>
  <c r="I229" i="1"/>
  <c r="J229" i="1" s="1"/>
  <c r="I230" i="1"/>
  <c r="J230" i="1" s="1"/>
  <c r="I231" i="1"/>
  <c r="J231" i="1" s="1"/>
  <c r="I232" i="1"/>
  <c r="J232" i="1" s="1"/>
  <c r="I233" i="1"/>
  <c r="J233" i="1" s="1"/>
  <c r="I234" i="1"/>
  <c r="J234" i="1" s="1"/>
  <c r="I235" i="1"/>
  <c r="J235" i="1" s="1"/>
  <c r="I236" i="1"/>
  <c r="J236" i="1" s="1"/>
  <c r="I237" i="1"/>
  <c r="J237" i="1" s="1"/>
  <c r="I238" i="1"/>
  <c r="J238" i="1" s="1"/>
  <c r="I239" i="1"/>
  <c r="J239" i="1" s="1"/>
  <c r="I240" i="1"/>
  <c r="J240" i="1" s="1"/>
  <c r="I241" i="1"/>
  <c r="J241" i="1" s="1"/>
  <c r="I242" i="1"/>
  <c r="J242" i="1" s="1"/>
  <c r="I243" i="1"/>
  <c r="J243" i="1" s="1"/>
  <c r="I244" i="1"/>
  <c r="J244" i="1" s="1"/>
  <c r="I245" i="1"/>
  <c r="J245" i="1" s="1"/>
  <c r="I246" i="1"/>
  <c r="J246" i="1" s="1"/>
  <c r="I247" i="1"/>
  <c r="J247" i="1" s="1"/>
  <c r="I248" i="1"/>
  <c r="J248" i="1" s="1"/>
  <c r="I249" i="1"/>
  <c r="J249" i="1" s="1"/>
  <c r="I250" i="1"/>
  <c r="J250" i="1" s="1"/>
  <c r="I251" i="1"/>
  <c r="J251" i="1" s="1"/>
  <c r="I252" i="1"/>
  <c r="J252" i="1" s="1"/>
  <c r="I253" i="1"/>
  <c r="J253" i="1" s="1"/>
  <c r="I254" i="1"/>
  <c r="J254" i="1" s="1"/>
  <c r="I255" i="1"/>
  <c r="J255" i="1" s="1"/>
  <c r="I256" i="1"/>
  <c r="J256" i="1" s="1"/>
  <c r="I257" i="1"/>
  <c r="J257" i="1" s="1"/>
  <c r="I258" i="1"/>
  <c r="J258" i="1" s="1"/>
  <c r="I259" i="1"/>
  <c r="J259" i="1" s="1"/>
  <c r="I260" i="1"/>
  <c r="J260" i="1" s="1"/>
  <c r="I261" i="1"/>
  <c r="J261" i="1" s="1"/>
  <c r="I262" i="1"/>
  <c r="J262" i="1" s="1"/>
  <c r="I263" i="1"/>
  <c r="J263" i="1" s="1"/>
  <c r="I264" i="1"/>
  <c r="J264" i="1" s="1"/>
  <c r="I265" i="1"/>
  <c r="J265" i="1" s="1"/>
  <c r="I266" i="1"/>
  <c r="J266" i="1" s="1"/>
  <c r="I267" i="1"/>
  <c r="J267" i="1" s="1"/>
  <c r="I268" i="1"/>
  <c r="J268" i="1" s="1"/>
  <c r="I269" i="1"/>
  <c r="J269" i="1" s="1"/>
  <c r="I270" i="1"/>
  <c r="J270" i="1" s="1"/>
  <c r="I271" i="1"/>
  <c r="J271" i="1" s="1"/>
  <c r="I272" i="1"/>
  <c r="J272" i="1" s="1"/>
  <c r="I273" i="1"/>
  <c r="J273" i="1" s="1"/>
  <c r="I274" i="1"/>
  <c r="J274" i="1" s="1"/>
  <c r="I275" i="1"/>
  <c r="J275" i="1" s="1"/>
  <c r="I276" i="1"/>
  <c r="J276" i="1" s="1"/>
  <c r="I277" i="1"/>
  <c r="J277" i="1" s="1"/>
  <c r="I278" i="1"/>
  <c r="J278" i="1" s="1"/>
  <c r="I279" i="1"/>
  <c r="J279" i="1" s="1"/>
  <c r="I280" i="1"/>
  <c r="J280" i="1" s="1"/>
  <c r="I281" i="1"/>
  <c r="J281" i="1" s="1"/>
  <c r="I282" i="1"/>
  <c r="J282" i="1" s="1"/>
  <c r="I283" i="1"/>
  <c r="J283" i="1" s="1"/>
  <c r="I284" i="1"/>
  <c r="J284" i="1" s="1"/>
  <c r="I285" i="1"/>
  <c r="J285" i="1" s="1"/>
  <c r="I286" i="1"/>
  <c r="J286" i="1" s="1"/>
  <c r="I287" i="1"/>
  <c r="J287" i="1" s="1"/>
  <c r="I288" i="1"/>
  <c r="J288" i="1" s="1"/>
  <c r="I289" i="1"/>
  <c r="J289" i="1" s="1"/>
  <c r="I290" i="1"/>
  <c r="J290" i="1" s="1"/>
  <c r="I291" i="1"/>
  <c r="J291" i="1" s="1"/>
  <c r="I292" i="1"/>
  <c r="J292" i="1" s="1"/>
  <c r="I293" i="1"/>
  <c r="J293" i="1" s="1"/>
  <c r="I294" i="1"/>
  <c r="J294" i="1" s="1"/>
  <c r="I295" i="1"/>
  <c r="J295" i="1" s="1"/>
  <c r="I296" i="1"/>
  <c r="J296" i="1" s="1"/>
  <c r="I297" i="1"/>
  <c r="J297" i="1" s="1"/>
  <c r="I298" i="1"/>
  <c r="J298" i="1" s="1"/>
  <c r="I299" i="1"/>
  <c r="J299" i="1" s="1"/>
  <c r="I300" i="1"/>
  <c r="J300" i="1" s="1"/>
  <c r="I301" i="1"/>
  <c r="J301" i="1" s="1"/>
  <c r="I302" i="1"/>
  <c r="J302" i="1" s="1"/>
  <c r="I303" i="1"/>
  <c r="J303" i="1" s="1"/>
  <c r="I304" i="1"/>
  <c r="J304" i="1" s="1"/>
  <c r="I305" i="1"/>
  <c r="J305" i="1" s="1"/>
  <c r="I306" i="1"/>
  <c r="J306" i="1" s="1"/>
  <c r="I307" i="1"/>
  <c r="J307" i="1" s="1"/>
  <c r="I308" i="1"/>
  <c r="J308" i="1" s="1"/>
  <c r="I309" i="1"/>
  <c r="J309" i="1" s="1"/>
  <c r="I310" i="1"/>
  <c r="J310" i="1" s="1"/>
  <c r="I311" i="1"/>
  <c r="J311" i="1" s="1"/>
  <c r="I312" i="1"/>
  <c r="J312" i="1" s="1"/>
  <c r="I313" i="1"/>
  <c r="J313" i="1" s="1"/>
  <c r="I314" i="1"/>
  <c r="J314" i="1" s="1"/>
  <c r="I315" i="1"/>
  <c r="J315" i="1" s="1"/>
  <c r="I316" i="1"/>
  <c r="J316" i="1" s="1"/>
  <c r="I317" i="1"/>
  <c r="J317" i="1" s="1"/>
  <c r="I318" i="1"/>
  <c r="J318" i="1" s="1"/>
  <c r="I319" i="1"/>
  <c r="J319" i="1" s="1"/>
  <c r="I320" i="1"/>
  <c r="J320" i="1" s="1"/>
  <c r="I321" i="1"/>
  <c r="J321" i="1" s="1"/>
  <c r="I322" i="1"/>
  <c r="J322" i="1" s="1"/>
  <c r="I323" i="1"/>
  <c r="J323" i="1" s="1"/>
  <c r="I324" i="1"/>
  <c r="J324" i="1" s="1"/>
  <c r="I325" i="1"/>
  <c r="J325" i="1" s="1"/>
  <c r="I326" i="1"/>
  <c r="J326" i="1" s="1"/>
  <c r="I327" i="1"/>
  <c r="J327" i="1" s="1"/>
  <c r="I328" i="1"/>
  <c r="J328" i="1" s="1"/>
  <c r="I329" i="1"/>
  <c r="J329" i="1" s="1"/>
  <c r="I330" i="1"/>
  <c r="J330" i="1" s="1"/>
  <c r="I331" i="1"/>
  <c r="J331" i="1" s="1"/>
  <c r="I332" i="1"/>
  <c r="J332" i="1" s="1"/>
  <c r="I333" i="1"/>
  <c r="J333" i="1" s="1"/>
  <c r="I334" i="1"/>
  <c r="J334" i="1" s="1"/>
  <c r="I335" i="1"/>
  <c r="J335" i="1" s="1"/>
  <c r="I336" i="1"/>
  <c r="J336" i="1" s="1"/>
  <c r="I337" i="1"/>
  <c r="J337" i="1" s="1"/>
  <c r="I338" i="1"/>
  <c r="J338" i="1" s="1"/>
  <c r="I339" i="1"/>
  <c r="J339" i="1" s="1"/>
  <c r="I340" i="1"/>
  <c r="J340" i="1" s="1"/>
  <c r="I341" i="1"/>
  <c r="J341" i="1" s="1"/>
  <c r="I342" i="1"/>
  <c r="J342" i="1" s="1"/>
  <c r="I343" i="1"/>
  <c r="J343" i="1" s="1"/>
  <c r="I344" i="1"/>
  <c r="J344" i="1" s="1"/>
  <c r="I345" i="1"/>
  <c r="J345" i="1" s="1"/>
  <c r="I346" i="1"/>
  <c r="J346" i="1" s="1"/>
  <c r="I347" i="1"/>
  <c r="J347" i="1" s="1"/>
  <c r="I348" i="1"/>
  <c r="J348" i="1" s="1"/>
  <c r="I349" i="1"/>
  <c r="J349" i="1" s="1"/>
  <c r="I350" i="1"/>
  <c r="J350" i="1" s="1"/>
  <c r="I351" i="1"/>
  <c r="J351" i="1" s="1"/>
  <c r="I352" i="1"/>
  <c r="J352" i="1" s="1"/>
  <c r="I353" i="1"/>
  <c r="J353" i="1" s="1"/>
  <c r="I354" i="1"/>
  <c r="J354" i="1" s="1"/>
  <c r="I355" i="1"/>
  <c r="J355" i="1" s="1"/>
  <c r="I356" i="1"/>
  <c r="J356" i="1" s="1"/>
  <c r="I357" i="1"/>
  <c r="J357" i="1" s="1"/>
  <c r="I358" i="1"/>
  <c r="J358" i="1" s="1"/>
  <c r="I359" i="1"/>
  <c r="J359" i="1" s="1"/>
  <c r="I360" i="1"/>
  <c r="J360" i="1" s="1"/>
  <c r="I361" i="1"/>
  <c r="J361" i="1" s="1"/>
  <c r="I362" i="1"/>
  <c r="J362" i="1" s="1"/>
  <c r="I363" i="1"/>
  <c r="J363" i="1" s="1"/>
  <c r="I364" i="1"/>
  <c r="J364" i="1" s="1"/>
  <c r="I365" i="1"/>
  <c r="J365" i="1" s="1"/>
  <c r="I366" i="1"/>
  <c r="J366" i="1" s="1"/>
  <c r="I367" i="1"/>
  <c r="J367" i="1" s="1"/>
  <c r="I368" i="1"/>
  <c r="J368" i="1" s="1"/>
  <c r="I369" i="1"/>
  <c r="J369" i="1" s="1"/>
  <c r="I370" i="1"/>
  <c r="J370" i="1" s="1"/>
  <c r="I371" i="1"/>
  <c r="J371" i="1" s="1"/>
  <c r="I372" i="1"/>
  <c r="J372" i="1" s="1"/>
  <c r="I373" i="1"/>
  <c r="J373" i="1" s="1"/>
  <c r="I374" i="1"/>
  <c r="J374" i="1" s="1"/>
  <c r="I375" i="1"/>
  <c r="J375" i="1" s="1"/>
  <c r="I376" i="1"/>
  <c r="J376" i="1" s="1"/>
  <c r="I377" i="1"/>
  <c r="J377" i="1" s="1"/>
  <c r="I378" i="1"/>
  <c r="J378" i="1" s="1"/>
  <c r="I379" i="1"/>
  <c r="J379" i="1" s="1"/>
  <c r="I380" i="1"/>
  <c r="J380" i="1" s="1"/>
  <c r="I381" i="1"/>
  <c r="J381" i="1" s="1"/>
  <c r="I382" i="1"/>
  <c r="J382" i="1" s="1"/>
  <c r="I383" i="1"/>
  <c r="J383" i="1" s="1"/>
  <c r="I384" i="1"/>
  <c r="J384" i="1" s="1"/>
  <c r="I385" i="1"/>
  <c r="J385" i="1" s="1"/>
  <c r="I386" i="1"/>
  <c r="J386" i="1" s="1"/>
  <c r="I387" i="1"/>
  <c r="J387" i="1" s="1"/>
  <c r="I388" i="1"/>
  <c r="J388" i="1" s="1"/>
  <c r="I389" i="1"/>
  <c r="J389" i="1" s="1"/>
  <c r="I390" i="1"/>
  <c r="J390" i="1" s="1"/>
  <c r="I391" i="1"/>
  <c r="J391" i="1" s="1"/>
  <c r="I392" i="1"/>
  <c r="J392" i="1" s="1"/>
  <c r="I393" i="1"/>
  <c r="J393" i="1" s="1"/>
  <c r="I394" i="1"/>
  <c r="J394" i="1" s="1"/>
  <c r="I395" i="1"/>
  <c r="J395" i="1" s="1"/>
  <c r="I396" i="1"/>
  <c r="J396" i="1" s="1"/>
  <c r="I397" i="1"/>
  <c r="J397" i="1" s="1"/>
  <c r="I398" i="1"/>
  <c r="J398" i="1" s="1"/>
  <c r="I399" i="1"/>
  <c r="J399" i="1" s="1"/>
  <c r="I400" i="1"/>
  <c r="J400" i="1" s="1"/>
  <c r="I401" i="1"/>
  <c r="J401" i="1" s="1"/>
  <c r="I402" i="1"/>
  <c r="J402" i="1" s="1"/>
  <c r="I403" i="1"/>
  <c r="J403" i="1" s="1"/>
  <c r="I404" i="1"/>
  <c r="J404" i="1" s="1"/>
  <c r="I405" i="1"/>
  <c r="J405" i="1" s="1"/>
  <c r="I406" i="1"/>
  <c r="J406" i="1" s="1"/>
  <c r="I407" i="1"/>
  <c r="J407" i="1" s="1"/>
  <c r="I408" i="1"/>
  <c r="J408" i="1" s="1"/>
  <c r="I409" i="1"/>
  <c r="J409" i="1" s="1"/>
  <c r="I410" i="1"/>
  <c r="J410" i="1" s="1"/>
  <c r="I411" i="1"/>
  <c r="J411" i="1" s="1"/>
  <c r="I412" i="1"/>
  <c r="J412" i="1" s="1"/>
  <c r="I413" i="1"/>
  <c r="J413" i="1" s="1"/>
  <c r="I414" i="1"/>
  <c r="J414" i="1" s="1"/>
  <c r="I415" i="1"/>
  <c r="J415" i="1" s="1"/>
  <c r="I416" i="1"/>
  <c r="J416" i="1" s="1"/>
  <c r="I417" i="1"/>
  <c r="J417" i="1" s="1"/>
  <c r="I418" i="1"/>
  <c r="J418" i="1" s="1"/>
  <c r="I419" i="1"/>
  <c r="J419" i="1" s="1"/>
  <c r="I420" i="1"/>
  <c r="J420" i="1" s="1"/>
  <c r="I421" i="1"/>
  <c r="J421" i="1" s="1"/>
  <c r="I422" i="1"/>
  <c r="J422" i="1" s="1"/>
  <c r="I423" i="1"/>
  <c r="J423" i="1" s="1"/>
  <c r="I424" i="1"/>
  <c r="J424" i="1" s="1"/>
  <c r="I425" i="1"/>
  <c r="J425" i="1" s="1"/>
  <c r="I426" i="1"/>
  <c r="J426" i="1" s="1"/>
  <c r="I427" i="1"/>
  <c r="J427" i="1" s="1"/>
  <c r="I428" i="1"/>
  <c r="J428" i="1" s="1"/>
  <c r="I429" i="1"/>
  <c r="J429" i="1" s="1"/>
  <c r="I430" i="1"/>
  <c r="J430" i="1" s="1"/>
  <c r="I431" i="1"/>
  <c r="J431" i="1" s="1"/>
  <c r="I432" i="1"/>
  <c r="J432" i="1" s="1"/>
  <c r="I433" i="1"/>
  <c r="J433" i="1" s="1"/>
  <c r="I434" i="1"/>
  <c r="J434" i="1" s="1"/>
  <c r="I435" i="1"/>
  <c r="J435" i="1" s="1"/>
  <c r="I436" i="1"/>
  <c r="J436" i="1" s="1"/>
  <c r="I437" i="1"/>
  <c r="J437" i="1" s="1"/>
  <c r="I438" i="1"/>
  <c r="J438" i="1" s="1"/>
  <c r="I439" i="1"/>
  <c r="J439" i="1" s="1"/>
  <c r="I440" i="1"/>
  <c r="J440" i="1" s="1"/>
  <c r="I441" i="1"/>
  <c r="J441" i="1" s="1"/>
  <c r="I442" i="1"/>
  <c r="J442" i="1" s="1"/>
  <c r="I443" i="1"/>
  <c r="J443" i="1" s="1"/>
  <c r="I444" i="1"/>
  <c r="J444" i="1" s="1"/>
  <c r="I445" i="1"/>
  <c r="J445" i="1" s="1"/>
  <c r="I446" i="1"/>
  <c r="J446" i="1" s="1"/>
  <c r="I447" i="1"/>
  <c r="J447" i="1" s="1"/>
  <c r="I448" i="1"/>
  <c r="J448" i="1" s="1"/>
  <c r="I449" i="1"/>
  <c r="J449" i="1" s="1"/>
  <c r="I450" i="1"/>
  <c r="J450" i="1" s="1"/>
  <c r="I451" i="1"/>
  <c r="J451" i="1" s="1"/>
  <c r="I452" i="1"/>
  <c r="J452" i="1" s="1"/>
  <c r="I453" i="1"/>
  <c r="J453" i="1" s="1"/>
  <c r="I454" i="1"/>
  <c r="J454" i="1" s="1"/>
  <c r="I455" i="1"/>
  <c r="J455" i="1" s="1"/>
  <c r="I456" i="1"/>
  <c r="J456" i="1" s="1"/>
  <c r="I457" i="1"/>
  <c r="J457" i="1" s="1"/>
  <c r="I458" i="1"/>
  <c r="J458" i="1" s="1"/>
  <c r="I459" i="1"/>
  <c r="J459" i="1" s="1"/>
  <c r="I460" i="1"/>
  <c r="J460" i="1" s="1"/>
  <c r="I461" i="1"/>
  <c r="J461" i="1" s="1"/>
  <c r="I462" i="1"/>
  <c r="J462" i="1" s="1"/>
  <c r="I463" i="1"/>
  <c r="J463" i="1" s="1"/>
  <c r="I464" i="1"/>
  <c r="J464" i="1" s="1"/>
  <c r="I465" i="1"/>
  <c r="J465" i="1" s="1"/>
  <c r="I466" i="1"/>
  <c r="J466" i="1" s="1"/>
  <c r="I467" i="1"/>
  <c r="J467" i="1" s="1"/>
  <c r="I468" i="1"/>
  <c r="J468" i="1" s="1"/>
  <c r="I469" i="1"/>
  <c r="J469" i="1" s="1"/>
  <c r="I470" i="1"/>
  <c r="J470" i="1" s="1"/>
  <c r="I471" i="1"/>
  <c r="J471" i="1" s="1"/>
  <c r="I472" i="1"/>
  <c r="J472" i="1" s="1"/>
  <c r="I473" i="1"/>
  <c r="J473" i="1" s="1"/>
  <c r="I474" i="1"/>
  <c r="J474" i="1" s="1"/>
  <c r="I475" i="1"/>
  <c r="J475" i="1" s="1"/>
  <c r="I476" i="1"/>
  <c r="J476" i="1" s="1"/>
  <c r="I477" i="1"/>
  <c r="J477" i="1" s="1"/>
  <c r="I478" i="1"/>
  <c r="J478" i="1" s="1"/>
  <c r="I479" i="1"/>
  <c r="J479" i="1" s="1"/>
  <c r="I480" i="1"/>
  <c r="J480" i="1" s="1"/>
  <c r="I481" i="1"/>
  <c r="J481" i="1" s="1"/>
  <c r="I482" i="1"/>
  <c r="J482" i="1" s="1"/>
  <c r="I483" i="1"/>
  <c r="J483" i="1" s="1"/>
  <c r="I484" i="1"/>
  <c r="J484" i="1" s="1"/>
  <c r="I485" i="1"/>
  <c r="J485" i="1" s="1"/>
  <c r="I486" i="1"/>
  <c r="J486" i="1" s="1"/>
  <c r="I487" i="1"/>
  <c r="J487" i="1" s="1"/>
  <c r="I488" i="1"/>
  <c r="J488" i="1" s="1"/>
  <c r="I489" i="1"/>
  <c r="J489" i="1" s="1"/>
  <c r="I490" i="1"/>
  <c r="J490" i="1" s="1"/>
  <c r="I491" i="1"/>
  <c r="J491" i="1" s="1"/>
  <c r="I492" i="1"/>
  <c r="J492" i="1" s="1"/>
  <c r="I493" i="1"/>
  <c r="J493" i="1" s="1"/>
  <c r="I494" i="1"/>
  <c r="J494" i="1" s="1"/>
  <c r="I495" i="1"/>
  <c r="J495" i="1" s="1"/>
  <c r="I496" i="1"/>
  <c r="J496" i="1" s="1"/>
  <c r="I497" i="1"/>
  <c r="J497" i="1" s="1"/>
  <c r="I498" i="1"/>
  <c r="J498" i="1" s="1"/>
  <c r="I499" i="1"/>
  <c r="J499" i="1" s="1"/>
  <c r="I500" i="1"/>
  <c r="J500" i="1" s="1"/>
  <c r="I501" i="1"/>
  <c r="J501" i="1" s="1"/>
  <c r="I502" i="1"/>
  <c r="J502" i="1" s="1"/>
  <c r="I503" i="1"/>
  <c r="J503" i="1" s="1"/>
  <c r="I504" i="1"/>
  <c r="J504" i="1" s="1"/>
  <c r="I505" i="1"/>
  <c r="J505" i="1" s="1"/>
  <c r="I506" i="1"/>
  <c r="J506" i="1" s="1"/>
  <c r="I507" i="1"/>
  <c r="J507" i="1" s="1"/>
  <c r="I508" i="1"/>
  <c r="J508" i="1" s="1"/>
  <c r="I509" i="1"/>
  <c r="J509" i="1" s="1"/>
  <c r="I510" i="1"/>
  <c r="J510" i="1" s="1"/>
  <c r="I511" i="1"/>
  <c r="J511" i="1" s="1"/>
  <c r="I512" i="1"/>
  <c r="J512" i="1" s="1"/>
  <c r="I513" i="1"/>
  <c r="J513" i="1" s="1"/>
  <c r="I514" i="1"/>
  <c r="J514" i="1" s="1"/>
  <c r="I515" i="1"/>
  <c r="J515" i="1" s="1"/>
  <c r="I516" i="1"/>
  <c r="J516" i="1" s="1"/>
  <c r="I517" i="1"/>
  <c r="J517" i="1" s="1"/>
  <c r="I518" i="1"/>
  <c r="J518" i="1" s="1"/>
  <c r="I519" i="1"/>
  <c r="J519" i="1" s="1"/>
  <c r="I520" i="1"/>
  <c r="J520" i="1" s="1"/>
  <c r="I521" i="1"/>
  <c r="J521" i="1" s="1"/>
  <c r="I522" i="1"/>
  <c r="J522" i="1" s="1"/>
  <c r="I523" i="1"/>
  <c r="J523" i="1" s="1"/>
  <c r="I524" i="1"/>
  <c r="J524" i="1" s="1"/>
  <c r="I525" i="1"/>
  <c r="J525" i="1" s="1"/>
  <c r="I526" i="1"/>
  <c r="J526" i="1" s="1"/>
  <c r="I527" i="1"/>
  <c r="J527" i="1" s="1"/>
  <c r="I528" i="1"/>
  <c r="J528" i="1" s="1"/>
  <c r="I529" i="1"/>
  <c r="J529" i="1" s="1"/>
  <c r="I530" i="1"/>
  <c r="J530" i="1" s="1"/>
  <c r="I531" i="1"/>
  <c r="J531" i="1" s="1"/>
  <c r="I532" i="1"/>
  <c r="J532" i="1" s="1"/>
  <c r="I533" i="1"/>
  <c r="J533" i="1" s="1"/>
  <c r="I534" i="1"/>
  <c r="J534" i="1" s="1"/>
  <c r="I535" i="1"/>
  <c r="J535" i="1" s="1"/>
  <c r="I536" i="1"/>
  <c r="J536" i="1" s="1"/>
  <c r="I537" i="1"/>
  <c r="J537" i="1" s="1"/>
  <c r="I538" i="1"/>
  <c r="J538" i="1" s="1"/>
  <c r="I539" i="1"/>
  <c r="J539" i="1" s="1"/>
  <c r="I540" i="1"/>
  <c r="J540" i="1" s="1"/>
  <c r="I541" i="1"/>
  <c r="J541" i="1" s="1"/>
  <c r="I542" i="1"/>
  <c r="J542" i="1" s="1"/>
  <c r="I543" i="1"/>
  <c r="J543" i="1" s="1"/>
  <c r="I544" i="1"/>
  <c r="J544" i="1" s="1"/>
  <c r="I545" i="1"/>
  <c r="J545" i="1" s="1"/>
  <c r="I546" i="1"/>
  <c r="J546" i="1" s="1"/>
  <c r="I547" i="1"/>
  <c r="J547" i="1" s="1"/>
  <c r="I548" i="1"/>
  <c r="J548" i="1" s="1"/>
  <c r="I549" i="1"/>
  <c r="J549" i="1" s="1"/>
  <c r="I550" i="1"/>
  <c r="J550" i="1" s="1"/>
  <c r="I551" i="1"/>
  <c r="J551" i="1" s="1"/>
  <c r="I552" i="1"/>
  <c r="J552" i="1" s="1"/>
  <c r="I553" i="1"/>
  <c r="J553" i="1" s="1"/>
  <c r="I554" i="1"/>
  <c r="J554" i="1" s="1"/>
  <c r="I555" i="1"/>
  <c r="J555" i="1" s="1"/>
  <c r="I556" i="1"/>
  <c r="J556" i="1" s="1"/>
  <c r="I557" i="1"/>
  <c r="J557" i="1" s="1"/>
  <c r="I558" i="1"/>
  <c r="J558" i="1" s="1"/>
  <c r="I559" i="1"/>
  <c r="J559" i="1" s="1"/>
  <c r="I560" i="1"/>
  <c r="J560" i="1" s="1"/>
  <c r="I561" i="1"/>
  <c r="J561" i="1" s="1"/>
  <c r="I562" i="1"/>
  <c r="J562" i="1" s="1"/>
  <c r="I563" i="1"/>
  <c r="J563" i="1" s="1"/>
  <c r="I564" i="1"/>
  <c r="J564" i="1" s="1"/>
  <c r="I565" i="1"/>
  <c r="J565" i="1" s="1"/>
  <c r="I566" i="1"/>
  <c r="J566" i="1" s="1"/>
  <c r="I567" i="1"/>
  <c r="J567" i="1" s="1"/>
  <c r="I568" i="1"/>
  <c r="J568" i="1" s="1"/>
  <c r="I569" i="1"/>
  <c r="J569" i="1" s="1"/>
  <c r="I570" i="1"/>
  <c r="J570" i="1" s="1"/>
  <c r="I571" i="1"/>
  <c r="J571" i="1" s="1"/>
  <c r="I572" i="1"/>
  <c r="J572" i="1" s="1"/>
  <c r="I573" i="1"/>
  <c r="J573" i="1" s="1"/>
  <c r="I574" i="1"/>
  <c r="J574" i="1" s="1"/>
  <c r="I575" i="1"/>
  <c r="J575" i="1" s="1"/>
  <c r="I576" i="1"/>
  <c r="J576" i="1" s="1"/>
  <c r="I577" i="1"/>
  <c r="J577" i="1" s="1"/>
  <c r="I578" i="1"/>
  <c r="J578" i="1" s="1"/>
  <c r="I579" i="1"/>
  <c r="J579" i="1" s="1"/>
  <c r="I580" i="1"/>
  <c r="J580" i="1" s="1"/>
  <c r="I581" i="1"/>
  <c r="J581" i="1" s="1"/>
  <c r="I582" i="1"/>
  <c r="J582" i="1" s="1"/>
  <c r="I583" i="1"/>
  <c r="J583" i="1" s="1"/>
  <c r="I584" i="1"/>
  <c r="J584" i="1" s="1"/>
  <c r="I585" i="1"/>
  <c r="J585" i="1" s="1"/>
  <c r="I586" i="1"/>
  <c r="J586" i="1" s="1"/>
  <c r="I587" i="1"/>
  <c r="J587" i="1" s="1"/>
  <c r="I588" i="1"/>
  <c r="J588" i="1" s="1"/>
  <c r="I589" i="1"/>
  <c r="J589" i="1" s="1"/>
  <c r="I590" i="1"/>
  <c r="J590" i="1" s="1"/>
  <c r="I591" i="1"/>
  <c r="J591" i="1" s="1"/>
  <c r="I592" i="1"/>
  <c r="J592" i="1" s="1"/>
  <c r="I593" i="1"/>
  <c r="J593" i="1" s="1"/>
  <c r="I594" i="1"/>
  <c r="J594" i="1" s="1"/>
  <c r="I595" i="1"/>
  <c r="J595" i="1" s="1"/>
  <c r="I596" i="1"/>
  <c r="J596" i="1" s="1"/>
  <c r="I597" i="1"/>
  <c r="J597" i="1" s="1"/>
  <c r="I598" i="1"/>
  <c r="J598" i="1" s="1"/>
  <c r="I599" i="1"/>
  <c r="J599" i="1" s="1"/>
  <c r="I600" i="1"/>
  <c r="J600" i="1" s="1"/>
  <c r="I601" i="1"/>
  <c r="J601" i="1" s="1"/>
  <c r="I602" i="1"/>
  <c r="J602" i="1" s="1"/>
  <c r="I603" i="1"/>
  <c r="J603" i="1" s="1"/>
  <c r="I604" i="1"/>
  <c r="J604" i="1" s="1"/>
  <c r="I605" i="1"/>
  <c r="J605" i="1" s="1"/>
  <c r="I606" i="1"/>
  <c r="J606" i="1" s="1"/>
  <c r="I607" i="1"/>
  <c r="J607" i="1" s="1"/>
  <c r="I608" i="1"/>
  <c r="J608" i="1" s="1"/>
  <c r="I609" i="1"/>
  <c r="J609" i="1" s="1"/>
  <c r="I610" i="1"/>
  <c r="J610" i="1" s="1"/>
  <c r="I611" i="1"/>
  <c r="J611" i="1" s="1"/>
  <c r="I612" i="1"/>
  <c r="J612" i="1" s="1"/>
  <c r="I613" i="1"/>
  <c r="J613" i="1" s="1"/>
  <c r="I614" i="1"/>
  <c r="J614" i="1" s="1"/>
  <c r="I615" i="1"/>
  <c r="J615" i="1" s="1"/>
  <c r="I616" i="1"/>
  <c r="J616" i="1" s="1"/>
  <c r="I617" i="1"/>
  <c r="J617" i="1" s="1"/>
  <c r="I618" i="1"/>
  <c r="J618" i="1" s="1"/>
  <c r="I619" i="1"/>
  <c r="J619" i="1" s="1"/>
  <c r="I620" i="1"/>
  <c r="J620" i="1" s="1"/>
  <c r="I621" i="1"/>
  <c r="J621" i="1" s="1"/>
  <c r="I622" i="1"/>
  <c r="J622" i="1" s="1"/>
  <c r="I623" i="1"/>
  <c r="J623" i="1" s="1"/>
  <c r="I624" i="1"/>
  <c r="J624" i="1" s="1"/>
  <c r="I625" i="1"/>
  <c r="J625" i="1" s="1"/>
  <c r="I626" i="1"/>
  <c r="J626" i="1" s="1"/>
  <c r="I627" i="1"/>
  <c r="J627" i="1" s="1"/>
  <c r="I628" i="1"/>
  <c r="J628" i="1" s="1"/>
  <c r="I629" i="1"/>
  <c r="J629" i="1" s="1"/>
  <c r="I630" i="1"/>
  <c r="J630" i="1" s="1"/>
  <c r="I631" i="1"/>
  <c r="J631" i="1" s="1"/>
  <c r="I632" i="1"/>
  <c r="J632" i="1" s="1"/>
  <c r="I633" i="1"/>
  <c r="J633" i="1" s="1"/>
  <c r="I634" i="1"/>
  <c r="J634" i="1" s="1"/>
  <c r="I635" i="1"/>
  <c r="J635" i="1" s="1"/>
  <c r="I636" i="1"/>
  <c r="J636" i="1" s="1"/>
  <c r="I637" i="1"/>
  <c r="J637" i="1" s="1"/>
  <c r="I638" i="1"/>
  <c r="J638" i="1" s="1"/>
  <c r="I639" i="1"/>
  <c r="J639" i="1" s="1"/>
  <c r="I640" i="1"/>
  <c r="J640" i="1" s="1"/>
  <c r="I641" i="1"/>
  <c r="J641" i="1" s="1"/>
  <c r="I642" i="1"/>
  <c r="J642" i="1" s="1"/>
  <c r="I643" i="1"/>
  <c r="J643" i="1" s="1"/>
  <c r="I644" i="1"/>
  <c r="J644" i="1" s="1"/>
  <c r="I645" i="1"/>
  <c r="J645" i="1" s="1"/>
  <c r="I646" i="1"/>
  <c r="J646" i="1" s="1"/>
  <c r="I647" i="1"/>
  <c r="J647" i="1" s="1"/>
  <c r="I648" i="1"/>
  <c r="J648" i="1" s="1"/>
  <c r="I649" i="1"/>
  <c r="J649" i="1" s="1"/>
  <c r="I650" i="1"/>
  <c r="J650" i="1" s="1"/>
  <c r="I651" i="1"/>
  <c r="J651" i="1" s="1"/>
  <c r="I652" i="1"/>
  <c r="J652" i="1" s="1"/>
  <c r="I653" i="1"/>
  <c r="J653" i="1" s="1"/>
  <c r="I654" i="1"/>
  <c r="J654" i="1" s="1"/>
  <c r="I655" i="1"/>
  <c r="J655" i="1" s="1"/>
  <c r="I656" i="1"/>
  <c r="J656" i="1" s="1"/>
  <c r="I657" i="1"/>
  <c r="J657" i="1" s="1"/>
  <c r="I658" i="1"/>
  <c r="J658" i="1" s="1"/>
  <c r="I659" i="1"/>
  <c r="J659" i="1" s="1"/>
  <c r="I660" i="1"/>
  <c r="J660" i="1" s="1"/>
  <c r="I661" i="1"/>
  <c r="J661" i="1" s="1"/>
  <c r="I662" i="1"/>
  <c r="J662" i="1" s="1"/>
  <c r="I663" i="1"/>
  <c r="J663" i="1" s="1"/>
  <c r="I664" i="1"/>
  <c r="J664" i="1" s="1"/>
  <c r="I665" i="1"/>
  <c r="J665" i="1" s="1"/>
  <c r="I666" i="1"/>
  <c r="J666" i="1" s="1"/>
  <c r="I667" i="1"/>
  <c r="J667" i="1" s="1"/>
  <c r="I668" i="1"/>
  <c r="J668" i="1" s="1"/>
  <c r="I669" i="1"/>
  <c r="J669" i="1" s="1"/>
  <c r="I670" i="1"/>
  <c r="J670" i="1" s="1"/>
  <c r="I671" i="1"/>
  <c r="J671" i="1" s="1"/>
  <c r="I672" i="1"/>
  <c r="J672" i="1" s="1"/>
  <c r="I673" i="1"/>
  <c r="J673" i="1" s="1"/>
  <c r="I674" i="1"/>
  <c r="J674" i="1" s="1"/>
  <c r="I675" i="1"/>
  <c r="J675" i="1" s="1"/>
  <c r="I676" i="1"/>
  <c r="J676" i="1" s="1"/>
  <c r="I677" i="1"/>
  <c r="J677" i="1" s="1"/>
  <c r="I678" i="1"/>
  <c r="J678" i="1" s="1"/>
  <c r="I679" i="1"/>
  <c r="J679" i="1" s="1"/>
  <c r="I680" i="1"/>
  <c r="J680" i="1" s="1"/>
  <c r="I681" i="1"/>
  <c r="J681" i="1" s="1"/>
  <c r="I682" i="1"/>
  <c r="J682" i="1" s="1"/>
  <c r="I683" i="1"/>
  <c r="J683" i="1" s="1"/>
  <c r="I684" i="1"/>
  <c r="J684" i="1" s="1"/>
  <c r="I685" i="1"/>
  <c r="J685" i="1" s="1"/>
  <c r="I686" i="1"/>
  <c r="J686" i="1" s="1"/>
  <c r="I687" i="1"/>
  <c r="J687" i="1" s="1"/>
  <c r="I688" i="1"/>
  <c r="J688" i="1" s="1"/>
  <c r="I689" i="1"/>
  <c r="J689" i="1" s="1"/>
  <c r="I690" i="1"/>
  <c r="J690" i="1" s="1"/>
  <c r="I691" i="1"/>
  <c r="J691" i="1" s="1"/>
  <c r="I692" i="1"/>
  <c r="J692" i="1" s="1"/>
  <c r="I693" i="1"/>
  <c r="J693" i="1" s="1"/>
  <c r="I694" i="1"/>
  <c r="J694" i="1" s="1"/>
  <c r="I695" i="1"/>
  <c r="J695" i="1" s="1"/>
  <c r="I696" i="1"/>
  <c r="J696" i="1" s="1"/>
  <c r="I697" i="1"/>
  <c r="J697" i="1" s="1"/>
  <c r="I698" i="1"/>
  <c r="J698" i="1" s="1"/>
  <c r="I699" i="1"/>
  <c r="J699" i="1" s="1"/>
  <c r="I700" i="1"/>
  <c r="J700" i="1" s="1"/>
  <c r="I701" i="1"/>
  <c r="J701" i="1" s="1"/>
  <c r="I702" i="1"/>
  <c r="J702" i="1" s="1"/>
  <c r="I703" i="1"/>
  <c r="J703" i="1" s="1"/>
  <c r="I704" i="1"/>
  <c r="J704" i="1" s="1"/>
  <c r="I705" i="1"/>
  <c r="J705" i="1" s="1"/>
  <c r="I706" i="1"/>
  <c r="J706" i="1" s="1"/>
  <c r="I707" i="1"/>
  <c r="J707" i="1" s="1"/>
  <c r="I708" i="1"/>
  <c r="J708" i="1" s="1"/>
  <c r="I709" i="1"/>
  <c r="J709" i="1" s="1"/>
  <c r="I710" i="1"/>
  <c r="J710" i="1" s="1"/>
  <c r="I711" i="1"/>
  <c r="J711" i="1" s="1"/>
  <c r="I712" i="1"/>
  <c r="J712" i="1" s="1"/>
  <c r="I713" i="1"/>
  <c r="J713" i="1" s="1"/>
  <c r="I714" i="1"/>
  <c r="J714" i="1" s="1"/>
  <c r="I715" i="1"/>
  <c r="J715" i="1" s="1"/>
  <c r="I716" i="1"/>
  <c r="J716" i="1" s="1"/>
  <c r="I717" i="1"/>
  <c r="J717" i="1" s="1"/>
  <c r="I718" i="1"/>
  <c r="J718" i="1" s="1"/>
  <c r="I719" i="1"/>
  <c r="J719" i="1" s="1"/>
  <c r="I720" i="1"/>
  <c r="J720" i="1" s="1"/>
  <c r="I721" i="1"/>
  <c r="J721" i="1" s="1"/>
  <c r="I722" i="1"/>
  <c r="J722" i="1" s="1"/>
  <c r="I723" i="1"/>
  <c r="J723" i="1" s="1"/>
  <c r="I724" i="1"/>
  <c r="J724" i="1" s="1"/>
  <c r="I725" i="1"/>
  <c r="J725" i="1" s="1"/>
  <c r="I726" i="1"/>
  <c r="J726" i="1" s="1"/>
  <c r="I727" i="1"/>
  <c r="J727" i="1" s="1"/>
  <c r="I728" i="1"/>
  <c r="J728" i="1" s="1"/>
  <c r="I729" i="1"/>
  <c r="J729" i="1" s="1"/>
  <c r="I730" i="1"/>
  <c r="J730" i="1" s="1"/>
  <c r="I731" i="1"/>
  <c r="J731" i="1" s="1"/>
  <c r="I732" i="1"/>
  <c r="J732" i="1" s="1"/>
  <c r="I733" i="1"/>
  <c r="J733" i="1" s="1"/>
  <c r="I734" i="1"/>
  <c r="J734" i="1" s="1"/>
  <c r="I735" i="1"/>
  <c r="J735" i="1" s="1"/>
  <c r="I736" i="1"/>
  <c r="J736" i="1" s="1"/>
  <c r="I737" i="1"/>
  <c r="J737" i="1" s="1"/>
  <c r="I738" i="1"/>
  <c r="J738" i="1" s="1"/>
  <c r="I739" i="1"/>
  <c r="J739" i="1" s="1"/>
  <c r="I740" i="1"/>
  <c r="J740" i="1" s="1"/>
  <c r="I741" i="1"/>
  <c r="J741" i="1" s="1"/>
  <c r="I742" i="1"/>
  <c r="J742" i="1" s="1"/>
  <c r="I743" i="1"/>
  <c r="J743" i="1" s="1"/>
  <c r="I744" i="1"/>
  <c r="J744" i="1" s="1"/>
  <c r="I745" i="1"/>
  <c r="J745" i="1" s="1"/>
  <c r="I746" i="1"/>
  <c r="J746" i="1" s="1"/>
  <c r="I747" i="1"/>
  <c r="J747" i="1" s="1"/>
  <c r="I748" i="1"/>
  <c r="J748" i="1" s="1"/>
  <c r="I749" i="1"/>
  <c r="J749" i="1" s="1"/>
  <c r="I750" i="1"/>
  <c r="J750" i="1" s="1"/>
  <c r="I751" i="1"/>
  <c r="J751" i="1" s="1"/>
  <c r="I752" i="1"/>
  <c r="J752" i="1" s="1"/>
  <c r="I753" i="1"/>
  <c r="J753" i="1" s="1"/>
  <c r="I754" i="1"/>
  <c r="J754" i="1" s="1"/>
  <c r="I755" i="1"/>
  <c r="J755" i="1" s="1"/>
  <c r="I756" i="1"/>
  <c r="J756" i="1" s="1"/>
  <c r="I757" i="1"/>
  <c r="J757" i="1" s="1"/>
  <c r="I758" i="1"/>
  <c r="J758" i="1" s="1"/>
  <c r="I759" i="1"/>
  <c r="J759" i="1" s="1"/>
  <c r="I760" i="1"/>
  <c r="J760" i="1" s="1"/>
  <c r="I761" i="1"/>
  <c r="J761" i="1" s="1"/>
  <c r="I762" i="1"/>
  <c r="J762" i="1" s="1"/>
  <c r="I763" i="1"/>
  <c r="J763" i="1" s="1"/>
  <c r="I764" i="1"/>
  <c r="J764" i="1" s="1"/>
  <c r="I765" i="1"/>
  <c r="J765" i="1" s="1"/>
  <c r="I766" i="1"/>
  <c r="J766" i="1" s="1"/>
  <c r="I767" i="1"/>
  <c r="J767" i="1" s="1"/>
  <c r="I768" i="1"/>
  <c r="J768" i="1" s="1"/>
  <c r="I769" i="1"/>
  <c r="J769" i="1" s="1"/>
  <c r="I770" i="1"/>
  <c r="J770" i="1" s="1"/>
  <c r="I771" i="1"/>
  <c r="J771" i="1" s="1"/>
  <c r="I772" i="1"/>
  <c r="J772" i="1" s="1"/>
  <c r="I773" i="1"/>
  <c r="J773" i="1" s="1"/>
  <c r="I774" i="1"/>
  <c r="J774" i="1" s="1"/>
  <c r="I775" i="1"/>
  <c r="J775" i="1" s="1"/>
  <c r="I776" i="1"/>
  <c r="J776" i="1" s="1"/>
  <c r="I777" i="1"/>
  <c r="J777" i="1" s="1"/>
  <c r="I778" i="1"/>
  <c r="J778" i="1" s="1"/>
  <c r="I779" i="1"/>
  <c r="J779" i="1" s="1"/>
  <c r="I780" i="1"/>
  <c r="J780" i="1" s="1"/>
  <c r="I781" i="1"/>
  <c r="J781" i="1" s="1"/>
  <c r="I782" i="1"/>
  <c r="J782" i="1" s="1"/>
  <c r="I783" i="1"/>
  <c r="J783" i="1" s="1"/>
  <c r="I784" i="1"/>
  <c r="J784" i="1" s="1"/>
  <c r="I785" i="1"/>
  <c r="J785" i="1" s="1"/>
  <c r="I786" i="1"/>
  <c r="J786" i="1" s="1"/>
  <c r="I787" i="1"/>
  <c r="J787" i="1" s="1"/>
  <c r="I788" i="1"/>
  <c r="J788" i="1" s="1"/>
  <c r="I789" i="1"/>
  <c r="J789" i="1" s="1"/>
  <c r="I790" i="1"/>
  <c r="J790" i="1" s="1"/>
  <c r="I791" i="1"/>
  <c r="J791" i="1" s="1"/>
  <c r="I792" i="1"/>
  <c r="J792" i="1" s="1"/>
  <c r="I793" i="1"/>
  <c r="J793" i="1" s="1"/>
  <c r="I794" i="1"/>
  <c r="J794" i="1" s="1"/>
  <c r="I795" i="1"/>
  <c r="J795" i="1" s="1"/>
  <c r="I796" i="1"/>
  <c r="J796" i="1" s="1"/>
  <c r="I797" i="1"/>
  <c r="J797" i="1" s="1"/>
  <c r="I798" i="1"/>
  <c r="J798" i="1" s="1"/>
  <c r="I799" i="1"/>
  <c r="J799" i="1" s="1"/>
  <c r="I800" i="1"/>
  <c r="J800" i="1" s="1"/>
  <c r="I801" i="1"/>
  <c r="J801" i="1" s="1"/>
  <c r="I802" i="1"/>
  <c r="J802" i="1" s="1"/>
  <c r="I803" i="1"/>
  <c r="J803" i="1" s="1"/>
  <c r="I804" i="1"/>
  <c r="J804" i="1" s="1"/>
  <c r="I805" i="1"/>
  <c r="J805" i="1" s="1"/>
  <c r="I806" i="1"/>
  <c r="J806" i="1" s="1"/>
  <c r="I807" i="1"/>
  <c r="J807" i="1" s="1"/>
  <c r="I808" i="1"/>
  <c r="J808" i="1" s="1"/>
  <c r="I809" i="1"/>
  <c r="J809" i="1" s="1"/>
  <c r="I810" i="1"/>
  <c r="J810" i="1" s="1"/>
  <c r="I811" i="1"/>
  <c r="J811" i="1" s="1"/>
  <c r="I812" i="1"/>
  <c r="J812" i="1" s="1"/>
  <c r="I813" i="1"/>
  <c r="J813" i="1" s="1"/>
  <c r="I814" i="1"/>
  <c r="J814" i="1" s="1"/>
  <c r="I815" i="1"/>
  <c r="J815" i="1" s="1"/>
  <c r="I816" i="1"/>
  <c r="J816" i="1" s="1"/>
  <c r="I817" i="1"/>
  <c r="J817" i="1" s="1"/>
  <c r="I818" i="1"/>
  <c r="J818" i="1" s="1"/>
  <c r="I819" i="1"/>
  <c r="J819" i="1" s="1"/>
  <c r="I820" i="1"/>
  <c r="J820" i="1" s="1"/>
  <c r="I821" i="1"/>
  <c r="J821" i="1" s="1"/>
  <c r="I822" i="1"/>
  <c r="J822" i="1" s="1"/>
  <c r="I823" i="1"/>
  <c r="J823" i="1" s="1"/>
  <c r="I824" i="1"/>
  <c r="J824" i="1" s="1"/>
  <c r="I825" i="1"/>
  <c r="J825" i="1" s="1"/>
  <c r="I826" i="1"/>
  <c r="J826" i="1" s="1"/>
  <c r="I827" i="1"/>
  <c r="J827" i="1" s="1"/>
  <c r="I828" i="1"/>
  <c r="J828" i="1" s="1"/>
  <c r="I829" i="1"/>
  <c r="J829" i="1" s="1"/>
  <c r="I830" i="1"/>
  <c r="J830" i="1" s="1"/>
  <c r="I831" i="1"/>
  <c r="J831" i="1" s="1"/>
  <c r="I832" i="1"/>
  <c r="J832" i="1" s="1"/>
  <c r="I833" i="1"/>
  <c r="J833" i="1" s="1"/>
  <c r="I834" i="1"/>
  <c r="J834" i="1" s="1"/>
  <c r="I835" i="1"/>
  <c r="J835" i="1" s="1"/>
  <c r="I836" i="1"/>
  <c r="J836" i="1" s="1"/>
  <c r="I837" i="1"/>
  <c r="J837" i="1" s="1"/>
  <c r="I838" i="1"/>
  <c r="J838" i="1" s="1"/>
  <c r="I839" i="1"/>
  <c r="J839" i="1" s="1"/>
  <c r="I840" i="1"/>
  <c r="J840" i="1" s="1"/>
  <c r="I841" i="1"/>
  <c r="J841" i="1" s="1"/>
  <c r="I842" i="1"/>
  <c r="J842" i="1" s="1"/>
  <c r="I843" i="1"/>
  <c r="J843" i="1" s="1"/>
  <c r="I844" i="1"/>
  <c r="J844" i="1" s="1"/>
  <c r="I845" i="1"/>
  <c r="J845" i="1" s="1"/>
  <c r="I846" i="1"/>
  <c r="J846" i="1" s="1"/>
  <c r="I847" i="1"/>
  <c r="J847" i="1" s="1"/>
  <c r="I848" i="1"/>
  <c r="J848" i="1" s="1"/>
  <c r="I849" i="1"/>
  <c r="J849" i="1" s="1"/>
  <c r="I850" i="1"/>
  <c r="J850" i="1" s="1"/>
  <c r="I851" i="1"/>
  <c r="J851" i="1" s="1"/>
  <c r="I852" i="1"/>
  <c r="J852" i="1" s="1"/>
  <c r="I853" i="1"/>
  <c r="J853" i="1" s="1"/>
  <c r="I854" i="1"/>
  <c r="J854" i="1" s="1"/>
  <c r="I855" i="1"/>
  <c r="J855" i="1" s="1"/>
  <c r="I856" i="1"/>
  <c r="J856" i="1" s="1"/>
  <c r="I857" i="1"/>
  <c r="J857" i="1" s="1"/>
  <c r="I858" i="1"/>
  <c r="J858" i="1" s="1"/>
  <c r="I859" i="1"/>
  <c r="J859" i="1" s="1"/>
  <c r="I860" i="1"/>
  <c r="J860" i="1" s="1"/>
  <c r="I861" i="1"/>
  <c r="J861" i="1" s="1"/>
  <c r="I862" i="1"/>
  <c r="J862" i="1" s="1"/>
  <c r="I863" i="1"/>
  <c r="J863" i="1" s="1"/>
  <c r="I864" i="1"/>
  <c r="J864" i="1" s="1"/>
  <c r="I865" i="1"/>
  <c r="J865" i="1" s="1"/>
  <c r="I866" i="1"/>
  <c r="J866" i="1" s="1"/>
  <c r="I867" i="1"/>
  <c r="J867" i="1" s="1"/>
  <c r="I868" i="1"/>
  <c r="J868" i="1" s="1"/>
  <c r="I869" i="1"/>
  <c r="J869" i="1" s="1"/>
  <c r="I870" i="1"/>
  <c r="J870" i="1" s="1"/>
  <c r="I871" i="1"/>
  <c r="J871" i="1" s="1"/>
  <c r="I872" i="1"/>
  <c r="J872" i="1" s="1"/>
  <c r="I873" i="1"/>
  <c r="J873" i="1" s="1"/>
  <c r="I874" i="1"/>
  <c r="J874" i="1" s="1"/>
  <c r="I875" i="1"/>
  <c r="J875" i="1" s="1"/>
  <c r="I876" i="1"/>
  <c r="J876" i="1" s="1"/>
  <c r="I877" i="1"/>
  <c r="J877" i="1" s="1"/>
  <c r="I878" i="1"/>
  <c r="J878" i="1" s="1"/>
  <c r="I879" i="1"/>
  <c r="J879" i="1" s="1"/>
  <c r="I880" i="1"/>
  <c r="J880" i="1" s="1"/>
  <c r="I881" i="1"/>
  <c r="J881" i="1" s="1"/>
  <c r="I882" i="1"/>
  <c r="J882" i="1" s="1"/>
  <c r="I883" i="1"/>
  <c r="J883" i="1" s="1"/>
  <c r="I884" i="1"/>
  <c r="J884" i="1" s="1"/>
  <c r="I885" i="1"/>
  <c r="J885" i="1" s="1"/>
  <c r="I886" i="1"/>
  <c r="J886" i="1" s="1"/>
  <c r="I887" i="1"/>
  <c r="J887" i="1" s="1"/>
  <c r="I888" i="1"/>
  <c r="J888" i="1" s="1"/>
  <c r="I889" i="1"/>
  <c r="J889" i="1" s="1"/>
  <c r="I890" i="1"/>
  <c r="J890" i="1" s="1"/>
  <c r="I891" i="1"/>
  <c r="J891" i="1" s="1"/>
  <c r="I892" i="1"/>
  <c r="J892" i="1" s="1"/>
  <c r="I893" i="1"/>
  <c r="J893" i="1" s="1"/>
  <c r="I894" i="1"/>
  <c r="J894" i="1" s="1"/>
  <c r="I895" i="1"/>
  <c r="J895" i="1" s="1"/>
  <c r="I896" i="1"/>
  <c r="J896" i="1" s="1"/>
  <c r="I897" i="1"/>
  <c r="J897" i="1" s="1"/>
  <c r="I898" i="1"/>
  <c r="J898" i="1" s="1"/>
  <c r="I899" i="1"/>
  <c r="J899" i="1" s="1"/>
  <c r="I900" i="1"/>
  <c r="J900" i="1" s="1"/>
  <c r="I901" i="1"/>
  <c r="J901" i="1" s="1"/>
  <c r="I902" i="1"/>
  <c r="J902" i="1" s="1"/>
  <c r="I903" i="1"/>
  <c r="J903" i="1" s="1"/>
  <c r="I904" i="1"/>
  <c r="J904" i="1" s="1"/>
  <c r="I905" i="1"/>
  <c r="J905" i="1" s="1"/>
  <c r="I906" i="1"/>
  <c r="J906" i="1" s="1"/>
  <c r="I907" i="1"/>
  <c r="J907" i="1" s="1"/>
  <c r="I908" i="1"/>
  <c r="J908" i="1" s="1"/>
  <c r="I909" i="1"/>
  <c r="J909" i="1" s="1"/>
  <c r="I910" i="1"/>
  <c r="J910" i="1" s="1"/>
  <c r="I911" i="1"/>
  <c r="J911" i="1" s="1"/>
  <c r="I912" i="1"/>
  <c r="J912" i="1" s="1"/>
  <c r="I913" i="1"/>
  <c r="J913" i="1" s="1"/>
  <c r="I914" i="1"/>
  <c r="J914" i="1" s="1"/>
  <c r="I915" i="1"/>
  <c r="J915" i="1" s="1"/>
  <c r="I916" i="1"/>
  <c r="J916" i="1" s="1"/>
  <c r="I917" i="1"/>
  <c r="J917" i="1" s="1"/>
  <c r="I918" i="1"/>
  <c r="J918" i="1" s="1"/>
  <c r="I919" i="1"/>
  <c r="J919" i="1" s="1"/>
  <c r="I920" i="1"/>
  <c r="J920" i="1" s="1"/>
  <c r="I921" i="1"/>
  <c r="J921" i="1" s="1"/>
  <c r="I922" i="1"/>
  <c r="J922" i="1" s="1"/>
  <c r="I923" i="1"/>
  <c r="J923" i="1" s="1"/>
  <c r="I924" i="1"/>
  <c r="J924" i="1" s="1"/>
  <c r="I925" i="1"/>
  <c r="J925" i="1" s="1"/>
  <c r="I926" i="1"/>
  <c r="J926" i="1" s="1"/>
  <c r="I927" i="1"/>
  <c r="J927" i="1" s="1"/>
  <c r="I928" i="1"/>
  <c r="J928" i="1" s="1"/>
  <c r="I929" i="1"/>
  <c r="J929" i="1" s="1"/>
  <c r="I930" i="1"/>
  <c r="J930" i="1" s="1"/>
  <c r="I931" i="1"/>
  <c r="J931" i="1" s="1"/>
  <c r="I932" i="1"/>
  <c r="J932" i="1" s="1"/>
  <c r="I933" i="1"/>
  <c r="J933" i="1" s="1"/>
  <c r="I934" i="1"/>
  <c r="J934" i="1" s="1"/>
  <c r="I935" i="1"/>
  <c r="J935" i="1" s="1"/>
  <c r="I936" i="1"/>
  <c r="J936" i="1" s="1"/>
  <c r="I937" i="1"/>
  <c r="J937" i="1" s="1"/>
  <c r="I938" i="1"/>
  <c r="J938" i="1" s="1"/>
  <c r="I939" i="1"/>
  <c r="J939" i="1" s="1"/>
  <c r="I940" i="1"/>
  <c r="J940" i="1" s="1"/>
  <c r="I941" i="1"/>
  <c r="J941" i="1" s="1"/>
  <c r="I942" i="1"/>
  <c r="J942" i="1" s="1"/>
  <c r="I943" i="1"/>
  <c r="J943" i="1" s="1"/>
  <c r="I944" i="1"/>
  <c r="J944" i="1" s="1"/>
  <c r="I945" i="1"/>
  <c r="J945" i="1" s="1"/>
  <c r="I946" i="1"/>
  <c r="J946" i="1" s="1"/>
  <c r="I947" i="1"/>
  <c r="J947" i="1" s="1"/>
  <c r="I948" i="1"/>
  <c r="J948" i="1" s="1"/>
  <c r="I949" i="1"/>
  <c r="J949" i="1" s="1"/>
  <c r="I950" i="1"/>
  <c r="J950" i="1" s="1"/>
  <c r="I951" i="1"/>
  <c r="J951" i="1" s="1"/>
  <c r="I952" i="1"/>
  <c r="J952" i="1" s="1"/>
  <c r="I953" i="1"/>
  <c r="J953" i="1" s="1"/>
  <c r="I954" i="1"/>
  <c r="J954" i="1" s="1"/>
  <c r="I955" i="1"/>
  <c r="J955" i="1" s="1"/>
  <c r="I956" i="1"/>
  <c r="J956" i="1" s="1"/>
  <c r="I957" i="1"/>
  <c r="J957" i="1" s="1"/>
  <c r="I958" i="1"/>
  <c r="J958" i="1" s="1"/>
  <c r="I959" i="1"/>
  <c r="J959" i="1" s="1"/>
  <c r="I960" i="1"/>
  <c r="J960" i="1" s="1"/>
  <c r="I961" i="1"/>
  <c r="J961" i="1" s="1"/>
  <c r="I962" i="1"/>
  <c r="J962" i="1" s="1"/>
  <c r="I963" i="1"/>
  <c r="J963" i="1" s="1"/>
  <c r="I964" i="1"/>
  <c r="J964" i="1" s="1"/>
  <c r="I965" i="1"/>
  <c r="J965" i="1" s="1"/>
  <c r="I966" i="1"/>
  <c r="J966" i="1" s="1"/>
  <c r="I967" i="1"/>
  <c r="J967" i="1" s="1"/>
  <c r="I968" i="1"/>
  <c r="J968" i="1" s="1"/>
  <c r="I969" i="1"/>
  <c r="J969" i="1" s="1"/>
  <c r="I970" i="1"/>
  <c r="J970" i="1" s="1"/>
  <c r="I971" i="1"/>
  <c r="J971" i="1" s="1"/>
  <c r="I972" i="1"/>
  <c r="J972" i="1" s="1"/>
  <c r="I973" i="1"/>
  <c r="J973" i="1" s="1"/>
  <c r="I974" i="1"/>
  <c r="J974" i="1" s="1"/>
  <c r="I975" i="1"/>
  <c r="J975" i="1" s="1"/>
  <c r="I976" i="1"/>
  <c r="J976" i="1" s="1"/>
  <c r="I977" i="1"/>
  <c r="J977" i="1" s="1"/>
  <c r="I978" i="1"/>
  <c r="J978" i="1" s="1"/>
  <c r="I979" i="1"/>
  <c r="J979" i="1" s="1"/>
  <c r="I980" i="1"/>
  <c r="J980" i="1" s="1"/>
  <c r="I981" i="1"/>
  <c r="J981" i="1" s="1"/>
  <c r="I982" i="1"/>
  <c r="J982" i="1" s="1"/>
  <c r="I983" i="1"/>
  <c r="J983" i="1" s="1"/>
  <c r="I984" i="1"/>
  <c r="J984" i="1" s="1"/>
  <c r="I985" i="1"/>
  <c r="J985" i="1" s="1"/>
  <c r="I986" i="1"/>
  <c r="J986" i="1" s="1"/>
  <c r="I987" i="1"/>
  <c r="J987" i="1" s="1"/>
  <c r="I988" i="1"/>
  <c r="J988" i="1" s="1"/>
  <c r="I989" i="1"/>
  <c r="J989" i="1" s="1"/>
  <c r="I990" i="1"/>
  <c r="J990" i="1" s="1"/>
  <c r="I991" i="1"/>
  <c r="J991" i="1" s="1"/>
  <c r="I992" i="1"/>
  <c r="J992" i="1" s="1"/>
  <c r="I993" i="1"/>
  <c r="J993" i="1" s="1"/>
  <c r="I994" i="1"/>
  <c r="J994" i="1" s="1"/>
  <c r="I995" i="1"/>
  <c r="J995" i="1" s="1"/>
  <c r="I996" i="1"/>
  <c r="J996" i="1" s="1"/>
  <c r="I997" i="1"/>
  <c r="J997" i="1" s="1"/>
  <c r="I998" i="1"/>
  <c r="J998" i="1" s="1"/>
  <c r="I999" i="1"/>
  <c r="J999" i="1" s="1"/>
  <c r="I1000" i="1"/>
  <c r="J1000" i="1" s="1"/>
  <c r="I1001" i="1"/>
  <c r="J1001" i="1" s="1"/>
  <c r="H3" i="1"/>
  <c r="H4" i="1"/>
  <c r="H5" i="1"/>
  <c r="H6" i="1"/>
  <c r="H7" i="1"/>
  <c r="H8" i="1"/>
  <c r="H9" i="1"/>
  <c r="H10" i="1"/>
  <c r="H11" i="1"/>
  <c r="H12" i="1"/>
  <c r="H13" i="1"/>
  <c r="H14" i="1"/>
  <c r="H15" i="1"/>
  <c r="H16" i="1"/>
  <c r="H17" i="1"/>
  <c r="H18" i="1"/>
  <c r="H19" i="1"/>
  <c r="H20" i="1"/>
  <c r="H21" i="1"/>
  <c r="H22" i="1"/>
  <c r="H23" i="1"/>
  <c r="H24" i="1"/>
  <c r="H25" i="1"/>
  <c r="H26" i="1"/>
  <c r="H27" i="1"/>
  <c r="H28" i="1"/>
  <c r="H29" i="1"/>
  <c r="H30" i="1"/>
  <c r="H31" i="1"/>
  <c r="H32" i="1"/>
  <c r="H33" i="1"/>
  <c r="H34" i="1"/>
  <c r="H35" i="1"/>
  <c r="H36" i="1"/>
  <c r="H37" i="1"/>
  <c r="H38" i="1"/>
  <c r="H39" i="1"/>
  <c r="H40" i="1"/>
  <c r="H41" i="1"/>
  <c r="H42" i="1"/>
  <c r="H43" i="1"/>
  <c r="H44" i="1"/>
  <c r="H45" i="1"/>
  <c r="H46" i="1"/>
  <c r="H47" i="1"/>
  <c r="H48" i="1"/>
  <c r="H49" i="1"/>
  <c r="H50" i="1"/>
  <c r="H51" i="1"/>
  <c r="H52" i="1"/>
  <c r="H53" i="1"/>
  <c r="H54" i="1"/>
  <c r="H55" i="1"/>
  <c r="H56" i="1"/>
  <c r="H57" i="1"/>
  <c r="H58" i="1"/>
  <c r="H59" i="1"/>
  <c r="H60" i="1"/>
  <c r="H61" i="1"/>
  <c r="H62" i="1"/>
  <c r="H63" i="1"/>
  <c r="H64" i="1"/>
  <c r="H65" i="1"/>
  <c r="H66" i="1"/>
  <c r="H67" i="1"/>
  <c r="H68" i="1"/>
  <c r="H69" i="1"/>
  <c r="H70" i="1"/>
  <c r="H71" i="1"/>
  <c r="H72" i="1"/>
  <c r="H73" i="1"/>
  <c r="H74" i="1"/>
  <c r="H75" i="1"/>
  <c r="H76" i="1"/>
  <c r="H77" i="1"/>
  <c r="H78" i="1"/>
  <c r="H79" i="1"/>
  <c r="H80" i="1"/>
  <c r="H81" i="1"/>
  <c r="H82" i="1"/>
  <c r="H83" i="1"/>
  <c r="H84" i="1"/>
  <c r="H85" i="1"/>
  <c r="H86" i="1"/>
  <c r="H87" i="1"/>
  <c r="H88" i="1"/>
  <c r="H89" i="1"/>
  <c r="H90" i="1"/>
  <c r="H91" i="1"/>
  <c r="H92" i="1"/>
  <c r="H93" i="1"/>
  <c r="H94" i="1"/>
  <c r="H95" i="1"/>
  <c r="H96" i="1"/>
  <c r="H97" i="1"/>
  <c r="H98" i="1"/>
  <c r="H99" i="1"/>
  <c r="H100" i="1"/>
  <c r="H101" i="1"/>
  <c r="H102" i="1"/>
  <c r="H103" i="1"/>
  <c r="H104" i="1"/>
  <c r="H105" i="1"/>
  <c r="H106" i="1"/>
  <c r="H107" i="1"/>
  <c r="H108" i="1"/>
  <c r="H109" i="1"/>
  <c r="H110" i="1"/>
  <c r="H111" i="1"/>
  <c r="H112" i="1"/>
  <c r="H113" i="1"/>
  <c r="H114" i="1"/>
  <c r="H115" i="1"/>
  <c r="H116" i="1"/>
  <c r="H117" i="1"/>
  <c r="H118" i="1"/>
  <c r="H119" i="1"/>
  <c r="H120" i="1"/>
  <c r="H121" i="1"/>
  <c r="H122" i="1"/>
  <c r="H123" i="1"/>
  <c r="H124" i="1"/>
  <c r="H125" i="1"/>
  <c r="H126" i="1"/>
  <c r="H127" i="1"/>
  <c r="H128" i="1"/>
  <c r="H129" i="1"/>
  <c r="H130" i="1"/>
  <c r="H131" i="1"/>
  <c r="H132" i="1"/>
  <c r="H133" i="1"/>
  <c r="H134" i="1"/>
  <c r="H135" i="1"/>
  <c r="H136" i="1"/>
  <c r="H137" i="1"/>
  <c r="H138" i="1"/>
  <c r="H139" i="1"/>
  <c r="H140" i="1"/>
  <c r="H141" i="1"/>
  <c r="H142" i="1"/>
  <c r="H143" i="1"/>
  <c r="H144" i="1"/>
  <c r="H145" i="1"/>
  <c r="H146" i="1"/>
  <c r="H147" i="1"/>
  <c r="H148" i="1"/>
  <c r="H149" i="1"/>
  <c r="H150" i="1"/>
  <c r="H151" i="1"/>
  <c r="H152" i="1"/>
  <c r="H153" i="1"/>
  <c r="H154" i="1"/>
  <c r="H155" i="1"/>
  <c r="H156" i="1"/>
  <c r="H157" i="1"/>
  <c r="H158" i="1"/>
  <c r="H159" i="1"/>
  <c r="H160" i="1"/>
  <c r="H161" i="1"/>
  <c r="H162" i="1"/>
  <c r="H163" i="1"/>
  <c r="H164" i="1"/>
  <c r="H165" i="1"/>
  <c r="H166" i="1"/>
  <c r="H167" i="1"/>
  <c r="H168" i="1"/>
  <c r="H169" i="1"/>
  <c r="H170" i="1"/>
  <c r="H171" i="1"/>
  <c r="H172" i="1"/>
  <c r="H173" i="1"/>
  <c r="H174" i="1"/>
  <c r="H175" i="1"/>
  <c r="H176" i="1"/>
  <c r="H177" i="1"/>
  <c r="H178" i="1"/>
  <c r="H179" i="1"/>
  <c r="H180" i="1"/>
  <c r="H181" i="1"/>
  <c r="H182" i="1"/>
  <c r="H183" i="1"/>
  <c r="H184" i="1"/>
  <c r="H185" i="1"/>
  <c r="H186" i="1"/>
  <c r="H187" i="1"/>
  <c r="H188" i="1"/>
  <c r="H189" i="1"/>
  <c r="H190" i="1"/>
  <c r="H191" i="1"/>
  <c r="H192" i="1"/>
  <c r="H193" i="1"/>
  <c r="H194" i="1"/>
  <c r="H195" i="1"/>
  <c r="H196" i="1"/>
  <c r="H197" i="1"/>
  <c r="H198" i="1"/>
  <c r="H199" i="1"/>
  <c r="H200" i="1"/>
  <c r="H201" i="1"/>
  <c r="H202" i="1"/>
  <c r="H203" i="1"/>
  <c r="H204" i="1"/>
  <c r="H205" i="1"/>
  <c r="H206" i="1"/>
  <c r="H207" i="1"/>
  <c r="H208" i="1"/>
  <c r="H209" i="1"/>
  <c r="H210" i="1"/>
  <c r="H211" i="1"/>
  <c r="H212" i="1"/>
  <c r="H213" i="1"/>
  <c r="H214" i="1"/>
  <c r="H215" i="1"/>
  <c r="H216" i="1"/>
  <c r="H217" i="1"/>
  <c r="H218" i="1"/>
  <c r="H219" i="1"/>
  <c r="H220" i="1"/>
  <c r="H221" i="1"/>
  <c r="H222" i="1"/>
  <c r="H223" i="1"/>
  <c r="H224" i="1"/>
  <c r="H225" i="1"/>
  <c r="H226" i="1"/>
  <c r="H227" i="1"/>
  <c r="H228" i="1"/>
  <c r="H229" i="1"/>
  <c r="H230" i="1"/>
  <c r="H231" i="1"/>
  <c r="H232" i="1"/>
  <c r="H233" i="1"/>
  <c r="H234" i="1"/>
  <c r="H235" i="1"/>
  <c r="H236" i="1"/>
  <c r="H237" i="1"/>
  <c r="H238" i="1"/>
  <c r="H239" i="1"/>
  <c r="H240" i="1"/>
  <c r="H241" i="1"/>
  <c r="H242" i="1"/>
  <c r="H243" i="1"/>
  <c r="H244" i="1"/>
  <c r="H245" i="1"/>
  <c r="H246" i="1"/>
  <c r="H247" i="1"/>
  <c r="H248" i="1"/>
  <c r="H249" i="1"/>
  <c r="H250" i="1"/>
  <c r="H251" i="1"/>
  <c r="H252" i="1"/>
  <c r="H253" i="1"/>
  <c r="H254" i="1"/>
  <c r="H255" i="1"/>
  <c r="H256" i="1"/>
  <c r="H257" i="1"/>
  <c r="H258" i="1"/>
  <c r="H259" i="1"/>
  <c r="H260" i="1"/>
  <c r="H261" i="1"/>
  <c r="H262" i="1"/>
  <c r="H263" i="1"/>
  <c r="H264" i="1"/>
  <c r="H265" i="1"/>
  <c r="H266" i="1"/>
  <c r="H267" i="1"/>
  <c r="H268" i="1"/>
  <c r="H269" i="1"/>
  <c r="H270" i="1"/>
  <c r="H271" i="1"/>
  <c r="H272" i="1"/>
  <c r="H273" i="1"/>
  <c r="H274" i="1"/>
  <c r="H275" i="1"/>
  <c r="H276" i="1"/>
  <c r="H277" i="1"/>
  <c r="H278" i="1"/>
  <c r="H279" i="1"/>
  <c r="H280" i="1"/>
  <c r="H281" i="1"/>
  <c r="H282" i="1"/>
  <c r="H283" i="1"/>
  <c r="H284" i="1"/>
  <c r="H285" i="1"/>
  <c r="H286" i="1"/>
  <c r="H287" i="1"/>
  <c r="H288" i="1"/>
  <c r="H289" i="1"/>
  <c r="H290" i="1"/>
  <c r="H291" i="1"/>
  <c r="H292" i="1"/>
  <c r="H293" i="1"/>
  <c r="H294" i="1"/>
  <c r="H295" i="1"/>
  <c r="H296" i="1"/>
  <c r="H297" i="1"/>
  <c r="H298" i="1"/>
  <c r="H299" i="1"/>
  <c r="H300" i="1"/>
  <c r="H301" i="1"/>
  <c r="H302" i="1"/>
  <c r="H303" i="1"/>
  <c r="H304" i="1"/>
  <c r="H305" i="1"/>
  <c r="H306" i="1"/>
  <c r="H307" i="1"/>
  <c r="H308" i="1"/>
  <c r="H309" i="1"/>
  <c r="H310" i="1"/>
  <c r="H311" i="1"/>
  <c r="H312" i="1"/>
  <c r="H313" i="1"/>
  <c r="H314" i="1"/>
  <c r="H315" i="1"/>
  <c r="H316" i="1"/>
  <c r="H317" i="1"/>
  <c r="H318" i="1"/>
  <c r="H319" i="1"/>
  <c r="H320" i="1"/>
  <c r="H321" i="1"/>
  <c r="H322" i="1"/>
  <c r="H323" i="1"/>
  <c r="H324" i="1"/>
  <c r="H325" i="1"/>
  <c r="H326" i="1"/>
  <c r="H327" i="1"/>
  <c r="H328" i="1"/>
  <c r="H329" i="1"/>
  <c r="H330" i="1"/>
  <c r="H331" i="1"/>
  <c r="H332" i="1"/>
  <c r="H333" i="1"/>
  <c r="H334" i="1"/>
  <c r="H335" i="1"/>
  <c r="H336" i="1"/>
  <c r="H337" i="1"/>
  <c r="H338" i="1"/>
  <c r="H339" i="1"/>
  <c r="H340" i="1"/>
  <c r="H341" i="1"/>
  <c r="H342" i="1"/>
  <c r="H343" i="1"/>
  <c r="H344" i="1"/>
  <c r="H345" i="1"/>
  <c r="H346" i="1"/>
  <c r="H347" i="1"/>
  <c r="H348" i="1"/>
  <c r="H349" i="1"/>
  <c r="H350" i="1"/>
  <c r="H351" i="1"/>
  <c r="H352" i="1"/>
  <c r="H353" i="1"/>
  <c r="H354" i="1"/>
  <c r="H355" i="1"/>
  <c r="H356" i="1"/>
  <c r="H357" i="1"/>
  <c r="H358" i="1"/>
  <c r="H359" i="1"/>
  <c r="H360" i="1"/>
  <c r="H361" i="1"/>
  <c r="H362" i="1"/>
  <c r="H363" i="1"/>
  <c r="H364" i="1"/>
  <c r="H365" i="1"/>
  <c r="H366" i="1"/>
  <c r="H367" i="1"/>
  <c r="H368" i="1"/>
  <c r="H369" i="1"/>
  <c r="H370" i="1"/>
  <c r="H371" i="1"/>
  <c r="H372" i="1"/>
  <c r="H373" i="1"/>
  <c r="H374" i="1"/>
  <c r="H375" i="1"/>
  <c r="H376" i="1"/>
  <c r="H377" i="1"/>
  <c r="H378" i="1"/>
  <c r="H379" i="1"/>
  <c r="H380" i="1"/>
  <c r="H381" i="1"/>
  <c r="H382" i="1"/>
  <c r="H383" i="1"/>
  <c r="H384" i="1"/>
  <c r="H385" i="1"/>
  <c r="H386" i="1"/>
  <c r="H387" i="1"/>
  <c r="H388" i="1"/>
  <c r="H389" i="1"/>
  <c r="H390" i="1"/>
  <c r="H391" i="1"/>
  <c r="H392" i="1"/>
  <c r="H393" i="1"/>
  <c r="H394" i="1"/>
  <c r="H395" i="1"/>
  <c r="H396" i="1"/>
  <c r="H397" i="1"/>
  <c r="H398" i="1"/>
  <c r="H399" i="1"/>
  <c r="H400" i="1"/>
  <c r="H401" i="1"/>
  <c r="H402" i="1"/>
  <c r="H403" i="1"/>
  <c r="H404" i="1"/>
  <c r="H405" i="1"/>
  <c r="H406" i="1"/>
  <c r="H407" i="1"/>
  <c r="H408" i="1"/>
  <c r="H409" i="1"/>
  <c r="H410" i="1"/>
  <c r="H411" i="1"/>
  <c r="H412" i="1"/>
  <c r="H413" i="1"/>
  <c r="H414" i="1"/>
  <c r="H415" i="1"/>
  <c r="H416" i="1"/>
  <c r="H417" i="1"/>
  <c r="H418" i="1"/>
  <c r="H419" i="1"/>
  <c r="H420" i="1"/>
  <c r="H421" i="1"/>
  <c r="H422" i="1"/>
  <c r="H423" i="1"/>
  <c r="H424" i="1"/>
  <c r="H425" i="1"/>
  <c r="H426" i="1"/>
  <c r="H427" i="1"/>
  <c r="H428" i="1"/>
  <c r="H429" i="1"/>
  <c r="H430" i="1"/>
  <c r="H431" i="1"/>
  <c r="H432" i="1"/>
  <c r="H433" i="1"/>
  <c r="H434" i="1"/>
  <c r="H435" i="1"/>
  <c r="H436" i="1"/>
  <c r="H437" i="1"/>
  <c r="H438" i="1"/>
  <c r="H439" i="1"/>
  <c r="H440" i="1"/>
  <c r="H441" i="1"/>
  <c r="H442" i="1"/>
  <c r="H443" i="1"/>
  <c r="H444" i="1"/>
  <c r="H445" i="1"/>
  <c r="H446" i="1"/>
  <c r="H447" i="1"/>
  <c r="H448" i="1"/>
  <c r="H449" i="1"/>
  <c r="H450" i="1"/>
  <c r="H451" i="1"/>
  <c r="H452" i="1"/>
  <c r="H453" i="1"/>
  <c r="H454" i="1"/>
  <c r="H455" i="1"/>
  <c r="H456" i="1"/>
  <c r="H457" i="1"/>
  <c r="H458" i="1"/>
  <c r="H459" i="1"/>
  <c r="H460" i="1"/>
  <c r="H461" i="1"/>
  <c r="H462" i="1"/>
  <c r="H463" i="1"/>
  <c r="H464" i="1"/>
  <c r="H465" i="1"/>
  <c r="H466" i="1"/>
  <c r="H467" i="1"/>
  <c r="H468" i="1"/>
  <c r="H469" i="1"/>
  <c r="H470" i="1"/>
  <c r="H471" i="1"/>
  <c r="H472" i="1"/>
  <c r="H473" i="1"/>
  <c r="H474" i="1"/>
  <c r="H475" i="1"/>
  <c r="H476" i="1"/>
  <c r="H477" i="1"/>
  <c r="H478" i="1"/>
  <c r="H479" i="1"/>
  <c r="H480" i="1"/>
  <c r="H481" i="1"/>
  <c r="H482" i="1"/>
  <c r="H483" i="1"/>
  <c r="H484" i="1"/>
  <c r="H485" i="1"/>
  <c r="H486" i="1"/>
  <c r="H487" i="1"/>
  <c r="H488" i="1"/>
  <c r="H489" i="1"/>
  <c r="H490" i="1"/>
  <c r="H491" i="1"/>
  <c r="H492" i="1"/>
  <c r="H493" i="1"/>
  <c r="H494" i="1"/>
  <c r="H495" i="1"/>
  <c r="H496" i="1"/>
  <c r="H497" i="1"/>
  <c r="H498" i="1"/>
  <c r="H499" i="1"/>
  <c r="H500" i="1"/>
  <c r="H501" i="1"/>
  <c r="H502" i="1"/>
  <c r="H503" i="1"/>
  <c r="H504" i="1"/>
  <c r="H505" i="1"/>
  <c r="H506" i="1"/>
  <c r="H507" i="1"/>
  <c r="H508" i="1"/>
  <c r="H509" i="1"/>
  <c r="H510" i="1"/>
  <c r="H511" i="1"/>
  <c r="H512" i="1"/>
  <c r="H513" i="1"/>
  <c r="H514" i="1"/>
  <c r="H515" i="1"/>
  <c r="H516" i="1"/>
  <c r="H517" i="1"/>
  <c r="H518" i="1"/>
  <c r="H519" i="1"/>
  <c r="H520" i="1"/>
  <c r="H521" i="1"/>
  <c r="H522" i="1"/>
  <c r="H523" i="1"/>
  <c r="H524" i="1"/>
  <c r="H525" i="1"/>
  <c r="H526" i="1"/>
  <c r="H527" i="1"/>
  <c r="H528" i="1"/>
  <c r="H529" i="1"/>
  <c r="H530" i="1"/>
  <c r="H531" i="1"/>
  <c r="H532" i="1"/>
  <c r="H533" i="1"/>
  <c r="H534" i="1"/>
  <c r="H535" i="1"/>
  <c r="H536" i="1"/>
  <c r="H537" i="1"/>
  <c r="H538" i="1"/>
  <c r="H539" i="1"/>
  <c r="H540" i="1"/>
  <c r="H541" i="1"/>
  <c r="H542" i="1"/>
  <c r="H543" i="1"/>
  <c r="H544" i="1"/>
  <c r="H545" i="1"/>
  <c r="H546" i="1"/>
  <c r="H547" i="1"/>
  <c r="H548" i="1"/>
  <c r="H549" i="1"/>
  <c r="H550" i="1"/>
  <c r="H551" i="1"/>
  <c r="H552" i="1"/>
  <c r="H553" i="1"/>
  <c r="H554" i="1"/>
  <c r="H555" i="1"/>
  <c r="H556" i="1"/>
  <c r="H557" i="1"/>
  <c r="H558" i="1"/>
  <c r="H559" i="1"/>
  <c r="H560" i="1"/>
  <c r="H561" i="1"/>
  <c r="H562" i="1"/>
  <c r="H563" i="1"/>
  <c r="H564" i="1"/>
  <c r="H565" i="1"/>
  <c r="H566" i="1"/>
  <c r="H567" i="1"/>
  <c r="H568" i="1"/>
  <c r="H569" i="1"/>
  <c r="H570" i="1"/>
  <c r="H571" i="1"/>
  <c r="H572" i="1"/>
  <c r="H573" i="1"/>
  <c r="H574" i="1"/>
  <c r="H575" i="1"/>
  <c r="H576" i="1"/>
  <c r="H577" i="1"/>
  <c r="H578" i="1"/>
  <c r="H579" i="1"/>
  <c r="H580" i="1"/>
  <c r="H581" i="1"/>
  <c r="H582" i="1"/>
  <c r="H583" i="1"/>
  <c r="H584" i="1"/>
  <c r="H585" i="1"/>
  <c r="H586" i="1"/>
  <c r="H587" i="1"/>
  <c r="H588" i="1"/>
  <c r="H589" i="1"/>
  <c r="H590" i="1"/>
  <c r="H591" i="1"/>
  <c r="H592" i="1"/>
  <c r="H593" i="1"/>
  <c r="H594" i="1"/>
  <c r="H595" i="1"/>
  <c r="H596" i="1"/>
  <c r="H597" i="1"/>
  <c r="H598" i="1"/>
  <c r="H599" i="1"/>
  <c r="H600" i="1"/>
  <c r="H601" i="1"/>
  <c r="H602" i="1"/>
  <c r="H603" i="1"/>
  <c r="H604" i="1"/>
  <c r="H605" i="1"/>
  <c r="H606" i="1"/>
  <c r="H607" i="1"/>
  <c r="H608" i="1"/>
  <c r="H609" i="1"/>
  <c r="H610" i="1"/>
  <c r="H611" i="1"/>
  <c r="H612" i="1"/>
  <c r="H613" i="1"/>
  <c r="H614" i="1"/>
  <c r="H615" i="1"/>
  <c r="H616" i="1"/>
  <c r="H617" i="1"/>
  <c r="H618" i="1"/>
  <c r="H619" i="1"/>
  <c r="H620" i="1"/>
  <c r="H621" i="1"/>
  <c r="H622" i="1"/>
  <c r="H623" i="1"/>
  <c r="H624" i="1"/>
  <c r="H625" i="1"/>
  <c r="H626" i="1"/>
  <c r="H627" i="1"/>
  <c r="H628" i="1"/>
  <c r="H629" i="1"/>
  <c r="H630" i="1"/>
  <c r="H631" i="1"/>
  <c r="H632" i="1"/>
  <c r="H633" i="1"/>
  <c r="H634" i="1"/>
  <c r="H635" i="1"/>
  <c r="H636" i="1"/>
  <c r="H637" i="1"/>
  <c r="H638" i="1"/>
  <c r="H639" i="1"/>
  <c r="H640" i="1"/>
  <c r="H641" i="1"/>
  <c r="H642" i="1"/>
  <c r="H643" i="1"/>
  <c r="H644" i="1"/>
  <c r="H645" i="1"/>
  <c r="H646" i="1"/>
  <c r="H647" i="1"/>
  <c r="H648" i="1"/>
  <c r="H649" i="1"/>
  <c r="H650" i="1"/>
  <c r="H651" i="1"/>
  <c r="H652" i="1"/>
  <c r="H653" i="1"/>
  <c r="H654" i="1"/>
  <c r="H655" i="1"/>
  <c r="H656" i="1"/>
  <c r="H657" i="1"/>
  <c r="H658" i="1"/>
  <c r="H659" i="1"/>
  <c r="H660" i="1"/>
  <c r="H661" i="1"/>
  <c r="H662" i="1"/>
  <c r="H663" i="1"/>
  <c r="H664" i="1"/>
  <c r="H665" i="1"/>
  <c r="H666" i="1"/>
  <c r="H667" i="1"/>
  <c r="H668" i="1"/>
  <c r="H669" i="1"/>
  <c r="H670" i="1"/>
  <c r="H671" i="1"/>
  <c r="H672" i="1"/>
  <c r="H673" i="1"/>
  <c r="H674" i="1"/>
  <c r="H675" i="1"/>
  <c r="H676" i="1"/>
  <c r="H677" i="1"/>
  <c r="H678" i="1"/>
  <c r="H679" i="1"/>
  <c r="H680" i="1"/>
  <c r="H681" i="1"/>
  <c r="H682" i="1"/>
  <c r="H683" i="1"/>
  <c r="H684" i="1"/>
  <c r="H685" i="1"/>
  <c r="H686" i="1"/>
  <c r="H687" i="1"/>
  <c r="H688" i="1"/>
  <c r="H689" i="1"/>
  <c r="H690" i="1"/>
  <c r="H691" i="1"/>
  <c r="H692" i="1"/>
  <c r="H693" i="1"/>
  <c r="H694" i="1"/>
  <c r="H695" i="1"/>
  <c r="H696" i="1"/>
  <c r="H697" i="1"/>
  <c r="H698" i="1"/>
  <c r="H699" i="1"/>
  <c r="H700" i="1"/>
  <c r="H701" i="1"/>
  <c r="H702" i="1"/>
  <c r="H703" i="1"/>
  <c r="H704" i="1"/>
  <c r="H705" i="1"/>
  <c r="H706" i="1"/>
  <c r="H707" i="1"/>
  <c r="H708" i="1"/>
  <c r="H709" i="1"/>
  <c r="H710" i="1"/>
  <c r="H711" i="1"/>
  <c r="H712" i="1"/>
  <c r="H713" i="1"/>
  <c r="H714" i="1"/>
  <c r="H715" i="1"/>
  <c r="H716" i="1"/>
  <c r="H717" i="1"/>
  <c r="H718" i="1"/>
  <c r="H719" i="1"/>
  <c r="H720" i="1"/>
  <c r="H721" i="1"/>
  <c r="H722" i="1"/>
  <c r="H723" i="1"/>
  <c r="H724" i="1"/>
  <c r="H725" i="1"/>
  <c r="H726" i="1"/>
  <c r="H727" i="1"/>
  <c r="H728" i="1"/>
  <c r="H729" i="1"/>
  <c r="H730" i="1"/>
  <c r="H731" i="1"/>
  <c r="H732" i="1"/>
  <c r="H733" i="1"/>
  <c r="H734" i="1"/>
  <c r="H735" i="1"/>
  <c r="H736" i="1"/>
  <c r="H737" i="1"/>
  <c r="H738" i="1"/>
  <c r="H739" i="1"/>
  <c r="H740" i="1"/>
  <c r="H741" i="1"/>
  <c r="H742" i="1"/>
  <c r="H743" i="1"/>
  <c r="H744" i="1"/>
  <c r="H745" i="1"/>
  <c r="H746" i="1"/>
  <c r="H747" i="1"/>
  <c r="H748" i="1"/>
  <c r="H749" i="1"/>
  <c r="H750" i="1"/>
  <c r="H751" i="1"/>
  <c r="H752" i="1"/>
  <c r="H753" i="1"/>
  <c r="H754" i="1"/>
  <c r="H755" i="1"/>
  <c r="H756" i="1"/>
  <c r="H757" i="1"/>
  <c r="H758" i="1"/>
  <c r="H759" i="1"/>
  <c r="H760" i="1"/>
  <c r="H761" i="1"/>
  <c r="H762" i="1"/>
  <c r="H763" i="1"/>
  <c r="H764" i="1"/>
  <c r="H765" i="1"/>
  <c r="H766" i="1"/>
  <c r="H767" i="1"/>
  <c r="H768" i="1"/>
  <c r="H769" i="1"/>
  <c r="H770" i="1"/>
  <c r="H771" i="1"/>
  <c r="H772" i="1"/>
  <c r="H773" i="1"/>
  <c r="H774" i="1"/>
  <c r="H775" i="1"/>
  <c r="H776" i="1"/>
  <c r="H777" i="1"/>
  <c r="H778" i="1"/>
  <c r="H779" i="1"/>
  <c r="H780" i="1"/>
  <c r="H781" i="1"/>
  <c r="H782" i="1"/>
  <c r="H783" i="1"/>
  <c r="H784" i="1"/>
  <c r="H785" i="1"/>
  <c r="H786" i="1"/>
  <c r="H787" i="1"/>
  <c r="H788" i="1"/>
  <c r="H789" i="1"/>
  <c r="H790" i="1"/>
  <c r="H791" i="1"/>
  <c r="H792" i="1"/>
  <c r="H793" i="1"/>
  <c r="H794" i="1"/>
  <c r="H795" i="1"/>
  <c r="H796" i="1"/>
  <c r="H797" i="1"/>
  <c r="H798" i="1"/>
  <c r="H799" i="1"/>
  <c r="H800" i="1"/>
  <c r="H801" i="1"/>
  <c r="H802" i="1"/>
  <c r="H803" i="1"/>
  <c r="H804" i="1"/>
  <c r="H805" i="1"/>
  <c r="H806" i="1"/>
  <c r="H807" i="1"/>
  <c r="H808" i="1"/>
  <c r="H809" i="1"/>
  <c r="H810" i="1"/>
  <c r="H811" i="1"/>
  <c r="H812" i="1"/>
  <c r="H813" i="1"/>
  <c r="H814" i="1"/>
  <c r="H815" i="1"/>
  <c r="H816" i="1"/>
  <c r="H817" i="1"/>
  <c r="H818" i="1"/>
  <c r="H819" i="1"/>
  <c r="H820" i="1"/>
  <c r="H821" i="1"/>
  <c r="H822" i="1"/>
  <c r="H823" i="1"/>
  <c r="H824" i="1"/>
  <c r="H825" i="1"/>
  <c r="H826" i="1"/>
  <c r="H827" i="1"/>
  <c r="H828" i="1"/>
  <c r="H829" i="1"/>
  <c r="H830" i="1"/>
  <c r="H831" i="1"/>
  <c r="H832" i="1"/>
  <c r="H833" i="1"/>
  <c r="H834" i="1"/>
  <c r="H835" i="1"/>
  <c r="H836" i="1"/>
  <c r="H837" i="1"/>
  <c r="H838" i="1"/>
  <c r="H839" i="1"/>
  <c r="H840" i="1"/>
  <c r="H841" i="1"/>
  <c r="H842" i="1"/>
  <c r="H843" i="1"/>
  <c r="H844" i="1"/>
  <c r="H845" i="1"/>
  <c r="H846" i="1"/>
  <c r="H847" i="1"/>
  <c r="H848" i="1"/>
  <c r="H849" i="1"/>
  <c r="H850" i="1"/>
  <c r="H851" i="1"/>
  <c r="H852" i="1"/>
  <c r="H853" i="1"/>
  <c r="H854" i="1"/>
  <c r="H855" i="1"/>
  <c r="H856" i="1"/>
  <c r="H857" i="1"/>
  <c r="H858" i="1"/>
  <c r="H859" i="1"/>
  <c r="H860" i="1"/>
  <c r="H861" i="1"/>
  <c r="H862" i="1"/>
  <c r="H863" i="1"/>
  <c r="H864" i="1"/>
  <c r="H865" i="1"/>
  <c r="H866" i="1"/>
  <c r="H867" i="1"/>
  <c r="H868" i="1"/>
  <c r="H869" i="1"/>
  <c r="H870" i="1"/>
  <c r="H871" i="1"/>
  <c r="H872" i="1"/>
  <c r="H873" i="1"/>
  <c r="H874" i="1"/>
  <c r="H875" i="1"/>
  <c r="H876" i="1"/>
  <c r="H877" i="1"/>
  <c r="H878" i="1"/>
  <c r="H879" i="1"/>
  <c r="H880" i="1"/>
  <c r="H881" i="1"/>
  <c r="H882" i="1"/>
  <c r="H883" i="1"/>
  <c r="H884" i="1"/>
  <c r="H885" i="1"/>
  <c r="H886" i="1"/>
  <c r="H887" i="1"/>
  <c r="H888" i="1"/>
  <c r="H889" i="1"/>
  <c r="H890" i="1"/>
  <c r="H891" i="1"/>
  <c r="H892" i="1"/>
  <c r="H893" i="1"/>
  <c r="H894" i="1"/>
  <c r="H895" i="1"/>
  <c r="H896" i="1"/>
  <c r="H897" i="1"/>
  <c r="H898" i="1"/>
  <c r="H899" i="1"/>
  <c r="H900" i="1"/>
  <c r="H901" i="1"/>
  <c r="H902" i="1"/>
  <c r="H903" i="1"/>
  <c r="H904" i="1"/>
  <c r="H905" i="1"/>
  <c r="H906" i="1"/>
  <c r="H907" i="1"/>
  <c r="H908" i="1"/>
  <c r="H909" i="1"/>
  <c r="H910" i="1"/>
  <c r="H911" i="1"/>
  <c r="H912" i="1"/>
  <c r="H913" i="1"/>
  <c r="H914" i="1"/>
  <c r="H915" i="1"/>
  <c r="H916" i="1"/>
  <c r="H917" i="1"/>
  <c r="H918" i="1"/>
  <c r="H919" i="1"/>
  <c r="H920" i="1"/>
  <c r="H921" i="1"/>
  <c r="H922" i="1"/>
  <c r="H923" i="1"/>
  <c r="H924" i="1"/>
  <c r="H925" i="1"/>
  <c r="H926" i="1"/>
  <c r="H927" i="1"/>
  <c r="H928" i="1"/>
  <c r="H929" i="1"/>
  <c r="H930" i="1"/>
  <c r="H931" i="1"/>
  <c r="H932" i="1"/>
  <c r="H933" i="1"/>
  <c r="H934" i="1"/>
  <c r="H935" i="1"/>
  <c r="H936" i="1"/>
  <c r="H937" i="1"/>
  <c r="H938" i="1"/>
  <c r="H939" i="1"/>
  <c r="H940" i="1"/>
  <c r="H941" i="1"/>
  <c r="H942" i="1"/>
  <c r="H943" i="1"/>
  <c r="H944" i="1"/>
  <c r="H945" i="1"/>
  <c r="H946" i="1"/>
  <c r="H947" i="1"/>
  <c r="H948" i="1"/>
  <c r="H949" i="1"/>
  <c r="H950" i="1"/>
  <c r="H951" i="1"/>
  <c r="H952" i="1"/>
  <c r="H953" i="1"/>
  <c r="H954" i="1"/>
  <c r="H955" i="1"/>
  <c r="H956" i="1"/>
  <c r="H957" i="1"/>
  <c r="H958" i="1"/>
  <c r="H959" i="1"/>
  <c r="H960" i="1"/>
  <c r="H961" i="1"/>
  <c r="H962" i="1"/>
  <c r="H963" i="1"/>
  <c r="H964" i="1"/>
  <c r="H965" i="1"/>
  <c r="H966" i="1"/>
  <c r="H967" i="1"/>
  <c r="H968" i="1"/>
  <c r="H969" i="1"/>
  <c r="H970" i="1"/>
  <c r="H971" i="1"/>
  <c r="H972" i="1"/>
  <c r="H973" i="1"/>
  <c r="H974" i="1"/>
  <c r="H975" i="1"/>
  <c r="H976" i="1"/>
  <c r="H977" i="1"/>
  <c r="H978" i="1"/>
  <c r="H979" i="1"/>
  <c r="H980" i="1"/>
  <c r="H981" i="1"/>
  <c r="H982" i="1"/>
  <c r="H983" i="1"/>
  <c r="H984" i="1"/>
  <c r="H985" i="1"/>
  <c r="H986" i="1"/>
  <c r="H987" i="1"/>
  <c r="H988" i="1"/>
  <c r="H989" i="1"/>
  <c r="H990" i="1"/>
  <c r="H991" i="1"/>
  <c r="H992" i="1"/>
  <c r="H993" i="1"/>
  <c r="H994" i="1"/>
  <c r="H995" i="1"/>
  <c r="H996" i="1"/>
  <c r="H997" i="1"/>
  <c r="H998" i="1"/>
  <c r="H999" i="1"/>
  <c r="H1000" i="1"/>
  <c r="H1001" i="1"/>
  <c r="H2" i="1"/>
  <c r="AA1048572" i="1" l="1"/>
  <c r="AA1048571" i="1"/>
  <c r="L4" i="1"/>
  <c r="L7" i="1"/>
  <c r="L1000" i="1" l="1"/>
  <c r="L997" i="1"/>
  <c r="L996" i="1"/>
  <c r="L995" i="1"/>
  <c r="L994" i="1"/>
  <c r="L993" i="1"/>
  <c r="L992" i="1"/>
  <c r="L989" i="1"/>
  <c r="L987" i="1"/>
  <c r="L984" i="1"/>
  <c r="L983" i="1"/>
  <c r="L982" i="1"/>
  <c r="L981" i="1"/>
  <c r="L980" i="1"/>
  <c r="L979" i="1"/>
  <c r="L978" i="1"/>
  <c r="L977" i="1"/>
  <c r="L976" i="1"/>
  <c r="L974" i="1"/>
  <c r="L973" i="1"/>
  <c r="L971" i="1"/>
  <c r="L969" i="1"/>
  <c r="L968" i="1"/>
  <c r="L966" i="1"/>
  <c r="L964" i="1"/>
  <c r="L963" i="1"/>
  <c r="L962" i="1"/>
  <c r="L961" i="1"/>
  <c r="L960" i="1"/>
  <c r="L959" i="1"/>
  <c r="L958" i="1"/>
  <c r="L957" i="1"/>
  <c r="L956" i="1"/>
  <c r="L955" i="1"/>
  <c r="L953" i="1"/>
  <c r="L952" i="1"/>
  <c r="L951" i="1"/>
  <c r="L950" i="1"/>
  <c r="L948" i="1"/>
  <c r="L947" i="1"/>
  <c r="L946" i="1"/>
  <c r="L945" i="1"/>
  <c r="L944" i="1"/>
  <c r="L943" i="1"/>
  <c r="L942" i="1"/>
  <c r="L941" i="1"/>
  <c r="L940" i="1"/>
  <c r="L938" i="1"/>
  <c r="L935" i="1"/>
  <c r="L933" i="1"/>
  <c r="L932" i="1"/>
  <c r="L931" i="1"/>
  <c r="L929" i="1"/>
  <c r="L926" i="1"/>
  <c r="L925" i="1"/>
  <c r="L923" i="1"/>
  <c r="L922" i="1"/>
  <c r="L921" i="1"/>
  <c r="L920" i="1"/>
  <c r="L918" i="1"/>
  <c r="L917" i="1"/>
  <c r="L912" i="1"/>
  <c r="L911" i="1"/>
  <c r="L910" i="1"/>
  <c r="L909" i="1"/>
  <c r="L906" i="1"/>
  <c r="L903" i="1"/>
  <c r="L902" i="1"/>
  <c r="L900" i="1"/>
  <c r="L899" i="1"/>
  <c r="L898" i="1"/>
  <c r="L896" i="1"/>
  <c r="L895" i="1"/>
  <c r="L893" i="1"/>
  <c r="L892" i="1"/>
  <c r="L891" i="1"/>
  <c r="L890" i="1"/>
  <c r="L889" i="1"/>
  <c r="L887" i="1"/>
  <c r="L886" i="1"/>
  <c r="L884" i="1"/>
  <c r="L883" i="1"/>
  <c r="L882" i="1"/>
  <c r="L881" i="1"/>
  <c r="L880" i="1"/>
  <c r="L879" i="1"/>
  <c r="L878" i="1"/>
  <c r="L876" i="1"/>
  <c r="L873" i="1"/>
  <c r="L872" i="1"/>
  <c r="L869" i="1"/>
  <c r="L868" i="1"/>
  <c r="L866" i="1"/>
  <c r="L863" i="1"/>
  <c r="L861" i="1"/>
  <c r="L859" i="1"/>
  <c r="L857" i="1"/>
  <c r="L856" i="1"/>
  <c r="L855" i="1"/>
  <c r="L854" i="1"/>
  <c r="L853" i="1"/>
  <c r="L851" i="1"/>
  <c r="L850" i="1"/>
  <c r="L849" i="1"/>
  <c r="L847" i="1"/>
  <c r="L846" i="1"/>
  <c r="L842" i="1"/>
  <c r="L840" i="1"/>
  <c r="L838" i="1"/>
  <c r="L837" i="1"/>
  <c r="L836" i="1"/>
  <c r="L835" i="1"/>
  <c r="L833" i="1"/>
  <c r="L831" i="1"/>
  <c r="L830" i="1"/>
  <c r="L827" i="1"/>
  <c r="L825" i="1"/>
  <c r="L824" i="1"/>
  <c r="L823" i="1"/>
  <c r="L821" i="1"/>
  <c r="L820" i="1"/>
  <c r="L819" i="1"/>
  <c r="L818" i="1"/>
  <c r="L816" i="1"/>
  <c r="L814" i="1"/>
  <c r="L812" i="1"/>
  <c r="L811" i="1"/>
  <c r="L810" i="1"/>
  <c r="L809" i="1"/>
  <c r="L808" i="1"/>
  <c r="L806" i="1"/>
  <c r="L804" i="1"/>
  <c r="L803" i="1"/>
  <c r="L802" i="1"/>
  <c r="L801" i="1"/>
  <c r="L800" i="1"/>
  <c r="L799" i="1"/>
  <c r="L798" i="1"/>
  <c r="L797" i="1"/>
  <c r="L796" i="1"/>
  <c r="L795" i="1"/>
  <c r="L793" i="1"/>
  <c r="L792" i="1"/>
  <c r="L791" i="1"/>
  <c r="L788" i="1"/>
  <c r="L787" i="1"/>
  <c r="L786" i="1"/>
  <c r="L784" i="1"/>
  <c r="L783" i="1"/>
  <c r="L781" i="1"/>
  <c r="L780" i="1"/>
  <c r="L779" i="1"/>
  <c r="L777" i="1"/>
  <c r="L773" i="1"/>
  <c r="L772" i="1"/>
  <c r="L770" i="1"/>
  <c r="L769" i="1"/>
  <c r="L768" i="1"/>
  <c r="L766" i="1"/>
  <c r="L765" i="1"/>
  <c r="L763" i="1"/>
  <c r="L762" i="1"/>
  <c r="L761" i="1"/>
  <c r="L760" i="1"/>
  <c r="L759" i="1"/>
  <c r="L758" i="1"/>
  <c r="L757" i="1"/>
  <c r="L756" i="1"/>
  <c r="L755" i="1"/>
  <c r="L753" i="1"/>
  <c r="L751" i="1"/>
  <c r="L750" i="1"/>
  <c r="L747" i="1"/>
  <c r="L745" i="1"/>
  <c r="L742" i="1"/>
  <c r="L741" i="1"/>
  <c r="L740" i="1"/>
  <c r="L738" i="1"/>
  <c r="L737" i="1"/>
  <c r="L736" i="1"/>
  <c r="L734" i="1"/>
  <c r="L733" i="1"/>
  <c r="L732" i="1"/>
  <c r="L730" i="1"/>
  <c r="L728" i="1"/>
  <c r="L727" i="1"/>
  <c r="L724" i="1"/>
  <c r="L722" i="1"/>
  <c r="L721" i="1"/>
  <c r="L720" i="1"/>
  <c r="L719" i="1"/>
  <c r="L718" i="1"/>
  <c r="L717" i="1"/>
  <c r="L716" i="1"/>
  <c r="L711" i="1"/>
  <c r="L709" i="1"/>
  <c r="L707" i="1"/>
  <c r="L706" i="1"/>
  <c r="L705" i="1"/>
  <c r="L704" i="1"/>
  <c r="L703" i="1"/>
  <c r="L702" i="1"/>
  <c r="L701" i="1"/>
  <c r="L700" i="1"/>
  <c r="L698" i="1"/>
  <c r="L697" i="1"/>
  <c r="L696" i="1"/>
  <c r="L694" i="1"/>
  <c r="L692" i="1"/>
  <c r="L690" i="1"/>
  <c r="L688" i="1"/>
  <c r="L687" i="1"/>
  <c r="L686" i="1"/>
  <c r="L685" i="1"/>
  <c r="L683" i="1"/>
  <c r="L681" i="1"/>
  <c r="L680" i="1"/>
  <c r="L678" i="1"/>
  <c r="L677" i="1"/>
  <c r="L676" i="1"/>
  <c r="L673" i="1"/>
  <c r="L670" i="1"/>
  <c r="L669" i="1"/>
  <c r="L668" i="1"/>
  <c r="L667" i="1"/>
  <c r="L666" i="1"/>
  <c r="L664" i="1"/>
  <c r="L662" i="1"/>
  <c r="L661" i="1"/>
  <c r="L658" i="1"/>
  <c r="L656" i="1"/>
  <c r="L654" i="1"/>
  <c r="L653" i="1"/>
  <c r="L652" i="1"/>
  <c r="L651" i="1"/>
  <c r="L650" i="1"/>
  <c r="L649" i="1"/>
  <c r="L648" i="1"/>
  <c r="L647" i="1"/>
  <c r="L646" i="1"/>
  <c r="L645" i="1"/>
  <c r="L643" i="1"/>
  <c r="L642" i="1"/>
  <c r="L641" i="1"/>
  <c r="L638" i="1"/>
  <c r="L637" i="1"/>
  <c r="L635" i="1"/>
  <c r="L634" i="1"/>
  <c r="L633" i="1"/>
  <c r="L632" i="1"/>
  <c r="L631" i="1"/>
  <c r="L630" i="1"/>
  <c r="L627" i="1"/>
  <c r="L625" i="1"/>
  <c r="L623" i="1"/>
  <c r="L621" i="1"/>
  <c r="L620" i="1"/>
  <c r="L617" i="1"/>
  <c r="L613" i="1"/>
  <c r="L610" i="1"/>
  <c r="L609" i="1"/>
  <c r="L608" i="1"/>
  <c r="L607" i="1"/>
  <c r="L606" i="1"/>
  <c r="L604" i="1"/>
  <c r="L603" i="1"/>
  <c r="L602" i="1"/>
  <c r="L601" i="1"/>
  <c r="L599" i="1"/>
  <c r="L597" i="1"/>
  <c r="L596" i="1"/>
  <c r="L595" i="1"/>
  <c r="L593" i="1"/>
  <c r="L591" i="1"/>
  <c r="L589" i="1"/>
  <c r="L588" i="1"/>
  <c r="L586" i="1"/>
  <c r="L585" i="1"/>
  <c r="L584" i="1"/>
  <c r="L583" i="1"/>
  <c r="L582" i="1"/>
  <c r="L580" i="1"/>
  <c r="L578" i="1"/>
  <c r="L576" i="1"/>
  <c r="L574" i="1"/>
  <c r="L573" i="1"/>
  <c r="L571" i="1"/>
  <c r="L570" i="1"/>
  <c r="L569" i="1"/>
  <c r="L567" i="1"/>
  <c r="L566" i="1"/>
  <c r="L564" i="1"/>
  <c r="L563" i="1"/>
  <c r="L561" i="1"/>
  <c r="L560" i="1"/>
  <c r="L559" i="1"/>
  <c r="L556" i="1"/>
  <c r="L554" i="1"/>
  <c r="L553" i="1"/>
  <c r="L552" i="1"/>
  <c r="L551" i="1"/>
  <c r="L550" i="1"/>
  <c r="L549" i="1"/>
  <c r="L548" i="1"/>
  <c r="L547" i="1"/>
  <c r="L546" i="1"/>
  <c r="L545" i="1"/>
  <c r="L543" i="1"/>
  <c r="L542" i="1"/>
  <c r="L541" i="1"/>
  <c r="L540" i="1"/>
  <c r="L539" i="1"/>
  <c r="L538" i="1"/>
  <c r="L537" i="1"/>
  <c r="L535" i="1"/>
  <c r="L533" i="1"/>
  <c r="L530" i="1"/>
  <c r="L527" i="1"/>
  <c r="L526" i="1"/>
  <c r="L525" i="1"/>
  <c r="L522" i="1"/>
  <c r="L521" i="1"/>
  <c r="L520" i="1"/>
  <c r="L519" i="1"/>
  <c r="L518" i="1"/>
  <c r="L517" i="1"/>
  <c r="L515" i="1"/>
  <c r="L514" i="1"/>
  <c r="L512" i="1"/>
  <c r="L511" i="1"/>
  <c r="L510" i="1"/>
  <c r="L509" i="1"/>
  <c r="L508" i="1"/>
  <c r="L506" i="1"/>
  <c r="L505" i="1"/>
  <c r="L502" i="1"/>
  <c r="L501" i="1"/>
  <c r="L499" i="1"/>
  <c r="L498" i="1"/>
  <c r="L497" i="1"/>
  <c r="L496" i="1"/>
  <c r="L493" i="1"/>
  <c r="L492" i="1"/>
  <c r="L491" i="1"/>
  <c r="L489" i="1"/>
  <c r="L487" i="1"/>
  <c r="L486" i="1"/>
  <c r="L485" i="1"/>
  <c r="L484" i="1"/>
  <c r="L483" i="1"/>
  <c r="L480" i="1"/>
  <c r="L478" i="1"/>
  <c r="L475" i="1"/>
  <c r="L474" i="1"/>
  <c r="L471" i="1"/>
  <c r="L469" i="1"/>
  <c r="L468" i="1"/>
  <c r="L467" i="1"/>
  <c r="L466" i="1"/>
  <c r="L464" i="1"/>
  <c r="L463" i="1"/>
  <c r="L462" i="1"/>
  <c r="L461" i="1"/>
  <c r="L459" i="1"/>
  <c r="L458" i="1"/>
  <c r="L457" i="1"/>
  <c r="L456" i="1"/>
  <c r="L455" i="1"/>
  <c r="L454" i="1"/>
  <c r="L453" i="1"/>
  <c r="L452" i="1"/>
  <c r="L451" i="1"/>
  <c r="L450" i="1"/>
  <c r="L445" i="1"/>
  <c r="L444" i="1"/>
  <c r="L443" i="1"/>
  <c r="L441" i="1"/>
  <c r="L440" i="1"/>
  <c r="L439" i="1"/>
  <c r="L438" i="1"/>
  <c r="L433" i="1"/>
  <c r="L432" i="1"/>
  <c r="L431" i="1"/>
  <c r="L430" i="1"/>
  <c r="L428" i="1"/>
  <c r="L427" i="1"/>
  <c r="L426" i="1"/>
  <c r="L424" i="1"/>
  <c r="L423" i="1"/>
  <c r="L422" i="1"/>
  <c r="L420" i="1"/>
  <c r="L419" i="1"/>
  <c r="L418" i="1"/>
  <c r="L416" i="1"/>
  <c r="L415" i="1"/>
  <c r="L412" i="1"/>
  <c r="L411" i="1"/>
  <c r="L406" i="1"/>
  <c r="L405" i="1"/>
  <c r="L404" i="1"/>
  <c r="L402" i="1"/>
  <c r="L401" i="1"/>
  <c r="L400" i="1"/>
  <c r="L399" i="1"/>
  <c r="L398" i="1"/>
  <c r="L397" i="1"/>
  <c r="L396" i="1"/>
  <c r="L395" i="1"/>
  <c r="L394" i="1"/>
  <c r="L392" i="1"/>
  <c r="L391" i="1"/>
  <c r="L390" i="1"/>
  <c r="L389" i="1"/>
  <c r="L388" i="1"/>
  <c r="L386" i="1"/>
  <c r="L385" i="1"/>
  <c r="L384" i="1"/>
  <c r="L383" i="1"/>
  <c r="L382" i="1"/>
  <c r="L381" i="1"/>
  <c r="L380" i="1"/>
  <c r="L379" i="1"/>
  <c r="L376" i="1"/>
  <c r="L375" i="1"/>
  <c r="L374" i="1"/>
  <c r="L373" i="1"/>
  <c r="L372" i="1"/>
  <c r="L371" i="1"/>
  <c r="L368" i="1"/>
  <c r="L367" i="1"/>
  <c r="L366" i="1"/>
  <c r="L364" i="1"/>
  <c r="L362" i="1"/>
  <c r="L361" i="1"/>
  <c r="L360" i="1"/>
  <c r="L358" i="1"/>
  <c r="L357" i="1"/>
  <c r="L354" i="1"/>
  <c r="L352" i="1"/>
  <c r="L351" i="1"/>
  <c r="L350" i="1"/>
  <c r="L348" i="1"/>
  <c r="L347" i="1"/>
  <c r="L345" i="1"/>
  <c r="L344" i="1"/>
  <c r="L343" i="1"/>
  <c r="L342" i="1"/>
  <c r="L341" i="1"/>
  <c r="L340" i="1"/>
  <c r="L339" i="1"/>
  <c r="L337" i="1"/>
  <c r="L336" i="1"/>
  <c r="L334" i="1"/>
  <c r="L332" i="1"/>
  <c r="L331" i="1"/>
  <c r="L330" i="1"/>
  <c r="L329" i="1"/>
  <c r="L328" i="1"/>
  <c r="L327" i="1"/>
  <c r="L325" i="1"/>
  <c r="L324" i="1"/>
  <c r="L322" i="1"/>
  <c r="L319" i="1"/>
  <c r="L318" i="1"/>
  <c r="L317" i="1"/>
  <c r="L316" i="1"/>
  <c r="L312" i="1"/>
  <c r="L306" i="1"/>
  <c r="L305" i="1"/>
  <c r="L303" i="1"/>
  <c r="L302" i="1"/>
  <c r="L301" i="1"/>
  <c r="L300" i="1"/>
  <c r="L299" i="1"/>
  <c r="L296" i="1"/>
  <c r="L295" i="1"/>
  <c r="L294" i="1"/>
  <c r="L292" i="1"/>
  <c r="L291" i="1"/>
  <c r="L289" i="1"/>
  <c r="L287" i="1"/>
  <c r="L285" i="1"/>
  <c r="L284" i="1"/>
  <c r="L283" i="1"/>
  <c r="L280" i="1"/>
  <c r="L279" i="1"/>
  <c r="L278" i="1"/>
  <c r="L277" i="1"/>
  <c r="L275" i="1"/>
  <c r="L274" i="1"/>
  <c r="L273" i="1"/>
  <c r="L272" i="1"/>
  <c r="L271" i="1"/>
  <c r="L270" i="1"/>
  <c r="L269" i="1"/>
  <c r="L268" i="1"/>
  <c r="L267" i="1"/>
  <c r="L266" i="1"/>
  <c r="L263" i="1"/>
  <c r="L262" i="1"/>
  <c r="L260" i="1"/>
  <c r="L259" i="1"/>
  <c r="L257" i="1"/>
  <c r="L256" i="1"/>
  <c r="L254" i="1"/>
  <c r="L251" i="1"/>
  <c r="L250" i="1"/>
  <c r="L249" i="1"/>
  <c r="L248" i="1"/>
  <c r="L247" i="1"/>
  <c r="L245" i="1"/>
  <c r="L244" i="1"/>
  <c r="L241" i="1"/>
  <c r="L239" i="1"/>
  <c r="L238" i="1"/>
  <c r="L237" i="1"/>
  <c r="L236" i="1"/>
  <c r="L234" i="1"/>
  <c r="L230" i="1"/>
  <c r="L229" i="1"/>
  <c r="L227" i="1"/>
  <c r="L226" i="1"/>
  <c r="L225" i="1"/>
  <c r="L224" i="1"/>
  <c r="L223" i="1"/>
  <c r="L221" i="1"/>
  <c r="L219" i="1"/>
  <c r="L217" i="1"/>
  <c r="L216" i="1"/>
  <c r="L215" i="1"/>
  <c r="L214" i="1"/>
  <c r="L213" i="1"/>
  <c r="L212" i="1"/>
  <c r="L210" i="1"/>
  <c r="L207" i="1"/>
  <c r="L205" i="1"/>
  <c r="L204" i="1"/>
  <c r="L203" i="1"/>
  <c r="L201" i="1"/>
  <c r="L200" i="1"/>
  <c r="L199" i="1"/>
  <c r="L198" i="1"/>
  <c r="L197" i="1"/>
  <c r="L196" i="1"/>
  <c r="L195" i="1"/>
  <c r="L194" i="1"/>
  <c r="L193" i="1"/>
  <c r="L190" i="1"/>
  <c r="L187" i="1"/>
  <c r="L186" i="1"/>
  <c r="L184" i="1"/>
  <c r="L183" i="1"/>
  <c r="L182" i="1"/>
  <c r="L181" i="1"/>
  <c r="L180" i="1"/>
  <c r="L179" i="1"/>
  <c r="L178" i="1"/>
  <c r="L176" i="1"/>
  <c r="L174" i="1"/>
  <c r="L172" i="1"/>
  <c r="L171" i="1"/>
  <c r="L168" i="1"/>
  <c r="L167" i="1"/>
  <c r="L166" i="1"/>
  <c r="L165" i="1"/>
  <c r="L164" i="1"/>
  <c r="L163" i="1"/>
  <c r="L161" i="1"/>
  <c r="L160" i="1"/>
  <c r="L159" i="1"/>
  <c r="L156" i="1"/>
  <c r="L155" i="1"/>
  <c r="L152" i="1"/>
  <c r="L150" i="1"/>
  <c r="L146" i="1"/>
  <c r="L144" i="1"/>
  <c r="L143" i="1"/>
  <c r="L142" i="1"/>
  <c r="L141" i="1"/>
  <c r="L140" i="1"/>
  <c r="L139" i="1"/>
  <c r="L138" i="1"/>
  <c r="L137" i="1"/>
  <c r="L135" i="1"/>
  <c r="L134" i="1"/>
  <c r="L133" i="1"/>
  <c r="L132" i="1"/>
  <c r="L131" i="1"/>
  <c r="L129" i="1"/>
  <c r="L125" i="1"/>
  <c r="L124" i="1"/>
  <c r="L122" i="1"/>
  <c r="L120" i="1"/>
  <c r="L119" i="1"/>
  <c r="L118" i="1"/>
  <c r="L117" i="1"/>
  <c r="L116" i="1"/>
  <c r="L113" i="1"/>
  <c r="L112" i="1"/>
  <c r="L111" i="1"/>
  <c r="L108" i="1"/>
  <c r="L104" i="1"/>
  <c r="L103" i="1"/>
  <c r="L102" i="1"/>
  <c r="L100" i="1"/>
  <c r="L98" i="1"/>
  <c r="L96" i="1"/>
  <c r="L95" i="1"/>
  <c r="L94" i="1"/>
  <c r="L92" i="1"/>
  <c r="L91" i="1"/>
  <c r="L90" i="1"/>
  <c r="L88" i="1"/>
  <c r="L87" i="1"/>
  <c r="L86" i="1"/>
  <c r="L85" i="1"/>
  <c r="L83" i="1"/>
  <c r="L82" i="1"/>
  <c r="L81" i="1"/>
  <c r="L79" i="1"/>
  <c r="L78" i="1"/>
  <c r="L77" i="1"/>
  <c r="L76" i="1"/>
  <c r="L73" i="1"/>
  <c r="L72" i="1"/>
  <c r="L69" i="1"/>
  <c r="L68" i="1"/>
  <c r="L67" i="1"/>
  <c r="L64" i="1"/>
  <c r="L63" i="1"/>
  <c r="L62" i="1"/>
  <c r="L60" i="1"/>
  <c r="L59" i="1"/>
  <c r="L58" i="1"/>
  <c r="L57" i="1"/>
  <c r="L55" i="1"/>
  <c r="L53" i="1"/>
  <c r="L52" i="1"/>
  <c r="L51" i="1"/>
  <c r="L50" i="1"/>
  <c r="L49" i="1"/>
  <c r="L47" i="1"/>
  <c r="L45" i="1"/>
  <c r="L44" i="1"/>
  <c r="L43" i="1"/>
  <c r="L39" i="1"/>
  <c r="L37" i="1"/>
  <c r="L36" i="1"/>
  <c r="L35" i="1"/>
  <c r="L33" i="1"/>
  <c r="L31" i="1"/>
  <c r="L30" i="1"/>
  <c r="L25" i="1"/>
  <c r="L23" i="1"/>
  <c r="L22" i="1"/>
  <c r="L20" i="1"/>
  <c r="L19" i="1"/>
  <c r="L16" i="1"/>
  <c r="L15" i="1"/>
  <c r="L13" i="1"/>
  <c r="L12" i="1"/>
  <c r="L9" i="1"/>
  <c r="A5" i="7" s="1" a="1"/>
  <c r="A5" i="7" s="1"/>
  <c r="L8" i="1"/>
  <c r="L6" i="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E885D551-EAFF-4F28-BE0B-E2F093FFE8E2}"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443E2BAC-4BD0-46BC-818A-4E93F4EA7A9E}" name="WorksheetConnection_Data analyis real project.xlsx!Table2" type="102" refreshedVersion="8" minRefreshableVersion="5">
    <extLst>
      <ext xmlns:x15="http://schemas.microsoft.com/office/spreadsheetml/2010/11/main" uri="{DE250136-89BD-433C-8126-D09CA5730AF9}">
        <x15:connection id="Table2" autoDelete="1">
          <x15:rangePr sourceName="_xlcn.WorksheetConnection_Dataanalyisrealproject.xlsxTable21"/>
        </x15:connection>
      </ext>
    </extLs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<sst xmlns="http://schemas.openxmlformats.org/spreadsheetml/2006/main" count="12155" uniqueCount="6234">
  <si>
    <t>Order ID</t>
  </si>
  <si>
    <t>Order Date</t>
  </si>
  <si>
    <t>Customer ID</t>
  </si>
  <si>
    <t>Product ID</t>
  </si>
  <si>
    <t>Quantity</t>
  </si>
  <si>
    <t>Customer Name</t>
  </si>
  <si>
    <t>Email</t>
  </si>
  <si>
    <t>Country</t>
  </si>
  <si>
    <t>Coffee Type</t>
  </si>
  <si>
    <t>Roast Type</t>
  </si>
  <si>
    <t>Size</t>
  </si>
  <si>
    <t>Unit Price</t>
  </si>
  <si>
    <t>Sales</t>
  </si>
  <si>
    <t>QEV-37451-860</t>
  </si>
  <si>
    <t>17670-51384-MA</t>
  </si>
  <si>
    <t>R-M-1</t>
  </si>
  <si>
    <t>E-M-0.5</t>
  </si>
  <si>
    <t>FAA-43335-268</t>
  </si>
  <si>
    <t>21125-22134-PX</t>
  </si>
  <si>
    <t>A-L-1</t>
  </si>
  <si>
    <t>KAC-83089-793</t>
  </si>
  <si>
    <t>23806-46781-OU</t>
  </si>
  <si>
    <t>E-M-1</t>
  </si>
  <si>
    <t>R-L-2.5</t>
  </si>
  <si>
    <t>CVP-18956-553</t>
  </si>
  <si>
    <t>86561-91660-RB</t>
  </si>
  <si>
    <t>L-D-1</t>
  </si>
  <si>
    <t>IPP-31994-879</t>
  </si>
  <si>
    <t>65223-29612-CB</t>
  </si>
  <si>
    <t>E-D-0.5</t>
  </si>
  <si>
    <t>SNZ-65340-705</t>
  </si>
  <si>
    <t>21134-81676-FR</t>
  </si>
  <si>
    <t>L-L-0.2</t>
  </si>
  <si>
    <t>EZT-46571-659</t>
  </si>
  <si>
    <t>03396-68805-ZC</t>
  </si>
  <si>
    <t>R-M-0.5</t>
  </si>
  <si>
    <t>NWQ-70061-912</t>
  </si>
  <si>
    <t>61021-27840-ZN</t>
  </si>
  <si>
    <t>BKK-47233-845</t>
  </si>
  <si>
    <t>76239-90137-UQ</t>
  </si>
  <si>
    <t>A-D-1</t>
  </si>
  <si>
    <t>VQR-01002-970</t>
  </si>
  <si>
    <t>49315-21985-BB</t>
  </si>
  <si>
    <t>E-L-2.5</t>
  </si>
  <si>
    <t>SZW-48378-399</t>
  </si>
  <si>
    <t>34136-36674-OM</t>
  </si>
  <si>
    <t>ITA-87418-783</t>
  </si>
  <si>
    <t>39396-12890-PE</t>
  </si>
  <si>
    <t>R-D-2.5</t>
  </si>
  <si>
    <t>GNZ-46006-527</t>
  </si>
  <si>
    <t>95875-73336-RG</t>
  </si>
  <si>
    <t>L-D-0.2</t>
  </si>
  <si>
    <t>FYQ-78248-319</t>
  </si>
  <si>
    <t>25473-43727-BY</t>
  </si>
  <si>
    <t>R-M-2.5</t>
  </si>
  <si>
    <t>VAU-44387-624</t>
  </si>
  <si>
    <t>99643-51048-IQ</t>
  </si>
  <si>
    <t>A-M-0.2</t>
  </si>
  <si>
    <t>RDW-33155-159</t>
  </si>
  <si>
    <t>62173-15287-CU</t>
  </si>
  <si>
    <t>TDZ-59011-211</t>
  </si>
  <si>
    <t>57611-05522-ST</t>
  </si>
  <si>
    <t>IDU-25793-399</t>
  </si>
  <si>
    <t>76664-37050-DT</t>
  </si>
  <si>
    <t>E-D-0.2</t>
  </si>
  <si>
    <t>NUO-20013-488</t>
  </si>
  <si>
    <t>03090-88267-BQ</t>
  </si>
  <si>
    <t>A-D-0.2</t>
  </si>
  <si>
    <t>UQU-65630-479</t>
  </si>
  <si>
    <t>37651-47492-NC</t>
  </si>
  <si>
    <t>FEO-11834-332</t>
  </si>
  <si>
    <t>95399-57205-HI</t>
  </si>
  <si>
    <t>TKY-71558-096</t>
  </si>
  <si>
    <t>24010-66714-HW</t>
  </si>
  <si>
    <t>A-M-1</t>
  </si>
  <si>
    <t>OXY-65322-253</t>
  </si>
  <si>
    <t>07591-92789-UA</t>
  </si>
  <si>
    <t>E-M-0.2</t>
  </si>
  <si>
    <t>EVP-43500-491</t>
  </si>
  <si>
    <t>49231-44455-IC</t>
  </si>
  <si>
    <t>A-M-0.5</t>
  </si>
  <si>
    <t>WAG-26945-689</t>
  </si>
  <si>
    <t>50124-88608-EO</t>
  </si>
  <si>
    <t>CHE-78995-767</t>
  </si>
  <si>
    <t>00888-74814-UZ</t>
  </si>
  <si>
    <t>A-D-0.5</t>
  </si>
  <si>
    <t>RYZ-14633-602</t>
  </si>
  <si>
    <t>14158-30713-OB</t>
  </si>
  <si>
    <t>WOQ-36015-429</t>
  </si>
  <si>
    <t>51427-89175-QJ</t>
  </si>
  <si>
    <t>L-M-0.2</t>
  </si>
  <si>
    <t>L-M-0.5</t>
  </si>
  <si>
    <t>SCT-60553-454</t>
  </si>
  <si>
    <t>39123-12846-YJ</t>
  </si>
  <si>
    <t>GFK-52063-244</t>
  </si>
  <si>
    <t>44981-99666-XB</t>
  </si>
  <si>
    <t>L-L-0.5</t>
  </si>
  <si>
    <t>AMM-79521-378</t>
  </si>
  <si>
    <t>24825-51803-CQ</t>
  </si>
  <si>
    <t>QUQ-90580-772</t>
  </si>
  <si>
    <t>77634-13918-GJ</t>
  </si>
  <si>
    <t>LGD-24408-274</t>
  </si>
  <si>
    <t>13694-25001-LX</t>
  </si>
  <si>
    <t>HCT-95608-959</t>
  </si>
  <si>
    <t>08523-01791-TI</t>
  </si>
  <si>
    <t>OFX-99147-470</t>
  </si>
  <si>
    <t>49860-68865-AB</t>
  </si>
  <si>
    <t>LUO-37559-016</t>
  </si>
  <si>
    <t>21240-83132-SP</t>
  </si>
  <si>
    <t>L-M-1</t>
  </si>
  <si>
    <t>XWC-20610-167</t>
  </si>
  <si>
    <t>08350-81623-TF</t>
  </si>
  <si>
    <t>GPU-79113-136</t>
  </si>
  <si>
    <t>73284-01385-SJ</t>
  </si>
  <si>
    <t>R-D-0.2</t>
  </si>
  <si>
    <t>ULR-52653-960</t>
  </si>
  <si>
    <t>04152-34436-IE</t>
  </si>
  <si>
    <t>L-L-2.5</t>
  </si>
  <si>
    <t>HPI-42308-142</t>
  </si>
  <si>
    <t>06631-86965-XP</t>
  </si>
  <si>
    <t>XHI-30227-581</t>
  </si>
  <si>
    <t>54619-08558-ZU</t>
  </si>
  <si>
    <t>L-D-2.5</t>
  </si>
  <si>
    <t>DJH-05202-380</t>
  </si>
  <si>
    <t>85589-17020-CX</t>
  </si>
  <si>
    <t>E-M-2.5</t>
  </si>
  <si>
    <t>VMW-26889-781</t>
  </si>
  <si>
    <t>36078-91009-WU</t>
  </si>
  <si>
    <t>A-L-0.2</t>
  </si>
  <si>
    <t>DBU-81099-586</t>
  </si>
  <si>
    <t>15770-27099-GX</t>
  </si>
  <si>
    <t>A-D-2.5</t>
  </si>
  <si>
    <t>PQA-54820-810</t>
  </si>
  <si>
    <t>91460-04823-BX</t>
  </si>
  <si>
    <t>XKB-41924-202</t>
  </si>
  <si>
    <t>45089-52817-WN</t>
  </si>
  <si>
    <t>L-D-0.5</t>
  </si>
  <si>
    <t>DWZ-69106-473</t>
  </si>
  <si>
    <t>76447-50326-IC</t>
  </si>
  <si>
    <t>YHV-68700-050</t>
  </si>
  <si>
    <t>26333-67911-OL</t>
  </si>
  <si>
    <t>KRB-88066-642</t>
  </si>
  <si>
    <t>22107-86640-SB</t>
  </si>
  <si>
    <t>LQU-08404-173</t>
  </si>
  <si>
    <t>09960-34242-LZ</t>
  </si>
  <si>
    <t>L-L-1</t>
  </si>
  <si>
    <t>CWK-60159-881</t>
  </si>
  <si>
    <t>04671-85591-RT</t>
  </si>
  <si>
    <t>EEG-74197-843</t>
  </si>
  <si>
    <t>25729-68859-UA</t>
  </si>
  <si>
    <t>E-L-1</t>
  </si>
  <si>
    <t>UCZ-59708-525</t>
  </si>
  <si>
    <t>05501-86351-NX</t>
  </si>
  <si>
    <t>HUB-47311-849</t>
  </si>
  <si>
    <t>04521-04300-OK</t>
  </si>
  <si>
    <t>WYM-17686-694</t>
  </si>
  <si>
    <t>58689-55264-VK</t>
  </si>
  <si>
    <t>ZYQ-15797-695</t>
  </si>
  <si>
    <t>79436-73011-MM</t>
  </si>
  <si>
    <t>R-D-0.5</t>
  </si>
  <si>
    <t>EEJ-16185-108</t>
  </si>
  <si>
    <t>65552-60476-KY</t>
  </si>
  <si>
    <t>RWR-77888-800</t>
  </si>
  <si>
    <t>69904-02729-YS</t>
  </si>
  <si>
    <t>LHN-75209-742</t>
  </si>
  <si>
    <t>01433-04270-AX</t>
  </si>
  <si>
    <t>TIR-71396-998</t>
  </si>
  <si>
    <t>14204-14186-LA</t>
  </si>
  <si>
    <t>RXF-37618-213</t>
  </si>
  <si>
    <t>32948-34398-HC</t>
  </si>
  <si>
    <t>R-L-0.5</t>
  </si>
  <si>
    <t>ANM-16388-634</t>
  </si>
  <si>
    <t>77343-52608-FF</t>
  </si>
  <si>
    <t>WYL-29300-070</t>
  </si>
  <si>
    <t>42770-36274-QA</t>
  </si>
  <si>
    <t>R-M-0.2</t>
  </si>
  <si>
    <t>JHW-74554-805</t>
  </si>
  <si>
    <t>14103-58987-ZU</t>
  </si>
  <si>
    <t>KYS-27063-603</t>
  </si>
  <si>
    <t>69958-32065-SW</t>
  </si>
  <si>
    <t>GAZ-58626-277</t>
  </si>
  <si>
    <t>69533-84907-FA</t>
  </si>
  <si>
    <t>RPJ-37787-335</t>
  </si>
  <si>
    <t>76005-95461-CI</t>
  </si>
  <si>
    <t>A-M-2.5</t>
  </si>
  <si>
    <t>LEF-83057-763</t>
  </si>
  <si>
    <t>15395-90855-VB</t>
  </si>
  <si>
    <t>RPW-36123-215</t>
  </si>
  <si>
    <t>80640-45811-LB</t>
  </si>
  <si>
    <t>E-L-0.5</t>
  </si>
  <si>
    <t>WLL-59044-117</t>
  </si>
  <si>
    <t>28476-04082-GR</t>
  </si>
  <si>
    <t>R-D-1</t>
  </si>
  <si>
    <t>AWT-22827-563</t>
  </si>
  <si>
    <t>12018-75670-EU</t>
  </si>
  <si>
    <t>R-L-0.2</t>
  </si>
  <si>
    <t>QLM-07145-668</t>
  </si>
  <si>
    <t>86437-17399-FK</t>
  </si>
  <si>
    <t>HVQ-64398-930</t>
  </si>
  <si>
    <t>62979-53167-ML</t>
  </si>
  <si>
    <t>WRT-40778-247</t>
  </si>
  <si>
    <t>54810-81899-HL</t>
  </si>
  <si>
    <t>R-L-1</t>
  </si>
  <si>
    <t>SUB-13006-125</t>
  </si>
  <si>
    <t>26103-41504-IB</t>
  </si>
  <si>
    <t>A-L-0.5</t>
  </si>
  <si>
    <t>CQM-49696-263</t>
  </si>
  <si>
    <t>76534-45229-SG</t>
  </si>
  <si>
    <t>KXN-85094-246</t>
  </si>
  <si>
    <t>81744-27332-RR</t>
  </si>
  <si>
    <t>L-M-2.5</t>
  </si>
  <si>
    <t>XOQ-12405-419</t>
  </si>
  <si>
    <t>91513-75657-PH</t>
  </si>
  <si>
    <t>HYF-10254-369</t>
  </si>
  <si>
    <t>30373-66619-CB</t>
  </si>
  <si>
    <t>XXJ-47000-307</t>
  </si>
  <si>
    <t>31582-23562-FM</t>
  </si>
  <si>
    <t>A-L-2.5</t>
  </si>
  <si>
    <t>ZDK-82166-357</t>
  </si>
  <si>
    <t>81431-12577-VD</t>
  </si>
  <si>
    <t>IHN-19982-362</t>
  </si>
  <si>
    <t>68894-91205-MP</t>
  </si>
  <si>
    <t>VMT-10030-889</t>
  </si>
  <si>
    <t>87602-55754-VN</t>
  </si>
  <si>
    <t>NHL-11063-100</t>
  </si>
  <si>
    <t>39181-35745-WH</t>
  </si>
  <si>
    <t>ROV-87448-086</t>
  </si>
  <si>
    <t>30381-64762-NG</t>
  </si>
  <si>
    <t>DGY-35773-612</t>
  </si>
  <si>
    <t>17503-27693-ZH</t>
  </si>
  <si>
    <t>YWH-50638-556</t>
  </si>
  <si>
    <t>89442-35633-HJ</t>
  </si>
  <si>
    <t>ISL-11200-600</t>
  </si>
  <si>
    <t>13654-85265-IL</t>
  </si>
  <si>
    <t>LBZ-75997-047</t>
  </si>
  <si>
    <t>40946-22090-FP</t>
  </si>
  <si>
    <t>EUH-08089-954</t>
  </si>
  <si>
    <t>29050-93691-TS</t>
  </si>
  <si>
    <t>BLD-12227-251</t>
  </si>
  <si>
    <t>64395-74865-WF</t>
  </si>
  <si>
    <t>OPY-30711-853</t>
  </si>
  <si>
    <t>81861-66046-SU</t>
  </si>
  <si>
    <t>DBC-44122-300</t>
  </si>
  <si>
    <t>13366-78506-KP</t>
  </si>
  <si>
    <t>FJQ-60035-234</t>
  </si>
  <si>
    <t>08847-29858-HN</t>
  </si>
  <si>
    <t>HSF-66926-425</t>
  </si>
  <si>
    <t>00539-42510-RY</t>
  </si>
  <si>
    <t>LQG-41416-375</t>
  </si>
  <si>
    <t>45190-08727-NV</t>
  </si>
  <si>
    <t>VZO-97265-841</t>
  </si>
  <si>
    <t>87049-37901-FU</t>
  </si>
  <si>
    <t>MOR-12987-399</t>
  </si>
  <si>
    <t>34015-31593-JC</t>
  </si>
  <si>
    <t>UOA-23786-489</t>
  </si>
  <si>
    <t>90305-50099-SV</t>
  </si>
  <si>
    <t>AJL-52941-018</t>
  </si>
  <si>
    <t>55871-61935-MF</t>
  </si>
  <si>
    <t>E-D-1</t>
  </si>
  <si>
    <t>XSZ-84273-421</t>
  </si>
  <si>
    <t>15405-60469-TM</t>
  </si>
  <si>
    <t>NUN-48214-216</t>
  </si>
  <si>
    <t>06953-94794-FB</t>
  </si>
  <si>
    <t>AKV-93064-769</t>
  </si>
  <si>
    <t>22305-40299-CY</t>
  </si>
  <si>
    <t>BRB-40903-533</t>
  </si>
  <si>
    <t>09020-56774-GU</t>
  </si>
  <si>
    <t>E-L-0.2</t>
  </si>
  <si>
    <t>GPR-19973-483</t>
  </si>
  <si>
    <t>92926-08470-YS</t>
  </si>
  <si>
    <t>XIY-43041-882</t>
  </si>
  <si>
    <t>07250-63194-JO</t>
  </si>
  <si>
    <t>YGY-98425-969</t>
  </si>
  <si>
    <t>63787-96257-TQ</t>
  </si>
  <si>
    <t>MSB-08397-648</t>
  </si>
  <si>
    <t>49530-25460-RW</t>
  </si>
  <si>
    <t>WDR-06028-345</t>
  </si>
  <si>
    <t>66508-21373-OQ</t>
  </si>
  <si>
    <t>MXM-42948-061</t>
  </si>
  <si>
    <t>20203-03950-FY</t>
  </si>
  <si>
    <t>MGQ-98961-173</t>
  </si>
  <si>
    <t>83895-90735-XH</t>
  </si>
  <si>
    <t>RFH-64349-897</t>
  </si>
  <si>
    <t>61954-61462-RJ</t>
  </si>
  <si>
    <t>TKL-20738-660</t>
  </si>
  <si>
    <t>47939-53158-LS</t>
  </si>
  <si>
    <t>GOW-03198-575</t>
  </si>
  <si>
    <t>61513-27752-FA</t>
  </si>
  <si>
    <t>QJB-90477-635</t>
  </si>
  <si>
    <t>89714-19856-WX</t>
  </si>
  <si>
    <t>MWP-46239-785</t>
  </si>
  <si>
    <t>87979-56781-YV</t>
  </si>
  <si>
    <t>QDV-03406-248</t>
  </si>
  <si>
    <t>74126-88836-KA</t>
  </si>
  <si>
    <t>GPH-40635-105</t>
  </si>
  <si>
    <t>37397-05992-VO</t>
  </si>
  <si>
    <t>JOM-80930-071</t>
  </si>
  <si>
    <t>54904-18397-UD</t>
  </si>
  <si>
    <t>OIL-26493-755</t>
  </si>
  <si>
    <t>19017-95853-EK</t>
  </si>
  <si>
    <t>CYV-13426-645</t>
  </si>
  <si>
    <t>88593-59934-VU</t>
  </si>
  <si>
    <t>WRP-39846-614</t>
  </si>
  <si>
    <t>47493-68564-YM</t>
  </si>
  <si>
    <t>VDZ-76673-968</t>
  </si>
  <si>
    <t>82246-82543-DW</t>
  </si>
  <si>
    <t>VTV-03546-175</t>
  </si>
  <si>
    <t>03384-62101-IY</t>
  </si>
  <si>
    <t>GHR-72274-715</t>
  </si>
  <si>
    <t>86881-41559-OR</t>
  </si>
  <si>
    <t>ZGK-97262-313</t>
  </si>
  <si>
    <t>02536-18494-AQ</t>
  </si>
  <si>
    <t>ZFS-30776-804</t>
  </si>
  <si>
    <t>58638-01029-CB</t>
  </si>
  <si>
    <t>QUU-91729-492</t>
  </si>
  <si>
    <t>90312-11148-LA</t>
  </si>
  <si>
    <t>PVI-72795-960</t>
  </si>
  <si>
    <t>68239-74809-TF</t>
  </si>
  <si>
    <t>PPP-78935-365</t>
  </si>
  <si>
    <t>91074-60023-IP</t>
  </si>
  <si>
    <t>JUO-34131-517</t>
  </si>
  <si>
    <t>07972-83748-JI</t>
  </si>
  <si>
    <t>ZJE-89333-489</t>
  </si>
  <si>
    <t>08694-57330-XR</t>
  </si>
  <si>
    <t>LOO-35324-159</t>
  </si>
  <si>
    <t>68412-11126-YJ</t>
  </si>
  <si>
    <t>JBQ-93412-846</t>
  </si>
  <si>
    <t>69037-66822-DW</t>
  </si>
  <si>
    <t>EHX-66333-637</t>
  </si>
  <si>
    <t>01297-94364-XH</t>
  </si>
  <si>
    <t>WXG-25759-236</t>
  </si>
  <si>
    <t>39919-06540-ZI</t>
  </si>
  <si>
    <t>QNA-31113-984</t>
  </si>
  <si>
    <t>60512-78550-WS</t>
  </si>
  <si>
    <t>ZWI-52029-159</t>
  </si>
  <si>
    <t>40172-12000-AU</t>
  </si>
  <si>
    <t>DFS-49954-707</t>
  </si>
  <si>
    <t>39019-13649-CL</t>
  </si>
  <si>
    <t>VYP-89830-878</t>
  </si>
  <si>
    <t>12715-05198-QU</t>
  </si>
  <si>
    <t>AMT-40418-362</t>
  </si>
  <si>
    <t>04513-76520-QO</t>
  </si>
  <si>
    <t>NFQ-23241-793</t>
  </si>
  <si>
    <t>88446-59251-SQ</t>
  </si>
  <si>
    <t>JQK-64922-985</t>
  </si>
  <si>
    <t>23779-10274-KN</t>
  </si>
  <si>
    <t>YET-17732-678</t>
  </si>
  <si>
    <t>57235-92842-DK</t>
  </si>
  <si>
    <t>NKW-24945-846</t>
  </si>
  <si>
    <t>75977-30364-AY</t>
  </si>
  <si>
    <t>VKA-82720-513</t>
  </si>
  <si>
    <t>12299-30914-NG</t>
  </si>
  <si>
    <t>THA-60599-417</t>
  </si>
  <si>
    <t>59971-35626-YJ</t>
  </si>
  <si>
    <t>MEK-39769-035</t>
  </si>
  <si>
    <t>15380-76513-PS</t>
  </si>
  <si>
    <t>JAF-18294-750</t>
  </si>
  <si>
    <t>73564-98204-EY</t>
  </si>
  <si>
    <t>TME-59627-221</t>
  </si>
  <si>
    <t>72282-40594-RX</t>
  </si>
  <si>
    <t>UDG-65353-824</t>
  </si>
  <si>
    <t>17514-94165-RJ</t>
  </si>
  <si>
    <t>ENQ-42923-176</t>
  </si>
  <si>
    <t>56248-75861-JX</t>
  </si>
  <si>
    <t>CBT-55781-720</t>
  </si>
  <si>
    <t>97855-54761-IS</t>
  </si>
  <si>
    <t>NEU-86533-016</t>
  </si>
  <si>
    <t>96544-91644-IT</t>
  </si>
  <si>
    <t>BYU-58154-603</t>
  </si>
  <si>
    <t>51971-70393-QM</t>
  </si>
  <si>
    <t>EHJ-05910-257</t>
  </si>
  <si>
    <t>06812-11924-IK</t>
  </si>
  <si>
    <t>EIL-44855-309</t>
  </si>
  <si>
    <t>59741-90220-OW</t>
  </si>
  <si>
    <t>HCA-87224-420</t>
  </si>
  <si>
    <t>62682-27930-PD</t>
  </si>
  <si>
    <t>ABO-29054-365</t>
  </si>
  <si>
    <t>00256-19905-YG</t>
  </si>
  <si>
    <t>TKN-58485-031</t>
  </si>
  <si>
    <t>38890-22576-UI</t>
  </si>
  <si>
    <t>RCK-04069-371</t>
  </si>
  <si>
    <t>94573-61802-PH</t>
  </si>
  <si>
    <t>IRJ-67095-738</t>
  </si>
  <si>
    <t>86447-02699-UT</t>
  </si>
  <si>
    <t>VEA-31961-977</t>
  </si>
  <si>
    <t>51432-27169-KN</t>
  </si>
  <si>
    <t>BAF-42286-205</t>
  </si>
  <si>
    <t>43074-00987-PB</t>
  </si>
  <si>
    <t>WOR-52762-511</t>
  </si>
  <si>
    <t>04739-85772-QT</t>
  </si>
  <si>
    <t>ZWK-03995-815</t>
  </si>
  <si>
    <t>28279-78469-YW</t>
  </si>
  <si>
    <t>CKF-43291-846</t>
  </si>
  <si>
    <t>91829-99544-DS</t>
  </si>
  <si>
    <t>RMW-74160-339</t>
  </si>
  <si>
    <t>38978-59582-JP</t>
  </si>
  <si>
    <t>FMT-94584-786</t>
  </si>
  <si>
    <t>86504-96610-BH</t>
  </si>
  <si>
    <t>NWT-78222-575</t>
  </si>
  <si>
    <t>75986-98864-EZ</t>
  </si>
  <si>
    <t>EOI-02511-919</t>
  </si>
  <si>
    <t>66776-88682-RG</t>
  </si>
  <si>
    <t>UCT-03935-589</t>
  </si>
  <si>
    <t>85851-78384-DM</t>
  </si>
  <si>
    <t>SBI-60013-494</t>
  </si>
  <si>
    <t>55232-81621-BX</t>
  </si>
  <si>
    <t>QRA-73277-814</t>
  </si>
  <si>
    <t>80310-92912-JA</t>
  </si>
  <si>
    <t>EQE-31648-909</t>
  </si>
  <si>
    <t>19821-05175-WZ</t>
  </si>
  <si>
    <t>QOO-24615-950</t>
  </si>
  <si>
    <t>01338-83217-GV</t>
  </si>
  <si>
    <t>WDV-73864-037</t>
  </si>
  <si>
    <t>66044-25298-TA</t>
  </si>
  <si>
    <t>PKR-88575-066</t>
  </si>
  <si>
    <t>28728-47861-TZ</t>
  </si>
  <si>
    <t>BWR-85735-955</t>
  </si>
  <si>
    <t>32638-38620-AX</t>
  </si>
  <si>
    <t>YFX-64795-136</t>
  </si>
  <si>
    <t>83163-65741-IH</t>
  </si>
  <si>
    <t>DDO-71442-967</t>
  </si>
  <si>
    <t>89422-58281-FD</t>
  </si>
  <si>
    <t>ILQ-11027-588</t>
  </si>
  <si>
    <t>76293-30918-DQ</t>
  </si>
  <si>
    <t>KRZ-13868-122</t>
  </si>
  <si>
    <t>86779-84838-EJ</t>
  </si>
  <si>
    <t>VRM-93594-914</t>
  </si>
  <si>
    <t>66806-41795-MX</t>
  </si>
  <si>
    <t>HXL-22497-359</t>
  </si>
  <si>
    <t>64875-71224-UI</t>
  </si>
  <si>
    <t>NOP-21394-646</t>
  </si>
  <si>
    <t>16982-35708-BZ</t>
  </si>
  <si>
    <t>FTV-77095-168</t>
  </si>
  <si>
    <t>66708-26678-QK</t>
  </si>
  <si>
    <t>BOR-02906-411</t>
  </si>
  <si>
    <t>08743-09057-OO</t>
  </si>
  <si>
    <t>WMP-68847-770</t>
  </si>
  <si>
    <t>37490-01572-JW</t>
  </si>
  <si>
    <t>TMO-22785-872</t>
  </si>
  <si>
    <t>01811-60350-CU</t>
  </si>
  <si>
    <t>TJG-73587-353</t>
  </si>
  <si>
    <t>24766-58139-GT</t>
  </si>
  <si>
    <t>OOU-61343-455</t>
  </si>
  <si>
    <t>90123-70970-NY</t>
  </si>
  <si>
    <t>RMA-08327-369</t>
  </si>
  <si>
    <t>93809-05424-MG</t>
  </si>
  <si>
    <t>SFB-97929-779</t>
  </si>
  <si>
    <t>85425-33494-HQ</t>
  </si>
  <si>
    <t>AUP-10128-606</t>
  </si>
  <si>
    <t>54387-64897-XC</t>
  </si>
  <si>
    <t>YTW-40242-005</t>
  </si>
  <si>
    <t>01035-70465-UO</t>
  </si>
  <si>
    <t>PRP-53390-819</t>
  </si>
  <si>
    <t>84260-39432-ML</t>
  </si>
  <si>
    <t>GSJ-01065-125</t>
  </si>
  <si>
    <t>69779-40609-RS</t>
  </si>
  <si>
    <t>YQU-65147-580</t>
  </si>
  <si>
    <t>80247-70000-HT</t>
  </si>
  <si>
    <t>QPM-95832-683</t>
  </si>
  <si>
    <t>35058-04550-VC</t>
  </si>
  <si>
    <t>BNQ-88920-567</t>
  </si>
  <si>
    <t>27226-53717-SY</t>
  </si>
  <si>
    <t>PUX-47906-110</t>
  </si>
  <si>
    <t>02002-98725-CH</t>
  </si>
  <si>
    <t>COL-72079-610</t>
  </si>
  <si>
    <t>38487-01549-MV</t>
  </si>
  <si>
    <t>LBC-45686-819</t>
  </si>
  <si>
    <t>98573-41811-EQ</t>
  </si>
  <si>
    <t>BLQ-03709-265</t>
  </si>
  <si>
    <t>72463-75685-MV</t>
  </si>
  <si>
    <t>VFZ-91673-181</t>
  </si>
  <si>
    <t>10225-91535-AI</t>
  </si>
  <si>
    <t>WKD-81956-870</t>
  </si>
  <si>
    <t>48090-06534-HI</t>
  </si>
  <si>
    <t>TNI-91067-006</t>
  </si>
  <si>
    <t>80444-58185-FX</t>
  </si>
  <si>
    <t>IZA-61469-812</t>
  </si>
  <si>
    <t>13561-92774-WP</t>
  </si>
  <si>
    <t>PSS-22466-862</t>
  </si>
  <si>
    <t>11550-78378-GE</t>
  </si>
  <si>
    <t>REH-56504-397</t>
  </si>
  <si>
    <t>90961-35603-RP</t>
  </si>
  <si>
    <t>ALA-62598-016</t>
  </si>
  <si>
    <t>57145-03803-ZL</t>
  </si>
  <si>
    <t>EYE-70374-835</t>
  </si>
  <si>
    <t>89115-11966-VF</t>
  </si>
  <si>
    <t>CCZ-19589-212</t>
  </si>
  <si>
    <t>05754-41702-FG</t>
  </si>
  <si>
    <t>BPT-83989-157</t>
  </si>
  <si>
    <t>84269-49816-ML</t>
  </si>
  <si>
    <t>YFH-87456-208</t>
  </si>
  <si>
    <t>23600-98432-ME</t>
  </si>
  <si>
    <t>JLN-14700-924</t>
  </si>
  <si>
    <t>79058-02767-CP</t>
  </si>
  <si>
    <t>JVW-22582-137</t>
  </si>
  <si>
    <t>89208-74646-UK</t>
  </si>
  <si>
    <t>LAA-41879-001</t>
  </si>
  <si>
    <t>11408-81032-UR</t>
  </si>
  <si>
    <t>BRV-64870-915</t>
  </si>
  <si>
    <t>32070-55528-UG</t>
  </si>
  <si>
    <t>RGJ-12544-083</t>
  </si>
  <si>
    <t>48873-84433-PN</t>
  </si>
  <si>
    <t>JJX-83339-346</t>
  </si>
  <si>
    <t>32928-18158-OW</t>
  </si>
  <si>
    <t>BIU-21970-705</t>
  </si>
  <si>
    <t>89711-56688-GG</t>
  </si>
  <si>
    <t>ELJ-87741-745</t>
  </si>
  <si>
    <t>48389-71976-JB</t>
  </si>
  <si>
    <t>SGI-48226-857</t>
  </si>
  <si>
    <t>84033-80762-EQ</t>
  </si>
  <si>
    <t>AHV-66988-037</t>
  </si>
  <si>
    <t>12743-00952-KO</t>
  </si>
  <si>
    <t>ISK-42066-094</t>
  </si>
  <si>
    <t>41505-42181-EF</t>
  </si>
  <si>
    <t>FTC-35822-530</t>
  </si>
  <si>
    <t>14307-87663-KB</t>
  </si>
  <si>
    <t>VSS-56247-688</t>
  </si>
  <si>
    <t>08360-19442-GB</t>
  </si>
  <si>
    <t>HVW-25584-144</t>
  </si>
  <si>
    <t>93405-51204-UW</t>
  </si>
  <si>
    <t>MUY-15309-209</t>
  </si>
  <si>
    <t>97152-03355-IW</t>
  </si>
  <si>
    <t>VAJ-44572-469</t>
  </si>
  <si>
    <t>79216-73157-TE</t>
  </si>
  <si>
    <t>YJU-84377-606</t>
  </si>
  <si>
    <t>20259-47723-AC</t>
  </si>
  <si>
    <t>VNC-93921-469</t>
  </si>
  <si>
    <t>04666-71569-RI</t>
  </si>
  <si>
    <t>OGB-91614-810</t>
  </si>
  <si>
    <t>08909-77713-CG</t>
  </si>
  <si>
    <t>BQI-61647-496</t>
  </si>
  <si>
    <t>84340-73931-VV</t>
  </si>
  <si>
    <t>IOM-51636-823</t>
  </si>
  <si>
    <t>04609-95151-XH</t>
  </si>
  <si>
    <t>GGD-38107-641</t>
  </si>
  <si>
    <t>99562-88650-YF</t>
  </si>
  <si>
    <t>LTO-95975-728</t>
  </si>
  <si>
    <t>46560-73885-PJ</t>
  </si>
  <si>
    <t>IGM-84664-265</t>
  </si>
  <si>
    <t>80179-44620-WN</t>
  </si>
  <si>
    <t>SKO-45740-621</t>
  </si>
  <si>
    <t>FOJ-02234-063</t>
  </si>
  <si>
    <t>59081-87231-VP</t>
  </si>
  <si>
    <t>E-D-2.5</t>
  </si>
  <si>
    <t>MSJ-11909-468</t>
  </si>
  <si>
    <t>07878-45872-CC</t>
  </si>
  <si>
    <t>DKB-78053-329</t>
  </si>
  <si>
    <t>12444-05174-OO</t>
  </si>
  <si>
    <t>DFZ-45083-941</t>
  </si>
  <si>
    <t>34665-62561-AU</t>
  </si>
  <si>
    <t>OTA-40969-710</t>
  </si>
  <si>
    <t>77877-11993-QH</t>
  </si>
  <si>
    <t>GRH-45571-667</t>
  </si>
  <si>
    <t>32291-18308-YZ</t>
  </si>
  <si>
    <t>NXV-05302-067</t>
  </si>
  <si>
    <t>25754-33191-ZI</t>
  </si>
  <si>
    <t>VZH-86274-142</t>
  </si>
  <si>
    <t>53120-45532-KL</t>
  </si>
  <si>
    <t>KIX-93248-135</t>
  </si>
  <si>
    <t>36605-83052-WB</t>
  </si>
  <si>
    <t>AXR-10962-010</t>
  </si>
  <si>
    <t>53683-35977-KI</t>
  </si>
  <si>
    <t>IHS-71573-008</t>
  </si>
  <si>
    <t>07972-83134-NM</t>
  </si>
  <si>
    <t>QTR-19001-114</t>
  </si>
  <si>
    <t>WBK-62297-910</t>
  </si>
  <si>
    <t>25514-23938-IQ</t>
  </si>
  <si>
    <t>OGY-19377-175</t>
  </si>
  <si>
    <t>49084-44492-OJ</t>
  </si>
  <si>
    <t>ESR-66651-814</t>
  </si>
  <si>
    <t>76624-72205-CK</t>
  </si>
  <si>
    <t>CPX-46916-770</t>
  </si>
  <si>
    <t>12729-50170-JE</t>
  </si>
  <si>
    <t>MDC-03318-645</t>
  </si>
  <si>
    <t>43974-44760-QI</t>
  </si>
  <si>
    <t>SFF-86059-407</t>
  </si>
  <si>
    <t>30585-48726-BK</t>
  </si>
  <si>
    <t>SCL-94540-788</t>
  </si>
  <si>
    <t>16123-07017-TY</t>
  </si>
  <si>
    <t>HVU-21634-076</t>
  </si>
  <si>
    <t>27723-45097-MH</t>
  </si>
  <si>
    <t>XUS-73326-418</t>
  </si>
  <si>
    <t>37078-56703-AF</t>
  </si>
  <si>
    <t>XWD-18933-006</t>
  </si>
  <si>
    <t>79420-11075-MY</t>
  </si>
  <si>
    <t>HPD-65272-772</t>
  </si>
  <si>
    <t>57504-13456-UO</t>
  </si>
  <si>
    <t>JEG-93140-224</t>
  </si>
  <si>
    <t>53751-57560-CN</t>
  </si>
  <si>
    <t>NNH-62058-950</t>
  </si>
  <si>
    <t>96112-42558-EA</t>
  </si>
  <si>
    <t>LTD-71429-845</t>
  </si>
  <si>
    <t>03157-23165-UB</t>
  </si>
  <si>
    <t>MPV-26985-215</t>
  </si>
  <si>
    <t>51466-52850-AG</t>
  </si>
  <si>
    <t>IYO-10245-081</t>
  </si>
  <si>
    <t>57145-31023-FK</t>
  </si>
  <si>
    <t>BYZ-39669-954</t>
  </si>
  <si>
    <t>66408-53777-VE</t>
  </si>
  <si>
    <t>EFB-72860-209</t>
  </si>
  <si>
    <t>53035-99701-WG</t>
  </si>
  <si>
    <t>GMM-72397-378</t>
  </si>
  <si>
    <t>45899-92796-EI</t>
  </si>
  <si>
    <t>LYP-52345-883</t>
  </si>
  <si>
    <t>17649-28133-PY</t>
  </si>
  <si>
    <t>DFK-35846-692</t>
  </si>
  <si>
    <t>49612-33852-CN</t>
  </si>
  <si>
    <t>XAH-93337-609</t>
  </si>
  <si>
    <t>66976-43829-YG</t>
  </si>
  <si>
    <t>QKA-72582-644</t>
  </si>
  <si>
    <t>64852-04619-XZ</t>
  </si>
  <si>
    <t>ZDK-84567-102</t>
  </si>
  <si>
    <t>58690-31815-VY</t>
  </si>
  <si>
    <t>WAV-38301-984</t>
  </si>
  <si>
    <t>62863-81239-DT</t>
  </si>
  <si>
    <t>KZR-33023-209</t>
  </si>
  <si>
    <t>21177-40725-CF</t>
  </si>
  <si>
    <t>ULM-49433-003</t>
  </si>
  <si>
    <t>99421-80253-UI</t>
  </si>
  <si>
    <t>SIB-83254-136</t>
  </si>
  <si>
    <t>45315-50206-DK</t>
  </si>
  <si>
    <t>NOK-50349-551</t>
  </si>
  <si>
    <t>09595-95726-OV</t>
  </si>
  <si>
    <t>YIS-96268-844</t>
  </si>
  <si>
    <t>60221-67036-TD</t>
  </si>
  <si>
    <t>CXI-04933-855</t>
  </si>
  <si>
    <t>62923-29397-KX</t>
  </si>
  <si>
    <t>IZU-90429-382</t>
  </si>
  <si>
    <t>33011-52383-BA</t>
  </si>
  <si>
    <t>WIT-40912-783</t>
  </si>
  <si>
    <t>86768-91598-FA</t>
  </si>
  <si>
    <t>PSD-57291-590</t>
  </si>
  <si>
    <t>37191-12203-MX</t>
  </si>
  <si>
    <t>GOI-41472-677</t>
  </si>
  <si>
    <t>16545-76328-JY</t>
  </si>
  <si>
    <t>KTX-17944-494</t>
  </si>
  <si>
    <t>74330-29286-RO</t>
  </si>
  <si>
    <t>RDM-99811-230</t>
  </si>
  <si>
    <t>22349-47389-GY</t>
  </si>
  <si>
    <t>JTU-55897-581</t>
  </si>
  <si>
    <t>70290-38099-GB</t>
  </si>
  <si>
    <t>CRK-07584-240</t>
  </si>
  <si>
    <t>18741-72071-PP</t>
  </si>
  <si>
    <t>MKE-75518-399</t>
  </si>
  <si>
    <t>62588-82624-II</t>
  </si>
  <si>
    <t>AEL-51169-725</t>
  </si>
  <si>
    <t>37430-29579-HD</t>
  </si>
  <si>
    <t>ZGM-83108-823</t>
  </si>
  <si>
    <t>84132-22322-QT</t>
  </si>
  <si>
    <t>JBP-78754-392</t>
  </si>
  <si>
    <t>RNH-54912-747</t>
  </si>
  <si>
    <t>37445-17791-NQ</t>
  </si>
  <si>
    <t>JDS-33440-914</t>
  </si>
  <si>
    <t>58511-10548-ZU</t>
  </si>
  <si>
    <t>SYX-48878-182</t>
  </si>
  <si>
    <t>47725-34771-FJ</t>
  </si>
  <si>
    <t>ZGD-94763-868</t>
  </si>
  <si>
    <t>53086-67334-KT</t>
  </si>
  <si>
    <t>CZY-70361-485</t>
  </si>
  <si>
    <t>83308-82257-UN</t>
  </si>
  <si>
    <t>RJR-12175-899</t>
  </si>
  <si>
    <t>37274-08534-FM</t>
  </si>
  <si>
    <t>ELB-07929-407</t>
  </si>
  <si>
    <t>54004-04664-AA</t>
  </si>
  <si>
    <t>UJQ-54441-340</t>
  </si>
  <si>
    <t>26822-19510-SD</t>
  </si>
  <si>
    <t>OWY-43108-475</t>
  </si>
  <si>
    <t>06432-73165-ML</t>
  </si>
  <si>
    <t>GNO-91911-159</t>
  </si>
  <si>
    <t>96503-31833-CW</t>
  </si>
  <si>
    <t>CNY-06284-066</t>
  </si>
  <si>
    <t>63985-64148-MG</t>
  </si>
  <si>
    <t>OQS-46321-904</t>
  </si>
  <si>
    <t>19597-91185-CM</t>
  </si>
  <si>
    <t>IBW-87442-480</t>
  </si>
  <si>
    <t>79814-23626-JR</t>
  </si>
  <si>
    <t>DGZ-82537-477</t>
  </si>
  <si>
    <t>43439-94003-DW</t>
  </si>
  <si>
    <t>LPS-39089-432</t>
  </si>
  <si>
    <t>97655-45555-LI</t>
  </si>
  <si>
    <t>MQU-86100-929</t>
  </si>
  <si>
    <t>64418-01720-VW</t>
  </si>
  <si>
    <t>XUR-14132-391</t>
  </si>
  <si>
    <t>96836-09258-RI</t>
  </si>
  <si>
    <t>OVI-27064-381</t>
  </si>
  <si>
    <t>SHP-17012-870</t>
  </si>
  <si>
    <t>69529-07533-CV</t>
  </si>
  <si>
    <t>FDY-03414-903</t>
  </si>
  <si>
    <t>94840-49457-UD</t>
  </si>
  <si>
    <t>WXT-85291-143</t>
  </si>
  <si>
    <t>81414-81273-DK</t>
  </si>
  <si>
    <t>QNP-18893-547</t>
  </si>
  <si>
    <t>76930-61689-CH</t>
  </si>
  <si>
    <t>DOH-92927-530</t>
  </si>
  <si>
    <t>12839-56537-TQ</t>
  </si>
  <si>
    <t>HGJ-82768-173</t>
  </si>
  <si>
    <t>62741-01322-HU</t>
  </si>
  <si>
    <t>YPT-95383-088</t>
  </si>
  <si>
    <t>OYH-16533-767</t>
  </si>
  <si>
    <t>44932-34838-RM</t>
  </si>
  <si>
    <t>DWW-28642-549</t>
  </si>
  <si>
    <t>91181-19412-RQ</t>
  </si>
  <si>
    <t>CGO-79583-871</t>
  </si>
  <si>
    <t>37182-54930-XC</t>
  </si>
  <si>
    <t>TFY-52090-386</t>
  </si>
  <si>
    <t>08613-17327-XT</t>
  </si>
  <si>
    <t>NYY-73968-094</t>
  </si>
  <si>
    <t>70451-38048-AH</t>
  </si>
  <si>
    <t>QEY-71761-460</t>
  </si>
  <si>
    <t>35442-75769-PL</t>
  </si>
  <si>
    <t>GKQ-82603-910</t>
  </si>
  <si>
    <t>83737-56117-JE</t>
  </si>
  <si>
    <t>IOB-32673-745</t>
  </si>
  <si>
    <t>07095-81281-NJ</t>
  </si>
  <si>
    <t>YAU-98893-150</t>
  </si>
  <si>
    <t>77043-48851-HG</t>
  </si>
  <si>
    <t>XNM-14163-951</t>
  </si>
  <si>
    <t>78224-60622-KH</t>
  </si>
  <si>
    <t>JPB-45297-000</t>
  </si>
  <si>
    <t>83105-86631-IU</t>
  </si>
  <si>
    <t>MOU-74341-266</t>
  </si>
  <si>
    <t>99358-65399-TC</t>
  </si>
  <si>
    <t>DHJ-87461-571</t>
  </si>
  <si>
    <t>94525-76037-JP</t>
  </si>
  <si>
    <t>DKM-97676-850</t>
  </si>
  <si>
    <t>UEB-09112-118</t>
  </si>
  <si>
    <t>82718-93677-XO</t>
  </si>
  <si>
    <t>ORZ-67699-748</t>
  </si>
  <si>
    <t>44708-78241-DF</t>
  </si>
  <si>
    <t>JXP-28398-485</t>
  </si>
  <si>
    <t>23039-93032-FN</t>
  </si>
  <si>
    <t>WWH-92259-198</t>
  </si>
  <si>
    <t>35256-12529-FT</t>
  </si>
  <si>
    <t>FLR-82914-153</t>
  </si>
  <si>
    <t>86100-33488-WP</t>
  </si>
  <si>
    <t>AMB-93600-000</t>
  </si>
  <si>
    <t>64435-53100-WM</t>
  </si>
  <si>
    <t>FEP-36895-658</t>
  </si>
  <si>
    <t>44699-43836-UH</t>
  </si>
  <si>
    <t>RXW-91413-276</t>
  </si>
  <si>
    <t>29588-35679-RG</t>
  </si>
  <si>
    <t>SDB-77492-188</t>
  </si>
  <si>
    <t>64815-54078-HH</t>
  </si>
  <si>
    <t>RZN-65182-395</t>
  </si>
  <si>
    <t>59572-41990-XY</t>
  </si>
  <si>
    <t>HDQ-86094-507</t>
  </si>
  <si>
    <t>32481-61533-ZJ</t>
  </si>
  <si>
    <t>YXO-79631-417</t>
  </si>
  <si>
    <t>31587-92570-HL</t>
  </si>
  <si>
    <t>SNF-57032-096</t>
  </si>
  <si>
    <t>93832-04799-ID</t>
  </si>
  <si>
    <t>DGL-29648-995</t>
  </si>
  <si>
    <t>59367-30821-ZQ</t>
  </si>
  <si>
    <t>GPU-65651-504</t>
  </si>
  <si>
    <t>83947-45528-ET</t>
  </si>
  <si>
    <t>OJU-34452-896</t>
  </si>
  <si>
    <t>60799-92593-CX</t>
  </si>
  <si>
    <t>GZS-50547-887</t>
  </si>
  <si>
    <t>61600-55136-UM</t>
  </si>
  <si>
    <t>ESR-54041-053</t>
  </si>
  <si>
    <t>59771-90302-OF</t>
  </si>
  <si>
    <t>OGD-10781-526</t>
  </si>
  <si>
    <t>16880-78077-FB</t>
  </si>
  <si>
    <t>FVH-29271-315</t>
  </si>
  <si>
    <t>74415-50873-FC</t>
  </si>
  <si>
    <t>BNZ-20544-633</t>
  </si>
  <si>
    <t>31798-95707-NR</t>
  </si>
  <si>
    <t>FUX-85791-078</t>
  </si>
  <si>
    <t>59122-08794-WT</t>
  </si>
  <si>
    <t>YXP-20078-116</t>
  </si>
  <si>
    <t>37238-52421-JJ</t>
  </si>
  <si>
    <t>VQV-59984-866</t>
  </si>
  <si>
    <t>48854-01899-FN</t>
  </si>
  <si>
    <t>JEH-37276-048</t>
  </si>
  <si>
    <t>80896-38819-DW</t>
  </si>
  <si>
    <t>VYD-28555-589</t>
  </si>
  <si>
    <t>29814-01459-RC</t>
  </si>
  <si>
    <t>WUG-76466-650</t>
  </si>
  <si>
    <t>RJV-08261-583</t>
  </si>
  <si>
    <t>48497-29281-FE</t>
  </si>
  <si>
    <t>PMR-56062-609</t>
  </si>
  <si>
    <t>43605-12616-YH</t>
  </si>
  <si>
    <t>XLD-12920-505</t>
  </si>
  <si>
    <t>21907-75962-VB</t>
  </si>
  <si>
    <t>UBW-50312-037</t>
  </si>
  <si>
    <t>69503-12127-YD</t>
  </si>
  <si>
    <t>QAW-05889-019</t>
  </si>
  <si>
    <t>68810-07329-EU</t>
  </si>
  <si>
    <t>EPT-12715-397</t>
  </si>
  <si>
    <t>08478-75251-OG</t>
  </si>
  <si>
    <t>DHT-93810-053</t>
  </si>
  <si>
    <t>17005-82030-EA</t>
  </si>
  <si>
    <t>DMY-96037-963</t>
  </si>
  <si>
    <t>42179-95059-DO</t>
  </si>
  <si>
    <t>MBM-55936-917</t>
  </si>
  <si>
    <t>55989-39849-WO</t>
  </si>
  <si>
    <t>TPA-93614-840</t>
  </si>
  <si>
    <t>28932-49296-TM</t>
  </si>
  <si>
    <t>WDM-77521-710</t>
  </si>
  <si>
    <t>86144-10144-CB</t>
  </si>
  <si>
    <t>EIP-19142-462</t>
  </si>
  <si>
    <t>60973-72562-DQ</t>
  </si>
  <si>
    <t>ZZL-76364-387</t>
  </si>
  <si>
    <t>11263-86515-VU</t>
  </si>
  <si>
    <t>GMF-18638-786</t>
  </si>
  <si>
    <t>60004-62976-NI</t>
  </si>
  <si>
    <t>TDJ-20844-787</t>
  </si>
  <si>
    <t>77876-28498-HI</t>
  </si>
  <si>
    <t>BWK-39400-446</t>
  </si>
  <si>
    <t>61302-06948-EH</t>
  </si>
  <si>
    <t>LCB-02099-995</t>
  </si>
  <si>
    <t>06757-96251-UH</t>
  </si>
  <si>
    <t>UBA-43678-174</t>
  </si>
  <si>
    <t>44530-75983-OD</t>
  </si>
  <si>
    <t>UDH-24280-432</t>
  </si>
  <si>
    <t>44865-58249-RY</t>
  </si>
  <si>
    <t>IDQ-20193-502</t>
  </si>
  <si>
    <t>36021-61205-DF</t>
  </si>
  <si>
    <t>DJG-14442-608</t>
  </si>
  <si>
    <t>75716-12782-SS</t>
  </si>
  <si>
    <t>DWB-61381-370</t>
  </si>
  <si>
    <t>11812-00461-KH</t>
  </si>
  <si>
    <t>FRD-17347-990</t>
  </si>
  <si>
    <t>46681-78850-ZW</t>
  </si>
  <si>
    <t>YPP-27450-525</t>
  </si>
  <si>
    <t>01932-87052-KO</t>
  </si>
  <si>
    <t>EFC-39577-424</t>
  </si>
  <si>
    <t>16046-34805-ZF</t>
  </si>
  <si>
    <t>LAW-80062-016</t>
  </si>
  <si>
    <t>34546-70516-LR</t>
  </si>
  <si>
    <t>WKL-27981-758</t>
  </si>
  <si>
    <t>73699-93557-FZ</t>
  </si>
  <si>
    <t>VRT-39834-265</t>
  </si>
  <si>
    <t>86686-37462-CK</t>
  </si>
  <si>
    <t>QTC-71005-730</t>
  </si>
  <si>
    <t>14298-02150-KH</t>
  </si>
  <si>
    <t>TNX-09857-717</t>
  </si>
  <si>
    <t>48675-07824-HJ</t>
  </si>
  <si>
    <t>JZV-43874-185</t>
  </si>
  <si>
    <t>18551-80943-YQ</t>
  </si>
  <si>
    <t>ICF-17486-106</t>
  </si>
  <si>
    <t>19196-09748-DB</t>
  </si>
  <si>
    <t>BMK-49520-383</t>
  </si>
  <si>
    <t>72233-08665-IP</t>
  </si>
  <si>
    <t>HTS-15020-632</t>
  </si>
  <si>
    <t>53817-13148-RK</t>
  </si>
  <si>
    <t>YLE-18247-749</t>
  </si>
  <si>
    <t>92227-49331-QR</t>
  </si>
  <si>
    <t>KJJ-12573-591</t>
  </si>
  <si>
    <t>12997-41076-FQ</t>
  </si>
  <si>
    <t>RGU-43561-950</t>
  </si>
  <si>
    <t>44220-00348-MB</t>
  </si>
  <si>
    <t>JSN-73975-443</t>
  </si>
  <si>
    <t>93047-98331-DD</t>
  </si>
  <si>
    <t>WNR-71736-993</t>
  </si>
  <si>
    <t>HNI-91338-546</t>
  </si>
  <si>
    <t>67285-75317-XI</t>
  </si>
  <si>
    <t>CYH-53243-218</t>
  </si>
  <si>
    <t>88167-57964-PH</t>
  </si>
  <si>
    <t>SVD-75407-177</t>
  </si>
  <si>
    <t>16106-36039-QS</t>
  </si>
  <si>
    <t>NVN-66443-451</t>
  </si>
  <si>
    <t>98921-82417-GN</t>
  </si>
  <si>
    <t>JUA-13580-095</t>
  </si>
  <si>
    <t>55265-75151-AK</t>
  </si>
  <si>
    <t>ACY-56225-839</t>
  </si>
  <si>
    <t>47386-50743-FG</t>
  </si>
  <si>
    <t>QBB-07903-622</t>
  </si>
  <si>
    <t>32622-54551-UC</t>
  </si>
  <si>
    <t>JLJ-81802-619</t>
  </si>
  <si>
    <t>HFT-77191-168</t>
  </si>
  <si>
    <t>48419-02347-XP</t>
  </si>
  <si>
    <t>SZR-35951-530</t>
  </si>
  <si>
    <t>14121-20527-OJ</t>
  </si>
  <si>
    <t>IKL-95976-565</t>
  </si>
  <si>
    <t>53486-73919-BQ</t>
  </si>
  <si>
    <t>XEY-48929-474</t>
  </si>
  <si>
    <t>21889-94615-WT</t>
  </si>
  <si>
    <t>SQT-07286-736</t>
  </si>
  <si>
    <t>87726-16941-QW</t>
  </si>
  <si>
    <t>QDU-45390-361</t>
  </si>
  <si>
    <t>03677-09134-BC</t>
  </si>
  <si>
    <t>RUJ-30649-712</t>
  </si>
  <si>
    <t>93224-71517-WV</t>
  </si>
  <si>
    <t>WSV-49732-075</t>
  </si>
  <si>
    <t>76263-95145-GJ</t>
  </si>
  <si>
    <t>VJF-46305-323</t>
  </si>
  <si>
    <t>68555-89840-GZ</t>
  </si>
  <si>
    <t>CXD-74176-600</t>
  </si>
  <si>
    <t>70624-19112-AO</t>
  </si>
  <si>
    <t>ADX-50674-975</t>
  </si>
  <si>
    <t>58916-61837-QH</t>
  </si>
  <si>
    <t>RRP-51647-420</t>
  </si>
  <si>
    <t>89292-52335-YZ</t>
  </si>
  <si>
    <t>PKJ-99134-523</t>
  </si>
  <si>
    <t>77284-34297-YY</t>
  </si>
  <si>
    <t>FZQ-29439-457</t>
  </si>
  <si>
    <t>50449-80974-BZ</t>
  </si>
  <si>
    <t>USN-68115-161</t>
  </si>
  <si>
    <t>08120-16183-AW</t>
  </si>
  <si>
    <t>IXU-20263-532</t>
  </si>
  <si>
    <t>68044-89277-ML</t>
  </si>
  <si>
    <t>CBT-15092-420</t>
  </si>
  <si>
    <t>71364-35210-HS</t>
  </si>
  <si>
    <t>PKQ-46841-696</t>
  </si>
  <si>
    <t>37177-68797-ON</t>
  </si>
  <si>
    <t>XDU-05471-219</t>
  </si>
  <si>
    <t>60308-06944-GS</t>
  </si>
  <si>
    <t>NID-20149-329</t>
  </si>
  <si>
    <t>49888-39458-PF</t>
  </si>
  <si>
    <t>SVU-27222-213</t>
  </si>
  <si>
    <t>60748-46813-DZ</t>
  </si>
  <si>
    <t>RWI-84131-848</t>
  </si>
  <si>
    <t>16385-11286-NX</t>
  </si>
  <si>
    <t>GUU-40666-525</t>
  </si>
  <si>
    <t>SCN-51395-066</t>
  </si>
  <si>
    <t>72164-90254-EJ</t>
  </si>
  <si>
    <t>ULA-24644-321</t>
  </si>
  <si>
    <t>67010-92988-CT</t>
  </si>
  <si>
    <t>EOL-92666-762</t>
  </si>
  <si>
    <t>15776-91507-GT</t>
  </si>
  <si>
    <t>AJV-18231-334</t>
  </si>
  <si>
    <t>23473-41001-CD</t>
  </si>
  <si>
    <t>ZQI-47236-301</t>
  </si>
  <si>
    <t>23446-47798-ID</t>
  </si>
  <si>
    <t>ZCR-15721-658</t>
  </si>
  <si>
    <t>28327-84469-ND</t>
  </si>
  <si>
    <t>QEW-47945-682</t>
  </si>
  <si>
    <t>42466-87067-DT</t>
  </si>
  <si>
    <t>PSY-45485-542</t>
  </si>
  <si>
    <t>62246-99443-HF</t>
  </si>
  <si>
    <t>BAQ-74241-156</t>
  </si>
  <si>
    <t>99869-55718-UU</t>
  </si>
  <si>
    <t>BVU-77367-451</t>
  </si>
  <si>
    <t>77421-46059-RY</t>
  </si>
  <si>
    <t>TJE-91516-344</t>
  </si>
  <si>
    <t>49894-06550-OQ</t>
  </si>
  <si>
    <t>LIS-96202-702</t>
  </si>
  <si>
    <t>72028-63343-SU</t>
  </si>
  <si>
    <t>VIO-27668-766</t>
  </si>
  <si>
    <t>10074-20104-NN</t>
  </si>
  <si>
    <t>ZVG-20473-043</t>
  </si>
  <si>
    <t>71769-10219-IM</t>
  </si>
  <si>
    <t>KGZ-56395-231</t>
  </si>
  <si>
    <t>22221-71106-JD</t>
  </si>
  <si>
    <t>CUU-92244-729</t>
  </si>
  <si>
    <t>99735-44927-OL</t>
  </si>
  <si>
    <t>EHE-94714-312</t>
  </si>
  <si>
    <t>27132-68907-RC</t>
  </si>
  <si>
    <t>RTL-16205-161</t>
  </si>
  <si>
    <t>90440-62727-HI</t>
  </si>
  <si>
    <t>GTS-22482-014</t>
  </si>
  <si>
    <t>36769-16558-SX</t>
  </si>
  <si>
    <t>DYG-25473-881</t>
  </si>
  <si>
    <t>10138-31681-SD</t>
  </si>
  <si>
    <t>HTR-21838-286</t>
  </si>
  <si>
    <t>24669-76297-SF</t>
  </si>
  <si>
    <t>KYG-28296-920</t>
  </si>
  <si>
    <t>78050-20355-DI</t>
  </si>
  <si>
    <t>NNB-20459-430</t>
  </si>
  <si>
    <t>79825-17822-UH</t>
  </si>
  <si>
    <t>FEK-14025-351</t>
  </si>
  <si>
    <t>03990-21586-MQ</t>
  </si>
  <si>
    <t>AWH-16980-469</t>
  </si>
  <si>
    <t>27493-46921-TZ</t>
  </si>
  <si>
    <t>ZPW-31329-741</t>
  </si>
  <si>
    <t>UBI-83843-396</t>
  </si>
  <si>
    <t>58816-74064-TF</t>
  </si>
  <si>
    <t>VID-40587-569</t>
  </si>
  <si>
    <t>09818-59895-EH</t>
  </si>
  <si>
    <t>KBB-52530-416</t>
  </si>
  <si>
    <t>06488-46303-IZ</t>
  </si>
  <si>
    <t>ISJ-48676-420</t>
  </si>
  <si>
    <t>93046-67561-AY</t>
  </si>
  <si>
    <t>MIF-17920-768</t>
  </si>
  <si>
    <t>68946-40750-LK</t>
  </si>
  <si>
    <t>CPX-19312-088</t>
  </si>
  <si>
    <t>38387-64959-WW</t>
  </si>
  <si>
    <t>RXI-67978-260</t>
  </si>
  <si>
    <t>48418-60841-CC</t>
  </si>
  <si>
    <t>LKE-14821-285</t>
  </si>
  <si>
    <t>13736-92418-JS</t>
  </si>
  <si>
    <t>LRK-97117-150</t>
  </si>
  <si>
    <t>33000-22405-LO</t>
  </si>
  <si>
    <t>IGK-51227-573</t>
  </si>
  <si>
    <t>46959-60474-LT</t>
  </si>
  <si>
    <t>ZAY-43009-775</t>
  </si>
  <si>
    <t>73431-39823-UP</t>
  </si>
  <si>
    <t>EMA-63190-618</t>
  </si>
  <si>
    <t>90993-98984-JK</t>
  </si>
  <si>
    <t>FBI-35855-418</t>
  </si>
  <si>
    <t>06552-04430-AG</t>
  </si>
  <si>
    <t>TXB-80533-417</t>
  </si>
  <si>
    <t>54597-57004-QM</t>
  </si>
  <si>
    <t>MBM-00112-248</t>
  </si>
  <si>
    <t>50238-24377-ZS</t>
  </si>
  <si>
    <t>EUO-69145-988</t>
  </si>
  <si>
    <t>60370-41934-IF</t>
  </si>
  <si>
    <t>GYA-80327-368</t>
  </si>
  <si>
    <t>06899-54551-EH</t>
  </si>
  <si>
    <t>TNW-41601-420</t>
  </si>
  <si>
    <t>66458-91190-YC</t>
  </si>
  <si>
    <t>ALR-62963-723</t>
  </si>
  <si>
    <t>80463-43913-WZ</t>
  </si>
  <si>
    <t>JIG-27636-870</t>
  </si>
  <si>
    <t>67204-04870-LG</t>
  </si>
  <si>
    <t>CTE-31437-326</t>
  </si>
  <si>
    <t>22721-63196-UJ</t>
  </si>
  <si>
    <t>SLD-63003-334</t>
  </si>
  <si>
    <t>55515-37571-RS</t>
  </si>
  <si>
    <t>BXN-64230-789</t>
  </si>
  <si>
    <t>25598-77476-CB</t>
  </si>
  <si>
    <t>XEE-37895-169</t>
  </si>
  <si>
    <t>14888-85625-TM</t>
  </si>
  <si>
    <t>ZTX-80764-911</t>
  </si>
  <si>
    <t>92793-68332-NR</t>
  </si>
  <si>
    <t>WVT-88135-549</t>
  </si>
  <si>
    <t>IPA-94170-889</t>
  </si>
  <si>
    <t>64439-27325-LG</t>
  </si>
  <si>
    <t>YQL-63755-365</t>
  </si>
  <si>
    <t>78570-76770-LB</t>
  </si>
  <si>
    <t>RKW-81145-984</t>
  </si>
  <si>
    <t>98661-69719-VI</t>
  </si>
  <si>
    <t>MBT-23379-866</t>
  </si>
  <si>
    <t>82990-92703-IX</t>
  </si>
  <si>
    <t>GEJ-39834-935</t>
  </si>
  <si>
    <t>49412-86877-VY</t>
  </si>
  <si>
    <t>KRW-91640-596</t>
  </si>
  <si>
    <t>70879-00984-FJ</t>
  </si>
  <si>
    <t>AOT-70449-651</t>
  </si>
  <si>
    <t>53414-73391-CR</t>
  </si>
  <si>
    <t>DGC-21813-731</t>
  </si>
  <si>
    <t>43606-83072-OA</t>
  </si>
  <si>
    <t>JBE-92943-643</t>
  </si>
  <si>
    <t>84466-22864-CE</t>
  </si>
  <si>
    <t>ZIL-34948-499</t>
  </si>
  <si>
    <t>JSU-23781-256</t>
  </si>
  <si>
    <t>76499-89100-JQ</t>
  </si>
  <si>
    <t>VPX-44956-367</t>
  </si>
  <si>
    <t>39582-35773-ZJ</t>
  </si>
  <si>
    <t>VTB-46451-959</t>
  </si>
  <si>
    <t>66240-46962-IO</t>
  </si>
  <si>
    <t>DNZ-11665-950</t>
  </si>
  <si>
    <t>10637-45522-ID</t>
  </si>
  <si>
    <t>ITR-54735-364</t>
  </si>
  <si>
    <t>92599-58687-CS</t>
  </si>
  <si>
    <t>YDS-02797-307</t>
  </si>
  <si>
    <t>06058-48844-PI</t>
  </si>
  <si>
    <t>BPG-68988-842</t>
  </si>
  <si>
    <t>53631-24432-SY</t>
  </si>
  <si>
    <t>XZG-51938-658</t>
  </si>
  <si>
    <t>18275-73980-KL</t>
  </si>
  <si>
    <t>KAR-24978-271</t>
  </si>
  <si>
    <t>23187-65750-HZ</t>
  </si>
  <si>
    <t>FQK-28730-361</t>
  </si>
  <si>
    <t>22725-79522-GP</t>
  </si>
  <si>
    <t>BGB-67996-089</t>
  </si>
  <si>
    <t>06279-72603-JE</t>
  </si>
  <si>
    <t>XMC-20620-809</t>
  </si>
  <si>
    <t>83543-79246-ON</t>
  </si>
  <si>
    <t>ZSO-58292-191</t>
  </si>
  <si>
    <t>66794-66795-VW</t>
  </si>
  <si>
    <t>LWJ-06793-303</t>
  </si>
  <si>
    <t>95424-67020-AP</t>
  </si>
  <si>
    <t>FLM-82229-989</t>
  </si>
  <si>
    <t>73017-69644-MS</t>
  </si>
  <si>
    <t>CPV-90280-133</t>
  </si>
  <si>
    <t>OGW-60685-912</t>
  </si>
  <si>
    <t>67423-10113-LM</t>
  </si>
  <si>
    <t>DEC-11160-362</t>
  </si>
  <si>
    <t>48582-05061-RY</t>
  </si>
  <si>
    <t>WCT-07869-499</t>
  </si>
  <si>
    <t>32031-49093-KE</t>
  </si>
  <si>
    <t>FHD-89872-325</t>
  </si>
  <si>
    <t>31715-98714-OO</t>
  </si>
  <si>
    <t>AZF-45991-584</t>
  </si>
  <si>
    <t>73759-17258-KA</t>
  </si>
  <si>
    <t>MDG-14481-513</t>
  </si>
  <si>
    <t>64897-79178-MH</t>
  </si>
  <si>
    <t>OFN-49424-848</t>
  </si>
  <si>
    <t>73346-85564-JB</t>
  </si>
  <si>
    <t>NFA-03411-746</t>
  </si>
  <si>
    <t>07476-13102-NJ</t>
  </si>
  <si>
    <t>CYM-74988-450</t>
  </si>
  <si>
    <t>87223-37422-SK</t>
  </si>
  <si>
    <t>WTV-24996-658</t>
  </si>
  <si>
    <t>57837-15577-YK</t>
  </si>
  <si>
    <t>DSL-69915-544</t>
  </si>
  <si>
    <t>10142-55267-YO</t>
  </si>
  <si>
    <t>NBT-35757-542</t>
  </si>
  <si>
    <t>73647-66148-VM</t>
  </si>
  <si>
    <t>OYU-25085-528</t>
  </si>
  <si>
    <t>XCG-07109-195</t>
  </si>
  <si>
    <t>92976-19453-DT</t>
  </si>
  <si>
    <t>YZA-25234-630</t>
  </si>
  <si>
    <t>89757-51438-HX</t>
  </si>
  <si>
    <t>OKU-29966-417</t>
  </si>
  <si>
    <t>76192-13390-HZ</t>
  </si>
  <si>
    <t>MEX-29350-659</t>
  </si>
  <si>
    <t>02009-87294-SY</t>
  </si>
  <si>
    <t>NOY-99738-977</t>
  </si>
  <si>
    <t>82872-34456-LJ</t>
  </si>
  <si>
    <t>TCR-01064-030</t>
  </si>
  <si>
    <t>13181-04387-LI</t>
  </si>
  <si>
    <t>YUL-42750-776</t>
  </si>
  <si>
    <t>24845-36117-TI</t>
  </si>
  <si>
    <t>XQJ-86887-506</t>
  </si>
  <si>
    <t>CUN-90044-279</t>
  </si>
  <si>
    <t>86646-65810-TD</t>
  </si>
  <si>
    <t>ICC-73030-502</t>
  </si>
  <si>
    <t>59480-02795-IU</t>
  </si>
  <si>
    <t>ADP-04506-084</t>
  </si>
  <si>
    <t>61809-87758-LJ</t>
  </si>
  <si>
    <t>PNU-22150-408</t>
  </si>
  <si>
    <t>77408-43873-RS</t>
  </si>
  <si>
    <t>VSQ-07182-513</t>
  </si>
  <si>
    <t>18366-65239-WF</t>
  </si>
  <si>
    <t>SPF-31673-217</t>
  </si>
  <si>
    <t>19485-98072-PS</t>
  </si>
  <si>
    <t>NEX-63825-598</t>
  </si>
  <si>
    <t>72072-33025-SD</t>
  </si>
  <si>
    <t>XPG-66112-335</t>
  </si>
  <si>
    <t>58118-22461-GC</t>
  </si>
  <si>
    <t>NSQ-72210-345</t>
  </si>
  <si>
    <t>90940-63327-DJ</t>
  </si>
  <si>
    <t>XRR-28376-277</t>
  </si>
  <si>
    <t>64481-42546-II</t>
  </si>
  <si>
    <t>WHQ-25197-475</t>
  </si>
  <si>
    <t>27536-28463-NJ</t>
  </si>
  <si>
    <t>HMB-30634-745</t>
  </si>
  <si>
    <t>XTL-68000-371</t>
  </si>
  <si>
    <t>70140-82812-KD</t>
  </si>
  <si>
    <t>YES-51109-625</t>
  </si>
  <si>
    <t>91895-55605-LS</t>
  </si>
  <si>
    <t>EAY-89850-211</t>
  </si>
  <si>
    <t>43155-71724-XP</t>
  </si>
  <si>
    <t>IOQ-84840-827</t>
  </si>
  <si>
    <t>32038-81174-JF</t>
  </si>
  <si>
    <t>FBD-56220-430</t>
  </si>
  <si>
    <t>59205-20324-NB</t>
  </si>
  <si>
    <t>COV-52659-202</t>
  </si>
  <si>
    <t>99899-54612-NX</t>
  </si>
  <si>
    <t>YUO-76652-814</t>
  </si>
  <si>
    <t>26248-84194-FI</t>
  </si>
  <si>
    <t>PBT-36926-102</t>
  </si>
  <si>
    <t>BLV-60087-454</t>
  </si>
  <si>
    <t>84493-71314-WX</t>
  </si>
  <si>
    <t>QYC-63914-195</t>
  </si>
  <si>
    <t>39789-43945-IV</t>
  </si>
  <si>
    <t>OIB-77163-890</t>
  </si>
  <si>
    <t>38972-89678-ZM</t>
  </si>
  <si>
    <t>SGS-87525-238</t>
  </si>
  <si>
    <t>91465-84526-IJ</t>
  </si>
  <si>
    <t>GQR-12490-152</t>
  </si>
  <si>
    <t>22832-98538-RB</t>
  </si>
  <si>
    <t>UOJ-28238-299</t>
  </si>
  <si>
    <t>30844-91890-ZA</t>
  </si>
  <si>
    <t>ETD-58130-674</t>
  </si>
  <si>
    <t>05325-97750-WP</t>
  </si>
  <si>
    <t>UPF-60123-025</t>
  </si>
  <si>
    <t>88992-49081-AT</t>
  </si>
  <si>
    <t>NQS-01613-687</t>
  </si>
  <si>
    <t>10204-31464-SA</t>
  </si>
  <si>
    <t>MGH-36050-573</t>
  </si>
  <si>
    <t>75156-80911-YT</t>
  </si>
  <si>
    <t>UVF-59322-459</t>
  </si>
  <si>
    <t>53971-49906-PZ</t>
  </si>
  <si>
    <t>VET-41158-896</t>
  </si>
  <si>
    <t>10728-17633-ST</t>
  </si>
  <si>
    <t>XYL-52196-459</t>
  </si>
  <si>
    <t>13549-65017-VE</t>
  </si>
  <si>
    <t>BPZ-51283-916</t>
  </si>
  <si>
    <t>87688-42420-TO</t>
  </si>
  <si>
    <t>VQW-91903-926</t>
  </si>
  <si>
    <t>OLF-77983-457</t>
  </si>
  <si>
    <t>51901-35210-UI</t>
  </si>
  <si>
    <t>MVI-04946-827</t>
  </si>
  <si>
    <t>62483-50867-OM</t>
  </si>
  <si>
    <t>UOG-94188-104</t>
  </si>
  <si>
    <t>92753-50029-SD</t>
  </si>
  <si>
    <t>DSN-15872-519</t>
  </si>
  <si>
    <t>53809-98498-SN</t>
  </si>
  <si>
    <t>OUQ-73954-002</t>
  </si>
  <si>
    <t>66308-13503-KD</t>
  </si>
  <si>
    <t>LGL-16843-667</t>
  </si>
  <si>
    <t>82458-87830-JE</t>
  </si>
  <si>
    <t>TCC-89722-031</t>
  </si>
  <si>
    <t>41611-34336-WT</t>
  </si>
  <si>
    <t>TRA-79507-007</t>
  </si>
  <si>
    <t>70089-27418-UJ</t>
  </si>
  <si>
    <t>MZJ-77284-941</t>
  </si>
  <si>
    <t>99978-56910-BN</t>
  </si>
  <si>
    <t>AXN-57779-891</t>
  </si>
  <si>
    <t>09668-23340-IC</t>
  </si>
  <si>
    <t>PJB-15659-994</t>
  </si>
  <si>
    <t>39457-62611-YK</t>
  </si>
  <si>
    <t>LTS-03470-353</t>
  </si>
  <si>
    <t>90985-89807-RW</t>
  </si>
  <si>
    <t>UMM-28497-689</t>
  </si>
  <si>
    <t>MJZ-93232-402</t>
  </si>
  <si>
    <t>17816-67941-ZS</t>
  </si>
  <si>
    <t>UHW-74617-126</t>
  </si>
  <si>
    <t>90816-65619-LM</t>
  </si>
  <si>
    <t>RIK-61730-794</t>
  </si>
  <si>
    <t>69761-61146-KD</t>
  </si>
  <si>
    <t>IDJ-55379-750</t>
  </si>
  <si>
    <t>24040-20817-QB</t>
  </si>
  <si>
    <t>OHX-11953-965</t>
  </si>
  <si>
    <t>19524-21432-XP</t>
  </si>
  <si>
    <t>TVV-42245-088</t>
  </si>
  <si>
    <t>14398-43114-RV</t>
  </si>
  <si>
    <t>DYP-74337-787</t>
  </si>
  <si>
    <t>41486-52502-QQ</t>
  </si>
  <si>
    <t>OKA-93124-100</t>
  </si>
  <si>
    <t>IXW-20780-268</t>
  </si>
  <si>
    <t>20236-64364-QL</t>
  </si>
  <si>
    <t>NGG-24006-937</t>
  </si>
  <si>
    <t>29102-40100-TZ</t>
  </si>
  <si>
    <t>JZC-31180-557</t>
  </si>
  <si>
    <t>09171-42203-EB</t>
  </si>
  <si>
    <t>ZMU-63715-204</t>
  </si>
  <si>
    <t>29060-75856-UI</t>
  </si>
  <si>
    <t>GND-08192-056</t>
  </si>
  <si>
    <t>17088-16989-PL</t>
  </si>
  <si>
    <t>RYY-38961-093</t>
  </si>
  <si>
    <t>14756-18321-CL</t>
  </si>
  <si>
    <t>CVA-64996-969</t>
  </si>
  <si>
    <t>13324-78688-MI</t>
  </si>
  <si>
    <t>XTH-67276-442</t>
  </si>
  <si>
    <t>73799-04749-BM</t>
  </si>
  <si>
    <t>PVU-02950-470</t>
  </si>
  <si>
    <t>01927-46702-YT</t>
  </si>
  <si>
    <t>XSN-26809-910</t>
  </si>
  <si>
    <t>80467-17137-TO</t>
  </si>
  <si>
    <t>UDN-88321-005</t>
  </si>
  <si>
    <t>14640-87215-BK</t>
  </si>
  <si>
    <t>EXP-21628-670</t>
  </si>
  <si>
    <t>94447-35885-HK</t>
  </si>
  <si>
    <t>VGM-24161-361</t>
  </si>
  <si>
    <t>71034-49694-CS</t>
  </si>
  <si>
    <t>PKN-19556-918</t>
  </si>
  <si>
    <t>00445-42781-KX</t>
  </si>
  <si>
    <t>DXQ-44537-297</t>
  </si>
  <si>
    <t>96116-24737-LV</t>
  </si>
  <si>
    <t>BPC-54727-307</t>
  </si>
  <si>
    <t>18684-73088-YL</t>
  </si>
  <si>
    <t>KSH-47717-456</t>
  </si>
  <si>
    <t>74671-55639-TU</t>
  </si>
  <si>
    <t>ANK-59436-446</t>
  </si>
  <si>
    <t>17488-65879-XL</t>
  </si>
  <si>
    <t>AYY-83051-752</t>
  </si>
  <si>
    <t>46431-09298-OU</t>
  </si>
  <si>
    <t>CSW-59644-267</t>
  </si>
  <si>
    <t>60378-26473-FE</t>
  </si>
  <si>
    <t>ITY-92466-909</t>
  </si>
  <si>
    <t>34927-68586-ZV</t>
  </si>
  <si>
    <t>IGW-04801-466</t>
  </si>
  <si>
    <t>29051-27555-GD</t>
  </si>
  <si>
    <t>LJN-34281-921</t>
  </si>
  <si>
    <t>52143-35672-JF</t>
  </si>
  <si>
    <t>BWZ-46364-547</t>
  </si>
  <si>
    <t>64918-67725-MN</t>
  </si>
  <si>
    <t>SBC-95710-706</t>
  </si>
  <si>
    <t>85634-61759-ND</t>
  </si>
  <si>
    <t>WRN-55114-031</t>
  </si>
  <si>
    <t>40180-22940-QB</t>
  </si>
  <si>
    <t>TZU-64255-831</t>
  </si>
  <si>
    <t>34666-76738-SQ</t>
  </si>
  <si>
    <t>JVF-91003-729</t>
  </si>
  <si>
    <t>98536-88616-FF</t>
  </si>
  <si>
    <t>MVB-22135-665</t>
  </si>
  <si>
    <t>55621-06130-SA</t>
  </si>
  <si>
    <t>CKS-47815-571</t>
  </si>
  <si>
    <t>45666-86771-EH</t>
  </si>
  <si>
    <t>OAW-17338-101</t>
  </si>
  <si>
    <t>ALP-37623-536</t>
  </si>
  <si>
    <t>24689-69376-XX</t>
  </si>
  <si>
    <t>WMU-87639-108</t>
  </si>
  <si>
    <t>71891-51101-VQ</t>
  </si>
  <si>
    <t>USN-44968-231</t>
  </si>
  <si>
    <t>71749-05400-CN</t>
  </si>
  <si>
    <t>YZG-20575-451</t>
  </si>
  <si>
    <t>64845-00270-NO</t>
  </si>
  <si>
    <t>HTH-52867-812</t>
  </si>
  <si>
    <t>29851-36402-UX</t>
  </si>
  <si>
    <t>FWU-44971-444</t>
  </si>
  <si>
    <t>12190-25421-WM</t>
  </si>
  <si>
    <t>EQI-82205-066</t>
  </si>
  <si>
    <t>52316-30571-GD</t>
  </si>
  <si>
    <t>NAR-00747-074</t>
  </si>
  <si>
    <t>23243-92649-RY</t>
  </si>
  <si>
    <t>JYR-22052-185</t>
  </si>
  <si>
    <t>39528-19971-OR</t>
  </si>
  <si>
    <t>XKO-54097-932</t>
  </si>
  <si>
    <t>32743-78448-KT</t>
  </si>
  <si>
    <t>HXA-72415-025</t>
  </si>
  <si>
    <t>93417-12322-YB</t>
  </si>
  <si>
    <t>MJF-20065-335</t>
  </si>
  <si>
    <t>56891-86662-UY</t>
  </si>
  <si>
    <t>GFI-83300-059</t>
  </si>
  <si>
    <t>40414-26467-VE</t>
  </si>
  <si>
    <t>WJR-51493-682</t>
  </si>
  <si>
    <t>87858-83734-RK</t>
  </si>
  <si>
    <t>SHP-55648-472</t>
  </si>
  <si>
    <t>46818-20198-GB</t>
  </si>
  <si>
    <t>HYR-03455-684</t>
  </si>
  <si>
    <t>29808-89098-XD</t>
  </si>
  <si>
    <t>HUG-52766-375</t>
  </si>
  <si>
    <t>78786-77449-RQ</t>
  </si>
  <si>
    <t>DAH-46595-917</t>
  </si>
  <si>
    <t>27878-42224-QF</t>
  </si>
  <si>
    <t>VEM-79839-466</t>
  </si>
  <si>
    <t>OWH-11126-533</t>
  </si>
  <si>
    <t>25331-13794-SB</t>
  </si>
  <si>
    <t>UMT-26130-151</t>
  </si>
  <si>
    <t>55864-37682-GQ</t>
  </si>
  <si>
    <t>JKA-27899-806</t>
  </si>
  <si>
    <t>97005-25609-CQ</t>
  </si>
  <si>
    <t>ULU-07744-724</t>
  </si>
  <si>
    <t>94058-95794-IJ</t>
  </si>
  <si>
    <t>NOM-56457-507</t>
  </si>
  <si>
    <t>40214-03678-GU</t>
  </si>
  <si>
    <t>NZN-71683-705</t>
  </si>
  <si>
    <t>04921-85445-SL</t>
  </si>
  <si>
    <t>WMA-34232-850</t>
  </si>
  <si>
    <t>53386-94266-LJ</t>
  </si>
  <si>
    <t>EZL-27919-704</t>
  </si>
  <si>
    <t>49480-85909-DG</t>
  </si>
  <si>
    <t>ZYU-11345-774</t>
  </si>
  <si>
    <t>18293-78136-MN</t>
  </si>
  <si>
    <t>CPW-34587-459</t>
  </si>
  <si>
    <t>84641-67384-TD</t>
  </si>
  <si>
    <t>NQZ-82067-394</t>
  </si>
  <si>
    <t>72320-29738-EB</t>
  </si>
  <si>
    <t>JBW-95055-851</t>
  </si>
  <si>
    <t>47355-97488-XS</t>
  </si>
  <si>
    <t>AHY-20324-088</t>
  </si>
  <si>
    <t>63499-24884-PP</t>
  </si>
  <si>
    <t>ZSL-66684-103</t>
  </si>
  <si>
    <t>39193-51770-FM</t>
  </si>
  <si>
    <t>WNE-73911-475</t>
  </si>
  <si>
    <t>61323-91967-GG</t>
  </si>
  <si>
    <t>EZB-68383-559</t>
  </si>
  <si>
    <t>90123-01967-KS</t>
  </si>
  <si>
    <t>OVO-01283-090</t>
  </si>
  <si>
    <t>15958-25089-OS</t>
  </si>
  <si>
    <t>TXH-78646-919</t>
  </si>
  <si>
    <t>98430-37820-UV</t>
  </si>
  <si>
    <t>CYZ-37122-164</t>
  </si>
  <si>
    <t>21798-04171-XC</t>
  </si>
  <si>
    <t>AGQ-06534-750</t>
  </si>
  <si>
    <t>52798-46508-HP</t>
  </si>
  <si>
    <t>QVL-32245-818</t>
  </si>
  <si>
    <t>46478-42970-EM</t>
  </si>
  <si>
    <t>LTD-96842-834</t>
  </si>
  <si>
    <t>00246-15080-LE</t>
  </si>
  <si>
    <t>SEC-91807-425</t>
  </si>
  <si>
    <t>94091-86957-HX</t>
  </si>
  <si>
    <t>MHM-44857-599</t>
  </si>
  <si>
    <t>26295-44907-DK</t>
  </si>
  <si>
    <t>KGC-95046-911</t>
  </si>
  <si>
    <t>95351-96177-QV</t>
  </si>
  <si>
    <t>RZC-75150-413</t>
  </si>
  <si>
    <t>92204-96636-BS</t>
  </si>
  <si>
    <t>EYH-88288-452</t>
  </si>
  <si>
    <t>03010-30348-UA</t>
  </si>
  <si>
    <t>NYQ-24237-772</t>
  </si>
  <si>
    <t>13441-34686-SW</t>
  </si>
  <si>
    <t>WKB-21680-566</t>
  </si>
  <si>
    <t>96612-41722-VJ</t>
  </si>
  <si>
    <t>THE-61147-027</t>
  </si>
  <si>
    <t>PTY-86420-119</t>
  </si>
  <si>
    <t>25504-41681-WA</t>
  </si>
  <si>
    <t>QHL-27188-431</t>
  </si>
  <si>
    <t>75443-07820-DZ</t>
  </si>
  <si>
    <t>MIS-54381-047</t>
  </si>
  <si>
    <t>39276-95489-XV</t>
  </si>
  <si>
    <t>TBB-29780-459</t>
  </si>
  <si>
    <t>61437-83623-PZ</t>
  </si>
  <si>
    <t>QLC-52637-305</t>
  </si>
  <si>
    <t>34317-87258-HQ</t>
  </si>
  <si>
    <t>CWT-27056-328</t>
  </si>
  <si>
    <t>18570-80998-ZS</t>
  </si>
  <si>
    <t>ASS-05878-128</t>
  </si>
  <si>
    <t>66580-33745-OQ</t>
  </si>
  <si>
    <t>EGK-03027-418</t>
  </si>
  <si>
    <t>19820-29285-FD</t>
  </si>
  <si>
    <t>KCY-61732-849</t>
  </si>
  <si>
    <t>11349-55147-SN</t>
  </si>
  <si>
    <t>BLI-21697-702</t>
  </si>
  <si>
    <t>21141-12455-VB</t>
  </si>
  <si>
    <t>KFJ-46568-890</t>
  </si>
  <si>
    <t>71003-85639-HB</t>
  </si>
  <si>
    <t>SOK-43535-680</t>
  </si>
  <si>
    <t>58443-95866-YO</t>
  </si>
  <si>
    <t>XUE-87260-201</t>
  </si>
  <si>
    <t>89646-21249-OH</t>
  </si>
  <si>
    <t>CZF-40873-691</t>
  </si>
  <si>
    <t>64988-20636-XQ</t>
  </si>
  <si>
    <t>AIA-98989-755</t>
  </si>
  <si>
    <t>34704-83143-KS</t>
  </si>
  <si>
    <t>ITZ-21793-986</t>
  </si>
  <si>
    <t>67388-17544-XX</t>
  </si>
  <si>
    <t>YOK-93322-608</t>
  </si>
  <si>
    <t>69411-48470-ID</t>
  </si>
  <si>
    <t>LXK-00634-611</t>
  </si>
  <si>
    <t>CQW-37388-302</t>
  </si>
  <si>
    <t>97741-98924-KT</t>
  </si>
  <si>
    <t>SPA-79365-334</t>
  </si>
  <si>
    <t>79857-78167-KO</t>
  </si>
  <si>
    <t>VPX-08817-517</t>
  </si>
  <si>
    <t>46963-10322-ZA</t>
  </si>
  <si>
    <t>PBP-87115-410</t>
  </si>
  <si>
    <t>93812-74772-MV</t>
  </si>
  <si>
    <t>SFB-93752-440</t>
  </si>
  <si>
    <t>48203-23480-UB</t>
  </si>
  <si>
    <t>TBU-65158-068</t>
  </si>
  <si>
    <t>60357-65386-RD</t>
  </si>
  <si>
    <t>TEH-08414-216</t>
  </si>
  <si>
    <t>35099-13971-JI</t>
  </si>
  <si>
    <t>MAY-77231-536</t>
  </si>
  <si>
    <t>01304-59807-OB</t>
  </si>
  <si>
    <t>ATY-28980-884</t>
  </si>
  <si>
    <t>50705-17295-NK</t>
  </si>
  <si>
    <t>SWP-88281-918</t>
  </si>
  <si>
    <t>77657-61366-FY</t>
  </si>
  <si>
    <t>VCE-56531-986</t>
  </si>
  <si>
    <t>57192-13428-PL</t>
  </si>
  <si>
    <t>FVV-75700-005</t>
  </si>
  <si>
    <t>24891-77957-LU</t>
  </si>
  <si>
    <t>CFZ-53492-600</t>
  </si>
  <si>
    <t>64896-18468-BT</t>
  </si>
  <si>
    <t>LDK-71031-121</t>
  </si>
  <si>
    <t>84761-40784-SV</t>
  </si>
  <si>
    <t>EBA-82404-343</t>
  </si>
  <si>
    <t>20236-42322-CM</t>
  </si>
  <si>
    <t>USA-42811-560</t>
  </si>
  <si>
    <t>49671-11547-WG</t>
  </si>
  <si>
    <t>SNL-83703-516</t>
  </si>
  <si>
    <t>57976-33535-WK</t>
  </si>
  <si>
    <t>SUZ-83036-175</t>
  </si>
  <si>
    <t>55915-19477-MK</t>
  </si>
  <si>
    <t>RGM-01187-513</t>
  </si>
  <si>
    <t>28121-11641-UA</t>
  </si>
  <si>
    <t>CZG-01299-952</t>
  </si>
  <si>
    <t>09540-70637-EV</t>
  </si>
  <si>
    <t>KLD-88731-484</t>
  </si>
  <si>
    <t>17775-77072-PP</t>
  </si>
  <si>
    <t>BQK-38412-229</t>
  </si>
  <si>
    <t>90392-73338-BC</t>
  </si>
  <si>
    <t>TCX-76953-071</t>
  </si>
  <si>
    <t>LIN-88046-551</t>
  </si>
  <si>
    <t>10725-45724-CO</t>
  </si>
  <si>
    <t>PMV-54491-220</t>
  </si>
  <si>
    <t>87242-18006-IR</t>
  </si>
  <si>
    <t>SKA-73676-005</t>
  </si>
  <si>
    <t>36572-91896-PP</t>
  </si>
  <si>
    <t>TKH-62197-239</t>
  </si>
  <si>
    <t>25181-97933-UX</t>
  </si>
  <si>
    <t>YXF-57218-272</t>
  </si>
  <si>
    <t>55374-03175-IA</t>
  </si>
  <si>
    <t>PKJ-30083-501</t>
  </si>
  <si>
    <t>76948-43532-JS</t>
  </si>
  <si>
    <t>WTT-91832-645</t>
  </si>
  <si>
    <t>24344-88599-PP</t>
  </si>
  <si>
    <t>TRZ-94735-865</t>
  </si>
  <si>
    <t>54462-58311-YF</t>
  </si>
  <si>
    <t>UDB-09651-780</t>
  </si>
  <si>
    <t>90767-92589-LV</t>
  </si>
  <si>
    <t>EHJ-82097-549</t>
  </si>
  <si>
    <t>27517-43747-YD</t>
  </si>
  <si>
    <t>ZFR-79447-696</t>
  </si>
  <si>
    <t>77828-66867-KH</t>
  </si>
  <si>
    <t>NUU-03893-975</t>
  </si>
  <si>
    <t>41054-59693-XE</t>
  </si>
  <si>
    <t>GVG-59542-307</t>
  </si>
  <si>
    <t>26314-66792-VP</t>
  </si>
  <si>
    <t>YLY-35287-172</t>
  </si>
  <si>
    <t>69410-04668-MA</t>
  </si>
  <si>
    <t>DCI-96254-548</t>
  </si>
  <si>
    <t>KHZ-26264-253</t>
  </si>
  <si>
    <t>24972-55878-KX</t>
  </si>
  <si>
    <t>AAQ-13644-699</t>
  </si>
  <si>
    <t>46296-42617-OQ</t>
  </si>
  <si>
    <t>LWL-68108-794</t>
  </si>
  <si>
    <t>44494-89923-UW</t>
  </si>
  <si>
    <t>JQT-14347-517</t>
  </si>
  <si>
    <t>11621-09964-ID</t>
  </si>
  <si>
    <t>BMM-86471-923</t>
  </si>
  <si>
    <t>76319-80715-II</t>
  </si>
  <si>
    <t>IXU-67272-326</t>
  </si>
  <si>
    <t>91654-79216-IC</t>
  </si>
  <si>
    <t>ITE-28312-615</t>
  </si>
  <si>
    <t>56450-21890-HK</t>
  </si>
  <si>
    <t>ZHQ-30471-635</t>
  </si>
  <si>
    <t>40600-58915-WZ</t>
  </si>
  <si>
    <t>LTP-31133-134</t>
  </si>
  <si>
    <t>66527-94478-PB</t>
  </si>
  <si>
    <t>ZVQ-26122-859</t>
  </si>
  <si>
    <t>77154-45038-IH</t>
  </si>
  <si>
    <t>MIU-01481-194</t>
  </si>
  <si>
    <t>08439-55669-AI</t>
  </si>
  <si>
    <t>UEA-72681-629</t>
  </si>
  <si>
    <t>CVE-15042-481</t>
  </si>
  <si>
    <t>EJA-79176-833</t>
  </si>
  <si>
    <t>91509-62250-GN</t>
  </si>
  <si>
    <t>AHQ-40440-522</t>
  </si>
  <si>
    <t>83833-46106-ZC</t>
  </si>
  <si>
    <t>TID-21626-411</t>
  </si>
  <si>
    <t>19383-33606-PW</t>
  </si>
  <si>
    <t>RSR-96390-187</t>
  </si>
  <si>
    <t>67052-76184-CB</t>
  </si>
  <si>
    <t>BZE-96093-118</t>
  </si>
  <si>
    <t>43452-18035-DH</t>
  </si>
  <si>
    <t>LOU-41819-242</t>
  </si>
  <si>
    <t>88060-50676-MV</t>
  </si>
  <si>
    <t>FND-99527-640</t>
  </si>
  <si>
    <t>89574-96203-EP</t>
  </si>
  <si>
    <t>ASG-27179-958</t>
  </si>
  <si>
    <t>12607-75113-UV</t>
  </si>
  <si>
    <t>YKX-23510-272</t>
  </si>
  <si>
    <t>56991-05510-PR</t>
  </si>
  <si>
    <t>FSA-98650-921</t>
  </si>
  <si>
    <t>01841-48191-NL</t>
  </si>
  <si>
    <t>ZUR-55774-294</t>
  </si>
  <si>
    <t>33269-10023-CO</t>
  </si>
  <si>
    <t>FUO-99821-974</t>
  </si>
  <si>
    <t>31245-81098-PJ</t>
  </si>
  <si>
    <t>YVH-19865-819</t>
  </si>
  <si>
    <t>08946-56610-IH</t>
  </si>
  <si>
    <t>NNF-47422-501</t>
  </si>
  <si>
    <t>20260-32948-EB</t>
  </si>
  <si>
    <t>RJI-71409-490</t>
  </si>
  <si>
    <t>31613-41626-KX</t>
  </si>
  <si>
    <t>UZL-46108-213</t>
  </si>
  <si>
    <t>75961-20170-RD</t>
  </si>
  <si>
    <t>AOX-44467-109</t>
  </si>
  <si>
    <t>72524-06410-KD</t>
  </si>
  <si>
    <t>TZD-67261-174</t>
  </si>
  <si>
    <t>TBU-64277-625</t>
  </si>
  <si>
    <t>98918-34330-GY</t>
  </si>
  <si>
    <t>TYP-85767-944</t>
  </si>
  <si>
    <t>51497-50894-WU</t>
  </si>
  <si>
    <t>GTT-73214-334</t>
  </si>
  <si>
    <t>98636-90072-YE</t>
  </si>
  <si>
    <t>WAI-89905-069</t>
  </si>
  <si>
    <t>47011-57815-HJ</t>
  </si>
  <si>
    <t>OJL-96844-459</t>
  </si>
  <si>
    <t>61253-98356-VD</t>
  </si>
  <si>
    <t>VGI-33205-360</t>
  </si>
  <si>
    <t>96762-10814-DA</t>
  </si>
  <si>
    <t>PCA-14081-576</t>
  </si>
  <si>
    <t>63112-10870-LC</t>
  </si>
  <si>
    <t>SCS-67069-962</t>
  </si>
  <si>
    <t>21403-49423-PD</t>
  </si>
  <si>
    <t>BDM-03174-485</t>
  </si>
  <si>
    <t>29581-13303-VB</t>
  </si>
  <si>
    <t>UJV-32333-364</t>
  </si>
  <si>
    <t>86110-83695-YS</t>
  </si>
  <si>
    <t>FLI-11493-954</t>
  </si>
  <si>
    <t>80454-42225-FT</t>
  </si>
  <si>
    <t>IWL-13117-537</t>
  </si>
  <si>
    <t>29129-60664-KO</t>
  </si>
  <si>
    <t>OAM-76916-748</t>
  </si>
  <si>
    <t>63025-62939-AN</t>
  </si>
  <si>
    <t>UMB-11223-710</t>
  </si>
  <si>
    <t>49012-12987-QT</t>
  </si>
  <si>
    <t>LXR-09892-726</t>
  </si>
  <si>
    <t>50924-94200-SQ</t>
  </si>
  <si>
    <t>QXX-89943-393</t>
  </si>
  <si>
    <t>15673-18812-IU</t>
  </si>
  <si>
    <t>WVS-57822-366</t>
  </si>
  <si>
    <t>52151-75971-YY</t>
  </si>
  <si>
    <t>CLJ-23403-689</t>
  </si>
  <si>
    <t>19413-02045-CG</t>
  </si>
  <si>
    <t>XNU-83276-288</t>
  </si>
  <si>
    <t>98185-92775-KT</t>
  </si>
  <si>
    <t>YOG-94666-679</t>
  </si>
  <si>
    <t>86991-53901-AT</t>
  </si>
  <si>
    <t>KHG-33953-115</t>
  </si>
  <si>
    <t>78226-97287-JI</t>
  </si>
  <si>
    <t>MHD-95615-696</t>
  </si>
  <si>
    <t>27930-59250-JT</t>
  </si>
  <si>
    <t>HBH-64794-080</t>
  </si>
  <si>
    <t>40560-18556-YE</t>
  </si>
  <si>
    <t>CNJ-56058-223</t>
  </si>
  <si>
    <t>40780-22081-LX</t>
  </si>
  <si>
    <t>KHO-27106-786</t>
  </si>
  <si>
    <t>01603-43789-TN</t>
  </si>
  <si>
    <t>YAC-50329-982</t>
  </si>
  <si>
    <t>75419-92838-TI</t>
  </si>
  <si>
    <t>VVL-95291-039</t>
  </si>
  <si>
    <t>96516-97464-MF</t>
  </si>
  <si>
    <t>VUT-20974-364</t>
  </si>
  <si>
    <t>90285-56295-PO</t>
  </si>
  <si>
    <t>SFC-34054-213</t>
  </si>
  <si>
    <t>08100-71102-HQ</t>
  </si>
  <si>
    <t>UDS-04807-593</t>
  </si>
  <si>
    <t>84074-28110-OV</t>
  </si>
  <si>
    <t>FWE-98471-488</t>
  </si>
  <si>
    <t>RAU-17060-674</t>
  </si>
  <si>
    <t>12747-63766-EU</t>
  </si>
  <si>
    <t>AOL-13866-711</t>
  </si>
  <si>
    <t>83490-88357-LJ</t>
  </si>
  <si>
    <t>NOA-79645-377</t>
  </si>
  <si>
    <t>53729-30320-XZ</t>
  </si>
  <si>
    <t>KMS-49214-806</t>
  </si>
  <si>
    <t>50384-52703-LA</t>
  </si>
  <si>
    <t>ABK-08091-531</t>
  </si>
  <si>
    <t>53864-36201-FG</t>
  </si>
  <si>
    <t>GPT-67705-953</t>
  </si>
  <si>
    <t>70631-33225-MZ</t>
  </si>
  <si>
    <t>JNA-21450-177</t>
  </si>
  <si>
    <t>54798-14109-HC</t>
  </si>
  <si>
    <t>MPQ-23421-608</t>
  </si>
  <si>
    <t>08023-52962-ET</t>
  </si>
  <si>
    <t>NLI-63891-565</t>
  </si>
  <si>
    <t>41899-00283-VK</t>
  </si>
  <si>
    <t>HHF-36647-854</t>
  </si>
  <si>
    <t>39011-18412-GR</t>
  </si>
  <si>
    <t>SBN-16537-046</t>
  </si>
  <si>
    <t>60255-12579-PZ</t>
  </si>
  <si>
    <t>XZD-44484-632</t>
  </si>
  <si>
    <t>80541-38332-BP</t>
  </si>
  <si>
    <t>IKQ-39946-768</t>
  </si>
  <si>
    <t>72778-50968-UQ</t>
  </si>
  <si>
    <t>KMB-95211-174</t>
  </si>
  <si>
    <t>23941-30203-MO</t>
  </si>
  <si>
    <t>QWY-99467-368</t>
  </si>
  <si>
    <t>96434-50068-DZ</t>
  </si>
  <si>
    <t>SRG-76791-614</t>
  </si>
  <si>
    <t>11729-74102-XB</t>
  </si>
  <si>
    <t>VSN-94485-621</t>
  </si>
  <si>
    <t>88116-12604-TE</t>
  </si>
  <si>
    <t>UFZ-24348-219</t>
  </si>
  <si>
    <t>UKS-93055-397</t>
  </si>
  <si>
    <t>13082-41034-PD</t>
  </si>
  <si>
    <t>AVH-56062-335</t>
  </si>
  <si>
    <t>18082-74419-QH</t>
  </si>
  <si>
    <t>HGE-19842-613</t>
  </si>
  <si>
    <t>49401-45041-ZU</t>
  </si>
  <si>
    <t>WBA-85905-175</t>
  </si>
  <si>
    <t>41252-45992-VS</t>
  </si>
  <si>
    <t>DZI-35365-596</t>
  </si>
  <si>
    <t>XIR-88982-743</t>
  </si>
  <si>
    <t>00852-54571-WP</t>
  </si>
  <si>
    <t>VUC-72395-865</t>
  </si>
  <si>
    <t>13321-57602-GK</t>
  </si>
  <si>
    <t>BQJ-44755-910</t>
  </si>
  <si>
    <t>75006-89922-VW</t>
  </si>
  <si>
    <t>JKC-64636-831</t>
  </si>
  <si>
    <t>52098-80103-FD</t>
  </si>
  <si>
    <t>ZKI-78561-066</t>
  </si>
  <si>
    <t>60121-12432-VU</t>
  </si>
  <si>
    <t>IMP-12563-728</t>
  </si>
  <si>
    <t>68346-14810-UA</t>
  </si>
  <si>
    <t>MZL-81126-390</t>
  </si>
  <si>
    <t>48464-99723-HK</t>
  </si>
  <si>
    <t>TVF-57766-608</t>
  </si>
  <si>
    <t>88420-46464-XE</t>
  </si>
  <si>
    <t>RUX-37995-892</t>
  </si>
  <si>
    <t>37762-09530-MP</t>
  </si>
  <si>
    <t>AVK-76526-953</t>
  </si>
  <si>
    <t>47268-50127-XY</t>
  </si>
  <si>
    <t>RIU-02231-623</t>
  </si>
  <si>
    <t>25544-84179-QC</t>
  </si>
  <si>
    <t>WFK-99317-827</t>
  </si>
  <si>
    <t>32058-76765-ZL</t>
  </si>
  <si>
    <t>SFD-00372-284</t>
  </si>
  <si>
    <t>SXC-62166-515</t>
  </si>
  <si>
    <t>69171-65646-UC</t>
  </si>
  <si>
    <t>YIE-87008-621</t>
  </si>
  <si>
    <t>22503-52799-MI</t>
  </si>
  <si>
    <t>HRM-94548-288</t>
  </si>
  <si>
    <t>08934-65581-ZI</t>
  </si>
  <si>
    <t>UJG-34731-295</t>
  </si>
  <si>
    <t>15764-22559-ZT</t>
  </si>
  <si>
    <t>TWD-70988-853</t>
  </si>
  <si>
    <t>87519-68847-ZG</t>
  </si>
  <si>
    <t>CIX-22904-641</t>
  </si>
  <si>
    <t>78012-56878-UB</t>
  </si>
  <si>
    <t>DLV-65840-759</t>
  </si>
  <si>
    <t>77192-72145-RG</t>
  </si>
  <si>
    <t>RXN-55491-201</t>
  </si>
  <si>
    <t>86071-79238-CX</t>
  </si>
  <si>
    <t>UHK-63283-868</t>
  </si>
  <si>
    <t>16809-16936-WF</t>
  </si>
  <si>
    <t>PJC-31401-893</t>
  </si>
  <si>
    <t>11212-69985-ZJ</t>
  </si>
  <si>
    <t>HHO-79903-185</t>
  </si>
  <si>
    <t>53893-01719-CL</t>
  </si>
  <si>
    <t>YWM-07310-594</t>
  </si>
  <si>
    <t>66028-99867-WJ</t>
  </si>
  <si>
    <t>FHD-94983-982</t>
  </si>
  <si>
    <t>62839-56723-CH</t>
  </si>
  <si>
    <t>WQK-10857-119</t>
  </si>
  <si>
    <t>96849-52854-CR</t>
  </si>
  <si>
    <t>DXA-50313-073</t>
  </si>
  <si>
    <t>19755-55847-VW</t>
  </si>
  <si>
    <t>ONW-00560-570</t>
  </si>
  <si>
    <t>32900-82606-BO</t>
  </si>
  <si>
    <t>BRJ-19414-277</t>
  </si>
  <si>
    <t>MIQ-16322-908</t>
  </si>
  <si>
    <t>20118-28138-QD</t>
  </si>
  <si>
    <t>MVO-39328-830</t>
  </si>
  <si>
    <t>84057-45461-AH</t>
  </si>
  <si>
    <t>NTJ-88319-746</t>
  </si>
  <si>
    <t>90882-88130-KQ</t>
  </si>
  <si>
    <t>LCY-24377-948</t>
  </si>
  <si>
    <t>21617-79890-DD</t>
  </si>
  <si>
    <t>FWD-85967-769</t>
  </si>
  <si>
    <t>20256-54689-LO</t>
  </si>
  <si>
    <t>KTO-53793-109</t>
  </si>
  <si>
    <t>17572-27091-AA</t>
  </si>
  <si>
    <t>OCK-89033-348</t>
  </si>
  <si>
    <t>82300-88786-UE</t>
  </si>
  <si>
    <t>GPZ-36017-366</t>
  </si>
  <si>
    <t>65732-22589-OW</t>
  </si>
  <si>
    <t>BZP-33213-637</t>
  </si>
  <si>
    <t>77175-09826-SF</t>
  </si>
  <si>
    <t>WFH-21507-708</t>
  </si>
  <si>
    <t>07237-32539-NB</t>
  </si>
  <si>
    <t>HST-96923-073</t>
  </si>
  <si>
    <t>54722-76431-EX</t>
  </si>
  <si>
    <t>ENN-79947-323</t>
  </si>
  <si>
    <t>67847-82662-TE</t>
  </si>
  <si>
    <t>BHA-47429-889</t>
  </si>
  <si>
    <t>51114-51191-EW</t>
  </si>
  <si>
    <t>SZY-63017-318</t>
  </si>
  <si>
    <t>91809-58808-TV</t>
  </si>
  <si>
    <t>LCU-93317-340</t>
  </si>
  <si>
    <t>84996-26826-DK</t>
  </si>
  <si>
    <t>UOM-71431-481</t>
  </si>
  <si>
    <t>PJH-42618-877</t>
  </si>
  <si>
    <t>93676-95250-XJ</t>
  </si>
  <si>
    <t>XED-90333-402</t>
  </si>
  <si>
    <t>28300-14355-GF</t>
  </si>
  <si>
    <t>IKK-62234-199</t>
  </si>
  <si>
    <t>91190-84826-IQ</t>
  </si>
  <si>
    <t>KAW-95195-329</t>
  </si>
  <si>
    <t>34570-99384-AF</t>
  </si>
  <si>
    <t>QDO-57268-842</t>
  </si>
  <si>
    <t>57808-90533-UE</t>
  </si>
  <si>
    <t>IIZ-24416-212</t>
  </si>
  <si>
    <t>76060-30540-LB</t>
  </si>
  <si>
    <t>AWP-11469-510</t>
  </si>
  <si>
    <t>76730-63769-ND</t>
  </si>
  <si>
    <t>KXA-27983-918</t>
  </si>
  <si>
    <t>96042-27290-EQ</t>
  </si>
  <si>
    <t>VKQ-39009-292</t>
  </si>
  <si>
    <t>PDB-98743-282</t>
  </si>
  <si>
    <t>51940-02669-OR</t>
  </si>
  <si>
    <t>SXW-34014-556</t>
  </si>
  <si>
    <t>99144-98314-GN</t>
  </si>
  <si>
    <t>QOJ-38788-727</t>
  </si>
  <si>
    <t>16358-63919-CE</t>
  </si>
  <si>
    <t>TGF-38649-658</t>
  </si>
  <si>
    <t>67743-54817-UT</t>
  </si>
  <si>
    <t>EAI-25194-209</t>
  </si>
  <si>
    <t>44601-51441-BH</t>
  </si>
  <si>
    <t>IJK-34441-720</t>
  </si>
  <si>
    <t>97201-58870-WB</t>
  </si>
  <si>
    <t>ZMC-00336-619</t>
  </si>
  <si>
    <t>19849-12926-QF</t>
  </si>
  <si>
    <t>UPX-54529-618</t>
  </si>
  <si>
    <t>40535-56770-UM</t>
  </si>
  <si>
    <t>DLX-01059-899</t>
  </si>
  <si>
    <t>74940-09646-MU</t>
  </si>
  <si>
    <t>MEK-85120-243</t>
  </si>
  <si>
    <t>06623-54610-HC</t>
  </si>
  <si>
    <t>NFI-37188-246</t>
  </si>
  <si>
    <t>89490-75361-AF</t>
  </si>
  <si>
    <t>BXH-62195-013</t>
  </si>
  <si>
    <t>94526-79230-GZ</t>
  </si>
  <si>
    <t>YLK-78851-470</t>
  </si>
  <si>
    <t>58559-08254-UY</t>
  </si>
  <si>
    <t>DXY-76225-633</t>
  </si>
  <si>
    <t>88574-37083-WX</t>
  </si>
  <si>
    <t>UHP-24614-199</t>
  </si>
  <si>
    <t>67953-79896-AC</t>
  </si>
  <si>
    <t>HBY-35655-049</t>
  </si>
  <si>
    <t>69207-93422-CQ</t>
  </si>
  <si>
    <t>DCE-22886-861</t>
  </si>
  <si>
    <t>56060-17602-RG</t>
  </si>
  <si>
    <t>QTG-93823-843</t>
  </si>
  <si>
    <t>46859-14212-FI</t>
  </si>
  <si>
    <t>WFT-16178-396</t>
  </si>
  <si>
    <t>33555-01585-RP</t>
  </si>
  <si>
    <t>ERC-54560-934</t>
  </si>
  <si>
    <t>11932-85629-CU</t>
  </si>
  <si>
    <t>RUK-78200-416</t>
  </si>
  <si>
    <t>36192-07175-XC</t>
  </si>
  <si>
    <t>KHK-13105-388</t>
  </si>
  <si>
    <t>46242-54946-ZW</t>
  </si>
  <si>
    <t>NJR-03699-189</t>
  </si>
  <si>
    <t>95152-82155-VQ</t>
  </si>
  <si>
    <t>PJV-20427-019</t>
  </si>
  <si>
    <t>13404-39127-WQ</t>
  </si>
  <si>
    <t>UGK-07613-982</t>
  </si>
  <si>
    <t>OLA-68289-577</t>
  </si>
  <si>
    <t>40226-52317-IO</t>
  </si>
  <si>
    <t>TNR-84447-052</t>
  </si>
  <si>
    <t>34419-18068-AG</t>
  </si>
  <si>
    <t>FBZ-64200-586</t>
  </si>
  <si>
    <t>51738-61457-RS</t>
  </si>
  <si>
    <t>OBN-66334-505</t>
  </si>
  <si>
    <t>86757-52367-ON</t>
  </si>
  <si>
    <t>NXM-89323-646</t>
  </si>
  <si>
    <t>28158-93383-CK</t>
  </si>
  <si>
    <t>NHI-23264-055</t>
  </si>
  <si>
    <t>44799-09711-XW</t>
  </si>
  <si>
    <t>EQH-53569-934</t>
  </si>
  <si>
    <t>53667-91553-LT</t>
  </si>
  <si>
    <t>XKK-06692-189</t>
  </si>
  <si>
    <t>86579-92122-OC</t>
  </si>
  <si>
    <t>BYP-16005-016</t>
  </si>
  <si>
    <t>01474-63436-TP</t>
  </si>
  <si>
    <t>LWS-13938-905</t>
  </si>
  <si>
    <t>90533-82440-EE</t>
  </si>
  <si>
    <t>OLH-95722-362</t>
  </si>
  <si>
    <t>48553-69225-VX</t>
  </si>
  <si>
    <t>KCW-50949-318</t>
  </si>
  <si>
    <t>52374-27313-IV</t>
  </si>
  <si>
    <t>JGZ-16947-591</t>
  </si>
  <si>
    <t>14264-41252-SL</t>
  </si>
  <si>
    <t>LXS-63326-144</t>
  </si>
  <si>
    <t>35367-50483-AR</t>
  </si>
  <si>
    <t>CZG-86544-655</t>
  </si>
  <si>
    <t>69443-77665-QW</t>
  </si>
  <si>
    <t>WFV-88138-247</t>
  </si>
  <si>
    <t>63411-51758-QC</t>
  </si>
  <si>
    <t>RFG-28227-288</t>
  </si>
  <si>
    <t>68605-21835-UF</t>
  </si>
  <si>
    <t>QAK-77286-758</t>
  </si>
  <si>
    <t>34786-30419-XY</t>
  </si>
  <si>
    <t>CZD-56716-840</t>
  </si>
  <si>
    <t>15456-29250-RU</t>
  </si>
  <si>
    <t>UBI-59229-277</t>
  </si>
  <si>
    <t>00886-35803-FG</t>
  </si>
  <si>
    <t>WJJ-37489-898</t>
  </si>
  <si>
    <t>31599-82152-AD</t>
  </si>
  <si>
    <t>ORX-57454-917</t>
  </si>
  <si>
    <t>76209-39601-ZR</t>
  </si>
  <si>
    <t>GRB-68838-629</t>
  </si>
  <si>
    <t>15064-65241-HB</t>
  </si>
  <si>
    <t>SHT-04865-419</t>
  </si>
  <si>
    <t>69215-90789-DL</t>
  </si>
  <si>
    <t>UQI-28177-865</t>
  </si>
  <si>
    <t>04317-46176-TB</t>
  </si>
  <si>
    <t>OIB-13664-879</t>
  </si>
  <si>
    <t>04713-57765-KR</t>
  </si>
  <si>
    <t>PJS-30996-485</t>
  </si>
  <si>
    <t>HEL-86709-449</t>
  </si>
  <si>
    <t>NCH-55389-562</t>
  </si>
  <si>
    <t>GUG-45603-775</t>
  </si>
  <si>
    <t>40959-32642-DN</t>
  </si>
  <si>
    <t>KJB-98240-098</t>
  </si>
  <si>
    <t>77746-08153-PM</t>
  </si>
  <si>
    <t>JMS-48374-462</t>
  </si>
  <si>
    <t>49667-96708-JL</t>
  </si>
  <si>
    <t>YIT-15877-117</t>
  </si>
  <si>
    <t>24155-79322-EQ</t>
  </si>
  <si>
    <t>YVK-82679-655</t>
  </si>
  <si>
    <t>95342-88311-SF</t>
  </si>
  <si>
    <t>TYH-81940-054</t>
  </si>
  <si>
    <t>69374-08133-RI</t>
  </si>
  <si>
    <t>HTY-30660-254</t>
  </si>
  <si>
    <t>83844-95908-RX</t>
  </si>
  <si>
    <t>GPW-43956-761</t>
  </si>
  <si>
    <t>09667-09231-YM</t>
  </si>
  <si>
    <t>DWY-56352-412</t>
  </si>
  <si>
    <t>55427-08059-DF</t>
  </si>
  <si>
    <t>PUH-55647-976</t>
  </si>
  <si>
    <t>06624-54037-BQ</t>
  </si>
  <si>
    <t>DTB-71371-705</t>
  </si>
  <si>
    <t>48544-90737-AZ</t>
  </si>
  <si>
    <t>ZDC-64769-740</t>
  </si>
  <si>
    <t>79463-01597-FQ</t>
  </si>
  <si>
    <t>TED-81959-419</t>
  </si>
  <si>
    <t>27702-50024-XC</t>
  </si>
  <si>
    <t>FDO-25756-141</t>
  </si>
  <si>
    <t>57360-46846-NS</t>
  </si>
  <si>
    <t>HKN-31467-517</t>
  </si>
  <si>
    <t>84045-66771-SL</t>
  </si>
  <si>
    <t>POF-29666-012</t>
  </si>
  <si>
    <t>46885-00260-TL</t>
  </si>
  <si>
    <t>IRX-59256-644</t>
  </si>
  <si>
    <t>96446-62142-EN</t>
  </si>
  <si>
    <t>LTN-89139-350</t>
  </si>
  <si>
    <t>07756-71018-GU</t>
  </si>
  <si>
    <t>TXF-79780-017</t>
  </si>
  <si>
    <t>92048-47813-QB</t>
  </si>
  <si>
    <t>ALM-80762-974</t>
  </si>
  <si>
    <t>NXF-15738-707</t>
  </si>
  <si>
    <t>28699-16256-XV</t>
  </si>
  <si>
    <t>MVV-19034-198</t>
  </si>
  <si>
    <t>98476-63654-CG</t>
  </si>
  <si>
    <t>KUX-19632-830</t>
  </si>
  <si>
    <t>55409-07759-YG</t>
  </si>
  <si>
    <t>SNZ-44595-152</t>
  </si>
  <si>
    <t>06136-65250-PG</t>
  </si>
  <si>
    <t>GQA-37241-629</t>
  </si>
  <si>
    <t>08405-33165-BS</t>
  </si>
  <si>
    <t>WVV-79948-067</t>
  </si>
  <si>
    <t>66070-30559-WI</t>
  </si>
  <si>
    <t>LHX-81117-166</t>
  </si>
  <si>
    <t>01282-28364-RZ</t>
  </si>
  <si>
    <t>GCD-75444-320</t>
  </si>
  <si>
    <t>51277-93873-RP</t>
  </si>
  <si>
    <t>SGA-30059-217</t>
  </si>
  <si>
    <t>84405-83364-DG</t>
  </si>
  <si>
    <t>GNL-98714-885</t>
  </si>
  <si>
    <t>83731-53280-YC</t>
  </si>
  <si>
    <t>OQA-93249-841</t>
  </si>
  <si>
    <t>03917-13632-KC</t>
  </si>
  <si>
    <t>DUV-12075-132</t>
  </si>
  <si>
    <t>62494-09113-RP</t>
  </si>
  <si>
    <t>KPO-24942-184</t>
  </si>
  <si>
    <t>70567-65133-CN</t>
  </si>
  <si>
    <t>SRJ-79353-838</t>
  </si>
  <si>
    <t>77869-81373-AY</t>
  </si>
  <si>
    <t>XBV-40336-071</t>
  </si>
  <si>
    <t>38536-98293-JZ</t>
  </si>
  <si>
    <t>RLM-96511-467</t>
  </si>
  <si>
    <t>43014-53743-XK</t>
  </si>
  <si>
    <t>AEZ-13242-456</t>
  </si>
  <si>
    <t>UME-75640-698</t>
  </si>
  <si>
    <t>GJC-66474-557</t>
  </si>
  <si>
    <t>64965-78386-MY</t>
  </si>
  <si>
    <t>IRV-20769-219</t>
  </si>
  <si>
    <t>77131-58092-GE</t>
  </si>
  <si>
    <t>Phone Number</t>
  </si>
  <si>
    <t>Address Line 1</t>
  </si>
  <si>
    <t>City</t>
  </si>
  <si>
    <t>Postcode</t>
  </si>
  <si>
    <t>Loyalty Card</t>
  </si>
  <si>
    <t>Aloisia Allner</t>
  </si>
  <si>
    <t>aallner0@lulu.com</t>
  </si>
  <si>
    <t>+1 (862) 817-0124</t>
  </si>
  <si>
    <t>57999 Pepper Wood Alley</t>
  </si>
  <si>
    <t>Paterson</t>
  </si>
  <si>
    <t>United States</t>
  </si>
  <si>
    <t>Yes</t>
  </si>
  <si>
    <t>73342-18763-UW</t>
  </si>
  <si>
    <t>Piotr Bote</t>
  </si>
  <si>
    <t>pbote1@yelp.com</t>
  </si>
  <si>
    <t>+353 (913) 396-4653</t>
  </si>
  <si>
    <t>2112 Ridgeway Hill</t>
  </si>
  <si>
    <t>Crumlin</t>
  </si>
  <si>
    <t>Ireland</t>
  </si>
  <si>
    <t>D6W</t>
  </si>
  <si>
    <t>No</t>
  </si>
  <si>
    <t>Jami Redholes</t>
  </si>
  <si>
    <t>jredholes2@tmall.com</t>
  </si>
  <si>
    <t>+1 (210) 986-6806</t>
  </si>
  <si>
    <t>5214 Bartillon Park</t>
  </si>
  <si>
    <t>San Antonio</t>
  </si>
  <si>
    <t>71253-00052-RN</t>
  </si>
  <si>
    <t>Dene Azema</t>
  </si>
  <si>
    <t>dazema3@facebook.com</t>
  </si>
  <si>
    <t>+1 (217) 418-0714</t>
  </si>
  <si>
    <t>27 Maywood Place</t>
  </si>
  <si>
    <t>Springfield</t>
  </si>
  <si>
    <t>Christoffer O' Shea</t>
  </si>
  <si>
    <t>+353 (698) 362-9201</t>
  </si>
  <si>
    <t>38980 Manitowish Junction</t>
  </si>
  <si>
    <t>Cill Airne</t>
  </si>
  <si>
    <t>N41</t>
  </si>
  <si>
    <t>Beryle Cottier</t>
  </si>
  <si>
    <t>+1 (570) 289-7473</t>
  </si>
  <si>
    <t>2651 Stoughton Place</t>
  </si>
  <si>
    <t>Scranton</t>
  </si>
  <si>
    <t>Shaylynn Lobe</t>
  </si>
  <si>
    <t>slobe6@nifty.com</t>
  </si>
  <si>
    <t>+1 (937) 954-4541</t>
  </si>
  <si>
    <t>7005 Mariners Cove Place</t>
  </si>
  <si>
    <t>Dayton</t>
  </si>
  <si>
    <t>Melvin Wharfe</t>
  </si>
  <si>
    <t>+353 (507) 574-3034</t>
  </si>
  <si>
    <t>7 Straubel Road</t>
  </si>
  <si>
    <t>Kill</t>
  </si>
  <si>
    <t>P24</t>
  </si>
  <si>
    <t>Guthrey Petracci</t>
  </si>
  <si>
    <t>gpetracci8@livejournal.com</t>
  </si>
  <si>
    <t>+1 (310) 868-1842</t>
  </si>
  <si>
    <t>949 Paget Parkway</t>
  </si>
  <si>
    <t>Los Angeles</t>
  </si>
  <si>
    <t>Rodger Raven</t>
  </si>
  <si>
    <t>rraven9@ed.gov</t>
  </si>
  <si>
    <t>+1 (213) 263-0288</t>
  </si>
  <si>
    <t>1 Reinke Avenue</t>
  </si>
  <si>
    <t>Ferrell Ferber</t>
  </si>
  <si>
    <t>fferbera@businesswire.com</t>
  </si>
  <si>
    <t>+1 (408) 383-5302</t>
  </si>
  <si>
    <t>68 High Crossing Court</t>
  </si>
  <si>
    <t>San Jose</t>
  </si>
  <si>
    <t>Duky Phizackerly</t>
  </si>
  <si>
    <t>dphizackerlyb@utexas.edu</t>
  </si>
  <si>
    <t>+1 (408) 533-6012</t>
  </si>
  <si>
    <t>28643 Bluejay Crossing</t>
  </si>
  <si>
    <t>Rosaleen Scholar</t>
  </si>
  <si>
    <t>rscholarc@nyu.edu</t>
  </si>
  <si>
    <t>+1 (804) 420-0420</t>
  </si>
  <si>
    <t>80915 Montana Park</t>
  </si>
  <si>
    <t>Richmond</t>
  </si>
  <si>
    <t>Terence Vanyutin</t>
  </si>
  <si>
    <t>tvanyutind@wix.com</t>
  </si>
  <si>
    <t>331 Bunting Hill</t>
  </si>
  <si>
    <t>Migrate</t>
  </si>
  <si>
    <t>Patrice Trobe</t>
  </si>
  <si>
    <t>ptrobee@wunderground.com</t>
  </si>
  <si>
    <t>+1 (314) 240-7896</t>
  </si>
  <si>
    <t>827 Declaration Plaza</t>
  </si>
  <si>
    <t>Saint Louis</t>
  </si>
  <si>
    <t>Llywellyn Oscroft</t>
  </si>
  <si>
    <t>loscroftf@ebay.co.uk</t>
  </si>
  <si>
    <t>022 Roth Place</t>
  </si>
  <si>
    <t>Philadelphia</t>
  </si>
  <si>
    <t>Minni Alabaster</t>
  </si>
  <si>
    <t>malabasterg@hexun.com</t>
  </si>
  <si>
    <t>+1 (971) 483-6255</t>
  </si>
  <si>
    <t>3 Charing Cross Trail</t>
  </si>
  <si>
    <t>Portland</t>
  </si>
  <si>
    <t>Rhianon Broxup</t>
  </si>
  <si>
    <t>rbroxuph@jimdo.com</t>
  </si>
  <si>
    <t>+1 (713) 663-1338</t>
  </si>
  <si>
    <t>83517 Thierer Court</t>
  </si>
  <si>
    <t>Houston</t>
  </si>
  <si>
    <t>Pall Redford</t>
  </si>
  <si>
    <t>predfordi@ow.ly</t>
  </si>
  <si>
    <t>7337 Hayes Junction</t>
  </si>
  <si>
    <t>Caherconlish</t>
  </si>
  <si>
    <t>F45</t>
  </si>
  <si>
    <t>Aurea Corradino</t>
  </si>
  <si>
    <t>acorradinoj@harvard.edu</t>
  </si>
  <si>
    <t>+1 (646) 202-5965</t>
  </si>
  <si>
    <t>698 Canary Terrace</t>
  </si>
  <si>
    <t>New York City</t>
  </si>
  <si>
    <t>84565-53984-SX</t>
  </si>
  <si>
    <t>Kendal Scardefield</t>
  </si>
  <si>
    <t>+353 (733) 405-3302</t>
  </si>
  <si>
    <t>3 Northridge Crossing</t>
  </si>
  <si>
    <t>Clondalkin</t>
  </si>
  <si>
    <t>D24</t>
  </si>
  <si>
    <t>Avrit Davidowsky</t>
  </si>
  <si>
    <t>adavidowskyl@netvibes.com</t>
  </si>
  <si>
    <t>+1 (616) 481-9962</t>
  </si>
  <si>
    <t>9 Warrior Junction</t>
  </si>
  <si>
    <t>Grand Rapids</t>
  </si>
  <si>
    <t>Annabel Antuk</t>
  </si>
  <si>
    <t>aantukm@kickstarter.com</t>
  </si>
  <si>
    <t>+1 (941) 740-6268</t>
  </si>
  <si>
    <t>77965 Lawn Park</t>
  </si>
  <si>
    <t>Punta Gorda</t>
  </si>
  <si>
    <t>Iorgo Kleinert</t>
  </si>
  <si>
    <t>ikleinertn@timesonline.co.uk</t>
  </si>
  <si>
    <t>+1 (360) 352-6598</t>
  </si>
  <si>
    <t>1 Morningstar Lane</t>
  </si>
  <si>
    <t>Vancouver</t>
  </si>
  <si>
    <t>Chrisy Blofeld</t>
  </si>
  <si>
    <t>cblofeldo@amazon.co.uk</t>
  </si>
  <si>
    <t>+1 (303) 936-3357</t>
  </si>
  <si>
    <t>013 Talisman Terrace</t>
  </si>
  <si>
    <t>Englewood</t>
  </si>
  <si>
    <t>Culley Farris</t>
  </si>
  <si>
    <t>+1 (941) 267-4822</t>
  </si>
  <si>
    <t>4 Mitchell Drive</t>
  </si>
  <si>
    <t>Selene Shales</t>
  </si>
  <si>
    <t>sshalesq@umich.edu</t>
  </si>
  <si>
    <t>+1 (707) 881-5004</t>
  </si>
  <si>
    <t>74 Bultman Plaza</t>
  </si>
  <si>
    <t>Petaluma</t>
  </si>
  <si>
    <t>Vivie Danneil</t>
  </si>
  <si>
    <t>vdanneilr@mtv.com</t>
  </si>
  <si>
    <t>+353 (751) 346-0399</t>
  </si>
  <si>
    <t>5626 Darwin Avenue</t>
  </si>
  <si>
    <t>Tralee</t>
  </si>
  <si>
    <t>V92</t>
  </si>
  <si>
    <t>Theresita Newbury</t>
  </si>
  <si>
    <t>tnewburys@usda.gov</t>
  </si>
  <si>
    <t>+353 (803) 587-0026</t>
  </si>
  <si>
    <t>79526 Bultman Lane</t>
  </si>
  <si>
    <t>Clonskeagh</t>
  </si>
  <si>
    <t>D04</t>
  </si>
  <si>
    <t>Mozelle Calcutt</t>
  </si>
  <si>
    <t>mcalcuttt@baidu.com</t>
  </si>
  <si>
    <t>+353 (928) 869-1762</t>
  </si>
  <si>
    <t>4389 Russell Way</t>
  </si>
  <si>
    <t>Rathwire</t>
  </si>
  <si>
    <t>Y25</t>
  </si>
  <si>
    <t>Adrian Swaine</t>
  </si>
  <si>
    <t>+1 (303) 486-9517</t>
  </si>
  <si>
    <t>95 Straubel Hill</t>
  </si>
  <si>
    <t>Aurora</t>
  </si>
  <si>
    <t>52082-49024-ON</t>
  </si>
  <si>
    <t>Ray Leivesley</t>
  </si>
  <si>
    <t>rleivesleyv@canalblog.com</t>
  </si>
  <si>
    <t>+1 (212) 535-7791</t>
  </si>
  <si>
    <t>91 Stephen Drive</t>
  </si>
  <si>
    <t>Jamaica</t>
  </si>
  <si>
    <t>04540-43685-DV</t>
  </si>
  <si>
    <t>Nelly Basezzi</t>
  </si>
  <si>
    <t>nbasezziw@webeden.co.uk</t>
  </si>
  <si>
    <t>+353 (125) 815-7345</t>
  </si>
  <si>
    <t>923 Mallard Junction</t>
  </si>
  <si>
    <t>Bailieborough</t>
  </si>
  <si>
    <t>C15</t>
  </si>
  <si>
    <t>Gallard Gatheral</t>
  </si>
  <si>
    <t>ggatheralx@123-reg.co.uk</t>
  </si>
  <si>
    <t>40 Clemons Place</t>
  </si>
  <si>
    <t>Grand Forks</t>
  </si>
  <si>
    <t>Una Welberry</t>
  </si>
  <si>
    <t>uwelberryy@ebay.co.uk</t>
  </si>
  <si>
    <t>+44 (392) 503-8132</t>
  </si>
  <si>
    <t>40915 Schlimgen Park</t>
  </si>
  <si>
    <t>Upton</t>
  </si>
  <si>
    <t>United Kingdom</t>
  </si>
  <si>
    <t>DN21</t>
  </si>
  <si>
    <t>Faber Eilhart</t>
  </si>
  <si>
    <t>feilhartz@who.int</t>
  </si>
  <si>
    <t>+1 (304) 510-6095</t>
  </si>
  <si>
    <t>6966 Victoria Street</t>
  </si>
  <si>
    <t>Charleston</t>
  </si>
  <si>
    <t>Zorina Ponting</t>
  </si>
  <si>
    <t>zponting10@altervista.org</t>
  </si>
  <si>
    <t>+1 (501) 172-1476</t>
  </si>
  <si>
    <t>7118 Holmberg Court</t>
  </si>
  <si>
    <t>Little Rock</t>
  </si>
  <si>
    <t>Silvio Strase</t>
  </si>
  <si>
    <t>sstrase11@booking.com</t>
  </si>
  <si>
    <t>+1 (303) 579-8015</t>
  </si>
  <si>
    <t>5 Forest Lane</t>
  </si>
  <si>
    <t>Denver</t>
  </si>
  <si>
    <t>Dorie de la Tremoille</t>
  </si>
  <si>
    <t>dde12@unesco.org</t>
  </si>
  <si>
    <t>+1 (612) 492-5160</t>
  </si>
  <si>
    <t>0817 Dennis Street</t>
  </si>
  <si>
    <t>Minneapolis</t>
  </si>
  <si>
    <t>Hy Zanetto</t>
  </si>
  <si>
    <t>469 Paget Place</t>
  </si>
  <si>
    <t>Tucson</t>
  </si>
  <si>
    <t>Jessica McNess</t>
  </si>
  <si>
    <t>+1 (504) 545-1478</t>
  </si>
  <si>
    <t>664 Erie Place</t>
  </si>
  <si>
    <t>New Orleans</t>
  </si>
  <si>
    <t>Lorenzo Yeoland</t>
  </si>
  <si>
    <t>lyeoland15@pbs.org</t>
  </si>
  <si>
    <t>+1 (860) 576-2887</t>
  </si>
  <si>
    <t>8510 Merrick Road</t>
  </si>
  <si>
    <t>Hartford</t>
  </si>
  <si>
    <t>Abigail Tolworthy</t>
  </si>
  <si>
    <t>atolworthy16@toplist.cz</t>
  </si>
  <si>
    <t>+1 (801) 722-4425</t>
  </si>
  <si>
    <t>74 Shopko Way</t>
  </si>
  <si>
    <t>Ogden</t>
  </si>
  <si>
    <t>Maurie Bartol</t>
  </si>
  <si>
    <t>+1 (617) 493-7594</t>
  </si>
  <si>
    <t>7625 Starling Court</t>
  </si>
  <si>
    <t>Boston</t>
  </si>
  <si>
    <t>Olag Baudassi</t>
  </si>
  <si>
    <t>obaudassi18@seesaa.net</t>
  </si>
  <si>
    <t>+1 (585) 356-6251</t>
  </si>
  <si>
    <t>55 Dottie Court</t>
  </si>
  <si>
    <t>Rochester</t>
  </si>
  <si>
    <t>Petey Kingsbury</t>
  </si>
  <si>
    <t>pkingsbury19@comcast.net</t>
  </si>
  <si>
    <t>+1 (917) 705-8224</t>
  </si>
  <si>
    <t>28 Loftsgordon Place</t>
  </si>
  <si>
    <t>Bronx</t>
  </si>
  <si>
    <t>Donna Baskeyfied</t>
  </si>
  <si>
    <t>+1 (205) 923-1460</t>
  </si>
  <si>
    <t>7586 Logan Avenue</t>
  </si>
  <si>
    <t>Birmingham</t>
  </si>
  <si>
    <t>Arda Curley</t>
  </si>
  <si>
    <t>acurley1b@hao123.com</t>
  </si>
  <si>
    <t>+1 (760) 840-3808</t>
  </si>
  <si>
    <t>45098 Scott Drive</t>
  </si>
  <si>
    <t>San Bernardino</t>
  </si>
  <si>
    <t>Raynor McGilvary</t>
  </si>
  <si>
    <t>rmcgilvary1c@tamu.edu</t>
  </si>
  <si>
    <t>496 Rockefeller Court</t>
  </si>
  <si>
    <t>Norfolk</t>
  </si>
  <si>
    <t>Isis Pikett</t>
  </si>
  <si>
    <t>ipikett1d@xinhuanet.com</t>
  </si>
  <si>
    <t>+1 (202) 871-9039</t>
  </si>
  <si>
    <t>5892 Hauk Drive</t>
  </si>
  <si>
    <t>Washington</t>
  </si>
  <si>
    <t>Inger Bouldon</t>
  </si>
  <si>
    <t>ibouldon1e@gizmodo.com</t>
  </si>
  <si>
    <t>+1 (754) 391-4736</t>
  </si>
  <si>
    <t>925 Barby Circle</t>
  </si>
  <si>
    <t>Fort Lauderdale</t>
  </si>
  <si>
    <t>Karry Flanders</t>
  </si>
  <si>
    <t>kflanders1f@over-blog.com</t>
  </si>
  <si>
    <t>+353 (467) 720-7274</t>
  </si>
  <si>
    <t>88 Blue Bill Park Avenue</t>
  </si>
  <si>
    <t>Hartley Mattioli</t>
  </si>
  <si>
    <t>hmattioli1g@webmd.com</t>
  </si>
  <si>
    <t>126 Valley Edge Street</t>
  </si>
  <si>
    <t>Kinloch</t>
  </si>
  <si>
    <t>PH43</t>
  </si>
  <si>
    <t>40768-49176-BL</t>
  </si>
  <si>
    <t>Horatio Rubberts</t>
  </si>
  <si>
    <t>hrubberts1h@google.com.hk</t>
  </si>
  <si>
    <t>+1 (801) 635-8791</t>
  </si>
  <si>
    <t>459 Russell Center</t>
  </si>
  <si>
    <t>Provo</t>
  </si>
  <si>
    <t>Archambault Gillard</t>
  </si>
  <si>
    <t>agillard1i@issuu.com</t>
  </si>
  <si>
    <t>+1 (419) 663-2236</t>
  </si>
  <si>
    <t>97490 Susan Avenue</t>
  </si>
  <si>
    <t>Toledo</t>
  </si>
  <si>
    <t>Salomo Cushworth</t>
  </si>
  <si>
    <t>+1 (609) 409-7044</t>
  </si>
  <si>
    <t>44 Oneill Parkway</t>
  </si>
  <si>
    <t>Trenton</t>
  </si>
  <si>
    <t>Theda Grizard</t>
  </si>
  <si>
    <t>tgrizard1k@odnoklassniki.ru</t>
  </si>
  <si>
    <t>+1 (813) 243-2150</t>
  </si>
  <si>
    <t>6 Knutson Pass</t>
  </si>
  <si>
    <t>Tampa</t>
  </si>
  <si>
    <t>Rozele Relton</t>
  </si>
  <si>
    <t>rrelton1l@stanford.edu</t>
  </si>
  <si>
    <t>+1 (850) 626-1181</t>
  </si>
  <si>
    <t>2484 Reindahl Court</t>
  </si>
  <si>
    <t>Pensacola</t>
  </si>
  <si>
    <t>Willa Rolling</t>
  </si>
  <si>
    <t>+1 (813) 759-3534</t>
  </si>
  <si>
    <t>3 Mockingbird Plaza</t>
  </si>
  <si>
    <t>Zephyrhills</t>
  </si>
  <si>
    <t>Stanislaus Gilroy</t>
  </si>
  <si>
    <t>sgilroy1n@eepurl.com</t>
  </si>
  <si>
    <t>9120 Harbort Terrace</t>
  </si>
  <si>
    <t>Saint Paul</t>
  </si>
  <si>
    <t>Correy Cottingham</t>
  </si>
  <si>
    <t>ccottingham1o@wikipedia.org</t>
  </si>
  <si>
    <t>+1 (260) 764-1820</t>
  </si>
  <si>
    <t>394 Logan Road</t>
  </si>
  <si>
    <t>Fort Wayne</t>
  </si>
  <si>
    <t>Pammi Endacott</t>
  </si>
  <si>
    <t>+44 (177) 260-5076</t>
  </si>
  <si>
    <t>5841 Atwood Lane</t>
  </si>
  <si>
    <t>Wootton</t>
  </si>
  <si>
    <t>NN4</t>
  </si>
  <si>
    <t>Nona Linklater</t>
  </si>
  <si>
    <t>+1 (239) 347-9766</t>
  </si>
  <si>
    <t>856 Bonner Parkway</t>
  </si>
  <si>
    <t>Naples</t>
  </si>
  <si>
    <t>Annadiane Dykes</t>
  </si>
  <si>
    <t>adykes1r@eventbrite.com</t>
  </si>
  <si>
    <t>+1 (312) 111-6203</t>
  </si>
  <si>
    <t>31 Northport Terrace</t>
  </si>
  <si>
    <t>Chicago</t>
  </si>
  <si>
    <t>Felecia Dodgson</t>
  </si>
  <si>
    <t>+1 (973) 434-8662</t>
  </si>
  <si>
    <t>48053 8th Crossing</t>
  </si>
  <si>
    <t>Newark</t>
  </si>
  <si>
    <t>Angelia Cockrem</t>
  </si>
  <si>
    <t>acockrem1t@engadget.com</t>
  </si>
  <si>
    <t>+1 (571) 316-8217</t>
  </si>
  <si>
    <t>1 Sherman Alley</t>
  </si>
  <si>
    <t>Vienna</t>
  </si>
  <si>
    <t>Belvia Umpleby</t>
  </si>
  <si>
    <t>bumpleby1u@soundcloud.com</t>
  </si>
  <si>
    <t>+1 (682) 627-0888</t>
  </si>
  <si>
    <t>710 Prairie Rose Terrace</t>
  </si>
  <si>
    <t>Fort Worth</t>
  </si>
  <si>
    <t>Nat Saleway</t>
  </si>
  <si>
    <t>nsaleway1v@dedecms.com</t>
  </si>
  <si>
    <t>+1 (323) 473-0294</t>
  </si>
  <si>
    <t>0780 Anthes Plaza</t>
  </si>
  <si>
    <t>Burbank</t>
  </si>
  <si>
    <t>Hayward Goulter</t>
  </si>
  <si>
    <t>hgoulter1w@abc.net.au</t>
  </si>
  <si>
    <t>+1 (423) 764-7751</t>
  </si>
  <si>
    <t>2081 Mariners Cove Drive</t>
  </si>
  <si>
    <t>Kingsport</t>
  </si>
  <si>
    <t>Gay Rizzello</t>
  </si>
  <si>
    <t>grizzello1x@symantec.com</t>
  </si>
  <si>
    <t>+44 (247) 225-8003</t>
  </si>
  <si>
    <t>21 Schmedeman Crossing</t>
  </si>
  <si>
    <t>Liverpool</t>
  </si>
  <si>
    <t>L33</t>
  </si>
  <si>
    <t>Shannon List</t>
  </si>
  <si>
    <t>slist1y@mapquest.com</t>
  </si>
  <si>
    <t>+1 (614) 279-9816</t>
  </si>
  <si>
    <t>7123 Algoma Center</t>
  </si>
  <si>
    <t>Columbus</t>
  </si>
  <si>
    <t>Shirlene Edmondson</t>
  </si>
  <si>
    <t>sedmondson1z@theguardian.com</t>
  </si>
  <si>
    <t>+353 (248) 428-7978</t>
  </si>
  <si>
    <t>4752 International Point</t>
  </si>
  <si>
    <t>Newmarket on Fergus</t>
  </si>
  <si>
    <t>P17</t>
  </si>
  <si>
    <t>Aurlie McCarl</t>
  </si>
  <si>
    <t>+1 (504) 209-2724</t>
  </si>
  <si>
    <t>731 David Park</t>
  </si>
  <si>
    <t>Alikee Carryer</t>
  </si>
  <si>
    <t>+1 (704) 799-5219</t>
  </si>
  <si>
    <t>247 Helena Drive</t>
  </si>
  <si>
    <t>Charlotte</t>
  </si>
  <si>
    <t>Jennifer Rangall</t>
  </si>
  <si>
    <t>jrangall22@newsvine.com</t>
  </si>
  <si>
    <t>+1 (781) 512-6637</t>
  </si>
  <si>
    <t>0 Grasskamp Lane</t>
  </si>
  <si>
    <t>Kipper Boorn</t>
  </si>
  <si>
    <t>kboorn23@ezinearticles.com</t>
  </si>
  <si>
    <t>+353 (359) 134-1550</t>
  </si>
  <si>
    <t>9513 Meadow Ridge Parkway</t>
  </si>
  <si>
    <t>Listowel</t>
  </si>
  <si>
    <t>V31</t>
  </si>
  <si>
    <t>Melania Beadle</t>
  </si>
  <si>
    <t>+353 (569) 458-9673</t>
  </si>
  <si>
    <t>4418 Quincy Terrace</t>
  </si>
  <si>
    <t>Moycullen</t>
  </si>
  <si>
    <t>A41</t>
  </si>
  <si>
    <t>Colene Elgey</t>
  </si>
  <si>
    <t>celgey25@webs.com</t>
  </si>
  <si>
    <t>+1 (432) 261-0702</t>
  </si>
  <si>
    <t>45 Marcy Crossing</t>
  </si>
  <si>
    <t>Midland</t>
  </si>
  <si>
    <t>Lothaire Mizzi</t>
  </si>
  <si>
    <t>lmizzi26@rakuten.co.jp</t>
  </si>
  <si>
    <t>+1 (214) 719-8530</t>
  </si>
  <si>
    <t>74 Atwood Lane</t>
  </si>
  <si>
    <t>Dallas</t>
  </si>
  <si>
    <t>Cletis Giacomazzo</t>
  </si>
  <si>
    <t>cgiacomazzo27@jigsy.com</t>
  </si>
  <si>
    <t>+1 (571) 703-2064</t>
  </si>
  <si>
    <t>817 Ridgeway Hill</t>
  </si>
  <si>
    <t>Dulles</t>
  </si>
  <si>
    <t>Ami Arnow</t>
  </si>
  <si>
    <t>aarnow28@arizona.edu</t>
  </si>
  <si>
    <t>+1 (650) 238-1964</t>
  </si>
  <si>
    <t>12 Oakridge Court</t>
  </si>
  <si>
    <t>Oakland</t>
  </si>
  <si>
    <t>Sheppard Yann</t>
  </si>
  <si>
    <t>syann29@senate.gov</t>
  </si>
  <si>
    <t>+1 (719) 803-5276</t>
  </si>
  <si>
    <t>4 Farmco Place</t>
  </si>
  <si>
    <t>Colorado Springs</t>
  </si>
  <si>
    <t>Bunny Naulls</t>
  </si>
  <si>
    <t>bnaulls2a@tiny.cc</t>
  </si>
  <si>
    <t>+353 (809) 128-0755</t>
  </si>
  <si>
    <t>595 Melby Avenue</t>
  </si>
  <si>
    <t>Adare</t>
  </si>
  <si>
    <t>H54</t>
  </si>
  <si>
    <t>Hally Lorait</t>
  </si>
  <si>
    <t>+1 (716) 869-3749</t>
  </si>
  <si>
    <t>80 Jana Avenue</t>
  </si>
  <si>
    <t>Buffalo</t>
  </si>
  <si>
    <t>Zaccaria Sherewood</t>
  </si>
  <si>
    <t>zsherewood2c@apache.org</t>
  </si>
  <si>
    <t>+1 (209) 433-7924</t>
  </si>
  <si>
    <t>1325 Jay Terrace</t>
  </si>
  <si>
    <t>Fresno</t>
  </si>
  <si>
    <t>Jeffrey Dufaire</t>
  </si>
  <si>
    <t>jdufaire2d@fc2.com</t>
  </si>
  <si>
    <t>8 Buell Junction</t>
  </si>
  <si>
    <t>Blancha McAmish</t>
  </si>
  <si>
    <t>bmcamish2e@tripadvisor.com</t>
  </si>
  <si>
    <t>5484 Stephen Court</t>
  </si>
  <si>
    <t>Oklahoma City</t>
  </si>
  <si>
    <t>Beitris Keaveney</t>
  </si>
  <si>
    <t>bkeaveney2f@netlog.com</t>
  </si>
  <si>
    <t>67319 Redwing Parkway</t>
  </si>
  <si>
    <t>Beaumont</t>
  </si>
  <si>
    <t>Elna Grise</t>
  </si>
  <si>
    <t>egrise2g@cargocollective.com</t>
  </si>
  <si>
    <t>92 Becker Circle</t>
  </si>
  <si>
    <t>Reno</t>
  </si>
  <si>
    <t>Torie Gottelier</t>
  </si>
  <si>
    <t>tgottelier2h@vistaprint.com</t>
  </si>
  <si>
    <t>+1 (816) 743-8492</t>
  </si>
  <si>
    <t>426 Division Avenue</t>
  </si>
  <si>
    <t>Kansas City</t>
  </si>
  <si>
    <t>Loydie Langlais</t>
  </si>
  <si>
    <t>+353 (576) 222-5069</t>
  </si>
  <si>
    <t>290 Ilene Street</t>
  </si>
  <si>
    <t>Adham Greenhead</t>
  </si>
  <si>
    <t>agreenhead2j@dailymail.co.uk</t>
  </si>
  <si>
    <t>+1 (951) 797-0738</t>
  </si>
  <si>
    <t>0062 Spenser Place</t>
  </si>
  <si>
    <t>Corona</t>
  </si>
  <si>
    <t>Hamish MacSherry</t>
  </si>
  <si>
    <t>+1 (512) 430-4374</t>
  </si>
  <si>
    <t>7 Brentwood Plaza</t>
  </si>
  <si>
    <t>Austin</t>
  </si>
  <si>
    <t>Else Langcaster</t>
  </si>
  <si>
    <t>elangcaster2l@spotify.com</t>
  </si>
  <si>
    <t>+44 (547) 590-3103</t>
  </si>
  <si>
    <t>3658 Jenna Street</t>
  </si>
  <si>
    <t>Normanton</t>
  </si>
  <si>
    <t>LE15</t>
  </si>
  <si>
    <t>Rudy Farquharson</t>
  </si>
  <si>
    <t>30178 Claremont Road</t>
  </si>
  <si>
    <t>Charlesland</t>
  </si>
  <si>
    <t>A63</t>
  </si>
  <si>
    <t>Norene Magauran</t>
  </si>
  <si>
    <t>nmagauran2n@51.la</t>
  </si>
  <si>
    <t>567 Artisan Place</t>
  </si>
  <si>
    <t>Vicki Kirdsch</t>
  </si>
  <si>
    <t>vkirdsch2o@google.fr</t>
  </si>
  <si>
    <t>0263 Golf Street</t>
  </si>
  <si>
    <t>Ilysa Whapple</t>
  </si>
  <si>
    <t>iwhapple2p@com.com</t>
  </si>
  <si>
    <t>+1 (559) 522-1152</t>
  </si>
  <si>
    <t>41598 Everett Drive</t>
  </si>
  <si>
    <t>Ruy Cancellieri</t>
  </si>
  <si>
    <t>+353 (338) 743-8327</t>
  </si>
  <si>
    <t>251 Welch Parkway</t>
  </si>
  <si>
    <t>Confey</t>
  </si>
  <si>
    <t>A86</t>
  </si>
  <si>
    <t>Aube Follett</t>
  </si>
  <si>
    <t>+1 (614) 370-6392</t>
  </si>
  <si>
    <t>8671 David Park</t>
  </si>
  <si>
    <t>Rudiger Di Bartolomeo</t>
  </si>
  <si>
    <t>+1 (209) 148-6668</t>
  </si>
  <si>
    <t>7700 Melby Park</t>
  </si>
  <si>
    <t>Stockton</t>
  </si>
  <si>
    <t>Nickey Youles</t>
  </si>
  <si>
    <t>nyoules2t@reference.com</t>
  </si>
  <si>
    <t>+353 (641) 846-7654</t>
  </si>
  <si>
    <t>12461 Dryden Pass</t>
  </si>
  <si>
    <t>Edgeworthstown</t>
  </si>
  <si>
    <t>E25</t>
  </si>
  <si>
    <t>Dyanna Aizikovitz</t>
  </si>
  <si>
    <t>daizikovitz2u@answers.com</t>
  </si>
  <si>
    <t>+353 (766) 141-6317</t>
  </si>
  <si>
    <t>7 Northland Court</t>
  </si>
  <si>
    <t>Leixlip</t>
  </si>
  <si>
    <t>Bram Revel</t>
  </si>
  <si>
    <t>brevel2v@fastcompany.com</t>
  </si>
  <si>
    <t>+1 (585) 775-6952</t>
  </si>
  <si>
    <t>6168 Westend Plaza</t>
  </si>
  <si>
    <t>Emiline Priddis</t>
  </si>
  <si>
    <t>epriddis2w@nationalgeographic.com</t>
  </si>
  <si>
    <t>+1 (205) 133-0205</t>
  </si>
  <si>
    <t>62 Amoth Terrace</t>
  </si>
  <si>
    <t>Tuscaloosa</t>
  </si>
  <si>
    <t>Queenie Veel</t>
  </si>
  <si>
    <t>qveel2x@jugem.jp</t>
  </si>
  <si>
    <t>+1 (713) 750-9202</t>
  </si>
  <si>
    <t>378 Shopko Center</t>
  </si>
  <si>
    <t>Lind Conyers</t>
  </si>
  <si>
    <t>lconyers2y@twitter.com</t>
  </si>
  <si>
    <t>+1 (915) 476-5712</t>
  </si>
  <si>
    <t>778 Summer Ridge Junction</t>
  </si>
  <si>
    <t>El Paso</t>
  </si>
  <si>
    <t>Pen Wye</t>
  </si>
  <si>
    <t>pwye2z@dagondesign.com</t>
  </si>
  <si>
    <t>+1 (719) 620-1128</t>
  </si>
  <si>
    <t>7 Dorton Terrace</t>
  </si>
  <si>
    <t>Isahella Hagland</t>
  </si>
  <si>
    <t>+1 (260) 613-2279</t>
  </si>
  <si>
    <t>07 Roxbury Street</t>
  </si>
  <si>
    <t>Terry Sheryn</t>
  </si>
  <si>
    <t>tsheryn31@mtv.com</t>
  </si>
  <si>
    <t>+1 (516) 826-3780</t>
  </si>
  <si>
    <t>58147 Eagle Crest Court</t>
  </si>
  <si>
    <t>Port Washington</t>
  </si>
  <si>
    <t>Marie-jeanne Redgrave</t>
  </si>
  <si>
    <t>mredgrave32@cargocollective.com</t>
  </si>
  <si>
    <t>+1 (413) 691-2892</t>
  </si>
  <si>
    <t>61022 Helena Street</t>
  </si>
  <si>
    <t>Betty Fominov</t>
  </si>
  <si>
    <t>bfominov33@yale.edu</t>
  </si>
  <si>
    <t>305 Tennyson Court</t>
  </si>
  <si>
    <t>Shawnee Critchlow</t>
  </si>
  <si>
    <t>scritchlow34@un.org</t>
  </si>
  <si>
    <t>+1 (804) 428-7292</t>
  </si>
  <si>
    <t>6886 Oxford Hill</t>
  </si>
  <si>
    <t>Merrel Steptow</t>
  </si>
  <si>
    <t>msteptow35@earthlink.net</t>
  </si>
  <si>
    <t>+353 (266) 235-5189</t>
  </si>
  <si>
    <t>368 Ridgeview Trail</t>
  </si>
  <si>
    <t>Cherryville</t>
  </si>
  <si>
    <t>P31</t>
  </si>
  <si>
    <t>Carmina Hubbuck</t>
  </si>
  <si>
    <t>+1 (304) 532-7229</t>
  </si>
  <si>
    <t>39749 Bobwhite Plaza</t>
  </si>
  <si>
    <t>Huntington</t>
  </si>
  <si>
    <t>Ingeberg Mulliner</t>
  </si>
  <si>
    <t>imulliner37@pinterest.com</t>
  </si>
  <si>
    <t>+44 (331) 777-9556</t>
  </si>
  <si>
    <t>61 Oak Valley Trail</t>
  </si>
  <si>
    <t>B40</t>
  </si>
  <si>
    <t>Geneva Standley</t>
  </si>
  <si>
    <t>gstandley38@dion.ne.jp</t>
  </si>
  <si>
    <t>+353 (521) 138-4331</t>
  </si>
  <si>
    <t>4 Thompson Drive</t>
  </si>
  <si>
    <t>Killorglin</t>
  </si>
  <si>
    <t>H14</t>
  </si>
  <si>
    <t>Brook Drage</t>
  </si>
  <si>
    <t>bdrage39@youku.com</t>
  </si>
  <si>
    <t>+1 (937) 566-3449</t>
  </si>
  <si>
    <t>3584 7th Parkway</t>
  </si>
  <si>
    <t>Muffin Yallop</t>
  </si>
  <si>
    <t>myallop3a@fema.gov</t>
  </si>
  <si>
    <t>+1 (907) 267-1236</t>
  </si>
  <si>
    <t>1 Beilfuss Junction</t>
  </si>
  <si>
    <t>Anchorage</t>
  </si>
  <si>
    <t>Cordi Switsur</t>
  </si>
  <si>
    <t>cswitsur3b@chronoengine.com</t>
  </si>
  <si>
    <t>+1 (615) 791-3142</t>
  </si>
  <si>
    <t>57942 North Point</t>
  </si>
  <si>
    <t>Nashville</t>
  </si>
  <si>
    <t>38903-46478-ZE</t>
  </si>
  <si>
    <t>Ezri Hows</t>
  </si>
  <si>
    <t>ehows3c@devhub.com</t>
  </si>
  <si>
    <t>+1 (760) 706-9092</t>
  </si>
  <si>
    <t>343 Burning Wood Court</t>
  </si>
  <si>
    <t>76841-77583-BJ</t>
  </si>
  <si>
    <t>Sylas Becaris</t>
  </si>
  <si>
    <t>sbecaris3d@google.ru</t>
  </si>
  <si>
    <t>+1 (704) 594-9047</t>
  </si>
  <si>
    <t>35407 Tomscot Junction</t>
  </si>
  <si>
    <t>Mahala Ludwell</t>
  </si>
  <si>
    <t>mludwell3e@blogger.com</t>
  </si>
  <si>
    <t>+1 (303) 242-3542</t>
  </si>
  <si>
    <t>6 Bay Center</t>
  </si>
  <si>
    <t>Doll Beauchamp</t>
  </si>
  <si>
    <t>dbeauchamp3f@usda.gov</t>
  </si>
  <si>
    <t>+1 (203) 189-4256</t>
  </si>
  <si>
    <t>0967 Clemons Alley</t>
  </si>
  <si>
    <t>Stamford</t>
  </si>
  <si>
    <t>Stanford Rodliff</t>
  </si>
  <si>
    <t>srodliff3g@ted.com</t>
  </si>
  <si>
    <t>+1 (757) 537-3012</t>
  </si>
  <si>
    <t>3 Lerdahl Parkway</t>
  </si>
  <si>
    <t>Newport News</t>
  </si>
  <si>
    <t>Stevana Woodham</t>
  </si>
  <si>
    <t>swoodham3h@businesswire.com</t>
  </si>
  <si>
    <t>+353 (190) 188-4918</t>
  </si>
  <si>
    <t>7 Rowland Plaza</t>
  </si>
  <si>
    <t>Drumcondra</t>
  </si>
  <si>
    <t>D11</t>
  </si>
  <si>
    <t>Hewet Synnot</t>
  </si>
  <si>
    <t>hsynnot3i@about.com</t>
  </si>
  <si>
    <t>+1 (907) 245-0601</t>
  </si>
  <si>
    <t>9667 Lunder Court</t>
  </si>
  <si>
    <t>Raleigh Lepere</t>
  </si>
  <si>
    <t>rlepere3j@shop-pro.jp</t>
  </si>
  <si>
    <t>+353 (792) 857-4513</t>
  </si>
  <si>
    <t>27 Mosinee Court</t>
  </si>
  <si>
    <t>D17</t>
  </si>
  <si>
    <t>Timofei Woofinden</t>
  </si>
  <si>
    <t>twoofinden3k@businesswire.com</t>
  </si>
  <si>
    <t>+1 (701) 503-1067</t>
  </si>
  <si>
    <t>1 Pennsylvania Center</t>
  </si>
  <si>
    <t>Fargo</t>
  </si>
  <si>
    <t>Evelina Dacca</t>
  </si>
  <si>
    <t>edacca3l@google.pl</t>
  </si>
  <si>
    <t>+1 (812) 921-5458</t>
  </si>
  <si>
    <t>83150 Dixon Park</t>
  </si>
  <si>
    <t>Evansville</t>
  </si>
  <si>
    <t>Bidget Tremellier</t>
  </si>
  <si>
    <t>+353 (900) 633-2359</t>
  </si>
  <si>
    <t>5 Sunfield Parkway</t>
  </si>
  <si>
    <t>Bobinette Hindsberg</t>
  </si>
  <si>
    <t>bhindsberg3n@blogs.com</t>
  </si>
  <si>
    <t>+1 (704) 888-5303</t>
  </si>
  <si>
    <t>7 Brickson Park Road</t>
  </si>
  <si>
    <t>Osbert Robins</t>
  </si>
  <si>
    <t>orobins3o@salon.com</t>
  </si>
  <si>
    <t>+1 (256) 196-8054</t>
  </si>
  <si>
    <t>42557 Fallview Plaza</t>
  </si>
  <si>
    <t>Huntsville</t>
  </si>
  <si>
    <t>Othello Syseland</t>
  </si>
  <si>
    <t>osyseland3p@independent.co.uk</t>
  </si>
  <si>
    <t>+1 (714) 895-0210</t>
  </si>
  <si>
    <t>957 Sachtjen Road</t>
  </si>
  <si>
    <t>Santa Ana</t>
  </si>
  <si>
    <t>Ewell Hanby</t>
  </si>
  <si>
    <t>903 Oak Center</t>
  </si>
  <si>
    <t>29732-74147-HX</t>
  </si>
  <si>
    <t>Chalmers Havenhand</t>
  </si>
  <si>
    <t>chavenhand3r@1688.com</t>
  </si>
  <si>
    <t>+353 (850) 901-7902</t>
  </si>
  <si>
    <t>8 Morningstar Plaza</t>
  </si>
  <si>
    <t>Macroom</t>
  </si>
  <si>
    <t>P12</t>
  </si>
  <si>
    <t>Lowell Keenleyside</t>
  </si>
  <si>
    <t>lkeenleyside3s@topsy.com</t>
  </si>
  <si>
    <t>+1 (636) 713-5124</t>
  </si>
  <si>
    <t>6 Hauk Junction</t>
  </si>
  <si>
    <t>Elonore Joliffe</t>
  </si>
  <si>
    <t>+353 (994) 611-5746</t>
  </si>
  <si>
    <t>7077 School Crossing</t>
  </si>
  <si>
    <t>Abraham Coleman</t>
  </si>
  <si>
    <t>+1 (808) 815-5051</t>
  </si>
  <si>
    <t>40 Packers Alley</t>
  </si>
  <si>
    <t>Honolulu</t>
  </si>
  <si>
    <t>Rivy Farington</t>
  </si>
  <si>
    <t>+1 (951) 638-0879</t>
  </si>
  <si>
    <t>54400 Brickson Park Center</t>
  </si>
  <si>
    <t>Vallie Kundt</t>
  </si>
  <si>
    <t>vkundt3w@bigcartel.com</t>
  </si>
  <si>
    <t>+353 (472) 791-2507</t>
  </si>
  <si>
    <t>3 Porter Hill</t>
  </si>
  <si>
    <t>Ballivor</t>
  </si>
  <si>
    <t>Boyd Bett</t>
  </si>
  <si>
    <t>bbett3x@google.de</t>
  </si>
  <si>
    <t>+1 (202) 632-9905</t>
  </si>
  <si>
    <t>353 Maple Wood Avenue</t>
  </si>
  <si>
    <t>Julio Armytage</t>
  </si>
  <si>
    <t>782 Spaight Center</t>
  </si>
  <si>
    <t>Portumna</t>
  </si>
  <si>
    <t>Deana Staite</t>
  </si>
  <si>
    <t>dstaite3z@scientificamerican.com</t>
  </si>
  <si>
    <t>+1 (713) 478-3937</t>
  </si>
  <si>
    <t>39 Dunning Hill</t>
  </si>
  <si>
    <t>Winn Keyse</t>
  </si>
  <si>
    <t>wkeyse40@apple.com</t>
  </si>
  <si>
    <t>+1 (650) 947-8867</t>
  </si>
  <si>
    <t>02688 Duke Park</t>
  </si>
  <si>
    <t>Orange</t>
  </si>
  <si>
    <t>Osmund Clausen-Thue</t>
  </si>
  <si>
    <t>oclausenthue41@marriott.com</t>
  </si>
  <si>
    <t>+1 (915) 558-6109</t>
  </si>
  <si>
    <t>2163 Dexter Hill</t>
  </si>
  <si>
    <t>Leonore Francisco</t>
  </si>
  <si>
    <t>lfrancisco42@fema.gov</t>
  </si>
  <si>
    <t>+1 (775) 346-9758</t>
  </si>
  <si>
    <t>48757 Bay Parkway</t>
  </si>
  <si>
    <t>Carson City</t>
  </si>
  <si>
    <t>42394-07234-AM</t>
  </si>
  <si>
    <t>Adey Lowseley</t>
  </si>
  <si>
    <t>alowseley43@timesonline.co.uk</t>
  </si>
  <si>
    <t>+1 (682) 536-4473</t>
  </si>
  <si>
    <t>01 Alpine Center</t>
  </si>
  <si>
    <t>Giacobo Skingle</t>
  </si>
  <si>
    <t>gskingle44@clickbank.net</t>
  </si>
  <si>
    <t>+1 (801) 886-5886</t>
  </si>
  <si>
    <t>61617 Roth Street</t>
  </si>
  <si>
    <t>Gerard Pirdy</t>
  </si>
  <si>
    <t>+1 (305) 345-2788</t>
  </si>
  <si>
    <t>74 Becker Lane</t>
  </si>
  <si>
    <t>Boca Raton</t>
  </si>
  <si>
    <t>Jacinthe Balsillie</t>
  </si>
  <si>
    <t>jbalsillie46@princeton.edu</t>
  </si>
  <si>
    <t>+1 (540) 905-2213</t>
  </si>
  <si>
    <t>2 Heffernan Center</t>
  </si>
  <si>
    <t>Roanoke</t>
  </si>
  <si>
    <t>Quinton Fouracres</t>
  </si>
  <si>
    <t>+1 (515) 508-1573</t>
  </si>
  <si>
    <t>53 New Castle Point</t>
  </si>
  <si>
    <t>Des Moines</t>
  </si>
  <si>
    <t>Bettina Leffek</t>
  </si>
  <si>
    <t>bleffek48@ning.com</t>
  </si>
  <si>
    <t>+1 (808) 815-3474</t>
  </si>
  <si>
    <t>0688 Burning Wood Point</t>
  </si>
  <si>
    <t>Hetti Penson</t>
  </si>
  <si>
    <t>+1 (754) 664-6126</t>
  </si>
  <si>
    <t>16 Dottie Point</t>
  </si>
  <si>
    <t>Jocko Pray</t>
  </si>
  <si>
    <t>jpray4a@youtube.com</t>
  </si>
  <si>
    <t>+1 (215) 771-6504</t>
  </si>
  <si>
    <t>7764 Thackeray Hill</t>
  </si>
  <si>
    <t>Grete Holborn</t>
  </si>
  <si>
    <t>gholborn4b@ow.ly</t>
  </si>
  <si>
    <t>+1 (203) 577-5788</t>
  </si>
  <si>
    <t>124 Sycamore Point</t>
  </si>
  <si>
    <t>Norwalk</t>
  </si>
  <si>
    <t>Fielding Keinrat</t>
  </si>
  <si>
    <t>fkeinrat4c@dailymail.co.uk</t>
  </si>
  <si>
    <t>+1 (817) 785-7050</t>
  </si>
  <si>
    <t>99382 Hagan Hill</t>
  </si>
  <si>
    <t>Arlington</t>
  </si>
  <si>
    <t>Paulo Yea</t>
  </si>
  <si>
    <t>pyea4d@aol.com</t>
  </si>
  <si>
    <t>+353 (885) 555-9183</t>
  </si>
  <si>
    <t>9760 Nelson Lane</t>
  </si>
  <si>
    <t>Ashford</t>
  </si>
  <si>
    <t>H12</t>
  </si>
  <si>
    <t>Say Risborough</t>
  </si>
  <si>
    <t>+1 (423) 485-6650</t>
  </si>
  <si>
    <t>57914 Brentwood Junction</t>
  </si>
  <si>
    <t>Chattanooga</t>
  </si>
  <si>
    <t>Alexa Sizey</t>
  </si>
  <si>
    <t>+1 (503) 774-7836</t>
  </si>
  <si>
    <t>198 Lighthouse Bay Avenue</t>
  </si>
  <si>
    <t>Kari Swede</t>
  </si>
  <si>
    <t>kswede4g@addthis.com</t>
  </si>
  <si>
    <t>+1 (405) 535-0273</t>
  </si>
  <si>
    <t>94 Pleasure Circle</t>
  </si>
  <si>
    <t>Leontine Rubrow</t>
  </si>
  <si>
    <t>lrubrow4h@microsoft.com</t>
  </si>
  <si>
    <t>+1 (202) 503-9022</t>
  </si>
  <si>
    <t>352 Jana Center</t>
  </si>
  <si>
    <t>Dottie Tift</t>
  </si>
  <si>
    <t>dtift4i@netvibes.com</t>
  </si>
  <si>
    <t>+1 (336) 766-8518</t>
  </si>
  <si>
    <t>581 Forest Run Avenue</t>
  </si>
  <si>
    <t>Greensboro</t>
  </si>
  <si>
    <t>Gerardo Schonfeld</t>
  </si>
  <si>
    <t>gschonfeld4j@oracle.com</t>
  </si>
  <si>
    <t>+1 (571) 238-0580</t>
  </si>
  <si>
    <t>60 Spohn Plaza</t>
  </si>
  <si>
    <t>Alexandria</t>
  </si>
  <si>
    <t>Claiborne Feye</t>
  </si>
  <si>
    <t>cfeye4k@google.co.jp</t>
  </si>
  <si>
    <t>+353 (471) 184-7815</t>
  </si>
  <si>
    <t>601 Northridge Circle</t>
  </si>
  <si>
    <t>Castlebridge</t>
  </si>
  <si>
    <t>R14</t>
  </si>
  <si>
    <t>Mina Elstone</t>
  </si>
  <si>
    <t>+1 (262) 320-1474</t>
  </si>
  <si>
    <t>6 Manley Plaza</t>
  </si>
  <si>
    <t>Racine</t>
  </si>
  <si>
    <t>Sherman Mewrcik</t>
  </si>
  <si>
    <t>+1 (305) 419-8626</t>
  </si>
  <si>
    <t>44305 Scofield Park</t>
  </si>
  <si>
    <t>Clearwater</t>
  </si>
  <si>
    <t>Tamarah Fero</t>
  </si>
  <si>
    <t>tfero4n@comsenz.com</t>
  </si>
  <si>
    <t>+1 (262) 954-6859</t>
  </si>
  <si>
    <t>6 Fisk Street</t>
  </si>
  <si>
    <t>Stanislaus Valsler</t>
  </si>
  <si>
    <t>+353 (479) 865-9222</t>
  </si>
  <si>
    <t>95 Southridge Alley</t>
  </si>
  <si>
    <t>Felita Dauney</t>
  </si>
  <si>
    <t>fdauney4p@sphinn.com</t>
  </si>
  <si>
    <t>+353 (669) 355-6726</t>
  </si>
  <si>
    <t>22484 Tomscot Lane</t>
  </si>
  <si>
    <t>Castlebellingham</t>
  </si>
  <si>
    <t>Y34</t>
  </si>
  <si>
    <t>Serena Earley</t>
  </si>
  <si>
    <t>searley4q@youku.com</t>
  </si>
  <si>
    <t>66197 Onsgard Place</t>
  </si>
  <si>
    <t>Craigavon</t>
  </si>
  <si>
    <t>BT66</t>
  </si>
  <si>
    <t>Minny Chamberlayne</t>
  </si>
  <si>
    <t>mchamberlayne4r@bigcartel.com</t>
  </si>
  <si>
    <t>+1 (813) 801-0026</t>
  </si>
  <si>
    <t>1 Ridgeview Place</t>
  </si>
  <si>
    <t>Bartholemy Flaherty</t>
  </si>
  <si>
    <t>bflaherty4s@moonfruit.com</t>
  </si>
  <si>
    <t>045 Jana Place</t>
  </si>
  <si>
    <t>Eadestown</t>
  </si>
  <si>
    <t>Oran Colbeck</t>
  </si>
  <si>
    <t>ocolbeck4t@sina.com.cn</t>
  </si>
  <si>
    <t>+1 (334) 441-4420</t>
  </si>
  <si>
    <t>8984 Moulton Hill</t>
  </si>
  <si>
    <t>Montgomery</t>
  </si>
  <si>
    <t>Elysee Sketch</t>
  </si>
  <si>
    <t>+1 (775) 947-1470</t>
  </si>
  <si>
    <t>2 Gina Drive</t>
  </si>
  <si>
    <t>Sparks</t>
  </si>
  <si>
    <t>Ethelda Hobbing</t>
  </si>
  <si>
    <t>ehobbing4v@nsw.gov.au</t>
  </si>
  <si>
    <t>+1 (478) 206-7670</t>
  </si>
  <si>
    <t>1 Debs Place</t>
  </si>
  <si>
    <t>Macon</t>
  </si>
  <si>
    <t>Odille Thynne</t>
  </si>
  <si>
    <t>othynne4w@auda.org.au</t>
  </si>
  <si>
    <t>+1 (562) 132-7323</t>
  </si>
  <si>
    <t>26 Oakridge Way</t>
  </si>
  <si>
    <t>Whittier</t>
  </si>
  <si>
    <t>Emlynne Heining</t>
  </si>
  <si>
    <t>eheining4x@flickr.com</t>
  </si>
  <si>
    <t>439 West Point</t>
  </si>
  <si>
    <t>Johnson City</t>
  </si>
  <si>
    <t>Katerina Melloi</t>
  </si>
  <si>
    <t>kmelloi4y@imdb.com</t>
  </si>
  <si>
    <t>+1 (315) 525-0805</t>
  </si>
  <si>
    <t>1930 Haas Way</t>
  </si>
  <si>
    <t>Tiffany Scardafield</t>
  </si>
  <si>
    <t>+353 (232) 652-5145</t>
  </si>
  <si>
    <t>69737 Hanover Center</t>
  </si>
  <si>
    <t>Portarlington</t>
  </si>
  <si>
    <t>R21</t>
  </si>
  <si>
    <t>Abrahan Mussen</t>
  </si>
  <si>
    <t>amussen50@51.la</t>
  </si>
  <si>
    <t>+1 (212) 630-8669</t>
  </si>
  <si>
    <t>22974 Beilfuss Plaza</t>
  </si>
  <si>
    <t>Brooklyn</t>
  </si>
  <si>
    <t>33284-98063-SE</t>
  </si>
  <si>
    <t>Essie Nellies</t>
  </si>
  <si>
    <t>enellies51@goodreads.com</t>
  </si>
  <si>
    <t>+1 (617) 519-0419</t>
  </si>
  <si>
    <t>9 Hallows Trail</t>
  </si>
  <si>
    <t>Anny Mundford</t>
  </si>
  <si>
    <t>amundford52@nbcnews.com</t>
  </si>
  <si>
    <t>+1 (434) 738-7279</t>
  </si>
  <si>
    <t>5097 Mitchell Plaza</t>
  </si>
  <si>
    <t>Charlottesville</t>
  </si>
  <si>
    <t>Tory Walas</t>
  </si>
  <si>
    <t>twalas53@google.ca</t>
  </si>
  <si>
    <t>+1 (214) 205-7809</t>
  </si>
  <si>
    <t>2673 Everett Place</t>
  </si>
  <si>
    <t>Garland</t>
  </si>
  <si>
    <t>Isa Blazewicz</t>
  </si>
  <si>
    <t>iblazewicz54@thetimes.co.uk</t>
  </si>
  <si>
    <t>+1 (612) 683-3450</t>
  </si>
  <si>
    <t>4646 Graceland Circle</t>
  </si>
  <si>
    <t>Angie Rizzetti</t>
  </si>
  <si>
    <t>arizzetti55@naver.com</t>
  </si>
  <si>
    <t>+1 (517) 237-7606</t>
  </si>
  <si>
    <t>24 Mendota Junction</t>
  </si>
  <si>
    <t>Lansing</t>
  </si>
  <si>
    <t>Mord Meriet</t>
  </si>
  <si>
    <t>mmeriet56@noaa.gov</t>
  </si>
  <si>
    <t>+1 (701) 560-2604</t>
  </si>
  <si>
    <t>56000 Kedzie Alley</t>
  </si>
  <si>
    <t>Lawrence Pratt</t>
  </si>
  <si>
    <t>lpratt57@netvibes.com</t>
  </si>
  <si>
    <t>57 Monterey Avenue</t>
  </si>
  <si>
    <t>Astrix Kitchingham</t>
  </si>
  <si>
    <t>akitchingham58@com.com</t>
  </si>
  <si>
    <t>+1 (405) 645-2204</t>
  </si>
  <si>
    <t>716 Shoshone Point</t>
  </si>
  <si>
    <t>Burnard Bartholin</t>
  </si>
  <si>
    <t>bbartholin59@xinhuanet.com</t>
  </si>
  <si>
    <t>+1 (918) 720-2715</t>
  </si>
  <si>
    <t>19600 Scofield Trail</t>
  </si>
  <si>
    <t>Tulsa</t>
  </si>
  <si>
    <t>Madelene Prinn</t>
  </si>
  <si>
    <t>mprinn5a@usa.gov</t>
  </si>
  <si>
    <t>+1 (734) 909-6836</t>
  </si>
  <si>
    <t>39 Dahle Road</t>
  </si>
  <si>
    <t>Detroit</t>
  </si>
  <si>
    <t>Alisun Baudino</t>
  </si>
  <si>
    <t>abaudino5b@netvibes.com</t>
  </si>
  <si>
    <t>+1 (202) 328-7869</t>
  </si>
  <si>
    <t>07 Charing Cross Circle</t>
  </si>
  <si>
    <t>Philipa Petrushanko</t>
  </si>
  <si>
    <t>ppetrushanko5c@blinklist.com</t>
  </si>
  <si>
    <t>+353 (540) 480-2145</t>
  </si>
  <si>
    <t>08 Laurel Trail</t>
  </si>
  <si>
    <t>Nenagh</t>
  </si>
  <si>
    <t>E45</t>
  </si>
  <si>
    <t>Kimberli Mustchin</t>
  </si>
  <si>
    <t>+1 (602) 411-5038</t>
  </si>
  <si>
    <t>0043 Arkansas Court</t>
  </si>
  <si>
    <t>Mesa</t>
  </si>
  <si>
    <t>Emlynne Laird</t>
  </si>
  <si>
    <t>elaird5e@bing.com</t>
  </si>
  <si>
    <t>+1 (330) 112-0053</t>
  </si>
  <si>
    <t>43451 Doe Crossing Trail</t>
  </si>
  <si>
    <t>Warren</t>
  </si>
  <si>
    <t>Marlena Howsden</t>
  </si>
  <si>
    <t>mhowsden5f@infoseek.co.jp</t>
  </si>
  <si>
    <t>+1 (901) 806-9640</t>
  </si>
  <si>
    <t>0410 Autumn Leaf Drive</t>
  </si>
  <si>
    <t>Memphis</t>
  </si>
  <si>
    <t>Nealson Cuttler</t>
  </si>
  <si>
    <t>ncuttler5g@parallels.com</t>
  </si>
  <si>
    <t>1 Melvin Circle</t>
  </si>
  <si>
    <t>62425-26461-RK</t>
  </si>
  <si>
    <t>Crin Vernham</t>
  </si>
  <si>
    <t>cvernham5h@e-recht24.de</t>
  </si>
  <si>
    <t>+353 (807) 911-7640</t>
  </si>
  <si>
    <t>96312 Michigan Parkway</t>
  </si>
  <si>
    <t>Muff</t>
  </si>
  <si>
    <t>R32</t>
  </si>
  <si>
    <t>71468-76923-BU</t>
  </si>
  <si>
    <t>Jenn Munnings</t>
  </si>
  <si>
    <t>jmunnings5i@springer.com</t>
  </si>
  <si>
    <t>+1 (305) 802-3100</t>
  </si>
  <si>
    <t>7 Merchant Point</t>
  </si>
  <si>
    <t>Pompano Beach</t>
  </si>
  <si>
    <t>23014-48364-QB</t>
  </si>
  <si>
    <t>Olympie Dautry</t>
  </si>
  <si>
    <t>odautry5j@etsy.com</t>
  </si>
  <si>
    <t>+1 (773) 841-1261</t>
  </si>
  <si>
    <t>9015 Anzinger Point</t>
  </si>
  <si>
    <t>92588-14671-JM</t>
  </si>
  <si>
    <t>Ingaborg Dunwoody</t>
  </si>
  <si>
    <t>idunwoody5k@sourceforge.net</t>
  </si>
  <si>
    <t>+44 (389) 895-0886</t>
  </si>
  <si>
    <t>687 Ruskin Center</t>
  </si>
  <si>
    <t>East End</t>
  </si>
  <si>
    <t>BH21</t>
  </si>
  <si>
    <t>Adriana Lazarus</t>
  </si>
  <si>
    <t>+1 (801) 581-0444</t>
  </si>
  <si>
    <t>9429 Porter Circle</t>
  </si>
  <si>
    <t>Tallie felip</t>
  </si>
  <si>
    <t>tfelip5m@typepad.com</t>
  </si>
  <si>
    <t>+1 (518) 651-0940</t>
  </si>
  <si>
    <t>9 Roth Point</t>
  </si>
  <si>
    <t>Albany</t>
  </si>
  <si>
    <t>Vanna Le - Count</t>
  </si>
  <si>
    <t>vle5n@disqus.com</t>
  </si>
  <si>
    <t>+1 (864) 694-6658</t>
  </si>
  <si>
    <t>69128 Ronald Regan Road</t>
  </si>
  <si>
    <t>Spartanburg</t>
  </si>
  <si>
    <t>Sarette Ducarel</t>
  </si>
  <si>
    <t>+1 (914) 915-4328</t>
  </si>
  <si>
    <t>04922 Colorado Street</t>
  </si>
  <si>
    <t>Staten Island</t>
  </si>
  <si>
    <t>Kendra Glison</t>
  </si>
  <si>
    <t>+1 (202) 137-6867</t>
  </si>
  <si>
    <t>1 Kipling Lane</t>
  </si>
  <si>
    <t>Nertie Poolman</t>
  </si>
  <si>
    <t>npoolman5q@howstuffworks.com</t>
  </si>
  <si>
    <t>356 Service Way</t>
  </si>
  <si>
    <t>Orbadiah Duny</t>
  </si>
  <si>
    <t>oduny5r@constantcontact.com</t>
  </si>
  <si>
    <t>+1 (806) 181-9003</t>
  </si>
  <si>
    <t>62772 Arkansas Pass</t>
  </si>
  <si>
    <t>Lubbock</t>
  </si>
  <si>
    <t>Constance Halfhide</t>
  </si>
  <si>
    <t>chalfhide5s@google.ru</t>
  </si>
  <si>
    <t>+353 (885) 827-8865</t>
  </si>
  <si>
    <t>75275 Sunnyside Center</t>
  </si>
  <si>
    <t>Fermoy</t>
  </si>
  <si>
    <t>P61</t>
  </si>
  <si>
    <t>Fransisco Malecky</t>
  </si>
  <si>
    <t>fmalecky5t@list-manage.com</t>
  </si>
  <si>
    <t>+44 (738) 660-4264</t>
  </si>
  <si>
    <t>11 Dakota Lane</t>
  </si>
  <si>
    <t>Whitwell</t>
  </si>
  <si>
    <t>DL10</t>
  </si>
  <si>
    <t>Anselma Attwater</t>
  </si>
  <si>
    <t>aattwater5u@wikia.com</t>
  </si>
  <si>
    <t>+1 (434) 821-8618</t>
  </si>
  <si>
    <t>72 Maryland Terrace</t>
  </si>
  <si>
    <t>Minette Whellans</t>
  </si>
  <si>
    <t>mwhellans5v@mapquest.com</t>
  </si>
  <si>
    <t>3 High Crossing Way</t>
  </si>
  <si>
    <t>Dael Camilletti</t>
  </si>
  <si>
    <t>dcamilletti5w@businesswire.com</t>
  </si>
  <si>
    <t>+1 (540) 722-6065</t>
  </si>
  <si>
    <t>782 American Terrace</t>
  </si>
  <si>
    <t>Emiline Galgey</t>
  </si>
  <si>
    <t>egalgey5x@wufoo.com</t>
  </si>
  <si>
    <t>+1 (718) 311-6732</t>
  </si>
  <si>
    <t>6 Park Meadow Plaza</t>
  </si>
  <si>
    <t>Murdock Hame</t>
  </si>
  <si>
    <t>mhame5y@newsvine.com</t>
  </si>
  <si>
    <t>+353 (649) 297-0884</t>
  </si>
  <si>
    <t>0 Burning Wood Drive</t>
  </si>
  <si>
    <t>Balally</t>
  </si>
  <si>
    <t>Ilka Gurnee</t>
  </si>
  <si>
    <t>igurnee5z@usnews.com</t>
  </si>
  <si>
    <t>+1 (801) 642-0352</t>
  </si>
  <si>
    <t>1 Troy Circle</t>
  </si>
  <si>
    <t>Salt Lake City</t>
  </si>
  <si>
    <t>Alfy Snowding</t>
  </si>
  <si>
    <t>asnowding60@comsenz.com</t>
  </si>
  <si>
    <t>+1 (419) 996-2492</t>
  </si>
  <si>
    <t>1691 Comanche Lane</t>
  </si>
  <si>
    <t>Godfry Poinsett</t>
  </si>
  <si>
    <t>gpoinsett61@berkeley.edu</t>
  </si>
  <si>
    <t>+1 (626) 451-7397</t>
  </si>
  <si>
    <t>75026 Monica Parkway</t>
  </si>
  <si>
    <t>Pasadena</t>
  </si>
  <si>
    <t>Rem Furman</t>
  </si>
  <si>
    <t>rfurman62@t.co</t>
  </si>
  <si>
    <t>+353 (829) 808-4788</t>
  </si>
  <si>
    <t>91239 Ilene Hill</t>
  </si>
  <si>
    <t>Kinsale</t>
  </si>
  <si>
    <t>Charis Crosier</t>
  </si>
  <si>
    <t>ccrosier63@xrea.com</t>
  </si>
  <si>
    <t>+1 (816) 578-2743</t>
  </si>
  <si>
    <t>54506 Arapahoe Center</t>
  </si>
  <si>
    <t>Lees Summit</t>
  </si>
  <si>
    <t>14797-35530-HY</t>
  </si>
  <si>
    <t>Monte Percifull</t>
  </si>
  <si>
    <t>mpercifull64@netlog.com</t>
  </si>
  <si>
    <t>+1 (817) 441-3285</t>
  </si>
  <si>
    <t>7 Stoughton Hill</t>
  </si>
  <si>
    <t>Lenka Rushmer</t>
  </si>
  <si>
    <t>lrushmer65@europa.eu</t>
  </si>
  <si>
    <t>+1 (949) 869-7598</t>
  </si>
  <si>
    <t>70379 Canary Plaza</t>
  </si>
  <si>
    <t>Irvine</t>
  </si>
  <si>
    <t>Waneta Edinborough</t>
  </si>
  <si>
    <t>wedinborough66@github.io</t>
  </si>
  <si>
    <t>+1 (516) 445-4950</t>
  </si>
  <si>
    <t>1 Golden Leaf Hill</t>
  </si>
  <si>
    <t>Hicksville</t>
  </si>
  <si>
    <t>Bobbe Piggott</t>
  </si>
  <si>
    <t>+1 (202) 650-1803</t>
  </si>
  <si>
    <t>812 Erie Court</t>
  </si>
  <si>
    <t>Ketty Bromehead</t>
  </si>
  <si>
    <t>kbromehead68@un.org</t>
  </si>
  <si>
    <t>+1 (646) 586-9964</t>
  </si>
  <si>
    <t>69 Birchwood Place</t>
  </si>
  <si>
    <t>Elsbeth Westerman</t>
  </si>
  <si>
    <t>ewesterman69@si.edu</t>
  </si>
  <si>
    <t>+353 (343) 455-4020</t>
  </si>
  <si>
    <t>7 Packers Court</t>
  </si>
  <si>
    <t>Anabelle Hutchens</t>
  </si>
  <si>
    <t>ahutchens6a@amazonaws.com</t>
  </si>
  <si>
    <t>+1 (913) 108-5997</t>
  </si>
  <si>
    <t>8 Russell Plaza</t>
  </si>
  <si>
    <t>Shawnee Mission</t>
  </si>
  <si>
    <t>Noak Wyvill</t>
  </si>
  <si>
    <t>nwyvill6b@naver.com</t>
  </si>
  <si>
    <t>+44 (872) 383-2829</t>
  </si>
  <si>
    <t>47 Declaration Alley</t>
  </si>
  <si>
    <t>Edinburgh</t>
  </si>
  <si>
    <t>EH9</t>
  </si>
  <si>
    <t>Beltran Mathon</t>
  </si>
  <si>
    <t>bmathon6c@barnesandnoble.com</t>
  </si>
  <si>
    <t>+1 (916) 915-5069</t>
  </si>
  <si>
    <t>6131 Huxley Pass</t>
  </si>
  <si>
    <t>Sacramento</t>
  </si>
  <si>
    <t>Kristos Streight</t>
  </si>
  <si>
    <t>kstreight6d@about.com</t>
  </si>
  <si>
    <t>+1 (570) 873-3891</t>
  </si>
  <si>
    <t>5 Anderson Court</t>
  </si>
  <si>
    <t>Wilkes Barre</t>
  </si>
  <si>
    <t>Portie Cutchie</t>
  </si>
  <si>
    <t>pcutchie6e@globo.com</t>
  </si>
  <si>
    <t>+1 (336) 679-7755</t>
  </si>
  <si>
    <t>5 Esch Parkway</t>
  </si>
  <si>
    <t>Sinclare Edsell</t>
  </si>
  <si>
    <t>+1 (302) 746-8950</t>
  </si>
  <si>
    <t>226 Harper Place</t>
  </si>
  <si>
    <t>Conny Gheraldi</t>
  </si>
  <si>
    <t>cgheraldi6g@opera.com</t>
  </si>
  <si>
    <t>+44 (494) 875-2364</t>
  </si>
  <si>
    <t>28998 Cottonwood Point</t>
  </si>
  <si>
    <t>Beryle Kenwell</t>
  </si>
  <si>
    <t>bkenwell6h@over-blog.com</t>
  </si>
  <si>
    <t>+1 (808) 836-6023</t>
  </si>
  <si>
    <t>62 Dayton Drive</t>
  </si>
  <si>
    <t>Tomas Sutty</t>
  </si>
  <si>
    <t>tsutty6i@google.es</t>
  </si>
  <si>
    <t>+1 (212) 586-1957</t>
  </si>
  <si>
    <t>736 Mosinee Court</t>
  </si>
  <si>
    <t>Samuele Ales0</t>
  </si>
  <si>
    <t>0023 Westport Terrace</t>
  </si>
  <si>
    <t>Ballinroad</t>
  </si>
  <si>
    <t>D07</t>
  </si>
  <si>
    <t>Carlie Harce</t>
  </si>
  <si>
    <t>charce6k@cafepress.com</t>
  </si>
  <si>
    <t>+353 (444) 423-0673</t>
  </si>
  <si>
    <t>8 Melrose Center</t>
  </si>
  <si>
    <t>D煤n Laoghaire</t>
  </si>
  <si>
    <t>A96</t>
  </si>
  <si>
    <t>Craggy Bril</t>
  </si>
  <si>
    <t>+1 (513) 461-0440</t>
  </si>
  <si>
    <t>955 Ridge Oak Street</t>
  </si>
  <si>
    <t>Cincinnati</t>
  </si>
  <si>
    <t>Friederike Drysdale</t>
  </si>
  <si>
    <t>fdrysdale6m@symantec.com</t>
  </si>
  <si>
    <t>+1 (989) 215-5282</t>
  </si>
  <si>
    <t>0229 Hovde Hill</t>
  </si>
  <si>
    <t>Devon Magowan</t>
  </si>
  <si>
    <t>dmagowan6n@fc2.com</t>
  </si>
  <si>
    <t>+1 (307) 159-5237</t>
  </si>
  <si>
    <t>42 Sloan Way</t>
  </si>
  <si>
    <t>Cheyenne</t>
  </si>
  <si>
    <t>Codi Littrell</t>
  </si>
  <si>
    <t>3 Colorado Lane</t>
  </si>
  <si>
    <t>Atlanta</t>
  </si>
  <si>
    <t>Christel Speak</t>
  </si>
  <si>
    <t>+1 (678) 222-0967</t>
  </si>
  <si>
    <t>8 Crowley Place</t>
  </si>
  <si>
    <t>Duluth</t>
  </si>
  <si>
    <t>Sibella Rushbrooke</t>
  </si>
  <si>
    <t>srushbrooke6q@youku.com</t>
  </si>
  <si>
    <t>+1 (916) 214-5665</t>
  </si>
  <si>
    <t>00901 Marquette Plaza</t>
  </si>
  <si>
    <t>Tammie Drynan</t>
  </si>
  <si>
    <t>tdrynan6r@deviantart.com</t>
  </si>
  <si>
    <t>+1 (813) 619-0579</t>
  </si>
  <si>
    <t>5776 Coleman Circle</t>
  </si>
  <si>
    <t>Effie Yurkov</t>
  </si>
  <si>
    <t>eyurkov6s@hud.gov</t>
  </si>
  <si>
    <t>+1 (808) 320-5976</t>
  </si>
  <si>
    <t>970 Northport Pass</t>
  </si>
  <si>
    <t>Lexie Mallan</t>
  </si>
  <si>
    <t>lmallan6t@state.gov</t>
  </si>
  <si>
    <t>+1 (225) 484-4771</t>
  </si>
  <si>
    <t>43 Longview Center</t>
  </si>
  <si>
    <t>Baton Rouge</t>
  </si>
  <si>
    <t>Georgena Bentjens</t>
  </si>
  <si>
    <t>gbentjens6u@netlog.com</t>
  </si>
  <si>
    <t>+44 (610) 153-1208</t>
  </si>
  <si>
    <t>4738 Bashford Crossing</t>
  </si>
  <si>
    <t>Newbiggin</t>
  </si>
  <si>
    <t>NE46</t>
  </si>
  <si>
    <t>Delmar Beasant</t>
  </si>
  <si>
    <t>+353 (382) 208-0531</t>
  </si>
  <si>
    <t>856 Colorado Way</t>
  </si>
  <si>
    <t>Kilkenny</t>
  </si>
  <si>
    <t>R95</t>
  </si>
  <si>
    <t>Lyn Entwistle</t>
  </si>
  <si>
    <t>lentwistle6w@omniture.com</t>
  </si>
  <si>
    <t>+1 (612) 972-1256</t>
  </si>
  <si>
    <t>54 Canary Terrace</t>
  </si>
  <si>
    <t>04947-41413-JP</t>
  </si>
  <si>
    <t>Stuart Lafee</t>
  </si>
  <si>
    <t>+1 (415) 923-7750</t>
  </si>
  <si>
    <t>259 Lake View Parkway</t>
  </si>
  <si>
    <t>San Francisco</t>
  </si>
  <si>
    <t>Mercedes Acott</t>
  </si>
  <si>
    <t>macott6y@pagesperso-orange.fr</t>
  </si>
  <si>
    <t>+1 (704) 892-0605</t>
  </si>
  <si>
    <t>37340 Lerdahl Avenue</t>
  </si>
  <si>
    <t>Connor Heaviside</t>
  </si>
  <si>
    <t>cheaviside6z@rediff.com</t>
  </si>
  <si>
    <t>+1 (602) 260-2399</t>
  </si>
  <si>
    <t>941 Graceland Terrace</t>
  </si>
  <si>
    <t>Phoenix</t>
  </si>
  <si>
    <t>Devy Bulbrook</t>
  </si>
  <si>
    <t>+1 (212) 360-7479</t>
  </si>
  <si>
    <t>567 Farmco Hill</t>
  </si>
  <si>
    <t>Leia Kernan</t>
  </si>
  <si>
    <t>lkernan71@wsj.com</t>
  </si>
  <si>
    <t>+1 (217) 146-0949</t>
  </si>
  <si>
    <t>76 Briar Crest Avenue</t>
  </si>
  <si>
    <t>Champaign</t>
  </si>
  <si>
    <t>Rosaline McLae</t>
  </si>
  <si>
    <t>rmclae72@dailymotion.com</t>
  </si>
  <si>
    <t>1065 Myrtle Center</t>
  </si>
  <si>
    <t>Swindon</t>
  </si>
  <si>
    <t>SN1</t>
  </si>
  <si>
    <t>Cleve Blowfelde</t>
  </si>
  <si>
    <t>cblowfelde73@ustream.tv</t>
  </si>
  <si>
    <t>+1 (520) 951-0585</t>
  </si>
  <si>
    <t>72657 Shelley Alley</t>
  </si>
  <si>
    <t>Zacharias Kiffe</t>
  </si>
  <si>
    <t>zkiffe74@cyberchimps.com</t>
  </si>
  <si>
    <t>+1 (414) 703-7269</t>
  </si>
  <si>
    <t>32764 Buell Pass</t>
  </si>
  <si>
    <t>Milwaukee</t>
  </si>
  <si>
    <t>Denyse O'Calleran</t>
  </si>
  <si>
    <t>docalleran75@ucla.edu</t>
  </si>
  <si>
    <t>+1 (954) 368-3867</t>
  </si>
  <si>
    <t>6384 Darwin Avenue</t>
  </si>
  <si>
    <t>Cobby Cromwell</t>
  </si>
  <si>
    <t>ccromwell76@desdev.cn</t>
  </si>
  <si>
    <t>+1 (562) 516-6052</t>
  </si>
  <si>
    <t>45604 Bunker Hill Court</t>
  </si>
  <si>
    <t>Irv Hay</t>
  </si>
  <si>
    <t>ihay77@lulu.com</t>
  </si>
  <si>
    <t>+44 (878) 199-6257</t>
  </si>
  <si>
    <t>667 Florence Drive</t>
  </si>
  <si>
    <t>Sheffield</t>
  </si>
  <si>
    <t>S33</t>
  </si>
  <si>
    <t>Tani Taffarello</t>
  </si>
  <si>
    <t>ttaffarello78@sciencedaily.com</t>
  </si>
  <si>
    <t>26 Linden Center</t>
  </si>
  <si>
    <t>Monique Canty</t>
  </si>
  <si>
    <t>mcanty79@jigsy.com</t>
  </si>
  <si>
    <t>+1 (814) 215-3753</t>
  </si>
  <si>
    <t>21342 Schiller Parkway</t>
  </si>
  <si>
    <t>Erie</t>
  </si>
  <si>
    <t>Javier Kopke</t>
  </si>
  <si>
    <t>jkopke7a@auda.org.au</t>
  </si>
  <si>
    <t>+1 (253) 638-4435</t>
  </si>
  <si>
    <t>04 Hanson Junction</t>
  </si>
  <si>
    <t>Tacoma</t>
  </si>
  <si>
    <t>Mar McIver</t>
  </si>
  <si>
    <t>+1 (571) 479-3812</t>
  </si>
  <si>
    <t>6 Carberry Pass</t>
  </si>
  <si>
    <t>Arabella Fransewich</t>
  </si>
  <si>
    <t>+353 (336) 656-6944</t>
  </si>
  <si>
    <t>675 Ruskin Road</t>
  </si>
  <si>
    <t>Kinsealy-Drinan</t>
  </si>
  <si>
    <t>Violette Hellmore</t>
  </si>
  <si>
    <t>vhellmore7d@bbc.co.uk</t>
  </si>
  <si>
    <t>+1 (501) 899-4038</t>
  </si>
  <si>
    <t>87597 Butternut Alley</t>
  </si>
  <si>
    <t>Myles Seawright</t>
  </si>
  <si>
    <t>mseawright7e@nbcnews.com</t>
  </si>
  <si>
    <t>+44 (638) 528-2467</t>
  </si>
  <si>
    <t>5021 Summit Drive</t>
  </si>
  <si>
    <t>Newton</t>
  </si>
  <si>
    <t>NG34</t>
  </si>
  <si>
    <t>Silvana Northeast</t>
  </si>
  <si>
    <t>snortheast7f@mashable.com</t>
  </si>
  <si>
    <t>+1 (775) 344-1930</t>
  </si>
  <si>
    <t>4306 Northfield Place</t>
  </si>
  <si>
    <t>23229-79220-TE</t>
  </si>
  <si>
    <t>Annecorinne Leehane</t>
  </si>
  <si>
    <t>+1 (979) 206-8419</t>
  </si>
  <si>
    <t>722 Marcy Plaza</t>
  </si>
  <si>
    <t>Bryan</t>
  </si>
  <si>
    <t>Monica Fearon</t>
  </si>
  <si>
    <t>mfearon7h@reverbnation.com</t>
  </si>
  <si>
    <t>+1 (972) 686-6332</t>
  </si>
  <si>
    <t>41524 Mandrake Center</t>
  </si>
  <si>
    <t>Denton</t>
  </si>
  <si>
    <t>Barney Chisnell</t>
  </si>
  <si>
    <t>5915 Hallows Court</t>
  </si>
  <si>
    <t>Tullamore</t>
  </si>
  <si>
    <t>R35</t>
  </si>
  <si>
    <t>Jasper Sisneros</t>
  </si>
  <si>
    <t>jsisneros7j@a8.net</t>
  </si>
  <si>
    <t>+1 (919) 448-8909</t>
  </si>
  <si>
    <t>38 Dryden Plaza</t>
  </si>
  <si>
    <t>Raleigh</t>
  </si>
  <si>
    <t>Zachariah Carlson</t>
  </si>
  <si>
    <t>zcarlson7k@bigcartel.com</t>
  </si>
  <si>
    <t>+353 (259) 651-4128</t>
  </si>
  <si>
    <t>4825 Bowman Crossing</t>
  </si>
  <si>
    <t>Shankill</t>
  </si>
  <si>
    <t>A98</t>
  </si>
  <si>
    <t>Warner Maddox</t>
  </si>
  <si>
    <t>wmaddox7l@timesonline.co.uk</t>
  </si>
  <si>
    <t>+1 (917) 310-4684</t>
  </si>
  <si>
    <t>6223 North Hill</t>
  </si>
  <si>
    <t>Donnie Hedlestone</t>
  </si>
  <si>
    <t>dhedlestone7m@craigslist.org</t>
  </si>
  <si>
    <t>+1 (203) 768-3169</t>
  </si>
  <si>
    <t>02670 Superior Way</t>
  </si>
  <si>
    <t>Teddi Crowthe</t>
  </si>
  <si>
    <t>tcrowthe7n@europa.eu</t>
  </si>
  <si>
    <t>+1 (419) 561-6809</t>
  </si>
  <si>
    <t>7 Eastlawn Alley</t>
  </si>
  <si>
    <t>Dorelia Bury</t>
  </si>
  <si>
    <t>dbury7o@tinyurl.com</t>
  </si>
  <si>
    <t>+353 (262) 842-7103</t>
  </si>
  <si>
    <t>305 Holy Cross Way</t>
  </si>
  <si>
    <t>Castleblayney</t>
  </si>
  <si>
    <t>A75</t>
  </si>
  <si>
    <t>Gussy Broadbear</t>
  </si>
  <si>
    <t>gbroadbear7p@omniture.com</t>
  </si>
  <si>
    <t>+1 (573) 758-1104</t>
  </si>
  <si>
    <t>0 Manitowish Hill</t>
  </si>
  <si>
    <t>Columbia</t>
  </si>
  <si>
    <t>Emlynne Palfrey</t>
  </si>
  <si>
    <t>epalfrey7q@devhub.com</t>
  </si>
  <si>
    <t>+1 (260) 500-7893</t>
  </si>
  <si>
    <t>2793 Vera Point</t>
  </si>
  <si>
    <t>Parsifal Metrick</t>
  </si>
  <si>
    <t>pmetrick7r@rakuten.co.jp</t>
  </si>
  <si>
    <t>+1 (314) 572-2164</t>
  </si>
  <si>
    <t>091 Old Gate Road</t>
  </si>
  <si>
    <t>Christopher Grieveson</t>
  </si>
  <si>
    <t>+1 (208) 826-3825</t>
  </si>
  <si>
    <t>91 Old Gate Road</t>
  </si>
  <si>
    <t>Karlan Karby</t>
  </si>
  <si>
    <t>kkarby7t@sbwire.com</t>
  </si>
  <si>
    <t>+1 (303) 516-4935</t>
  </si>
  <si>
    <t>4 Linden Park</t>
  </si>
  <si>
    <t>Boulder</t>
  </si>
  <si>
    <t>Flory Crumpe</t>
  </si>
  <si>
    <t>fcrumpe7u@ftc.gov</t>
  </si>
  <si>
    <t>+44 (564) 507-1056</t>
  </si>
  <si>
    <t>1 Hanover Terrace</t>
  </si>
  <si>
    <t>Norton</t>
  </si>
  <si>
    <t>NN11</t>
  </si>
  <si>
    <t>Amity Chatto</t>
  </si>
  <si>
    <t>achatto7v@sakura.ne.jp</t>
  </si>
  <si>
    <t>+44 (522) 740-3583</t>
  </si>
  <si>
    <t>2 Morrow Hill</t>
  </si>
  <si>
    <t>Nanine McCarthy</t>
  </si>
  <si>
    <t>+1 (502) 913-2943</t>
  </si>
  <si>
    <t>27 Pine View Crossing</t>
  </si>
  <si>
    <t>Louisville</t>
  </si>
  <si>
    <t>Lyndsey Megany</t>
  </si>
  <si>
    <t>+1 (716) 790-4379</t>
  </si>
  <si>
    <t>7536 Homewood Place</t>
  </si>
  <si>
    <t>Byram Mergue</t>
  </si>
  <si>
    <t>bmergue7y@umn.edu</t>
  </si>
  <si>
    <t>801 Sloan Plaza</t>
  </si>
  <si>
    <t>Canton</t>
  </si>
  <si>
    <t>Kerr Patise</t>
  </si>
  <si>
    <t>kpatise7z@jigsy.com</t>
  </si>
  <si>
    <t>+1 (617) 552-8968</t>
  </si>
  <si>
    <t>2469 Hayes Lane</t>
  </si>
  <si>
    <t>Mathew Goulter</t>
  </si>
  <si>
    <t>+353 (968) 887-1849</t>
  </si>
  <si>
    <t>3 Sunfield Terrace</t>
  </si>
  <si>
    <t>Kinlough</t>
  </si>
  <si>
    <t>F94</t>
  </si>
  <si>
    <t>Marris Grcic</t>
  </si>
  <si>
    <t>758 Acker Point</t>
  </si>
  <si>
    <t>Lynchburg</t>
  </si>
  <si>
    <t>Domeniga Duke</t>
  </si>
  <si>
    <t>dduke82@vkontakte.ru</t>
  </si>
  <si>
    <t>+1 (626) 268-7265</t>
  </si>
  <si>
    <t>472 Mosinee Crossing</t>
  </si>
  <si>
    <t>Violante Skouling</t>
  </si>
  <si>
    <t>9366 Bunting Center</t>
  </si>
  <si>
    <t>Isidore Hussey</t>
  </si>
  <si>
    <t>ihussey84@mapy.cz</t>
  </si>
  <si>
    <t>641 Birchwood Place</t>
  </si>
  <si>
    <t>Cassie Pinkerton</t>
  </si>
  <si>
    <t>cpinkerton85@upenn.edu</t>
  </si>
  <si>
    <t>+1 (202) 727-7464</t>
  </si>
  <si>
    <t>5205 Graceland Point</t>
  </si>
  <si>
    <t>Micki Fero</t>
  </si>
  <si>
    <t>+1 (203) 722-1559</t>
  </si>
  <si>
    <t>9 Burrows Way</t>
  </si>
  <si>
    <t>Danbury</t>
  </si>
  <si>
    <t>Cybill Graddell</t>
  </si>
  <si>
    <t>8 Reindahl Alley</t>
  </si>
  <si>
    <t>Dorian Vizor</t>
  </si>
  <si>
    <t>dvizor88@furl.net</t>
  </si>
  <si>
    <t>+1 (941) 130-0581</t>
  </si>
  <si>
    <t>6023 Novick Parkway</t>
  </si>
  <si>
    <t>Eddi Sedgebeer</t>
  </si>
  <si>
    <t>esedgebeer89@oaic.gov.au</t>
  </si>
  <si>
    <t>+1 (305) 898-4252</t>
  </si>
  <si>
    <t>9715 Shopko Hill</t>
  </si>
  <si>
    <t>Miami Beach</t>
  </si>
  <si>
    <t>Ken Lestrange</t>
  </si>
  <si>
    <t>klestrange8a@lulu.com</t>
  </si>
  <si>
    <t>+1 (404) 479-6402</t>
  </si>
  <si>
    <t>1961 Sage Way</t>
  </si>
  <si>
    <t>Lacee Tanti</t>
  </si>
  <si>
    <t>ltanti8b@techcrunch.com</t>
  </si>
  <si>
    <t>+1 (361) 383-8015</t>
  </si>
  <si>
    <t>29668 Bashford Trail</t>
  </si>
  <si>
    <t>Corpus Christi</t>
  </si>
  <si>
    <t>Arel De Lasci</t>
  </si>
  <si>
    <t>ade8c@1und1.de</t>
  </si>
  <si>
    <t>+1 (808) 868-6669</t>
  </si>
  <si>
    <t>80254 Cherokee Alley</t>
  </si>
  <si>
    <t>Trescha Jedrachowicz</t>
  </si>
  <si>
    <t>tjedrachowicz8d@acquirethisname.com</t>
  </si>
  <si>
    <t>+1 (512) 635-4547</t>
  </si>
  <si>
    <t>4019 Hagan Plaza</t>
  </si>
  <si>
    <t>Perkin Stonner</t>
  </si>
  <si>
    <t>pstonner8e@moonfruit.com</t>
  </si>
  <si>
    <t>+1 (410) 158-5285</t>
  </si>
  <si>
    <t>09771 Rigney Center</t>
  </si>
  <si>
    <t>Baltimore</t>
  </si>
  <si>
    <t>Darrin Tingly</t>
  </si>
  <si>
    <t>dtingly8f@goo.ne.jp</t>
  </si>
  <si>
    <t>6094 Dawn Junction</t>
  </si>
  <si>
    <t>Lexington</t>
  </si>
  <si>
    <t>32177-42200-TP</t>
  </si>
  <si>
    <t>Rhodie Whife</t>
  </si>
  <si>
    <t>rwhife8g@360.cn</t>
  </si>
  <si>
    <t>2241 Kim Trail</t>
  </si>
  <si>
    <t>Joliet</t>
  </si>
  <si>
    <t>Benn Checci</t>
  </si>
  <si>
    <t>bchecci8h@usa.gov</t>
  </si>
  <si>
    <t>+44 (237) 377-1917</t>
  </si>
  <si>
    <t>88 West Avenue</t>
  </si>
  <si>
    <t>Eaton</t>
  </si>
  <si>
    <t>DN22</t>
  </si>
  <si>
    <t>Janifer Bagot</t>
  </si>
  <si>
    <t>jbagot8i@mac.com</t>
  </si>
  <si>
    <t>+1 (402) 659-3815</t>
  </si>
  <si>
    <t>8580 Autumn Leaf Trail</t>
  </si>
  <si>
    <t>Lincoln</t>
  </si>
  <si>
    <t>Ermin Beeble</t>
  </si>
  <si>
    <t>ebeeble8j@soundcloud.com</t>
  </si>
  <si>
    <t>+1 (513) 141-9892</t>
  </si>
  <si>
    <t>14777 Leroy Avenue</t>
  </si>
  <si>
    <t>Cos Fluin</t>
  </si>
  <si>
    <t>cfluin8k@flickr.com</t>
  </si>
  <si>
    <t>88 Jenna Point</t>
  </si>
  <si>
    <t>Eveleen Bletsor</t>
  </si>
  <si>
    <t>ebletsor8l@vinaora.com</t>
  </si>
  <si>
    <t>+1 (860) 182-4246</t>
  </si>
  <si>
    <t>9076 Manley Center</t>
  </si>
  <si>
    <t>West Hartford</t>
  </si>
  <si>
    <t>Paola Brydell</t>
  </si>
  <si>
    <t>pbrydell8m@bloglovin.com</t>
  </si>
  <si>
    <t>+353 (522) 527-0155</t>
  </si>
  <si>
    <t>826 Judy Alley</t>
  </si>
  <si>
    <t>Claudetta Rushe</t>
  </si>
  <si>
    <t>crushe8n@about.me</t>
  </si>
  <si>
    <t>+1 (704) 883-8274</t>
  </si>
  <si>
    <t>7 Corben Plaza</t>
  </si>
  <si>
    <t>Natka Leethem</t>
  </si>
  <si>
    <t>nleethem8o@mac.com</t>
  </si>
  <si>
    <t>+1 (318) 839-1492</t>
  </si>
  <si>
    <t>12 Stone Corner Avenue</t>
  </si>
  <si>
    <t>Ailene Nesfield</t>
  </si>
  <si>
    <t>anesfield8p@people.com.cn</t>
  </si>
  <si>
    <t>+44 (418) 372-8139</t>
  </si>
  <si>
    <t>59 Rieder Lane</t>
  </si>
  <si>
    <t>Belfast</t>
  </si>
  <si>
    <t>BT2</t>
  </si>
  <si>
    <t>Stacy Pickworth</t>
  </si>
  <si>
    <t>+1 (702) 723-3139</t>
  </si>
  <si>
    <t>81014 Delladonna Terrace</t>
  </si>
  <si>
    <t>Las Vegas</t>
  </si>
  <si>
    <t>Melli Brockway</t>
  </si>
  <si>
    <t>mbrockway8r@ibm.com</t>
  </si>
  <si>
    <t>+1 (515) 216-0617</t>
  </si>
  <si>
    <t>0528 Thackeray Pass</t>
  </si>
  <si>
    <t>Nanny Lush</t>
  </si>
  <si>
    <t>nlush8s@dedecms.com</t>
  </si>
  <si>
    <t>+353 (360) 805-4030</t>
  </si>
  <si>
    <t>1 Annamark Drive</t>
  </si>
  <si>
    <t>Selma McMillian</t>
  </si>
  <si>
    <t>smcmillian8t@csmonitor.com</t>
  </si>
  <si>
    <t>+1 (330) 407-0631</t>
  </si>
  <si>
    <t>6404 Heffernan Junction</t>
  </si>
  <si>
    <t>Akron</t>
  </si>
  <si>
    <t>Tess Bennison</t>
  </si>
  <si>
    <t>tbennison8u@google.cn</t>
  </si>
  <si>
    <t>+1 (561) 413-7904</t>
  </si>
  <si>
    <t>00225 Fieldstone Center</t>
  </si>
  <si>
    <t>West Palm Beach</t>
  </si>
  <si>
    <t>Gabie Tweed</t>
  </si>
  <si>
    <t>gtweed8v@yolasite.com</t>
  </si>
  <si>
    <t>0 Fairview Lane</t>
  </si>
  <si>
    <t>37916-57149-GE</t>
  </si>
  <si>
    <t>Freddie Cusick</t>
  </si>
  <si>
    <t>fcusick8w@hatena.ne.jp</t>
  </si>
  <si>
    <t>+1 (319) 601-1652</t>
  </si>
  <si>
    <t>1 Steensland Drive</t>
  </si>
  <si>
    <t>Iowa City</t>
  </si>
  <si>
    <t>Gaile Goggin</t>
  </si>
  <si>
    <t>ggoggin8x@wix.com</t>
  </si>
  <si>
    <t>+353 (484) 159-9549</t>
  </si>
  <si>
    <t>654 Mandrake Plaza</t>
  </si>
  <si>
    <t>Sandyford</t>
  </si>
  <si>
    <t>Skylar Jeyness</t>
  </si>
  <si>
    <t>sjeyness8y@biglobe.ne.jp</t>
  </si>
  <si>
    <t>+353 (460) 272-4069</t>
  </si>
  <si>
    <t>43 Fremont Point</t>
  </si>
  <si>
    <t>Dublin</t>
  </si>
  <si>
    <t>Donica Bonhome</t>
  </si>
  <si>
    <t>dbonhome8z@shinystat.com</t>
  </si>
  <si>
    <t>+1 (865) 238-4985</t>
  </si>
  <si>
    <t>73509 Victoria Junction</t>
  </si>
  <si>
    <t>Knoxville</t>
  </si>
  <si>
    <t>Diena Peetermann</t>
  </si>
  <si>
    <t>+1 (913) 671-7118</t>
  </si>
  <si>
    <t>05926 Northfield Parkway</t>
  </si>
  <si>
    <t>Trina Le Sarr</t>
  </si>
  <si>
    <t>tle91@epa.gov</t>
  </si>
  <si>
    <t>+1 (415) 176-8216</t>
  </si>
  <si>
    <t>96 Rigney Trail</t>
  </si>
  <si>
    <t>Flynn Antony</t>
  </si>
  <si>
    <t>+1 (205) 680-5859</t>
  </si>
  <si>
    <t>5678 Doe Crossing Junction</t>
  </si>
  <si>
    <t>Baudoin Alldridge</t>
  </si>
  <si>
    <t>balldridge93@yandex.ru</t>
  </si>
  <si>
    <t>+1 (646) 561-0082</t>
  </si>
  <si>
    <t>14 Oriole Hill</t>
  </si>
  <si>
    <t>Homer Dulany</t>
  </si>
  <si>
    <t>+1 (915) 761-6081</t>
  </si>
  <si>
    <t>1988 Autumn Leaf Crossing</t>
  </si>
  <si>
    <t>Lisa Goodger</t>
  </si>
  <si>
    <t>lgoodger95@guardian.co.uk</t>
  </si>
  <si>
    <t>86634 Nova Plaza</t>
  </si>
  <si>
    <t>33622-01348-PF</t>
  </si>
  <si>
    <t>Fiorenze Drogan</t>
  </si>
  <si>
    <t>fdrogan96@gnu.org</t>
  </si>
  <si>
    <t>+1 (202) 698-9605</t>
  </si>
  <si>
    <t>70193 Sunfield Circle</t>
  </si>
  <si>
    <t>Corine Drewett</t>
  </si>
  <si>
    <t>cdrewett97@wikipedia.org</t>
  </si>
  <si>
    <t>+1 (561) 651-3098</t>
  </si>
  <si>
    <t>1881 Elgar Parkway</t>
  </si>
  <si>
    <t>Boynton Beach</t>
  </si>
  <si>
    <t>Quinn Parsons</t>
  </si>
  <si>
    <t>qparsons98@blogtalkradio.com</t>
  </si>
  <si>
    <t>+1 (323) 848-5169</t>
  </si>
  <si>
    <t>47 Farwell Park</t>
  </si>
  <si>
    <t>Vivyan Ceely</t>
  </si>
  <si>
    <t>vceely99@auda.org.au</t>
  </si>
  <si>
    <t>+1 (410) 876-8486</t>
  </si>
  <si>
    <t>080 Stoughton Hill</t>
  </si>
  <si>
    <t>Elonore Goodings</t>
  </si>
  <si>
    <t>7 Grim Point</t>
  </si>
  <si>
    <t>Clement Vasiliev</t>
  </si>
  <si>
    <t>cvasiliev9b@discuz.net</t>
  </si>
  <si>
    <t>+1 (214) 507-8264</t>
  </si>
  <si>
    <t>49 Eliot Alley</t>
  </si>
  <si>
    <t>Terencio O'Moylan</t>
  </si>
  <si>
    <t>tomoylan9c@liveinternet.ru</t>
  </si>
  <si>
    <t>+44 (911) 807-7254</t>
  </si>
  <si>
    <t>19 Kings Pass</t>
  </si>
  <si>
    <t>Church End</t>
  </si>
  <si>
    <t>CB4</t>
  </si>
  <si>
    <t>34104-15243-UX</t>
  </si>
  <si>
    <t>Jeddy Vanyarkin</t>
  </si>
  <si>
    <t>+1 (614) 733-3977</t>
  </si>
  <si>
    <t>90 Fieldstone Way</t>
  </si>
  <si>
    <t>Wyatan Fetherston</t>
  </si>
  <si>
    <t>wfetherston9e@constantcontact.com</t>
  </si>
  <si>
    <t>+1 (212) 724-3420</t>
  </si>
  <si>
    <t>74 Morning Avenue</t>
  </si>
  <si>
    <t>Emmaline Rasmus</t>
  </si>
  <si>
    <t>erasmus9f@techcrunch.com</t>
  </si>
  <si>
    <t>+1 (617) 830-9474</t>
  </si>
  <si>
    <t>045 Jackson Junction</t>
  </si>
  <si>
    <t>Wesley Giorgioni</t>
  </si>
  <si>
    <t>wgiorgioni9g@wikipedia.org</t>
  </si>
  <si>
    <t>+1 (415) 960-7198</t>
  </si>
  <si>
    <t>45 Trailsway Avenue</t>
  </si>
  <si>
    <t>Lucienne Scargle</t>
  </si>
  <si>
    <t>lscargle9h@myspace.com</t>
  </si>
  <si>
    <t>+1 (317) 136-7045</t>
  </si>
  <si>
    <t>62 Pepper Wood Plaza</t>
  </si>
  <si>
    <t>Indianapolis</t>
  </si>
  <si>
    <t>40507-83899-MR</t>
  </si>
  <si>
    <t>Christy Franseco</t>
  </si>
  <si>
    <t>cfranseco9i@phoca.cz</t>
  </si>
  <si>
    <t>59947 Nobel Park</t>
  </si>
  <si>
    <t>Jacksonville</t>
  </si>
  <si>
    <t>Noam Climance</t>
  </si>
  <si>
    <t>nclimance9j@europa.eu</t>
  </si>
  <si>
    <t>34 Orin Crossing</t>
  </si>
  <si>
    <t>Seattle</t>
  </si>
  <si>
    <t>Catarina Donn</t>
  </si>
  <si>
    <t>+353 (950) 306-4776</t>
  </si>
  <si>
    <t>74 Logan Avenue</t>
  </si>
  <si>
    <t>Dunmanway</t>
  </si>
  <si>
    <t>P47</t>
  </si>
  <si>
    <t>Ameline Snazle</t>
  </si>
  <si>
    <t>asnazle9l@oracle.com</t>
  </si>
  <si>
    <t>+1 (334) 193-6359</t>
  </si>
  <si>
    <t>246 Katie Terrace</t>
  </si>
  <si>
    <t>Rebeka Worg</t>
  </si>
  <si>
    <t>rworg9m@arstechnica.com</t>
  </si>
  <si>
    <t>+1 (214) 985-2470</t>
  </si>
  <si>
    <t>8753 Texas Court</t>
  </si>
  <si>
    <t>Lewes Danes</t>
  </si>
  <si>
    <t>ldanes9n@umn.edu</t>
  </si>
  <si>
    <t>+1 (785) 398-5129</t>
  </si>
  <si>
    <t>37 Graedel Court</t>
  </si>
  <si>
    <t>Topeka</t>
  </si>
  <si>
    <t>Shelli Keynd</t>
  </si>
  <si>
    <t>skeynd9o@narod.ru</t>
  </si>
  <si>
    <t>+1 (903) 299-3053</t>
  </si>
  <si>
    <t>9 Iowa Court</t>
  </si>
  <si>
    <t>Tyler</t>
  </si>
  <si>
    <t>Dell Daveridge</t>
  </si>
  <si>
    <t>ddaveridge9p@arstechnica.com</t>
  </si>
  <si>
    <t>+1 (213) 474-2139</t>
  </si>
  <si>
    <t>09652 Crowley Lane</t>
  </si>
  <si>
    <t>Joshuah Awdry</t>
  </si>
  <si>
    <t>jawdry9q@utexas.edu</t>
  </si>
  <si>
    <t>+1 (318) 747-7610</t>
  </si>
  <si>
    <t>7961 Blackbird Road</t>
  </si>
  <si>
    <t>Shreveport</t>
  </si>
  <si>
    <t>Ethel Ryles</t>
  </si>
  <si>
    <t>eryles9r@fastcompany.com</t>
  </si>
  <si>
    <t>+1 (208) 760-1705</t>
  </si>
  <si>
    <t>8 Schurz Place</t>
  </si>
  <si>
    <t>Boise</t>
  </si>
  <si>
    <t>91336-36621-RB</t>
  </si>
  <si>
    <t>Selie Baulcombe</t>
  </si>
  <si>
    <t>sbaulcombe9s@dropbox.com</t>
  </si>
  <si>
    <t>+1 (760) 131-9436</t>
  </si>
  <si>
    <t>21543 Bluejay Court</t>
  </si>
  <si>
    <t>Maitilde Boxill</t>
  </si>
  <si>
    <t>+1 (334) 191-0127</t>
  </si>
  <si>
    <t>65 Cardinal Plaza</t>
  </si>
  <si>
    <t>Jodee Caldicott</t>
  </si>
  <si>
    <t>jcaldicott9u@usda.gov</t>
  </si>
  <si>
    <t>2690 Oak Way</t>
  </si>
  <si>
    <t>Fort Pierce</t>
  </si>
  <si>
    <t>Marianna Vedmore</t>
  </si>
  <si>
    <t>mvedmore9v@a8.net</t>
  </si>
  <si>
    <t>+1 (336) 366-8873</t>
  </si>
  <si>
    <t>368 Waubesa Way</t>
  </si>
  <si>
    <t>Willey Romao</t>
  </si>
  <si>
    <t>wromao9w@chronoengine.com</t>
  </si>
  <si>
    <t>+1 (916) 623-2394</t>
  </si>
  <si>
    <t>013 Vernon Way</t>
  </si>
  <si>
    <t>Enriqueta Ixor</t>
  </si>
  <si>
    <t>+1 (512) 200-9234</t>
  </si>
  <si>
    <t>068 Meadow Ridge Lane</t>
  </si>
  <si>
    <t>Round Rock</t>
  </si>
  <si>
    <t>Tomasina Cotmore</t>
  </si>
  <si>
    <t>tcotmore9y@amazonaws.com</t>
  </si>
  <si>
    <t>+1 (571) 250-3012</t>
  </si>
  <si>
    <t>2146 Helena Court</t>
  </si>
  <si>
    <t>Reston</t>
  </si>
  <si>
    <t>Yuma Skipsey</t>
  </si>
  <si>
    <t>yskipsey9z@spotify.com</t>
  </si>
  <si>
    <t>+44 (257) 759-9950</t>
  </si>
  <si>
    <t>321 Killdeer Center</t>
  </si>
  <si>
    <t>Charlton</t>
  </si>
  <si>
    <t>OX12</t>
  </si>
  <si>
    <t>Nicko Corps</t>
  </si>
  <si>
    <t>ncorpsa0@gmpg.org</t>
  </si>
  <si>
    <t>+1 (803) 730-8217</t>
  </si>
  <si>
    <t>119 Iowa Plaza</t>
  </si>
  <si>
    <t>09003-89770-JO</t>
  </si>
  <si>
    <t>Christabel Rubury</t>
  </si>
  <si>
    <t>cruburya1@geocities.jp</t>
  </si>
  <si>
    <t>+1 (615) 747-8432</t>
  </si>
  <si>
    <t>8895 Spaight Circle</t>
  </si>
  <si>
    <t>Feliks Babber</t>
  </si>
  <si>
    <t>fbabbera2@stanford.edu</t>
  </si>
  <si>
    <t>+1 (623) 550-6050</t>
  </si>
  <si>
    <t>18 Helena Trail</t>
  </si>
  <si>
    <t>Kaja Loxton</t>
  </si>
  <si>
    <t>kloxtona3@opensource.org</t>
  </si>
  <si>
    <t>8477 East Trail</t>
  </si>
  <si>
    <t>Miami</t>
  </si>
  <si>
    <t>Parker Tofful</t>
  </si>
  <si>
    <t>ptoffula4@posterous.com</t>
  </si>
  <si>
    <t>+1 (310) 210-6841</t>
  </si>
  <si>
    <t>97465 Almo Alley</t>
  </si>
  <si>
    <t>Casi Gwinnett</t>
  </si>
  <si>
    <t>cgwinnetta5@behance.net</t>
  </si>
  <si>
    <t>0 Elgar Parkway</t>
  </si>
  <si>
    <t>Anaheim</t>
  </si>
  <si>
    <t>Saree Ellesworth</t>
  </si>
  <si>
    <t>+1 (757) 211-0153</t>
  </si>
  <si>
    <t>715 Oxford Lane</t>
  </si>
  <si>
    <t>Silvio Iorizzi</t>
  </si>
  <si>
    <t>5 Dwight Plaza</t>
  </si>
  <si>
    <t>Leesa Flaonier</t>
  </si>
  <si>
    <t>lflaoniera8@wordpress.org</t>
  </si>
  <si>
    <t>+1 (718) 586-2839</t>
  </si>
  <si>
    <t>25 Saint Paul Drive</t>
  </si>
  <si>
    <t>Abba Pummell</t>
  </si>
  <si>
    <t>3 Service Pass</t>
  </si>
  <si>
    <t>Corinna Catcheside</t>
  </si>
  <si>
    <t>ccatchesideaa@macromedia.com</t>
  </si>
  <si>
    <t>+1 (801) 121-6042</t>
  </si>
  <si>
    <t>8 Kim Street</t>
  </si>
  <si>
    <t>Cortney Gibbonson</t>
  </si>
  <si>
    <t>cgibbonsonab@accuweather.com</t>
  </si>
  <si>
    <t>+1 (206) 848-3585</t>
  </si>
  <si>
    <t>861 David Crossing</t>
  </si>
  <si>
    <t>Terri Farra</t>
  </si>
  <si>
    <t>tfarraac@behance.net</t>
  </si>
  <si>
    <t>+1 (432) 648-9589</t>
  </si>
  <si>
    <t>06448 Burrows Terrace</t>
  </si>
  <si>
    <t>Odessa</t>
  </si>
  <si>
    <t>Corney Curme</t>
  </si>
  <si>
    <t>+353 (772) 127-7148</t>
  </si>
  <si>
    <t>0535 Michigan Plaza</t>
  </si>
  <si>
    <t>Castleknock</t>
  </si>
  <si>
    <t>K78</t>
  </si>
  <si>
    <t>Gothart Bamfield</t>
  </si>
  <si>
    <t>gbamfieldae@yellowpages.com</t>
  </si>
  <si>
    <t>+1 (214) 200-7886</t>
  </si>
  <si>
    <t>41203 Vernon Street</t>
  </si>
  <si>
    <t>Irving</t>
  </si>
  <si>
    <t>Waylin Hollingdale</t>
  </si>
  <si>
    <t>whollingdaleaf@about.me</t>
  </si>
  <si>
    <t>+1 (937) 354-2653</t>
  </si>
  <si>
    <t>3 Heath Trail</t>
  </si>
  <si>
    <t>Judd De Leek</t>
  </si>
  <si>
    <t>jdeag@xrea.com</t>
  </si>
  <si>
    <t>+1 (616) 966-1581</t>
  </si>
  <si>
    <t>90 Saint Paul Plaza</t>
  </si>
  <si>
    <t>Vanya Skullet</t>
  </si>
  <si>
    <t>vskulletah@tinyurl.com</t>
  </si>
  <si>
    <t>+353 (215) 420-1467</t>
  </si>
  <si>
    <t>4 Grim Road</t>
  </si>
  <si>
    <t>Jany Rudeforth</t>
  </si>
  <si>
    <t>jrudeforthai@wunderground.com</t>
  </si>
  <si>
    <t>+353 (232) 377-5407</t>
  </si>
  <si>
    <t>614 Commercial Center</t>
  </si>
  <si>
    <t>Tullyallen</t>
  </si>
  <si>
    <t>Ashbey Tomaszewski</t>
  </si>
  <si>
    <t>atomaszewskiaj@answers.com</t>
  </si>
  <si>
    <t>7685 Oxford Crossing</t>
  </si>
  <si>
    <t>Sutton</t>
  </si>
  <si>
    <t>CT15</t>
  </si>
  <si>
    <t>21815-71230-UT</t>
  </si>
  <si>
    <t>Fanni Marti</t>
  </si>
  <si>
    <t>fmartiak@stumbleupon.com</t>
  </si>
  <si>
    <t>+1 (217) 599-8947</t>
  </si>
  <si>
    <t>160 Ruskin Park</t>
  </si>
  <si>
    <t>Pren Bess</t>
  </si>
  <si>
    <t>pbessal@qq.com</t>
  </si>
  <si>
    <t>+1 (949) 121-4600</t>
  </si>
  <si>
    <t>36559 Sommers Parkway</t>
  </si>
  <si>
    <t>Elka Windress</t>
  </si>
  <si>
    <t>ewindressam@marketwatch.com</t>
  </si>
  <si>
    <t>+1 (443) 619-7953</t>
  </si>
  <si>
    <t>78 Anderson Alley</t>
  </si>
  <si>
    <t>Marty Kidstoun</t>
  </si>
  <si>
    <t>+1 (717) 990-3931</t>
  </si>
  <si>
    <t>4 Sundown Circle</t>
  </si>
  <si>
    <t>Harrisburg</t>
  </si>
  <si>
    <t>Nickey Dimbleby</t>
  </si>
  <si>
    <t>+1 (469) 579-2051</t>
  </si>
  <si>
    <t>525 Warner Hill</t>
  </si>
  <si>
    <t>Virgil Baumadier</t>
  </si>
  <si>
    <t>vbaumadierap@google.cn</t>
  </si>
  <si>
    <t>+1 (816) 987-4857</t>
  </si>
  <si>
    <t>89508 Atwood Way</t>
  </si>
  <si>
    <t>Lenore Messenbird</t>
  </si>
  <si>
    <t>+1 (217) 713-5108</t>
  </si>
  <si>
    <t>7881 Dahle Center</t>
  </si>
  <si>
    <t>Shirleen Welds</t>
  </si>
  <si>
    <t>sweldsar@wired.com</t>
  </si>
  <si>
    <t>+1 (203) 568-7058</t>
  </si>
  <si>
    <t>002 Summer Ridge Terrace</t>
  </si>
  <si>
    <t>New Haven</t>
  </si>
  <si>
    <t>Maisie Sarvar</t>
  </si>
  <si>
    <t>msarvaras@artisteer.com</t>
  </si>
  <si>
    <t>+1 (404) 401-6865</t>
  </si>
  <si>
    <t>83 Saint Paul Drive</t>
  </si>
  <si>
    <t>Lawrenceville</t>
  </si>
  <si>
    <t>Andrej Havick</t>
  </si>
  <si>
    <t>ahavickat@nsw.gov.au</t>
  </si>
  <si>
    <t>+1 (828) 769-0743</t>
  </si>
  <si>
    <t>720 Pennsylvania Pass</t>
  </si>
  <si>
    <t>Asheville</t>
  </si>
  <si>
    <t>Sloan Diviny</t>
  </si>
  <si>
    <t>sdivinyau@ask.com</t>
  </si>
  <si>
    <t>3904 Birchwood Terrace</t>
  </si>
  <si>
    <t>Itch Norquoy</t>
  </si>
  <si>
    <t>inorquoyav@businessweek.com</t>
  </si>
  <si>
    <t>1 Welch Court</t>
  </si>
  <si>
    <t>Anson Iddison</t>
  </si>
  <si>
    <t>aiddisonaw@usa.gov</t>
  </si>
  <si>
    <t>+1 (714) 658-0310</t>
  </si>
  <si>
    <t>8 Steensland Junction</t>
  </si>
  <si>
    <t>94341-60520-PF</t>
  </si>
  <si>
    <t>Dov Sprosson</t>
  </si>
  <si>
    <t>dsprossonax@wunderground.com</t>
  </si>
  <si>
    <t>+1 (240) 598-3988</t>
  </si>
  <si>
    <t>7 Anzinger Drive</t>
  </si>
  <si>
    <t>Hagerstown</t>
  </si>
  <si>
    <t>Randal Longfield</t>
  </si>
  <si>
    <t>rlongfielday@bluehost.com</t>
  </si>
  <si>
    <t>+1 (612) 210-6966</t>
  </si>
  <si>
    <t>513 Commercial Avenue</t>
  </si>
  <si>
    <t>Gregorius Kislingbury</t>
  </si>
  <si>
    <t>gkislingburyaz@samsung.com</t>
  </si>
  <si>
    <t>4 Jenifer Street</t>
  </si>
  <si>
    <t>Xenos Gibbons</t>
  </si>
  <si>
    <t>xgibbonsb0@artisteer.com</t>
  </si>
  <si>
    <t>+1 (909) 614-0008</t>
  </si>
  <si>
    <t>002 7th Junction</t>
  </si>
  <si>
    <t>Fleur Parres</t>
  </si>
  <si>
    <t>fparresb1@imageshack.us</t>
  </si>
  <si>
    <t>+1 (585) 672-4256</t>
  </si>
  <si>
    <t>641 Steensland Pass</t>
  </si>
  <si>
    <t>Gran Sibray</t>
  </si>
  <si>
    <t>gsibrayb2@wsj.com</t>
  </si>
  <si>
    <t>+1 (360) 389-5295</t>
  </si>
  <si>
    <t>5018 Iowa Pass</t>
  </si>
  <si>
    <t>Ingelbert Hotchkin</t>
  </si>
  <si>
    <t>ihotchkinb3@mit.edu</t>
  </si>
  <si>
    <t>+44 (387) 464-9544</t>
  </si>
  <si>
    <t>322 Basil Pass</t>
  </si>
  <si>
    <t>Preston</t>
  </si>
  <si>
    <t>PR1</t>
  </si>
  <si>
    <t>Neely Broadberrie</t>
  </si>
  <si>
    <t>nbroadberrieb4@gnu.org</t>
  </si>
  <si>
    <t>+1 (202) 327-2217</t>
  </si>
  <si>
    <t>8571 Buena Vista Junction</t>
  </si>
  <si>
    <t>Rutger Pithcock</t>
  </si>
  <si>
    <t>rpithcockb5@yellowbook.com</t>
  </si>
  <si>
    <t>+1 (865) 655-9540</t>
  </si>
  <si>
    <t>2425 Corben Street</t>
  </si>
  <si>
    <t>Gale Croysdale</t>
  </si>
  <si>
    <t>gcroysdaleb6@nih.gov</t>
  </si>
  <si>
    <t>+1 (304) 384-2939</t>
  </si>
  <si>
    <t>1657 Delladonna Hill</t>
  </si>
  <si>
    <t>Benedetto Gozzett</t>
  </si>
  <si>
    <t>bgozzettb7@github.com</t>
  </si>
  <si>
    <t>+1 (214) 700-0229</t>
  </si>
  <si>
    <t>0389 Hintze Pass</t>
  </si>
  <si>
    <t>Tania Craggs</t>
  </si>
  <si>
    <t>tcraggsb8@house.gov</t>
  </si>
  <si>
    <t>+353 (239) 197-6142</t>
  </si>
  <si>
    <t>0 Eagan Parkway</t>
  </si>
  <si>
    <t>Whitegate</t>
  </si>
  <si>
    <t>D15</t>
  </si>
  <si>
    <t>Leonie Cullrford</t>
  </si>
  <si>
    <t>lcullrfordb9@xing.com</t>
  </si>
  <si>
    <t>+1 (530) 998-9789</t>
  </si>
  <si>
    <t>71 Sycamore Crossing</t>
  </si>
  <si>
    <t>Chico</t>
  </si>
  <si>
    <t>Auguste Rizon</t>
  </si>
  <si>
    <t>arizonba@xing.com</t>
  </si>
  <si>
    <t>+1 (501) 732-3644</t>
  </si>
  <si>
    <t>19 Merrick Pass</t>
  </si>
  <si>
    <t>Lorin Guerrazzi</t>
  </si>
  <si>
    <t>+353 (764) 294-5957</t>
  </si>
  <si>
    <t>8244 La Follette Street</t>
  </si>
  <si>
    <t>Balrothery</t>
  </si>
  <si>
    <t>K32</t>
  </si>
  <si>
    <t>Felice Miell</t>
  </si>
  <si>
    <t>fmiellbc@spiegel.de</t>
  </si>
  <si>
    <t>+1 (732) 770-5368</t>
  </si>
  <si>
    <t>35 Hoepker Pass</t>
  </si>
  <si>
    <t>New Brunswick</t>
  </si>
  <si>
    <t>Hamish Skeech</t>
  </si>
  <si>
    <t>+353 (677) 415-3920</t>
  </si>
  <si>
    <t>5662 Messerschmidt Lane</t>
  </si>
  <si>
    <t>Valleymount</t>
  </si>
  <si>
    <t>A83</t>
  </si>
  <si>
    <t>Giordano Lorenzin</t>
  </si>
  <si>
    <t>+1 (415) 414-0382</t>
  </si>
  <si>
    <t>577 Roth Pass</t>
  </si>
  <si>
    <t>Harwilll Bishell</t>
  </si>
  <si>
    <t>+1 (337) 322-9762</t>
  </si>
  <si>
    <t>7960 Roth Center</t>
  </si>
  <si>
    <t>Lafayette</t>
  </si>
  <si>
    <t>Freeland Missenden</t>
  </si>
  <si>
    <t>+1 (619) 481-1493</t>
  </si>
  <si>
    <t>1 Randy Place</t>
  </si>
  <si>
    <t>San Diego</t>
  </si>
  <si>
    <t>Waylan Springall</t>
  </si>
  <si>
    <t>wspringallbh@jugem.jp</t>
  </si>
  <si>
    <t>+1 (626) 495-9253</t>
  </si>
  <si>
    <t>99 Schurz Pass</t>
  </si>
  <si>
    <t>Alhambra</t>
  </si>
  <si>
    <t>Kiri Avramow</t>
  </si>
  <si>
    <t>+1 (903) 801-9492</t>
  </si>
  <si>
    <t>2443 Bluejay Alley</t>
  </si>
  <si>
    <t>Gregg Hawkyens</t>
  </si>
  <si>
    <t>ghawkyensbj@census.gov</t>
  </si>
  <si>
    <t>48 Vidon Street</t>
  </si>
  <si>
    <t>Reggis Pracy</t>
  </si>
  <si>
    <t>+1 (937) 683-0925</t>
  </si>
  <si>
    <t>33211 Pleasure Circle</t>
  </si>
  <si>
    <t>Paula Denis</t>
  </si>
  <si>
    <t>+1 (602) 598-9823</t>
  </si>
  <si>
    <t>74 Texas Road</t>
  </si>
  <si>
    <t>Broderick McGilvra</t>
  </si>
  <si>
    <t>bmcgilvrabm@so-net.ne.jp</t>
  </si>
  <si>
    <t>880 Mockingbird Plaza</t>
  </si>
  <si>
    <t>Annabella Danzey</t>
  </si>
  <si>
    <t>adanzeybn@github.com</t>
  </si>
  <si>
    <t>+1 (402) 633-9913</t>
  </si>
  <si>
    <t>5692 Eastwood Hill</t>
  </si>
  <si>
    <t>83537-35563-UF</t>
  </si>
  <si>
    <t>Anthia McKeller</t>
  </si>
  <si>
    <t>amckellerbo@ning.com</t>
  </si>
  <si>
    <t>+1 (717) 414-0043</t>
  </si>
  <si>
    <t>0 Debra Crossing</t>
  </si>
  <si>
    <t>01881-40815-VO</t>
  </si>
  <si>
    <t>Faith Powley</t>
  </si>
  <si>
    <t>fpowleybp@dyndns.org</t>
  </si>
  <si>
    <t>+1 (504) 873-5980</t>
  </si>
  <si>
    <t>3 Talisman Hill</t>
  </si>
  <si>
    <t>Nevins Glowacz</t>
  </si>
  <si>
    <t>+1 (608) 617-1365</t>
  </si>
  <si>
    <t>8103 Maywood Center</t>
  </si>
  <si>
    <t>Madison</t>
  </si>
  <si>
    <t>Adelice Isabell</t>
  </si>
  <si>
    <t>+1 (304) 604-2131</t>
  </si>
  <si>
    <t>93 Hintze Point</t>
  </si>
  <si>
    <t>Yulma Dombrell</t>
  </si>
  <si>
    <t>ydombrellbs@dedecms.com</t>
  </si>
  <si>
    <t>+1 (501) 136-0040</t>
  </si>
  <si>
    <t>83 Sunbrook Lane</t>
  </si>
  <si>
    <t>Alric Darth</t>
  </si>
  <si>
    <t>adarthbt@t.co</t>
  </si>
  <si>
    <t>+1 (907) 557-6903</t>
  </si>
  <si>
    <t>86 Pawling Court</t>
  </si>
  <si>
    <t>Manuel Darrigoe</t>
  </si>
  <si>
    <t>mdarrigoebu@hud.gov</t>
  </si>
  <si>
    <t>+353 (973) 320-9537</t>
  </si>
  <si>
    <t>744 Prairie Rose Court</t>
  </si>
  <si>
    <t>Longwood</t>
  </si>
  <si>
    <t>D02</t>
  </si>
  <si>
    <t>Kynthia Berick</t>
  </si>
  <si>
    <t>+1 (562) 331-4713</t>
  </si>
  <si>
    <t>1678 Armistice Alley</t>
  </si>
  <si>
    <t>Minetta Ackrill</t>
  </si>
  <si>
    <t>mackrillbw@bandcamp.com</t>
  </si>
  <si>
    <t>+1 (330) 603-2373</t>
  </si>
  <si>
    <t>4 Arizona Road</t>
  </si>
  <si>
    <t>61516-88984-DK</t>
  </si>
  <si>
    <t>Maximo Bricksey</t>
  </si>
  <si>
    <t>mbrickseybx@youku.com</t>
  </si>
  <si>
    <t>+1 (757) 614-2072</t>
  </si>
  <si>
    <t>0082 Hooker Drive</t>
  </si>
  <si>
    <t>Chesapeake</t>
  </si>
  <si>
    <t>Melosa Kippen</t>
  </si>
  <si>
    <t>mkippenby@dion.ne.jp</t>
  </si>
  <si>
    <t>+1 (601) 262-2557</t>
  </si>
  <si>
    <t>87 Brentwood Hill</t>
  </si>
  <si>
    <t>Jackson</t>
  </si>
  <si>
    <t>Witty Ranson</t>
  </si>
  <si>
    <t>wransonbz@ted.com</t>
  </si>
  <si>
    <t>+353 (376) 165-2897</t>
  </si>
  <si>
    <t>012 Debra Center</t>
  </si>
  <si>
    <t>Kildare</t>
  </si>
  <si>
    <t>R51</t>
  </si>
  <si>
    <t>Rod Gowdie</t>
  </si>
  <si>
    <t>+1 (360) 347-6756</t>
  </si>
  <si>
    <t>7 Hansons Trail</t>
  </si>
  <si>
    <t>Lemuel Rignold</t>
  </si>
  <si>
    <t>lrignoldc1@miibeian.gov.cn</t>
  </si>
  <si>
    <t>+1 (916) 472-7804</t>
  </si>
  <si>
    <t>15027 Mcbride Pass</t>
  </si>
  <si>
    <t>Nevsa Fields</t>
  </si>
  <si>
    <t>+1 (617) 535-7583</t>
  </si>
  <si>
    <t>09 Lotheville Place</t>
  </si>
  <si>
    <t>Chance Rowthorn</t>
  </si>
  <si>
    <t>crowthornc3@msn.com</t>
  </si>
  <si>
    <t>+1 (785) 380-3311</t>
  </si>
  <si>
    <t>320 Rockefeller Alley</t>
  </si>
  <si>
    <t>Orly Ryland</t>
  </si>
  <si>
    <t>orylandc4@deviantart.com</t>
  </si>
  <si>
    <t>+1 (701) 417-3513</t>
  </si>
  <si>
    <t>3513 Burning Wood Way</t>
  </si>
  <si>
    <t>Willabella Abramski</t>
  </si>
  <si>
    <t>+1 (832) 263-0050</t>
  </si>
  <si>
    <t>40 Jenifer Alley</t>
  </si>
  <si>
    <t>48314-32864-VI</t>
  </si>
  <si>
    <t>Brandy Lottrington</t>
  </si>
  <si>
    <t>blottringtonc6@redcross.org</t>
  </si>
  <si>
    <t>+1 (405) 720-9470</t>
  </si>
  <si>
    <t>6 Ilene Hill</t>
  </si>
  <si>
    <t>Chickie Ragless</t>
  </si>
  <si>
    <t>craglessc7@webmd.com</t>
  </si>
  <si>
    <t>+353 (736) 602-8469</t>
  </si>
  <si>
    <t>98053 Elmside Drive</t>
  </si>
  <si>
    <t>Freda Hollows</t>
  </si>
  <si>
    <t>fhollowsc8@blogtalkradio.com</t>
  </si>
  <si>
    <t>+1 (716) 632-6865</t>
  </si>
  <si>
    <t>353 Portage Center</t>
  </si>
  <si>
    <t>Livy Lathleiff</t>
  </si>
  <si>
    <t>llathleiffc9@nationalgeographic.com</t>
  </si>
  <si>
    <t>+353 (895) 566-0110</t>
  </si>
  <si>
    <t>0671 Scoville Way</t>
  </si>
  <si>
    <t>Koralle Heads</t>
  </si>
  <si>
    <t>kheadsca@jalbum.net</t>
  </si>
  <si>
    <t>+1 (484) 131-2636</t>
  </si>
  <si>
    <t>2 Cherokee Hill</t>
  </si>
  <si>
    <t>Bethlehem</t>
  </si>
  <si>
    <t>Theo Bowne</t>
  </si>
  <si>
    <t>tbownecb@unicef.org</t>
  </si>
  <si>
    <t>+353 (540) 432-8009</t>
  </si>
  <si>
    <t>79 Prairieview Point</t>
  </si>
  <si>
    <t>Watergrasshill</t>
  </si>
  <si>
    <t>T56</t>
  </si>
  <si>
    <t>Rasia Jacquemard</t>
  </si>
  <si>
    <t>rjacquemardcc@acquirethisname.com</t>
  </si>
  <si>
    <t>+353 (959) 389-1521</t>
  </si>
  <si>
    <t>415 Fremont Junction</t>
  </si>
  <si>
    <t>Monasterevin</t>
  </si>
  <si>
    <t>W34</t>
  </si>
  <si>
    <t>Kizzie Warman</t>
  </si>
  <si>
    <t>kwarmancd@printfriendly.com</t>
  </si>
  <si>
    <t>67365 Homewood Center</t>
  </si>
  <si>
    <t>Wain Cholomin</t>
  </si>
  <si>
    <t>wcholomince@about.com</t>
  </si>
  <si>
    <t>+44 (512) 340-9049</t>
  </si>
  <si>
    <t>566 Arrowood Way</t>
  </si>
  <si>
    <t>B12</t>
  </si>
  <si>
    <t>Arleen Braidman</t>
  </si>
  <si>
    <t>abraidmancf@census.gov</t>
  </si>
  <si>
    <t>4 Golf View Hill</t>
  </si>
  <si>
    <t>Pru Durban</t>
  </si>
  <si>
    <t>pdurbancg@symantec.com</t>
  </si>
  <si>
    <t>+353 (709) 884-1892</t>
  </si>
  <si>
    <t>2 Forest Street</t>
  </si>
  <si>
    <t>Longford</t>
  </si>
  <si>
    <t>N39</t>
  </si>
  <si>
    <t>Antone Harrold</t>
  </si>
  <si>
    <t>aharroldch@miibeian.gov.cn</t>
  </si>
  <si>
    <t>+1 (419) 153-2104</t>
  </si>
  <si>
    <t>90 Kensington Road</t>
  </si>
  <si>
    <t>Sim Pamphilon</t>
  </si>
  <si>
    <t>spamphilonci@mlb.com</t>
  </si>
  <si>
    <t>+353 (456) 630-8490</t>
  </si>
  <si>
    <t>36194 Susan Street</t>
  </si>
  <si>
    <t>Ballylinan</t>
  </si>
  <si>
    <t>P56</t>
  </si>
  <si>
    <t>Mohandis Spurden</t>
  </si>
  <si>
    <t>mspurdencj@exblog.jp</t>
  </si>
  <si>
    <t>+1 (704) 256-1371</t>
  </si>
  <si>
    <t>55290 Manufacturers Lane</t>
  </si>
  <si>
    <t>Morgen Seson</t>
  </si>
  <si>
    <t>msesonck@census.gov</t>
  </si>
  <si>
    <t>+1 (206) 642-0902</t>
  </si>
  <si>
    <t>92847 Schlimgen Road</t>
  </si>
  <si>
    <t>Nalani Pirrone</t>
  </si>
  <si>
    <t>npirronecl@weibo.com</t>
  </si>
  <si>
    <t>+1 (570) 223-3194</t>
  </si>
  <si>
    <t>1585 Bashford Center</t>
  </si>
  <si>
    <t>Reube Cawley</t>
  </si>
  <si>
    <t>rcawleycm@yellowbook.com</t>
  </si>
  <si>
    <t>54210 Eagan Avenue</t>
  </si>
  <si>
    <t>Ballyboden</t>
  </si>
  <si>
    <t>Stan Barribal</t>
  </si>
  <si>
    <t>sbarribalcn@microsoft.com</t>
  </si>
  <si>
    <t>+353 (310) 256-3698</t>
  </si>
  <si>
    <t>6743 Cascade Drive</t>
  </si>
  <si>
    <t>Bagenalstown</t>
  </si>
  <si>
    <t>Agnes Adamides</t>
  </si>
  <si>
    <t>aadamidesco@bizjournals.com</t>
  </si>
  <si>
    <t>+44 (131) 485-2183</t>
  </si>
  <si>
    <t>6338 Arkansas Drive</t>
  </si>
  <si>
    <t>L74</t>
  </si>
  <si>
    <t>Carmelita Thowes</t>
  </si>
  <si>
    <t>cthowescp@craigslist.org</t>
  </si>
  <si>
    <t>+1 (585) 785-2424</t>
  </si>
  <si>
    <t>33398 Hallows Circle</t>
  </si>
  <si>
    <t>Rodolfo Willoway</t>
  </si>
  <si>
    <t>rwillowaycq@admin.ch</t>
  </si>
  <si>
    <t>+1 (520) 126-8439</t>
  </si>
  <si>
    <t>58 Schlimgen Parkway</t>
  </si>
  <si>
    <t>Alvis Elwin</t>
  </si>
  <si>
    <t>aelwincr@privacy.gov.au</t>
  </si>
  <si>
    <t>+1 (612) 244-0885</t>
  </si>
  <si>
    <t>26 Everett Hill</t>
  </si>
  <si>
    <t>Araldo Bilbrook</t>
  </si>
  <si>
    <t>abilbrookcs@booking.com</t>
  </si>
  <si>
    <t>+353 (138) 323-3320</t>
  </si>
  <si>
    <t>4 Raven Alley</t>
  </si>
  <si>
    <t>Ashbourne</t>
  </si>
  <si>
    <t>A84</t>
  </si>
  <si>
    <t>Ransell McKall</t>
  </si>
  <si>
    <t>rmckallct@sakura.ne.jp</t>
  </si>
  <si>
    <t>+44 (841) 988-2775</t>
  </si>
  <si>
    <t>451 Nevada Terrace</t>
  </si>
  <si>
    <t>Bristol</t>
  </si>
  <si>
    <t>BS41</t>
  </si>
  <si>
    <t>Borg Daile</t>
  </si>
  <si>
    <t>bdailecu@vistaprint.com</t>
  </si>
  <si>
    <t>+1 (770) 330-7785</t>
  </si>
  <si>
    <t>385 Corben Parkway</t>
  </si>
  <si>
    <t>Adolphe Treherne</t>
  </si>
  <si>
    <t>atrehernecv@state.tx.us</t>
  </si>
  <si>
    <t>+353 (860) 359-7907</t>
  </si>
  <si>
    <t>66 Sundown Place</t>
  </si>
  <si>
    <t>Farranacoush</t>
  </si>
  <si>
    <t>P81</t>
  </si>
  <si>
    <t>Annetta Brentnall</t>
  </si>
  <si>
    <t>abrentnallcw@biglobe.ne.jp</t>
  </si>
  <si>
    <t>+44 (373) 897-1797</t>
  </si>
  <si>
    <t>00 Ludington Pass</t>
  </si>
  <si>
    <t>Dick Drinkall</t>
  </si>
  <si>
    <t>ddrinkallcx@psu.edu</t>
  </si>
  <si>
    <t>+1 (865) 407-3871</t>
  </si>
  <si>
    <t>82460 Grover Parkway</t>
  </si>
  <si>
    <t>Dagny Kornel</t>
  </si>
  <si>
    <t>dkornelcy@cyberchimps.com</t>
  </si>
  <si>
    <t>+1 (989) 565-9120</t>
  </si>
  <si>
    <t>60360 Killdeer Alley</t>
  </si>
  <si>
    <t>Saginaw</t>
  </si>
  <si>
    <t>Rhona Lequeux</t>
  </si>
  <si>
    <t>rlequeuxcz@newyorker.com</t>
  </si>
  <si>
    <t>+1 (904) 161-6088</t>
  </si>
  <si>
    <t>093 Mayfield Place</t>
  </si>
  <si>
    <t>Saint Augustine</t>
  </si>
  <si>
    <t>Julius Mccaull</t>
  </si>
  <si>
    <t>jmccaulld0@parallels.com</t>
  </si>
  <si>
    <t>89 Gulseth Circle</t>
  </si>
  <si>
    <t>San Rafael</t>
  </si>
  <si>
    <t>27064-10803-SB</t>
  </si>
  <si>
    <t>Jolyn Dymoke</t>
  </si>
  <si>
    <t>jdymoked1@mapquest.com</t>
  </si>
  <si>
    <t>+1 (408) 775-2801</t>
  </si>
  <si>
    <t>2 Aberg Lane</t>
  </si>
  <si>
    <t>Alberto Hutchinson</t>
  </si>
  <si>
    <t>ahutchinsond2@imgur.com</t>
  </si>
  <si>
    <t>+1 (404) 775-3251</t>
  </si>
  <si>
    <t>327 Erie Way</t>
  </si>
  <si>
    <t>Lamond Gheeraert</t>
  </si>
  <si>
    <t>+1 (785) 654-9564</t>
  </si>
  <si>
    <t>02354 Melvin Parkway</t>
  </si>
  <si>
    <t>Roxine Drivers</t>
  </si>
  <si>
    <t>rdriversd4@hexun.com</t>
  </si>
  <si>
    <t>+1 (913) 127-4257</t>
  </si>
  <si>
    <t>842 Cardinal Court</t>
  </si>
  <si>
    <t>Heloise Zeal</t>
  </si>
  <si>
    <t>hzeald5@google.de</t>
  </si>
  <si>
    <t>+1 (206) 775-4468</t>
  </si>
  <si>
    <t>0420 Schurz Parkway</t>
  </si>
  <si>
    <t>Granger Smallcombe</t>
  </si>
  <si>
    <t>gsmallcombed6@ucla.edu</t>
  </si>
  <si>
    <t>+353 (374) 810-4528</t>
  </si>
  <si>
    <t>8448 Oxford Trail</t>
  </si>
  <si>
    <t>Daryn Dibley</t>
  </si>
  <si>
    <t>ddibleyd7@feedburner.com</t>
  </si>
  <si>
    <t>5676 Southridge Street</t>
  </si>
  <si>
    <t>Kissimmee</t>
  </si>
  <si>
    <t>Gardy Dimitriou</t>
  </si>
  <si>
    <t>gdimitrioud8@chronoengine.com</t>
  </si>
  <si>
    <t>+1 (585) 303-7337</t>
  </si>
  <si>
    <t>0 Gale Pass</t>
  </si>
  <si>
    <t>Fanny Flanagan</t>
  </si>
  <si>
    <t>fflanagand9@woothemes.com</t>
  </si>
  <si>
    <t>+1 (903) 455-7155</t>
  </si>
  <si>
    <t>268 Northport Drive</t>
  </si>
  <si>
    <t>Ailey Brash</t>
  </si>
  <si>
    <t>abrashda@plala.or.jp</t>
  </si>
  <si>
    <t>+1 (917) 544-7136</t>
  </si>
  <si>
    <t>64700 Eagan Crossing</t>
  </si>
  <si>
    <t>Flushing</t>
  </si>
  <si>
    <t>21565-13068-SH</t>
  </si>
  <si>
    <t>Tatiana Thorn</t>
  </si>
  <si>
    <t>+1 (571) 867-8277</t>
  </si>
  <si>
    <t>30943 High Crossing Point</t>
  </si>
  <si>
    <t>Sterling</t>
  </si>
  <si>
    <t>04776-34127-MX</t>
  </si>
  <si>
    <t>Wendeline McInerney</t>
  </si>
  <si>
    <t>wmcinerneydc@wordpress.com</t>
  </si>
  <si>
    <t>+1 (804) 658-7521</t>
  </si>
  <si>
    <t>92 Swallow Street</t>
  </si>
  <si>
    <t>Nanny Izhakov</t>
  </si>
  <si>
    <t>nizhakovdd@aol.com</t>
  </si>
  <si>
    <t>+44 (570) 683-9517</t>
  </si>
  <si>
    <t>013 Tennyson Terrace</t>
  </si>
  <si>
    <t>Seaton</t>
  </si>
  <si>
    <t>Stanly Keets</t>
  </si>
  <si>
    <t>skeetsde@answers.com</t>
  </si>
  <si>
    <t>+1 (703) 230-2979</t>
  </si>
  <si>
    <t>2500 Crest Line Plaza</t>
  </si>
  <si>
    <t>Orion Dyott</t>
  </si>
  <si>
    <t>+1 (801) 322-2923</t>
  </si>
  <si>
    <t>26 Londonderry Court</t>
  </si>
  <si>
    <t>Keefer Cake</t>
  </si>
  <si>
    <t>kcakedg@huffingtonpost.com</t>
  </si>
  <si>
    <t>1 Crowley Crossing</t>
  </si>
  <si>
    <t>Morna Hansed</t>
  </si>
  <si>
    <t>mhanseddh@instagram.com</t>
  </si>
  <si>
    <t>+353 (997) 520-7802</t>
  </si>
  <si>
    <t>1 Dwight Point</t>
  </si>
  <si>
    <t>Tr谩 Mh贸r</t>
  </si>
  <si>
    <t>R93</t>
  </si>
  <si>
    <t>Franny Kienlein</t>
  </si>
  <si>
    <t>fkienleindi@trellian.com</t>
  </si>
  <si>
    <t>+353 (972) 241-3434</t>
  </si>
  <si>
    <t>1 Manitowish Pass</t>
  </si>
  <si>
    <t>Coolock</t>
  </si>
  <si>
    <t>Klarika Egglestone</t>
  </si>
  <si>
    <t>kegglestonedj@sphinn.com</t>
  </si>
  <si>
    <t>+353 (452) 975-6438</t>
  </si>
  <si>
    <t>2765 Sunfield Terrace</t>
  </si>
  <si>
    <t>Becky Semkins</t>
  </si>
  <si>
    <t>bsemkinsdk@unc.edu</t>
  </si>
  <si>
    <t>+353 (209) 764-2690</t>
  </si>
  <si>
    <t>7219 Clemons Place</t>
  </si>
  <si>
    <t>Kinnegad</t>
  </si>
  <si>
    <t>Sean Lorenzetti</t>
  </si>
  <si>
    <t>slorenzettidl@is.gd</t>
  </si>
  <si>
    <t>+1 (915) 581-0694</t>
  </si>
  <si>
    <t>1104 Paget Lane</t>
  </si>
  <si>
    <t>Bob Giannazzi</t>
  </si>
  <si>
    <t>bgiannazzidm@apple.com</t>
  </si>
  <si>
    <t>+1 (754) 827-8970</t>
  </si>
  <si>
    <t>57 Division Plaza</t>
  </si>
  <si>
    <t>Kendra Backshell</t>
  </si>
  <si>
    <t>+1 (317) 595-9406</t>
  </si>
  <si>
    <t>47101 Northfield Lane</t>
  </si>
  <si>
    <t>Uriah Lethbrig</t>
  </si>
  <si>
    <t>ulethbrigdo@hc360.com</t>
  </si>
  <si>
    <t>+1 (414) 580-9714</t>
  </si>
  <si>
    <t>38 Carioca Center</t>
  </si>
  <si>
    <t>Sky Farnish</t>
  </si>
  <si>
    <t>sfarnishdp@dmoz.org</t>
  </si>
  <si>
    <t>+44 (847) 377-8172</t>
  </si>
  <si>
    <t>170 Prentice Center</t>
  </si>
  <si>
    <t>Felicia Jecock</t>
  </si>
  <si>
    <t>fjecockdq@unicef.org</t>
  </si>
  <si>
    <t>+1 (225) 116-2959</t>
  </si>
  <si>
    <t>403 Vahlen Junction</t>
  </si>
  <si>
    <t>Currey MacAllister</t>
  </si>
  <si>
    <t>+1 (203) 490-3839</t>
  </si>
  <si>
    <t>07300 Walton Point</t>
  </si>
  <si>
    <t>Hamlen Pallister</t>
  </si>
  <si>
    <t>hpallisterds@ning.com</t>
  </si>
  <si>
    <t>+1 (850) 517-1353</t>
  </si>
  <si>
    <t>19513 Golf Course Junction</t>
  </si>
  <si>
    <t>Chantal Mersh</t>
  </si>
  <si>
    <t>cmershdt@drupal.org</t>
  </si>
  <si>
    <t>+353 (343) 889-4565</t>
  </si>
  <si>
    <t>52843 Longview Street</t>
  </si>
  <si>
    <t>Milltown</t>
  </si>
  <si>
    <t>71631-11462-TH</t>
  </si>
  <si>
    <t>Brendin Bredee</t>
  </si>
  <si>
    <t>bbredeedu@flickr.com</t>
  </si>
  <si>
    <t>+44 (494) 148-6095</t>
  </si>
  <si>
    <t>2 Nancy Lane</t>
  </si>
  <si>
    <t>Malynda Purbrick</t>
  </si>
  <si>
    <t>+353 (160) 183-4278</t>
  </si>
  <si>
    <t>9233 3rd Avenue</t>
  </si>
  <si>
    <t>Alf Housaman</t>
  </si>
  <si>
    <t>+1 (616) 511-3898</t>
  </si>
  <si>
    <t>8581 Mcguire Road</t>
  </si>
  <si>
    <t>Gladi Ducker</t>
  </si>
  <si>
    <t>gduckerdx@patch.com</t>
  </si>
  <si>
    <t>+44 (749) 987-9016</t>
  </si>
  <si>
    <t>5069 Boyd Parkway</t>
  </si>
  <si>
    <t>88973-59503-DR</t>
  </si>
  <si>
    <t>Emelita Shearsby</t>
  </si>
  <si>
    <t>eshearsbydy@g.co</t>
  </si>
  <si>
    <t>+1 (913) 598-3795</t>
  </si>
  <si>
    <t>56612 Dahle Circle</t>
  </si>
  <si>
    <t>29738-86305-ZU</t>
  </si>
  <si>
    <t>Berte Gaddes</t>
  </si>
  <si>
    <t>+1 (607) 684-3969</t>
  </si>
  <si>
    <t>904 Killdeer Place</t>
  </si>
  <si>
    <t>Elmira</t>
  </si>
  <si>
    <t>68493-99734-LP</t>
  </si>
  <si>
    <t>Nadia Erswell</t>
  </si>
  <si>
    <t>nerswelle0@mlb.com</t>
  </si>
  <si>
    <t>+1 (920) 518-4152</t>
  </si>
  <si>
    <t>2973 Sachtjen Road</t>
  </si>
  <si>
    <t>Wain Stearley</t>
  </si>
  <si>
    <t>wstearleye1@census.gov</t>
  </si>
  <si>
    <t>+1 (336) 213-3687</t>
  </si>
  <si>
    <t>7 La Follette Road</t>
  </si>
  <si>
    <t>High Point</t>
  </si>
  <si>
    <t>Diane-marie Wincer</t>
  </si>
  <si>
    <t>dwincere2@marriott.com</t>
  </si>
  <si>
    <t>+1 (915) 676-6367</t>
  </si>
  <si>
    <t>04 Stuart Way</t>
  </si>
  <si>
    <t>Perry Lyfield</t>
  </si>
  <si>
    <t>plyfielde3@baidu.com</t>
  </si>
  <si>
    <t>+1 (216) 614-9325</t>
  </si>
  <si>
    <t>1263 Thackeray Parkway</t>
  </si>
  <si>
    <t>Cleveland</t>
  </si>
  <si>
    <t>Heall Perris</t>
  </si>
  <si>
    <t>hperrise4@studiopress.com</t>
  </si>
  <si>
    <t>+353 (954) 293-8675</t>
  </si>
  <si>
    <t>043 Bashford Point</t>
  </si>
  <si>
    <t>Ballymahon</t>
  </si>
  <si>
    <t>F52</t>
  </si>
  <si>
    <t>Marja Urion</t>
  </si>
  <si>
    <t>murione5@alexa.com</t>
  </si>
  <si>
    <t>+353 (715) 989-0283</t>
  </si>
  <si>
    <t>2 Sycamore Avenue</t>
  </si>
  <si>
    <t>Virginia</t>
  </si>
  <si>
    <t>D18</t>
  </si>
  <si>
    <t>Camellia Kid</t>
  </si>
  <si>
    <t>ckide6@narod.ru</t>
  </si>
  <si>
    <t>+353 (866) 707-2603</t>
  </si>
  <si>
    <t>37515 Wayridge Lane</t>
  </si>
  <si>
    <t>Carolann Beine</t>
  </si>
  <si>
    <t>cbeinee7@xinhuanet.com</t>
  </si>
  <si>
    <t>+1 (205) 468-0236</t>
  </si>
  <si>
    <t>81 West Plaza</t>
  </si>
  <si>
    <t>Celia Bakeup</t>
  </si>
  <si>
    <t>cbakeupe8@globo.com</t>
  </si>
  <si>
    <t>+1 (320) 375-8504</t>
  </si>
  <si>
    <t>73 Bellgrove Circle</t>
  </si>
  <si>
    <t>Saint Cloud</t>
  </si>
  <si>
    <t>Nataniel Helkin</t>
  </si>
  <si>
    <t>nhelkine9@example.com</t>
  </si>
  <si>
    <t>9 Loftsgordon Pass</t>
  </si>
  <si>
    <t>Pippo Witherington</t>
  </si>
  <si>
    <t>pwitheringtonea@networkadvertising.org</t>
  </si>
  <si>
    <t>+1 (810) 202-8870</t>
  </si>
  <si>
    <t>63 School Crossing</t>
  </si>
  <si>
    <t>Tildie Tilzey</t>
  </si>
  <si>
    <t>ttilzeyeb@hostgator.com</t>
  </si>
  <si>
    <t>+1 (314) 876-7205</t>
  </si>
  <si>
    <t>2812 Westend Hill</t>
  </si>
  <si>
    <t>Cindra Burling</t>
  </si>
  <si>
    <t>+1 (518) 562-5402</t>
  </si>
  <si>
    <t>5461 Anniversary Crossing</t>
  </si>
  <si>
    <t>Schenectady</t>
  </si>
  <si>
    <t>Channa Belamy</t>
  </si>
  <si>
    <t>+1 (863) 303-5561</t>
  </si>
  <si>
    <t>14 American Ash Parkway</t>
  </si>
  <si>
    <t>Lakeland</t>
  </si>
  <si>
    <t>Karl Imorts</t>
  </si>
  <si>
    <t>kimortsee@alexa.com</t>
  </si>
  <si>
    <t>+1 (321) 156-1160</t>
  </si>
  <si>
    <t>250 Elmside Junction</t>
  </si>
  <si>
    <t>Melbourne</t>
  </si>
  <si>
    <t>44086-16292-EU</t>
  </si>
  <si>
    <t>Philippine Starte</t>
  </si>
  <si>
    <t>pstarteef@accuweather.com</t>
  </si>
  <si>
    <t>+1 (713) 329-2578</t>
  </si>
  <si>
    <t>2904 Monterey Plaza</t>
  </si>
  <si>
    <t>Mag Armistead</t>
  </si>
  <si>
    <t>marmisteadeg@blogtalkradio.com</t>
  </si>
  <si>
    <t>+1 (504) 611-3400</t>
  </si>
  <si>
    <t>805 Kenwood Plaza</t>
  </si>
  <si>
    <t>15451-65859-BG</t>
  </si>
  <si>
    <t>Janela Lemerle</t>
  </si>
  <si>
    <t>jlemerleeh@ustream.tv</t>
  </si>
  <si>
    <t>+1 (405) 469-7785</t>
  </si>
  <si>
    <t>1 Myrtle Hill</t>
  </si>
  <si>
    <t>Vasili Upstone</t>
  </si>
  <si>
    <t>vupstoneei@google.pl</t>
  </si>
  <si>
    <t>+1 (785) 366-9983</t>
  </si>
  <si>
    <t>7 Dunning Trail</t>
  </si>
  <si>
    <t>Berty Beelby</t>
  </si>
  <si>
    <t>bbeelbyej@rediff.com</t>
  </si>
  <si>
    <t>+353 (537) 360-4393</t>
  </si>
  <si>
    <t>844 Sachs Avenue</t>
  </si>
  <si>
    <t>Lucan</t>
  </si>
  <si>
    <t>Erny Stenyng</t>
  </si>
  <si>
    <t>+1 (217) 450-8384</t>
  </si>
  <si>
    <t>8 Pond Parkway</t>
  </si>
  <si>
    <t>Edin Yantsurev</t>
  </si>
  <si>
    <t>+1 (856) 793-3491</t>
  </si>
  <si>
    <t>208 Main Park</t>
  </si>
  <si>
    <t>Camden</t>
  </si>
  <si>
    <t>Webb Speechly</t>
  </si>
  <si>
    <t>wspeechlyem@amazon.com</t>
  </si>
  <si>
    <t>+1 (206) 440-5750</t>
  </si>
  <si>
    <t>5 Helena Center</t>
  </si>
  <si>
    <t>Irvine Phillpot</t>
  </si>
  <si>
    <t>iphillpoten@buzzfeed.com</t>
  </si>
  <si>
    <t>+44 (610) 826-3107</t>
  </si>
  <si>
    <t>07208 Eastlawn Drive</t>
  </si>
  <si>
    <t>Lem Pennacci</t>
  </si>
  <si>
    <t>lpennaccieo@statcounter.com</t>
  </si>
  <si>
    <t>+1 (254) 597-0519</t>
  </si>
  <si>
    <t>23 Kinsman Way</t>
  </si>
  <si>
    <t>Waco</t>
  </si>
  <si>
    <t>Starr Arpin</t>
  </si>
  <si>
    <t>sarpinep@moonfruit.com</t>
  </si>
  <si>
    <t>+1 (804) 588-4160</t>
  </si>
  <si>
    <t>12 Bobwhite Road</t>
  </si>
  <si>
    <t>Donny Fries</t>
  </si>
  <si>
    <t>dfrieseq@cargocollective.com</t>
  </si>
  <si>
    <t>+1 (419) 138-9171</t>
  </si>
  <si>
    <t>404 Granby Trail</t>
  </si>
  <si>
    <t>Rana Sharer</t>
  </si>
  <si>
    <t>rsharerer@flavors.me</t>
  </si>
  <si>
    <t>+1 (304) 632-1951</t>
  </si>
  <si>
    <t>0 Granby Parkway</t>
  </si>
  <si>
    <t>Nannie Naseby</t>
  </si>
  <si>
    <t>nnasebyes@umich.edu</t>
  </si>
  <si>
    <t>+1 (407) 225-7234</t>
  </si>
  <si>
    <t>84666 Melvin Street</t>
  </si>
  <si>
    <t>Winter Haven</t>
  </si>
  <si>
    <t>Rea Offell</t>
  </si>
  <si>
    <t>+1 (214) 171-1701</t>
  </si>
  <si>
    <t>3356 Ruskin Way</t>
  </si>
  <si>
    <t>Kris O'Cullen</t>
  </si>
  <si>
    <t>koculleneu@ca.gov</t>
  </si>
  <si>
    <t>+353 (284) 183-7528</t>
  </si>
  <si>
    <t>39 Chinook Crossing</t>
  </si>
  <si>
    <t>Timoteo Glisane</t>
  </si>
  <si>
    <t>+353 (316) 279-4429</t>
  </si>
  <si>
    <t>2 Coolidge Crossing</t>
  </si>
  <si>
    <t>59361-00606-CU</t>
  </si>
  <si>
    <t>Wyatan Cokly</t>
  </si>
  <si>
    <t>wcoklyew@acquirethisname.com</t>
  </si>
  <si>
    <t>+1 (614) 162-7928</t>
  </si>
  <si>
    <t>51 Browning Park</t>
  </si>
  <si>
    <t>Hildegarde Brangan</t>
  </si>
  <si>
    <t>hbranganex@woothemes.com</t>
  </si>
  <si>
    <t>5 Pleasure Junction</t>
  </si>
  <si>
    <t>Amii Gallyon</t>
  </si>
  <si>
    <t>agallyoney@engadget.com</t>
  </si>
  <si>
    <t>229 Spohn Center</t>
  </si>
  <si>
    <t>Naperville</t>
  </si>
  <si>
    <t>Birgit Domange</t>
  </si>
  <si>
    <t>bdomangeez@yahoo.co.jp</t>
  </si>
  <si>
    <t>5 Sherman Drive</t>
  </si>
  <si>
    <t>Killian Osler</t>
  </si>
  <si>
    <t>koslerf0@gmpg.org</t>
  </si>
  <si>
    <t>+1 (517) 647-5356</t>
  </si>
  <si>
    <t>81 Stuart Street</t>
  </si>
  <si>
    <t>Lora Dukes</t>
  </si>
  <si>
    <t>+353 (963) 987-6580</t>
  </si>
  <si>
    <t>4 Lakewood Gardens Lane</t>
  </si>
  <si>
    <t>Boyle</t>
  </si>
  <si>
    <t>Zack Pellett</t>
  </si>
  <si>
    <t>zpellettf2@dailymotion.com</t>
  </si>
  <si>
    <t>+1 (318) 218-5955</t>
  </si>
  <si>
    <t>0 Lukken Court</t>
  </si>
  <si>
    <t>Ilaire Sprakes</t>
  </si>
  <si>
    <t>isprakesf3@spiegel.de</t>
  </si>
  <si>
    <t>+1 (408) 319-9787</t>
  </si>
  <si>
    <t>1969 Lakeland Avenue</t>
  </si>
  <si>
    <t>Heda Fromant</t>
  </si>
  <si>
    <t>hfromantf4@ucsd.edu</t>
  </si>
  <si>
    <t>+1 (610) 156-1700</t>
  </si>
  <si>
    <t>3341 Cascade Park</t>
  </si>
  <si>
    <t>Rufus Flear</t>
  </si>
  <si>
    <t>rflearf5@artisteer.com</t>
  </si>
  <si>
    <t>+44 (271) 881-4912</t>
  </si>
  <si>
    <t>30 Mayer Terrace</t>
  </si>
  <si>
    <t>Dom Milella</t>
  </si>
  <si>
    <t>+353 (361) 732-3444</t>
  </si>
  <si>
    <t>87 Cascade Crossing</t>
  </si>
  <si>
    <t>Manorhamilton</t>
  </si>
  <si>
    <t>H16</t>
  </si>
  <si>
    <t>64247-71448-NK</t>
  </si>
  <si>
    <t>Almire MacAless</t>
  </si>
  <si>
    <t>+1 (410) 274-0692</t>
  </si>
  <si>
    <t>897 Del Mar Center</t>
  </si>
  <si>
    <t>Bette-ann Munden</t>
  </si>
  <si>
    <t>bmundenf8@elpais.com</t>
  </si>
  <si>
    <t>+1 (405) 290-3207</t>
  </si>
  <si>
    <t>465 Oxford Street</t>
  </si>
  <si>
    <t>Wilek Lightollers</t>
  </si>
  <si>
    <t>wlightollersf9@baidu.com</t>
  </si>
  <si>
    <t>+1 (646) 793-8756</t>
  </si>
  <si>
    <t>8 Sunnyside Lane</t>
  </si>
  <si>
    <t>Nick Brakespear</t>
  </si>
  <si>
    <t>nbrakespearfa@rediff.com</t>
  </si>
  <si>
    <t>+1 (973) 380-3976</t>
  </si>
  <si>
    <t>2 Jenna Hill</t>
  </si>
  <si>
    <t>Malynda Glawsop</t>
  </si>
  <si>
    <t>mglawsopfb@reverbnation.com</t>
  </si>
  <si>
    <t>+1 (203) 608-9937</t>
  </si>
  <si>
    <t>682 Express Court</t>
  </si>
  <si>
    <t>Granville Alberts</t>
  </si>
  <si>
    <t>galbertsfc@etsy.com</t>
  </si>
  <si>
    <t>+44 (788) 686-0408</t>
  </si>
  <si>
    <t>0 Pierstorff Center</t>
  </si>
  <si>
    <t>Vasily Polglase</t>
  </si>
  <si>
    <t>vpolglasefd@about.me</t>
  </si>
  <si>
    <t>63 Maryland Trail</t>
  </si>
  <si>
    <t>Madelaine Sharples</t>
  </si>
  <si>
    <t>+44 (572) 727-1868</t>
  </si>
  <si>
    <t>0 Mayfield Avenue</t>
  </si>
  <si>
    <t>IV1</t>
  </si>
  <si>
    <t>Sigfrid Busch</t>
  </si>
  <si>
    <t>sbuschff@so-net.ne.jp</t>
  </si>
  <si>
    <t>+353 (953) 333-8754</t>
  </si>
  <si>
    <t>6666 Express Pass</t>
  </si>
  <si>
    <t>Bantry</t>
  </si>
  <si>
    <t>P75</t>
  </si>
  <si>
    <t>Cissiee Raisbeck</t>
  </si>
  <si>
    <t>craisbeckfg@webnode.com</t>
  </si>
  <si>
    <t>8026 Nobel Parkway</t>
  </si>
  <si>
    <t>30256-29772-KK</t>
  </si>
  <si>
    <t>Leslie Laughton</t>
  </si>
  <si>
    <t>+1 (321) 828-8078</t>
  </si>
  <si>
    <t>79 Acker Point</t>
  </si>
  <si>
    <t>Orlando</t>
  </si>
  <si>
    <t>Kenton Wetherick</t>
  </si>
  <si>
    <t>+1 (859) 628-7241</t>
  </si>
  <si>
    <t>6976 Knutson Lane</t>
  </si>
  <si>
    <t>Reamonn Aynold</t>
  </si>
  <si>
    <t>raynoldfj@ustream.tv</t>
  </si>
  <si>
    <t>+1 (414) 429-0919</t>
  </si>
  <si>
    <t>0380 Orin Road</t>
  </si>
  <si>
    <t>Hatty Dovydenas</t>
  </si>
  <si>
    <t>+1 (281) 416-9557</t>
  </si>
  <si>
    <t>227 Huxley Hill</t>
  </si>
  <si>
    <t>Amarillo</t>
  </si>
  <si>
    <t>Nathaniel Bloxland</t>
  </si>
  <si>
    <t>+353 (652) 208-7526</t>
  </si>
  <si>
    <t>04385 Tony Alley</t>
  </si>
  <si>
    <t>Daingean</t>
  </si>
  <si>
    <t>E91</t>
  </si>
  <si>
    <t>Brendan Grece</t>
  </si>
  <si>
    <t>bgrecefm@naver.com</t>
  </si>
  <si>
    <t>+44 (933) 508-3795</t>
  </si>
  <si>
    <t>5 Butterfield Plaza</t>
  </si>
  <si>
    <t>Halton</t>
  </si>
  <si>
    <t>LS9</t>
  </si>
  <si>
    <t>11107-57605-HS</t>
  </si>
  <si>
    <t>Steffie Maddrell</t>
  </si>
  <si>
    <t>smaddrellfn@123-reg.co.uk</t>
  </si>
  <si>
    <t>+1 (770) 714-7866</t>
  </si>
  <si>
    <t>39 Shasta Way</t>
  </si>
  <si>
    <t>Abbe Thys</t>
  </si>
  <si>
    <t>athysfo@cdc.gov</t>
  </si>
  <si>
    <t>+1 (865) 217-6208</t>
  </si>
  <si>
    <t>847 Sloan Parkway</t>
  </si>
  <si>
    <t>Jackquelin Chugg</t>
  </si>
  <si>
    <t>jchuggfp@about.me</t>
  </si>
  <si>
    <t>+1 (913) 466-8319</t>
  </si>
  <si>
    <t>973 Kings Hill</t>
  </si>
  <si>
    <t>Audra Kelston</t>
  </si>
  <si>
    <t>akelstonfq@sakura.ne.jp</t>
  </si>
  <si>
    <t>+1 (954) 981-8804</t>
  </si>
  <si>
    <t>9522 Oak Valley Way</t>
  </si>
  <si>
    <t>Elvina Angel</t>
  </si>
  <si>
    <t>+353 (921) 742-1111</t>
  </si>
  <si>
    <t>4 Hanson Parkway</t>
  </si>
  <si>
    <t>Claiborne Mottram</t>
  </si>
  <si>
    <t>cmottramfs@harvard.edu</t>
  </si>
  <si>
    <t>+1 (512) 333-9861</t>
  </si>
  <si>
    <t>5 Monument Point</t>
  </si>
  <si>
    <t>66005-20240-MI</t>
  </si>
  <si>
    <t>Dilly Marrison</t>
  </si>
  <si>
    <t>dmarrisonft@geocities.jp</t>
  </si>
  <si>
    <t>+1 (216) 996-5932</t>
  </si>
  <si>
    <t>23 Hallows Plaza</t>
  </si>
  <si>
    <t>Donalt Sangwin</t>
  </si>
  <si>
    <t>dsangwinfu@weebly.com</t>
  </si>
  <si>
    <t>+1 (301) 879-4079</t>
  </si>
  <si>
    <t>47 Granby Junction</t>
  </si>
  <si>
    <t>Hyattsville</t>
  </si>
  <si>
    <t>Elizabet Aizikowitz</t>
  </si>
  <si>
    <t>eaizikowitzfv@virginia.edu</t>
  </si>
  <si>
    <t>+44 (148) 635-3706</t>
  </si>
  <si>
    <t>7835 Namekagon Alley</t>
  </si>
  <si>
    <t>Ashley</t>
  </si>
  <si>
    <t>SN13</t>
  </si>
  <si>
    <t>Herbie Peppard</t>
  </si>
  <si>
    <t>2 International Lane</t>
  </si>
  <si>
    <t>Cornie Venour</t>
  </si>
  <si>
    <t>cvenourfx@ask.com</t>
  </si>
  <si>
    <t>+1 (318) 578-8039</t>
  </si>
  <si>
    <t>90 Commercial Pass</t>
  </si>
  <si>
    <t>Maggy Harby</t>
  </si>
  <si>
    <t>mharbyfy@163.com</t>
  </si>
  <si>
    <t>69 Jackson Junction</t>
  </si>
  <si>
    <t>Reggie Thickpenny</t>
  </si>
  <si>
    <t>rthickpennyfz@cafepress.com</t>
  </si>
  <si>
    <t>+1 (213) 234-9242</t>
  </si>
  <si>
    <t>791 School Center</t>
  </si>
  <si>
    <t>Phyllys Ormerod</t>
  </si>
  <si>
    <t>pormerodg0@redcross.org</t>
  </si>
  <si>
    <t>+1 (919) 491-2772</t>
  </si>
  <si>
    <t>04 Arrowood Court</t>
  </si>
  <si>
    <t>Durham</t>
  </si>
  <si>
    <t>Don Flintiff</t>
  </si>
  <si>
    <t>dflintiffg1@e-recht24.de</t>
  </si>
  <si>
    <t>7 Helena Junction</t>
  </si>
  <si>
    <t>London</t>
  </si>
  <si>
    <t>WC1B</t>
  </si>
  <si>
    <t>Tymon Zanetti</t>
  </si>
  <si>
    <t>tzanettig2@gravatar.com</t>
  </si>
  <si>
    <t>+353 (351) 897-2630</t>
  </si>
  <si>
    <t>561 Cherokee Trail</t>
  </si>
  <si>
    <t>Loughrea</t>
  </si>
  <si>
    <t>H62</t>
  </si>
  <si>
    <t>09530-56210-WO</t>
  </si>
  <si>
    <t>Bili Follet</t>
  </si>
  <si>
    <t>bfolletg3@a8.net</t>
  </si>
  <si>
    <t>+353 (147) 609-3789</t>
  </si>
  <si>
    <t>91 Darwin Circle</t>
  </si>
  <si>
    <t>Reinaldos Kirtley</t>
  </si>
  <si>
    <t>rkirtleyg4@hatena.ne.jp</t>
  </si>
  <si>
    <t>+1 (626) 635-6367</t>
  </si>
  <si>
    <t>6356 Di Loreto Road</t>
  </si>
  <si>
    <t>Carney Clemencet</t>
  </si>
  <si>
    <t>cclemencetg5@weather.com</t>
  </si>
  <si>
    <t>09240 Arkansas Point</t>
  </si>
  <si>
    <t>Russell Donet</t>
  </si>
  <si>
    <t>rdonetg6@oakley.com</t>
  </si>
  <si>
    <t>+1 (804) 583-2067</t>
  </si>
  <si>
    <t>1 Petterle Terrace</t>
  </si>
  <si>
    <t>Sidney Gawen</t>
  </si>
  <si>
    <t>sgaweng7@creativecommons.org</t>
  </si>
  <si>
    <t>+1 (571) 317-3089</t>
  </si>
  <si>
    <t>9231 Stang Drive</t>
  </si>
  <si>
    <t>Rickey Readie</t>
  </si>
  <si>
    <t>rreadieg8@guardian.co.uk</t>
  </si>
  <si>
    <t>+1 (775) 993-8273</t>
  </si>
  <si>
    <t>8 Everett Court</t>
  </si>
  <si>
    <t>64328-37891-JA</t>
  </si>
  <si>
    <t>Conchita Dietzler</t>
  </si>
  <si>
    <t>cdietzlerg9@goo.gl</t>
  </si>
  <si>
    <t>+353 (428) 656-7060</t>
  </si>
  <si>
    <t>1 Thierer Parkway</t>
  </si>
  <si>
    <t>Zilvia Claisse</t>
  </si>
  <si>
    <t>+1 (612) 477-9298</t>
  </si>
  <si>
    <t>529 Judy Circle</t>
  </si>
  <si>
    <t>Bar O' Mahony</t>
  </si>
  <si>
    <t>bogb@elpais.com</t>
  </si>
  <si>
    <t>478 Harper Junction</t>
  </si>
  <si>
    <t>Valenka Stansbury</t>
  </si>
  <si>
    <t>vstansburygc@unblog.fr</t>
  </si>
  <si>
    <t>+1 (915) 530-3435</t>
  </si>
  <si>
    <t>10283 Ramsey Hill</t>
  </si>
  <si>
    <t>Daniel Heinonen</t>
  </si>
  <si>
    <t>dheinonengd@printfriendly.com</t>
  </si>
  <si>
    <t>715 Kropf Hill</t>
  </si>
  <si>
    <t>Decatur</t>
  </si>
  <si>
    <t>Jewelle Shenton</t>
  </si>
  <si>
    <t>jshentonge@google.com.hk</t>
  </si>
  <si>
    <t>+1 (650) 712-0135</t>
  </si>
  <si>
    <t>46367 Waubesa Hill</t>
  </si>
  <si>
    <t>Jennifer Wilkisson</t>
  </si>
  <si>
    <t>jwilkissongf@nba.com</t>
  </si>
  <si>
    <t>26051 Golf Course Road</t>
  </si>
  <si>
    <t>Huntington Beach</t>
  </si>
  <si>
    <t>Kylie Mowat</t>
  </si>
  <si>
    <t>+1 (206) 275-3973</t>
  </si>
  <si>
    <t>06512 Shopko Court</t>
  </si>
  <si>
    <t>Cody Verissimo</t>
  </si>
  <si>
    <t>cverissimogh@theglobeandmail.com</t>
  </si>
  <si>
    <t>18 Bluestem Avenue</t>
  </si>
  <si>
    <t>Gabriel Starcks</t>
  </si>
  <si>
    <t>gstarcksgi@abc.net.au</t>
  </si>
  <si>
    <t>+1 (423) 903-3146</t>
  </si>
  <si>
    <t>5 Northland Alley</t>
  </si>
  <si>
    <t>Darby Dummer</t>
  </si>
  <si>
    <t>6664 Huxley Place</t>
  </si>
  <si>
    <t>Manchester</t>
  </si>
  <si>
    <t>M14</t>
  </si>
  <si>
    <t>Kienan Scholard</t>
  </si>
  <si>
    <t>kscholardgk@sbwire.com</t>
  </si>
  <si>
    <t>+1 (614) 199-9032</t>
  </si>
  <si>
    <t>47910 Longview Place</t>
  </si>
  <si>
    <t>Bo Kindley</t>
  </si>
  <si>
    <t>bkindleygl@wikimedia.org</t>
  </si>
  <si>
    <t>+1 (650) 799-2315</t>
  </si>
  <si>
    <t>2 Village Plaza</t>
  </si>
  <si>
    <t>Krissie Hammett</t>
  </si>
  <si>
    <t>khammettgm@dmoz.org</t>
  </si>
  <si>
    <t>+1 (415) 825-4799</t>
  </si>
  <si>
    <t>798 Grover Lane</t>
  </si>
  <si>
    <t>Alisha Hulburt</t>
  </si>
  <si>
    <t>ahulburtgn@fda.gov</t>
  </si>
  <si>
    <t>7997 Artisan Crossing</t>
  </si>
  <si>
    <t>Peyter Lauritzen</t>
  </si>
  <si>
    <t>plauritzengo@photobucket.com</t>
  </si>
  <si>
    <t>+1 (215) 308-0788</t>
  </si>
  <si>
    <t>833 Monument Circle</t>
  </si>
  <si>
    <t>Aurelia Burgwin</t>
  </si>
  <si>
    <t>aburgwingp@redcross.org</t>
  </si>
  <si>
    <t>+1 (314) 407-3962</t>
  </si>
  <si>
    <t>0 Amoth Alley</t>
  </si>
  <si>
    <t>Emalee Rolin</t>
  </si>
  <si>
    <t>erolingq@google.fr</t>
  </si>
  <si>
    <t>+1 (419) 597-8743</t>
  </si>
  <si>
    <t>2 Merry Center</t>
  </si>
  <si>
    <t>Donavon Fowle</t>
  </si>
  <si>
    <t>dfowlegr@epa.gov</t>
  </si>
  <si>
    <t>1 Mockingbird Trail</t>
  </si>
  <si>
    <t>Jorge Bettison</t>
  </si>
  <si>
    <t>+353 (782) 457-9198</t>
  </si>
  <si>
    <t>3336 Lien Plaza</t>
  </si>
  <si>
    <t>Wang Powlesland</t>
  </si>
  <si>
    <t>wpowleslandgt@soundcloud.com</t>
  </si>
  <si>
    <t>+1 (412) 453-4798</t>
  </si>
  <si>
    <t>2 Novick Junction</t>
  </si>
  <si>
    <t>Pittsburgh</t>
  </si>
  <si>
    <t>73171-33001-FC</t>
  </si>
  <si>
    <t>Brendin Peattie</t>
  </si>
  <si>
    <t>bpeattiegu@imgur.com</t>
  </si>
  <si>
    <t>+1 (954) 385-1889</t>
  </si>
  <si>
    <t>4135 Burrows Court</t>
  </si>
  <si>
    <t>Laurence Ellingham</t>
  </si>
  <si>
    <t>lellinghamgv@sciencedaily.com</t>
  </si>
  <si>
    <t>+1 (318) 670-8027</t>
  </si>
  <si>
    <t>4286 Kingsford Crossing</t>
  </si>
  <si>
    <t>Billy Neiland</t>
  </si>
  <si>
    <t>02971 Alpine Court</t>
  </si>
  <si>
    <t>Ancell Fendt</t>
  </si>
  <si>
    <t>afendtgx@forbes.com</t>
  </si>
  <si>
    <t>+1 (414) 811-7606</t>
  </si>
  <si>
    <t>6 Rutledge Trail</t>
  </si>
  <si>
    <t>Angelia Cleyburn</t>
  </si>
  <si>
    <t>acleyburngy@lycos.com</t>
  </si>
  <si>
    <t>+1 (754) 355-3802</t>
  </si>
  <si>
    <t>45127 Melvin Avenue</t>
  </si>
  <si>
    <t>Temple Castiglione</t>
  </si>
  <si>
    <t>tcastiglionegz@xing.com</t>
  </si>
  <si>
    <t>+1 (318) 820-6128</t>
  </si>
  <si>
    <t>0915 Novick Avenue</t>
  </si>
  <si>
    <t>Betti Lacasa</t>
  </si>
  <si>
    <t>+353 (930) 704-1778</t>
  </si>
  <si>
    <t>4 Lindbergh Trail</t>
  </si>
  <si>
    <t>Gunilla Lynch</t>
  </si>
  <si>
    <t>+1 (916) 626-5223</t>
  </si>
  <si>
    <t>9945 Eagan Circle</t>
  </si>
  <si>
    <t>62762-19458-UY</t>
  </si>
  <si>
    <t>Vita Pummery</t>
  </si>
  <si>
    <t>+1 (615) 549-8774</t>
  </si>
  <si>
    <t>999 Sachtjen Avenue</t>
  </si>
  <si>
    <t>Shay Couronne</t>
  </si>
  <si>
    <t>scouronneh3@mozilla.org</t>
  </si>
  <si>
    <t>+1 (701) 894-8081</t>
  </si>
  <si>
    <t>67 David Lane</t>
  </si>
  <si>
    <t>Linus Flippelli</t>
  </si>
  <si>
    <t>lflippellih4@github.io</t>
  </si>
  <si>
    <t>+44 (200) 860-6521</t>
  </si>
  <si>
    <t>3657 International Terrace</t>
  </si>
  <si>
    <t>Middleton</t>
  </si>
  <si>
    <t>LE16</t>
  </si>
  <si>
    <t>Rachelle Elizabeth</t>
  </si>
  <si>
    <t>relizabethh5@live.com</t>
  </si>
  <si>
    <t>+1 (918) 203-3263</t>
  </si>
  <si>
    <t>2668 Dixon Plaza</t>
  </si>
  <si>
    <t>Innis Renhard</t>
  </si>
  <si>
    <t>irenhardh6@i2i.jp</t>
  </si>
  <si>
    <t>+1 (646) 225-6560</t>
  </si>
  <si>
    <t>73184 Fieldstone Junction</t>
  </si>
  <si>
    <t>Winne Roche</t>
  </si>
  <si>
    <t>wrocheh7@xinhuanet.com</t>
  </si>
  <si>
    <t>+1 (317) 439-5584</t>
  </si>
  <si>
    <t>378 Scofield Place</t>
  </si>
  <si>
    <t>Seminole</t>
  </si>
  <si>
    <t>94022-69223-DP</t>
  </si>
  <si>
    <t>Josy Bus</t>
  </si>
  <si>
    <t>jbush8@guardian.co.uk</t>
  </si>
  <si>
    <t>+353 (439) 947-1816</t>
  </si>
  <si>
    <t>548 Melvin Pass</t>
  </si>
  <si>
    <t>Cordy Odgaard</t>
  </si>
  <si>
    <t>codgaardh9@nsw.gov.au</t>
  </si>
  <si>
    <t>+1 (503) 203-1484</t>
  </si>
  <si>
    <t>5 Florence Court</t>
  </si>
  <si>
    <t>Bertine Byrd</t>
  </si>
  <si>
    <t>bbyrdha@4shared.com</t>
  </si>
  <si>
    <t>3482 Morning Circle</t>
  </si>
  <si>
    <t>Nelie Garnson</t>
  </si>
  <si>
    <t>+44 (141) 640-7113</t>
  </si>
  <si>
    <t>821 Annamark Park</t>
  </si>
  <si>
    <t>Merton</t>
  </si>
  <si>
    <t>SW19</t>
  </si>
  <si>
    <t>Dianne Chardin</t>
  </si>
  <si>
    <t>dchardinhc@nhs.uk</t>
  </si>
  <si>
    <t>6495 Warrior Point</t>
  </si>
  <si>
    <t>Ballybofey</t>
  </si>
  <si>
    <t>V23</t>
  </si>
  <si>
    <t>Hailee Radbone</t>
  </si>
  <si>
    <t>hradbonehd@newsvine.com</t>
  </si>
  <si>
    <t>+1 (415) 968-9559</t>
  </si>
  <si>
    <t>265 Maple Parkway</t>
  </si>
  <si>
    <t>Wallis Bernth</t>
  </si>
  <si>
    <t>wbernthhe@miitbeian.gov.cn</t>
  </si>
  <si>
    <t>+1 (412) 597-3861</t>
  </si>
  <si>
    <t>5 Ramsey Plaza</t>
  </si>
  <si>
    <t>Byron Acarson</t>
  </si>
  <si>
    <t>bacarsonhf@cnn.com</t>
  </si>
  <si>
    <t>+1 (713) 418-6385</t>
  </si>
  <si>
    <t>0 Bay Center</t>
  </si>
  <si>
    <t>Faunie Brigham</t>
  </si>
  <si>
    <t>fbrighamhg@blog.com</t>
  </si>
  <si>
    <t>+353 (620) 657-2946</t>
  </si>
  <si>
    <t>7246 Green Pass</t>
  </si>
  <si>
    <t>Castlerea</t>
  </si>
  <si>
    <t>Linn Alaway</t>
  </si>
  <si>
    <t>lalawayhh@weather.com</t>
  </si>
  <si>
    <t>5602 Florence Avenue</t>
  </si>
  <si>
    <t>37997-75562-PI</t>
  </si>
  <si>
    <t>Cami Meir</t>
  </si>
  <si>
    <t>cmeirhi@cnet.com</t>
  </si>
  <si>
    <t>+1 (817) 618-7085</t>
  </si>
  <si>
    <t>02 Rutledge Road</t>
  </si>
  <si>
    <t>69981-85767-RP</t>
  </si>
  <si>
    <t>Marcie Aingell</t>
  </si>
  <si>
    <t>maingellhj@nasa.gov</t>
  </si>
  <si>
    <t>+353 (287) 780-1746</t>
  </si>
  <si>
    <t>1274 Prairieview Drive</t>
  </si>
  <si>
    <t>Marjorie Yoxen</t>
  </si>
  <si>
    <t>myoxenhk@google.com</t>
  </si>
  <si>
    <t>+1 (213) 241-8051</t>
  </si>
  <si>
    <t>84 Oak Valley Drive</t>
  </si>
  <si>
    <t>Gaspar McGavin</t>
  </si>
  <si>
    <t>gmcgavinhl@histats.com</t>
  </si>
  <si>
    <t>+1 (570) 745-7589</t>
  </si>
  <si>
    <t>573 Anhalt Park</t>
  </si>
  <si>
    <t>Lindy Uttermare</t>
  </si>
  <si>
    <t>luttermarehm@engadget.com</t>
  </si>
  <si>
    <t>+1 (817) 793-6871</t>
  </si>
  <si>
    <t>77 Lake View Road</t>
  </si>
  <si>
    <t>Eal D'Ambrogio</t>
  </si>
  <si>
    <t>edambrogiohn@techcrunch.com</t>
  </si>
  <si>
    <t>+1 (816) 196-1729</t>
  </si>
  <si>
    <t>32 Darwin Court</t>
  </si>
  <si>
    <t>Carolee Winchcombe</t>
  </si>
  <si>
    <t>cwinchcombeho@jiathis.com</t>
  </si>
  <si>
    <t>+1 (501) 772-4397</t>
  </si>
  <si>
    <t>687 Bluestem Point</t>
  </si>
  <si>
    <t>Benedikta Paumier</t>
  </si>
  <si>
    <t>bpaumierhp@umn.edu</t>
  </si>
  <si>
    <t>+353 (777) 856-8236</t>
  </si>
  <si>
    <t>319 Carioca Alley</t>
  </si>
  <si>
    <t>Ballisodare</t>
  </si>
  <si>
    <t>Neville Piatto</t>
  </si>
  <si>
    <t>+353 (573) 561-9754</t>
  </si>
  <si>
    <t>118 Vermont Junction</t>
  </si>
  <si>
    <t>Jeno Capey</t>
  </si>
  <si>
    <t>jcapeyhr@bravesites.com</t>
  </si>
  <si>
    <t>+1 (814) 974-7878</t>
  </si>
  <si>
    <t>9 Evergreen Circle</t>
  </si>
  <si>
    <t>05503-73375-RU</t>
  </si>
  <si>
    <t>Carmella Bruffell</t>
  </si>
  <si>
    <t>+44 (138) 190-7521</t>
  </si>
  <si>
    <t>996 Meadow Valley Point</t>
  </si>
  <si>
    <t>Yardley Basill</t>
  </si>
  <si>
    <t>ybasillht@theguardian.com</t>
  </si>
  <si>
    <t>+1 (412) 297-2806</t>
  </si>
  <si>
    <t>10675 Loomis Place</t>
  </si>
  <si>
    <t>Maggy Baistow</t>
  </si>
  <si>
    <t>mbaistowhu@i2i.jp</t>
  </si>
  <si>
    <t>+44 (876) 508-3376</t>
  </si>
  <si>
    <t>9531 Dexter Drive</t>
  </si>
  <si>
    <t>Ford</t>
  </si>
  <si>
    <t>GL54</t>
  </si>
  <si>
    <t>Courtney Pallant</t>
  </si>
  <si>
    <t>cpallanthv@typepad.com</t>
  </si>
  <si>
    <t>117 American Ash Crossing</t>
  </si>
  <si>
    <t>Marne Mingey</t>
  </si>
  <si>
    <t>+1 (786) 445-8879</t>
  </si>
  <si>
    <t>7 South Parkway</t>
  </si>
  <si>
    <t>Denny O' Ronan</t>
  </si>
  <si>
    <t>dohx@redcross.org</t>
  </si>
  <si>
    <t>+1 (325) 276-3690</t>
  </si>
  <si>
    <t>92 Kingsford Court</t>
  </si>
  <si>
    <t>San Angelo</t>
  </si>
  <si>
    <t>Dottie Rallin</t>
  </si>
  <si>
    <t>drallinhy@howstuffworks.com</t>
  </si>
  <si>
    <t>+1 (518) 981-1531</t>
  </si>
  <si>
    <t>13617 Harbort Lane</t>
  </si>
  <si>
    <t>Ardith Chill</t>
  </si>
  <si>
    <t>achillhz@epa.gov</t>
  </si>
  <si>
    <t>+44 (411) 344-1320</t>
  </si>
  <si>
    <t>677 Bartillon Avenue</t>
  </si>
  <si>
    <t>Thorpe</t>
  </si>
  <si>
    <t>BD23</t>
  </si>
  <si>
    <t>Tuckie Mathonnet</t>
  </si>
  <si>
    <t>tmathonneti0@google.co.jp</t>
  </si>
  <si>
    <t>+1 (614) 781-0396</t>
  </si>
  <si>
    <t>407 Roth Circle</t>
  </si>
  <si>
    <t>Charmane Denys</t>
  </si>
  <si>
    <t>cdenysi1@is.gd</t>
  </si>
  <si>
    <t>+44 (341) 297-2539</t>
  </si>
  <si>
    <t>480 Shopko Street</t>
  </si>
  <si>
    <t>Carlton</t>
  </si>
  <si>
    <t>DL8</t>
  </si>
  <si>
    <t>Cecily Stebbings</t>
  </si>
  <si>
    <t>cstebbingsi2@drupal.org</t>
  </si>
  <si>
    <t>+1 (951) 986-4062</t>
  </si>
  <si>
    <t>6 Green Ridge Drive</t>
  </si>
  <si>
    <t>Giana Tonnesen</t>
  </si>
  <si>
    <t>+1 (202) 931-2413</t>
  </si>
  <si>
    <t>041 Lighthouse Bay Center</t>
  </si>
  <si>
    <t>Rhetta Zywicki</t>
  </si>
  <si>
    <t>rzywickii4@ifeng.com</t>
  </si>
  <si>
    <t>18 Ruskin Plaza</t>
  </si>
  <si>
    <t>Ballinteer</t>
  </si>
  <si>
    <t>Almeria Burgett</t>
  </si>
  <si>
    <t>aburgetti5@moonfruit.com</t>
  </si>
  <si>
    <t>+1 (419) 372-4746</t>
  </si>
  <si>
    <t>50879 Reindahl Road</t>
  </si>
  <si>
    <t>Marvin Malloy</t>
  </si>
  <si>
    <t>mmalloyi6@seattletimes.com</t>
  </si>
  <si>
    <t>+1 (202) 284-7115</t>
  </si>
  <si>
    <t>2 Ohio Drive</t>
  </si>
  <si>
    <t>Maxim McParland</t>
  </si>
  <si>
    <t>mmcparlandi7@w3.org</t>
  </si>
  <si>
    <t>17 Valley Edge Terrace</t>
  </si>
  <si>
    <t>Cedar Rapids</t>
  </si>
  <si>
    <t>Sylas Jennaroy</t>
  </si>
  <si>
    <t>sjennaroyi8@purevolume.com</t>
  </si>
  <si>
    <t>22 South Court</t>
  </si>
  <si>
    <t>Wren Place</t>
  </si>
  <si>
    <t>wplacei9@wsj.com</t>
  </si>
  <si>
    <t>+1 (408) 106-8863</t>
  </si>
  <si>
    <t>9 Artisan Avenue</t>
  </si>
  <si>
    <t>Sunnyvale</t>
  </si>
  <si>
    <t>10248-53779-DT</t>
  </si>
  <si>
    <t>Hewitt Jarret</t>
  </si>
  <si>
    <t>88563 Veith Circle</t>
  </si>
  <si>
    <t>Dollie Gadsden</t>
  </si>
  <si>
    <t>dgadsdenib@google.com.hk</t>
  </si>
  <si>
    <t>+353 (847) 447-7835</t>
  </si>
  <si>
    <t>70 Ludington Terrace</t>
  </si>
  <si>
    <t>Cluain Meala</t>
  </si>
  <si>
    <t>Val Wakelin</t>
  </si>
  <si>
    <t>vwakelinic@unesco.org</t>
  </si>
  <si>
    <t>+1 (517) 163-7746</t>
  </si>
  <si>
    <t>2003 Muir Lane</t>
  </si>
  <si>
    <t>Annie Campsall</t>
  </si>
  <si>
    <t>acampsallid@zimbio.com</t>
  </si>
  <si>
    <t>+1 (713) 339-5547</t>
  </si>
  <si>
    <t>52003 Burning Wood Plaza</t>
  </si>
  <si>
    <t>Shermy Moseby</t>
  </si>
  <si>
    <t>smosebyie@stanford.edu</t>
  </si>
  <si>
    <t>463 Mandrake Terrace</t>
  </si>
  <si>
    <t>Murfreesboro</t>
  </si>
  <si>
    <t>Corrie Wass</t>
  </si>
  <si>
    <t>cwassif@prweb.com</t>
  </si>
  <si>
    <t>9978 Monterey Crossing</t>
  </si>
  <si>
    <t>Ira Sjostrom</t>
  </si>
  <si>
    <t>isjostromig@pbs.org</t>
  </si>
  <si>
    <t>+1 (814) 359-4610</t>
  </si>
  <si>
    <t>68502 Stoughton Court</t>
  </si>
  <si>
    <t>71845-97930-ME</t>
  </si>
  <si>
    <t>Helli Load</t>
  </si>
  <si>
    <t>hloadih@weibo.com</t>
  </si>
  <si>
    <t>+1 (601) 387-9366</t>
  </si>
  <si>
    <t>7062 Hollow Ridge Alley</t>
  </si>
  <si>
    <t>Jermaine Branchett</t>
  </si>
  <si>
    <t>jbranchettii@bravesites.com</t>
  </si>
  <si>
    <t>+1 (806) 376-6144</t>
  </si>
  <si>
    <t>55287 Atwood Alley</t>
  </si>
  <si>
    <t>Nissie Rudland</t>
  </si>
  <si>
    <t>nrudlandij@blogs.com</t>
  </si>
  <si>
    <t>+353 (445) 224-6111</t>
  </si>
  <si>
    <t>60371 Doe Crossing Place</t>
  </si>
  <si>
    <t>Gorey</t>
  </si>
  <si>
    <t>Janella Millett</t>
  </si>
  <si>
    <t>jmillettik@addtoany.com</t>
  </si>
  <si>
    <t>+1 (919) 302-3228</t>
  </si>
  <si>
    <t>3 Novick Alley</t>
  </si>
  <si>
    <t>Ferdie Tourry</t>
  </si>
  <si>
    <t>ftourryil@google.de</t>
  </si>
  <si>
    <t>+1 (843) 243-1686</t>
  </si>
  <si>
    <t>9422 Forest Dale Circle</t>
  </si>
  <si>
    <t>Florence</t>
  </si>
  <si>
    <t>Cecil Weatherall</t>
  </si>
  <si>
    <t>cweatherallim@toplist.cz</t>
  </si>
  <si>
    <t>+1 (315) 335-0182</t>
  </si>
  <si>
    <t>218 5th Plaza</t>
  </si>
  <si>
    <t>Syracuse</t>
  </si>
  <si>
    <t>Gale Heindrick</t>
  </si>
  <si>
    <t>gheindrickin@usda.gov</t>
  </si>
  <si>
    <t>+1 (229) 111-7292</t>
  </si>
  <si>
    <t>37 Schiller Place</t>
  </si>
  <si>
    <t>Layne Imason</t>
  </si>
  <si>
    <t>limasonio@discuz.net</t>
  </si>
  <si>
    <t>9 Village Green Parkway</t>
  </si>
  <si>
    <t>Hazel Saill</t>
  </si>
  <si>
    <t>hsaillip@odnoklassniki.ru</t>
  </si>
  <si>
    <t>+1 (913) 968-8024</t>
  </si>
  <si>
    <t>3186 Bay Lane</t>
  </si>
  <si>
    <t>Hermann Larvor</t>
  </si>
  <si>
    <t>hlarvoriq@last.fm</t>
  </si>
  <si>
    <t>+1 (941) 779-2195</t>
  </si>
  <si>
    <t>65129 Becker Drive</t>
  </si>
  <si>
    <t>Bradenton</t>
  </si>
  <si>
    <t>Terri Lyford</t>
  </si>
  <si>
    <t>+1 (610) 942-2790</t>
  </si>
  <si>
    <t>00 Buell Avenue</t>
  </si>
  <si>
    <t>Allentown</t>
  </si>
  <si>
    <t>Gabey Cogan</t>
  </si>
  <si>
    <t>+1 (757) 101-9459</t>
  </si>
  <si>
    <t>05001 Continental Crossing</t>
  </si>
  <si>
    <t>Hampton</t>
  </si>
  <si>
    <t>Charin Penwarden</t>
  </si>
  <si>
    <t>cpenwardenit@mlb.com</t>
  </si>
  <si>
    <t>+353 (765) 345-5590</t>
  </si>
  <si>
    <t>1 Nobel Terrace</t>
  </si>
  <si>
    <t>Milty Middis</t>
  </si>
  <si>
    <t>mmiddisiu@dmoz.org</t>
  </si>
  <si>
    <t>+1 (316) 736-9645</t>
  </si>
  <si>
    <t>8 Schiller Point</t>
  </si>
  <si>
    <t>Wichita</t>
  </si>
  <si>
    <t>Adrianne Vairow</t>
  </si>
  <si>
    <t>avairowiv@studiopress.com</t>
  </si>
  <si>
    <t>+44 (236) 517-2586</t>
  </si>
  <si>
    <t>73486 Cardinal Terrace</t>
  </si>
  <si>
    <t>Anjanette Goldie</t>
  </si>
  <si>
    <t>agoldieiw@goo.gl</t>
  </si>
  <si>
    <t>3729 Susan Drive</t>
  </si>
  <si>
    <t>Nicky Ayris</t>
  </si>
  <si>
    <t>nayrisix@t-online.de</t>
  </si>
  <si>
    <t>+44 (627) 552-5656</t>
  </si>
  <si>
    <t>7 Reinke Circle</t>
  </si>
  <si>
    <t>Laryssa Benediktovich</t>
  </si>
  <si>
    <t>lbenediktovichiy@wunderground.com</t>
  </si>
  <si>
    <t>+1 (904) 330-1211</t>
  </si>
  <si>
    <t>5 Prairieview Drive</t>
  </si>
  <si>
    <t>Theo Jacobovitz</t>
  </si>
  <si>
    <t>tjacobovitziz@cbc.ca</t>
  </si>
  <si>
    <t>+1 (713) 642-2082</t>
  </si>
  <si>
    <t>21597 Bonner Pass</t>
  </si>
  <si>
    <t>Becca Ableson</t>
  </si>
  <si>
    <t>+1 (971) 254-5295</t>
  </si>
  <si>
    <t>69493 Hanson Place</t>
  </si>
  <si>
    <t>Jeno Druitt</t>
  </si>
  <si>
    <t>jdruittj1@feedburner.com</t>
  </si>
  <si>
    <t>+1 (650) 693-6904</t>
  </si>
  <si>
    <t>1726 1st Drive</t>
  </si>
  <si>
    <t>Deonne Shortall</t>
  </si>
  <si>
    <t>dshortallj2@wikipedia.org</t>
  </si>
  <si>
    <t>+1 (714) 917-8665</t>
  </si>
  <si>
    <t>0 Kropf Lane</t>
  </si>
  <si>
    <t>Wilton Cottier</t>
  </si>
  <si>
    <t>wcottierj3@cafepress.com</t>
  </si>
  <si>
    <t>+1 (408) 261-7902</t>
  </si>
  <si>
    <t>341 Oak Point</t>
  </si>
  <si>
    <t>Kevan Grinsted</t>
  </si>
  <si>
    <t>kgrinstedj4@google.com.br</t>
  </si>
  <si>
    <t>+353 (773) 225-6216</t>
  </si>
  <si>
    <t>3 Kennedy Plaza</t>
  </si>
  <si>
    <t>Tallaght</t>
  </si>
  <si>
    <t>Dionne Skyner</t>
  </si>
  <si>
    <t>dskynerj5@hubpages.com</t>
  </si>
  <si>
    <t>+1 (719) 937-4913</t>
  </si>
  <si>
    <t>39 Kings Junction</t>
  </si>
  <si>
    <t>Francesco Dressel</t>
  </si>
  <si>
    <t>1 Fulton Road</t>
  </si>
  <si>
    <t>09357-10966-VA</t>
  </si>
  <si>
    <t>Paola Normanvill</t>
  </si>
  <si>
    <t>pnormanvillj7@biblegateway.com</t>
  </si>
  <si>
    <t>+1 (561) 922-9845</t>
  </si>
  <si>
    <t>904 Butternut Alley</t>
  </si>
  <si>
    <t>Ambrosio Weinmann</t>
  </si>
  <si>
    <t>aweinmannj8@shinystat.com</t>
  </si>
  <si>
    <t>+1 (513) 966-3308</t>
  </si>
  <si>
    <t>8 Waywood Alley</t>
  </si>
  <si>
    <t>Elden Andriessen</t>
  </si>
  <si>
    <t>eandriessenj9@europa.eu</t>
  </si>
  <si>
    <t>+1 (314) 307-5250</t>
  </si>
  <si>
    <t>64390 Sommers Road</t>
  </si>
  <si>
    <t>Roxie Deaconson</t>
  </si>
  <si>
    <t>rdeaconsonja@archive.org</t>
  </si>
  <si>
    <t>+1 (914) 524-1161</t>
  </si>
  <si>
    <t>70166 Marcy Center</t>
  </si>
  <si>
    <t>Yonkers</t>
  </si>
  <si>
    <t>Davida Caro</t>
  </si>
  <si>
    <t>dcarojb@twitter.com</t>
  </si>
  <si>
    <t>+1 (410) 594-3041</t>
  </si>
  <si>
    <t>476 Hoepker Place</t>
  </si>
  <si>
    <t>Johna Bluck</t>
  </si>
  <si>
    <t>jbluckjc@imageshack.us</t>
  </si>
  <si>
    <t>+1 (904) 875-3139</t>
  </si>
  <si>
    <t>8387 Del Sol Drive</t>
  </si>
  <si>
    <t>Myrle Dearden</t>
  </si>
  <si>
    <t>06 Scoville Alley</t>
  </si>
  <si>
    <t>Bayside</t>
  </si>
  <si>
    <t>D13</t>
  </si>
  <si>
    <t>Jimmy Dymoke</t>
  </si>
  <si>
    <t>jdymokeje@prnewswire.com</t>
  </si>
  <si>
    <t>+353 (390) 459-9269</t>
  </si>
  <si>
    <t>8424 Milwaukee Court</t>
  </si>
  <si>
    <t>Orland Tadman</t>
  </si>
  <si>
    <t>otadmanjf@ft.com</t>
  </si>
  <si>
    <t>+1 (305) 205-3682</t>
  </si>
  <si>
    <t>94 John Wall Terrace</t>
  </si>
  <si>
    <t>Barrett Gudde</t>
  </si>
  <si>
    <t>bguddejg@dailymotion.com</t>
  </si>
  <si>
    <t>1 Buhler Trail</t>
  </si>
  <si>
    <t>Nathan Sictornes</t>
  </si>
  <si>
    <t>nsictornesjh@buzzfeed.com</t>
  </si>
  <si>
    <t>+353 (410) 713-0145</t>
  </si>
  <si>
    <t>26 Little Fleur Trail</t>
  </si>
  <si>
    <t>Vivyan Dunning</t>
  </si>
  <si>
    <t>vdunningji@independent.co.uk</t>
  </si>
  <si>
    <t>9681 Dapin Center</t>
  </si>
  <si>
    <t>Doralin Baison</t>
  </si>
  <si>
    <t>+353 (214) 406-4884</t>
  </si>
  <si>
    <t>9 Dayton Park</t>
  </si>
  <si>
    <t>Josefina Ferens</t>
  </si>
  <si>
    <t>+1 (212) 163-1916</t>
  </si>
  <si>
    <t>51 Bluejay Point</t>
  </si>
  <si>
    <t>Shelley Gehring</t>
  </si>
  <si>
    <t>sgehringjl@gnu.org</t>
  </si>
  <si>
    <t>+1 (864) 940-7075</t>
  </si>
  <si>
    <t>663 Westend Hill</t>
  </si>
  <si>
    <t>Barrie Fallowes</t>
  </si>
  <si>
    <t>bfallowesjm@purevolume.com</t>
  </si>
  <si>
    <t>+1 (805) 975-3527</t>
  </si>
  <si>
    <t>1768 Hoepker Place</t>
  </si>
  <si>
    <t>Bakersfield</t>
  </si>
  <si>
    <t>Nicolas Aiton</t>
  </si>
  <si>
    <t>+353 (861) 791-0313</t>
  </si>
  <si>
    <t>4 Colorado Center</t>
  </si>
  <si>
    <t>Dungarvan</t>
  </si>
  <si>
    <t>Shelli De Banke</t>
  </si>
  <si>
    <t>sdejo@newsvine.com</t>
  </si>
  <si>
    <t>+1 (314) 496-2561</t>
  </si>
  <si>
    <t>290 Ridgeview Way</t>
  </si>
  <si>
    <t>Lyell Murch</t>
  </si>
  <si>
    <t>+1 (260) 280-7251</t>
  </si>
  <si>
    <t>18 Darwin Park</t>
  </si>
  <si>
    <t>Stearne Count</t>
  </si>
  <si>
    <t>scountjq@nba.com</t>
  </si>
  <si>
    <t>+1 (952) 721-7276</t>
  </si>
  <si>
    <t>31 Holy Cross Lane</t>
  </si>
  <si>
    <t>Young America</t>
  </si>
  <si>
    <t>Selia Ragles</t>
  </si>
  <si>
    <t>sraglesjr@blogtalkradio.com</t>
  </si>
  <si>
    <t>+1 (479) 494-1369</t>
  </si>
  <si>
    <t>214 Dwight Hill</t>
  </si>
  <si>
    <t>Fort Smith</t>
  </si>
  <si>
    <t>Silas Deehan</t>
  </si>
  <si>
    <t>77 Sycamore Pass</t>
  </si>
  <si>
    <t>Sacha Bruun</t>
  </si>
  <si>
    <t>sbruunjt@blogtalkradio.com</t>
  </si>
  <si>
    <t>+1 (209) 784-1969</t>
  </si>
  <si>
    <t>44 Northview Lane</t>
  </si>
  <si>
    <t>Alon Pllu</t>
  </si>
  <si>
    <t>aplluju@dagondesign.com</t>
  </si>
  <si>
    <t>+353 (915) 742-6707</t>
  </si>
  <si>
    <t>043 American Circle</t>
  </si>
  <si>
    <t>Navan</t>
  </si>
  <si>
    <t>Gilberto Cornier</t>
  </si>
  <si>
    <t>gcornierjv@techcrunch.com</t>
  </si>
  <si>
    <t>39353 Northview Avenue</t>
  </si>
  <si>
    <t>20077-67239-EC</t>
  </si>
  <si>
    <t>Selestina Greedyer</t>
  </si>
  <si>
    <t>sgreedyerjw@parallels.com</t>
  </si>
  <si>
    <t>+353 (388) 882-1500</t>
  </si>
  <si>
    <t>9707 Leroy Junction</t>
  </si>
  <si>
    <t>Willabella Harvison</t>
  </si>
  <si>
    <t>wharvisonjx@gizmodo.com</t>
  </si>
  <si>
    <t>+1 (610) 316-8430</t>
  </si>
  <si>
    <t>0 Sachs Way</t>
  </si>
  <si>
    <t>Darice Heaford</t>
  </si>
  <si>
    <t>dheafordjy@twitpic.com</t>
  </si>
  <si>
    <t>+1 (325) 537-8835</t>
  </si>
  <si>
    <t>43 Grasskamp Junction</t>
  </si>
  <si>
    <t>Granger Fantham</t>
  </si>
  <si>
    <t>gfanthamjz@hexun.com</t>
  </si>
  <si>
    <t>+1 (323) 878-8818</t>
  </si>
  <si>
    <t>46555 Graceland Court</t>
  </si>
  <si>
    <t>Reynolds Crookshanks</t>
  </si>
  <si>
    <t>rcrookshanksk0@unc.edu</t>
  </si>
  <si>
    <t>+1 (517) 654-6004</t>
  </si>
  <si>
    <t>52495 Pawling Place</t>
  </si>
  <si>
    <t>Niels Leake</t>
  </si>
  <si>
    <t>nleakek1@cmu.edu</t>
  </si>
  <si>
    <t>+1 (786) 470-1233</t>
  </si>
  <si>
    <t>1138 Vermont Alley</t>
  </si>
  <si>
    <t>Hetti Measures</t>
  </si>
  <si>
    <t>+1 (562) 343-9707</t>
  </si>
  <si>
    <t>3287 Corry Plaza</t>
  </si>
  <si>
    <t>Gay Eilhersen</t>
  </si>
  <si>
    <t>geilhersenk3@networksolutions.com</t>
  </si>
  <si>
    <t>+1 (559) 791-5117</t>
  </si>
  <si>
    <t>60707 Hallows Point</t>
  </si>
  <si>
    <t>Nico Hubert</t>
  </si>
  <si>
    <t>+1 (646) 228-3492</t>
  </si>
  <si>
    <t>027 Village Avenue</t>
  </si>
  <si>
    <t>Cristina Aleixo</t>
  </si>
  <si>
    <t>caleixok5@globo.com</t>
  </si>
  <si>
    <t>+1 (719) 241-4639</t>
  </si>
  <si>
    <t>9 Lindbergh Center</t>
  </si>
  <si>
    <t>Derrek Allpress</t>
  </si>
  <si>
    <t>+1 (562) 723-4457</t>
  </si>
  <si>
    <t>66 Lakeland Trail</t>
  </si>
  <si>
    <t>Long Beach</t>
  </si>
  <si>
    <t>Rikki Tomkowicz</t>
  </si>
  <si>
    <t>rtomkowiczk7@bravesites.com</t>
  </si>
  <si>
    <t>+353 (849) 645-1593</t>
  </si>
  <si>
    <t>76 Larry Junction</t>
  </si>
  <si>
    <t>Lusk</t>
  </si>
  <si>
    <t>K45</t>
  </si>
  <si>
    <t>Rochette Huscroft</t>
  </si>
  <si>
    <t>rhuscroftk8@jimdo.com</t>
  </si>
  <si>
    <t>+1 (775) 223-5044</t>
  </si>
  <si>
    <t>6111 Bobwhite Way</t>
  </si>
  <si>
    <t>Selle Scurrer</t>
  </si>
  <si>
    <t>sscurrerk9@flavors.me</t>
  </si>
  <si>
    <t>+44 (520) 402-1303</t>
  </si>
  <si>
    <t>99 Mariners Cove Trail</t>
  </si>
  <si>
    <t>Andie Rudram</t>
  </si>
  <si>
    <t>arudramka@prnewswire.com</t>
  </si>
  <si>
    <t>+1 (702) 333-7442</t>
  </si>
  <si>
    <t>5600 Bultman Court</t>
  </si>
  <si>
    <t>Leta Clarricoates</t>
  </si>
  <si>
    <t>+1 (302) 620-1205</t>
  </si>
  <si>
    <t>12504 Westport Hill</t>
  </si>
  <si>
    <t>Wilmington</t>
  </si>
  <si>
    <t>Jacquelyn Maha</t>
  </si>
  <si>
    <t>jmahakc@cyberchimps.com</t>
  </si>
  <si>
    <t>+1 (702) 238-8287</t>
  </si>
  <si>
    <t>604 Hintze Place</t>
  </si>
  <si>
    <t>Glory Clemon</t>
  </si>
  <si>
    <t>gclemonkd@networksolutions.com</t>
  </si>
  <si>
    <t>+1 (205) 681-2376</t>
  </si>
  <si>
    <t>5 Pleasure Point</t>
  </si>
  <si>
    <t>Alica Kift</t>
  </si>
  <si>
    <t>+1 (209) 133-9447</t>
  </si>
  <si>
    <t>4214 Amoth Avenue</t>
  </si>
  <si>
    <t>Garden Grove</t>
  </si>
  <si>
    <t>Babb Pollins</t>
  </si>
  <si>
    <t>bpollinskf@shinystat.com</t>
  </si>
  <si>
    <t>76 Ilene Way</t>
  </si>
  <si>
    <t>Jarret Toye</t>
  </si>
  <si>
    <t>jtoyekg@pinterest.com</t>
  </si>
  <si>
    <t>+353 (587) 270-6561</t>
  </si>
  <si>
    <t>89789 Sachtjen Hill</t>
  </si>
  <si>
    <t>Carlie Linskill</t>
  </si>
  <si>
    <t>clinskillkh@sphinn.com</t>
  </si>
  <si>
    <t>+1 (513) 743-7556</t>
  </si>
  <si>
    <t>05296 Debra Alley</t>
  </si>
  <si>
    <t>Natal Vigrass</t>
  </si>
  <si>
    <t>nvigrasski@ezinearticles.com</t>
  </si>
  <si>
    <t>+44 (336) 257-7415</t>
  </si>
  <si>
    <t>1375 Parkside Junction</t>
  </si>
  <si>
    <t>94278-27169-QC</t>
  </si>
  <si>
    <t>Burlie Issac</t>
  </si>
  <si>
    <t>+1 (503) 459-5544</t>
  </si>
  <si>
    <t>3 Tennessee Lane</t>
  </si>
  <si>
    <t>Kandace Cragell</t>
  </si>
  <si>
    <t>kcragellkk@google.com</t>
  </si>
  <si>
    <t>+353 (458) 634-2269</t>
  </si>
  <si>
    <t>772 Buhler Point</t>
  </si>
  <si>
    <t>Lyon Ibert</t>
  </si>
  <si>
    <t>libertkl@huffingtonpost.com</t>
  </si>
  <si>
    <t>+1 (408) 546-0790</t>
  </si>
  <si>
    <t>623 Paget Crossing</t>
  </si>
  <si>
    <t>Reese Lidgey</t>
  </si>
  <si>
    <t>rlidgeykm@vimeo.com</t>
  </si>
  <si>
    <t>+1 (901) 276-4141</t>
  </si>
  <si>
    <t>22 Northwestern Alley</t>
  </si>
  <si>
    <t>Tersina Castagne</t>
  </si>
  <si>
    <t>tcastagnekn@wikia.com</t>
  </si>
  <si>
    <t>+1 (407) 154-6967</t>
  </si>
  <si>
    <t>403 Mifflin Pass</t>
  </si>
  <si>
    <t>Samuele Klaaassen</t>
  </si>
  <si>
    <t>+1 (313) 436-2249</t>
  </si>
  <si>
    <t>52 2nd Road</t>
  </si>
  <si>
    <t>Jordana Halden</t>
  </si>
  <si>
    <t>jhaldenkp@comcast.net</t>
  </si>
  <si>
    <t>+353 (278) 873-4395</t>
  </si>
  <si>
    <t>70 Oriole Lane</t>
  </si>
  <si>
    <t>Clones</t>
  </si>
  <si>
    <t>H23</t>
  </si>
  <si>
    <t>Hussein Olliff</t>
  </si>
  <si>
    <t>holliffkq@sciencedirect.com</t>
  </si>
  <si>
    <t>+353 (203) 716-7239</t>
  </si>
  <si>
    <t>251 Shoshone Terrace</t>
  </si>
  <si>
    <t>Stradbally</t>
  </si>
  <si>
    <t>Teddi Quadri</t>
  </si>
  <si>
    <t>tquadrikr@opensource.org</t>
  </si>
  <si>
    <t>+353 (789) 442-3189</t>
  </si>
  <si>
    <t>35 Meadow Vale Circle</t>
  </si>
  <si>
    <t>Ballina</t>
  </si>
  <si>
    <t>F26</t>
  </si>
  <si>
    <t>Felita Eshmade</t>
  </si>
  <si>
    <t>feshmadeks@umn.edu</t>
  </si>
  <si>
    <t>+1 (804) 531-4136</t>
  </si>
  <si>
    <t>08 Shopko Park</t>
  </si>
  <si>
    <t>Melodie OIlier</t>
  </si>
  <si>
    <t>moilierkt@paginegialle.it</t>
  </si>
  <si>
    <t>+353 (675) 503-7567</t>
  </si>
  <si>
    <t>146 Waxwing Point</t>
  </si>
  <si>
    <t>Glasnevin</t>
  </si>
  <si>
    <t>Hazel Iacopini</t>
  </si>
  <si>
    <t>+1 (682) 246-6139</t>
  </si>
  <si>
    <t>7594 Hollow Ridge Road</t>
  </si>
  <si>
    <t>Vinny Shoebotham</t>
  </si>
  <si>
    <t>vshoebothamkv@redcross.org</t>
  </si>
  <si>
    <t>+1 (212) 998-0802</t>
  </si>
  <si>
    <t>93569 Hintze Way</t>
  </si>
  <si>
    <t>Bran Sterke</t>
  </si>
  <si>
    <t>bsterkekw@biblegateway.com</t>
  </si>
  <si>
    <t>+1 (682) 617-0470</t>
  </si>
  <si>
    <t>0066 Hanover Avenue</t>
  </si>
  <si>
    <t>Simone Capon</t>
  </si>
  <si>
    <t>scaponkx@craigslist.org</t>
  </si>
  <si>
    <t>+1 (602) 619-0168</t>
  </si>
  <si>
    <t>0616 Utah Parkway</t>
  </si>
  <si>
    <t>91950-91273-JT</t>
  </si>
  <si>
    <t>Philomena Traite</t>
  </si>
  <si>
    <t>ptraiteky@huffingtonpost.com</t>
  </si>
  <si>
    <t>75 Saint Paul Junction</t>
  </si>
  <si>
    <t>Foster Constance</t>
  </si>
  <si>
    <t>fconstancekz@ifeng.com</t>
  </si>
  <si>
    <t>+1 (214) 388-6754</t>
  </si>
  <si>
    <t>2236 Mitchell Trail</t>
  </si>
  <si>
    <t>Fernando Sulman</t>
  </si>
  <si>
    <t>fsulmanl0@washington.edu</t>
  </si>
  <si>
    <t>+1 (828) 464-2678</t>
  </si>
  <si>
    <t>45 Village Terrace</t>
  </si>
  <si>
    <t>Dorotea Hollyman</t>
  </si>
  <si>
    <t>dhollymanl1@ibm.com</t>
  </si>
  <si>
    <t>+1 (406) 851-1244</t>
  </si>
  <si>
    <t>46861 Esker Avenue</t>
  </si>
  <si>
    <t>Billings</t>
  </si>
  <si>
    <t>Lorelei Nardoni</t>
  </si>
  <si>
    <t>lnardonil2@hao123.com</t>
  </si>
  <si>
    <t>77724 Roxbury Road</t>
  </si>
  <si>
    <t>Dallas Yarham</t>
  </si>
  <si>
    <t>dyarhaml3@moonfruit.com</t>
  </si>
  <si>
    <t>+1 (816) 213-5248</t>
  </si>
  <si>
    <t>689 8th Hill</t>
  </si>
  <si>
    <t>Independence</t>
  </si>
  <si>
    <t>Arlana Ferrea</t>
  </si>
  <si>
    <t>aferreal4@wikia.com</t>
  </si>
  <si>
    <t>5299 Springs Park</t>
  </si>
  <si>
    <t>Chuck Kendrick</t>
  </si>
  <si>
    <t>ckendrickl5@webnode.com</t>
  </si>
  <si>
    <t>74028 Hansons Crossing</t>
  </si>
  <si>
    <t>Monroe</t>
  </si>
  <si>
    <t>Sharona Danilchik</t>
  </si>
  <si>
    <t>sdanilchikl6@mit.edu</t>
  </si>
  <si>
    <t>+44 (292) 975-0144</t>
  </si>
  <si>
    <t>273 Nelson Parkway</t>
  </si>
  <si>
    <t>Sarajane Potter</t>
  </si>
  <si>
    <t>+1 (817) 389-2294</t>
  </si>
  <si>
    <t>5 Hermina Drive</t>
  </si>
  <si>
    <t>Bobby Folomkin</t>
  </si>
  <si>
    <t>bfolomkinl8@yolasite.com</t>
  </si>
  <si>
    <t>+1 (701) 278-8412</t>
  </si>
  <si>
    <t>2676 Alpine Lane</t>
  </si>
  <si>
    <t>Rafferty Pursglove</t>
  </si>
  <si>
    <t>rpursglovel9@biblegateway.com</t>
  </si>
  <si>
    <t>+1 (214) 813-8745</t>
  </si>
  <si>
    <t>4 Buena Vista Circle</t>
  </si>
  <si>
    <t>81059-24087-UE</t>
  </si>
  <si>
    <t>Riva De Micoli</t>
  </si>
  <si>
    <t>rdela@usa.gov</t>
  </si>
  <si>
    <t>+1 (614) 894-2436</t>
  </si>
  <si>
    <t>62449 Manitowish Point</t>
  </si>
  <si>
    <t>46168-23489-RD</t>
  </si>
  <si>
    <t>Antoine Taunton.</t>
  </si>
  <si>
    <t>atauntonlb@bing.com</t>
  </si>
  <si>
    <t>+1 (512) 286-0114</t>
  </si>
  <si>
    <t>42 Melrose Parkway</t>
  </si>
  <si>
    <t>11664-43119-GV</t>
  </si>
  <si>
    <t>Krishnah Incogna</t>
  </si>
  <si>
    <t>+1 (334) 451-9490</t>
  </si>
  <si>
    <t>948 Graedel Place</t>
  </si>
  <si>
    <t>Dalia Eburah</t>
  </si>
  <si>
    <t>deburahld@google.co.jp</t>
  </si>
  <si>
    <t>+44 (607) 596-3921</t>
  </si>
  <si>
    <t>23 Summerview Place</t>
  </si>
  <si>
    <t>Martie Brimilcombe</t>
  </si>
  <si>
    <t>mbrimilcombele@cnn.com</t>
  </si>
  <si>
    <t>2260 Kinsman Junction</t>
  </si>
  <si>
    <t>Suzanna Bollam</t>
  </si>
  <si>
    <t>sbollamlf@list-manage.com</t>
  </si>
  <si>
    <t>+1 (303) 746-0415</t>
  </si>
  <si>
    <t>5 Buhler Center</t>
  </si>
  <si>
    <t>Littleton</t>
  </si>
  <si>
    <t>Mellisa Mebes</t>
  </si>
  <si>
    <t>+1 (410) 273-2348</t>
  </si>
  <si>
    <t>803 Crest Line Parkway</t>
  </si>
  <si>
    <t>Alva Filipczak</t>
  </si>
  <si>
    <t>afilipczaklh@ning.com</t>
  </si>
  <si>
    <t>+353 (176) 447-3656</t>
  </si>
  <si>
    <t>4847 Vera Crossing</t>
  </si>
  <si>
    <t>Dorette Hinemoor</t>
  </si>
  <si>
    <t>+1 (754) 336-4224</t>
  </si>
  <si>
    <t>121 Union Point</t>
  </si>
  <si>
    <t>Rhetta Elnaugh</t>
  </si>
  <si>
    <t>relnaughlj@comsenz.com</t>
  </si>
  <si>
    <t>+1 (619) 728-2474</t>
  </si>
  <si>
    <t>48 Randy Street</t>
  </si>
  <si>
    <t>Jule Deehan</t>
  </si>
  <si>
    <t>jdeehanlk@about.me</t>
  </si>
  <si>
    <t>+1 (972) 327-1194</t>
  </si>
  <si>
    <t>11217 Maywood Terrace</t>
  </si>
  <si>
    <t>Janella Eden</t>
  </si>
  <si>
    <t>jedenll@e-recht24.de</t>
  </si>
  <si>
    <t>613 Merrick Way</t>
  </si>
  <si>
    <t>35463-72088-KU</t>
  </si>
  <si>
    <t>Devora Maton</t>
  </si>
  <si>
    <t>dmatonlm@utexas.edu</t>
  </si>
  <si>
    <t>+1 (616) 449-5632</t>
  </si>
  <si>
    <t>77 Butternut Park</t>
  </si>
  <si>
    <t>Ugo Southerden</t>
  </si>
  <si>
    <t>usoutherdenln@hao123.com</t>
  </si>
  <si>
    <t>+1 (786) 490-0037</t>
  </si>
  <si>
    <t>63 Holmberg Avenue</t>
  </si>
  <si>
    <t>Verne Dunkerley</t>
  </si>
  <si>
    <t>+1 (763) 806-0186</t>
  </si>
  <si>
    <t>5770 Crest Line Place</t>
  </si>
  <si>
    <t>Lacee Burtenshaw</t>
  </si>
  <si>
    <t>lburtenshawlp@shinystat.com</t>
  </si>
  <si>
    <t>+1 (678) 536-4251</t>
  </si>
  <si>
    <t>8 Prentice Way</t>
  </si>
  <si>
    <t>Adorne Gregoratti</t>
  </si>
  <si>
    <t>agregorattilq@vistaprint.com</t>
  </si>
  <si>
    <t>+353 (773) 508-6581</t>
  </si>
  <si>
    <t>27208 Maple Avenue</t>
  </si>
  <si>
    <t>Malahide</t>
  </si>
  <si>
    <t>K36</t>
  </si>
  <si>
    <t>Chris Croster</t>
  </si>
  <si>
    <t>ccrosterlr@gov.uk</t>
  </si>
  <si>
    <t>+1 (813) 621-3097</t>
  </si>
  <si>
    <t>9 Brickson Park Street</t>
  </si>
  <si>
    <t>Graeme Whitehead</t>
  </si>
  <si>
    <t>gwhiteheadls@hp.com</t>
  </si>
  <si>
    <t>39 Pawling Place</t>
  </si>
  <si>
    <t>Haslett Jodrelle</t>
  </si>
  <si>
    <t>hjodrellelt@samsung.com</t>
  </si>
  <si>
    <t>+1 (305) 334-0992</t>
  </si>
  <si>
    <t>9 Macpherson Avenue</t>
  </si>
  <si>
    <t>Cam Jewster</t>
  </si>
  <si>
    <t>cjewsterlu@moonfruit.com</t>
  </si>
  <si>
    <t>+1 (937) 925-7390</t>
  </si>
  <si>
    <t>24010 Sunnyside Drive</t>
  </si>
  <si>
    <t>Beryl Osborn</t>
  </si>
  <si>
    <t>+1 (312) 648-4940</t>
  </si>
  <si>
    <t>71 Donald Trail</t>
  </si>
  <si>
    <t>Kaela Nottram</t>
  </si>
  <si>
    <t>knottramlw@odnoklassniki.ru</t>
  </si>
  <si>
    <t>+353 (549) 358-7019</t>
  </si>
  <si>
    <t>5 Moulton Court</t>
  </si>
  <si>
    <t>Arklow</t>
  </si>
  <si>
    <t>Y14</t>
  </si>
  <si>
    <t>Nobe Buney</t>
  </si>
  <si>
    <t>nbuneylx@jugem.jp</t>
  </si>
  <si>
    <t>+1 (510) 973-7084</t>
  </si>
  <si>
    <t>7 Anzinger Parkway</t>
  </si>
  <si>
    <t>Silvan McShea</t>
  </si>
  <si>
    <t>smcshealy@photobucket.com</t>
  </si>
  <si>
    <t>+1 (360) 578-2262</t>
  </si>
  <si>
    <t>017 Loeprich Trail</t>
  </si>
  <si>
    <t>Olympia</t>
  </si>
  <si>
    <t>Karylin Huddart</t>
  </si>
  <si>
    <t>khuddartlz@about.com</t>
  </si>
  <si>
    <t>+1 (214) 931-4518</t>
  </si>
  <si>
    <t>831 Meadow Valley Way</t>
  </si>
  <si>
    <t>Jereme Gippes</t>
  </si>
  <si>
    <t>jgippesm0@cloudflare.com</t>
  </si>
  <si>
    <t>+44 (185) 319-5850</t>
  </si>
  <si>
    <t>47392 Spenser Trail</t>
  </si>
  <si>
    <t>Twyford</t>
  </si>
  <si>
    <t>LE14</t>
  </si>
  <si>
    <t>Lukas Whittlesee</t>
  </si>
  <si>
    <t>lwhittleseem1@e-recht24.de</t>
  </si>
  <si>
    <t>+1 (540) 413-9605</t>
  </si>
  <si>
    <t>720 Victoria Parkway</t>
  </si>
  <si>
    <t>Gregorius Trengrove</t>
  </si>
  <si>
    <t>gtrengrovem2@elpais.com</t>
  </si>
  <si>
    <t>+1 (516) 513-7620</t>
  </si>
  <si>
    <t>0862 Farwell Avenue</t>
  </si>
  <si>
    <t>New Hyde Park</t>
  </si>
  <si>
    <t>Wright Caldero</t>
  </si>
  <si>
    <t>wcalderom3@stumbleupon.com</t>
  </si>
  <si>
    <t>+1 (714) 117-5483</t>
  </si>
  <si>
    <t>5933 Graceland Way</t>
  </si>
  <si>
    <t>Merell Zanazzi</t>
  </si>
  <si>
    <t>+1 (606) 824-3445</t>
  </si>
  <si>
    <t>4 Memorial Place</t>
  </si>
  <si>
    <t>Jed Kennicott</t>
  </si>
  <si>
    <t>jkennicottm5@yahoo.co.jp</t>
  </si>
  <si>
    <t>+1 (813) 579-8389</t>
  </si>
  <si>
    <t>2 Holy Cross Pass</t>
  </si>
  <si>
    <t>Guenevere Ruggen</t>
  </si>
  <si>
    <t>gruggenm6@nymag.com</t>
  </si>
  <si>
    <t>+1 (408) 211-2306</t>
  </si>
  <si>
    <t>67 Mendota Hill</t>
  </si>
  <si>
    <t>Gonzales Cicculi</t>
  </si>
  <si>
    <t>63861 Bunting Road</t>
  </si>
  <si>
    <t>Man Fright</t>
  </si>
  <si>
    <t>mfrightm8@harvard.edu</t>
  </si>
  <si>
    <t>+353 (955) 108-0675</t>
  </si>
  <si>
    <t>27242 Fordem Crossing</t>
  </si>
  <si>
    <t>Boyce Tarte</t>
  </si>
  <si>
    <t>btartem9@aol.com</t>
  </si>
  <si>
    <t>+1 (360) 927-6561</t>
  </si>
  <si>
    <t>084 Reindahl Park</t>
  </si>
  <si>
    <t>Caddric Krzysztofiak</t>
  </si>
  <si>
    <t>ckrzysztofiakma@skyrock.com</t>
  </si>
  <si>
    <t>+1 (972) 782-4187</t>
  </si>
  <si>
    <t>6 Dayton Alley</t>
  </si>
  <si>
    <t>Mesquite</t>
  </si>
  <si>
    <t>Darn Penquet</t>
  </si>
  <si>
    <t>dpenquetmb@diigo.com</t>
  </si>
  <si>
    <t>19199 Mariners Cove Avenue</t>
  </si>
  <si>
    <t>Jammie Cloke</t>
  </si>
  <si>
    <t>+44 (540) 353-5754</t>
  </si>
  <si>
    <t>844 Lawn Drive</t>
  </si>
  <si>
    <t>Chester Clowton</t>
  </si>
  <si>
    <t>+1 (763) 691-6777</t>
  </si>
  <si>
    <t>15196 Pleasure Court</t>
  </si>
  <si>
    <t>Monticello</t>
  </si>
  <si>
    <t>Kathleen Diable</t>
  </si>
  <si>
    <t>81 Arapahoe Circle</t>
  </si>
  <si>
    <t>Koren Ferretti</t>
  </si>
  <si>
    <t>kferrettimf@huffingtonpost.com</t>
  </si>
  <si>
    <t>+353 (526) 215-2582</t>
  </si>
  <si>
    <t>372 Northland Street</t>
  </si>
  <si>
    <t>44938-31785-YZ</t>
  </si>
  <si>
    <t>Agretha Melland</t>
  </si>
  <si>
    <t>amellandmg@pen.io</t>
  </si>
  <si>
    <t>+1 (212) 500-7483</t>
  </si>
  <si>
    <t>5424 Beilfuss Court</t>
  </si>
  <si>
    <t>Chaddie Bennie</t>
  </si>
  <si>
    <t>+1 (915) 204-2588</t>
  </si>
  <si>
    <t>935 Lawn Circle</t>
  </si>
  <si>
    <t>Alberta Balsdone</t>
  </si>
  <si>
    <t>abalsdonemi@toplist.cz</t>
  </si>
  <si>
    <t>+1 (863) 490-5370</t>
  </si>
  <si>
    <t>3 Kings Plaza</t>
  </si>
  <si>
    <t>Largo</t>
  </si>
  <si>
    <t>Brice Romera</t>
  </si>
  <si>
    <t>bromeramj@list-manage.com</t>
  </si>
  <si>
    <t>+353 (640) 110-9801</t>
  </si>
  <si>
    <t>2311 Eastlawn Plaza</t>
  </si>
  <si>
    <t>Foxrock</t>
  </si>
  <si>
    <t>45009-09239-IV</t>
  </si>
  <si>
    <t>Micky Glover</t>
  </si>
  <si>
    <t>mglovermk@cnbc.com</t>
  </si>
  <si>
    <t>+44 (898) 129-9218</t>
  </si>
  <si>
    <t>95 Grasskamp Point</t>
  </si>
  <si>
    <t>Burnside</t>
  </si>
  <si>
    <t>EH52</t>
  </si>
  <si>
    <t>Conchita Bryde</t>
  </si>
  <si>
    <t>cbrydeml@tuttocitta.it</t>
  </si>
  <si>
    <t>+1 (405) 497-2199</t>
  </si>
  <si>
    <t>74 Crowley Plaza</t>
  </si>
  <si>
    <t>Silvanus Enefer</t>
  </si>
  <si>
    <t>senefermm@blog.com</t>
  </si>
  <si>
    <t>+1 (202) 877-3473</t>
  </si>
  <si>
    <t>52 Carey Plaza</t>
  </si>
  <si>
    <t>Lenci Haggerstone</t>
  </si>
  <si>
    <t>lhaggerstonemn@independent.co.uk</t>
  </si>
  <si>
    <t>+1 (770) 779-0007</t>
  </si>
  <si>
    <t>52441 Evergreen Lane</t>
  </si>
  <si>
    <t>Marvin Gundry</t>
  </si>
  <si>
    <t>mgundrymo@omniture.com</t>
  </si>
  <si>
    <t>+353 (500) 164-9392</t>
  </si>
  <si>
    <t>4 Harper Avenue</t>
  </si>
  <si>
    <t>Bayard Wellan</t>
  </si>
  <si>
    <t>bwellanmp@cafepress.com</t>
  </si>
  <si>
    <t>7203 Main Crossing</t>
  </si>
  <si>
    <t>Allis Wilmore</t>
  </si>
  <si>
    <t>+1 (713) 984-5207</t>
  </si>
  <si>
    <t>94 Moulton Street</t>
  </si>
  <si>
    <t>Caddric Atcheson</t>
  </si>
  <si>
    <t>catchesonmr@xinhuanet.com</t>
  </si>
  <si>
    <t>+1 (202) 975-7723</t>
  </si>
  <si>
    <t>1 Hovde Pass</t>
  </si>
  <si>
    <t>Eustace Stenton</t>
  </si>
  <si>
    <t>estentonms@google.it</t>
  </si>
  <si>
    <t>+1 (512) 819-1430</t>
  </si>
  <si>
    <t>8472 Graedel Circle</t>
  </si>
  <si>
    <t>Ericka Tripp</t>
  </si>
  <si>
    <t>etrippmt@wp.com</t>
  </si>
  <si>
    <t>+1 (602) 971-9708</t>
  </si>
  <si>
    <t>4 4th Pass</t>
  </si>
  <si>
    <t>Lyndsey MacManus</t>
  </si>
  <si>
    <t>lmacmanusmu@imdb.com</t>
  </si>
  <si>
    <t>+1 (912) 191-6620</t>
  </si>
  <si>
    <t>9 Springs Crossing</t>
  </si>
  <si>
    <t>Savannah</t>
  </si>
  <si>
    <t>Tess Benediktovich</t>
  </si>
  <si>
    <t>tbenediktovichmv@ebay.com</t>
  </si>
  <si>
    <t>+1 (505) 523-8113</t>
  </si>
  <si>
    <t>1068 Sutherland Plaza</t>
  </si>
  <si>
    <t>Albuquerque</t>
  </si>
  <si>
    <t>Correy Bourner</t>
  </si>
  <si>
    <t>cbournermw@chronoengine.com</t>
  </si>
  <si>
    <t>6058 Lunder Junction</t>
  </si>
  <si>
    <t>78661-52235-WG</t>
  </si>
  <si>
    <t>Uta Kohring</t>
  </si>
  <si>
    <t>ukohringmx@seattletimes.com</t>
  </si>
  <si>
    <t>+1 (619) 602-9063</t>
  </si>
  <si>
    <t>3 Loftsgordon Plaza</t>
  </si>
  <si>
    <t>Kandy Heddan</t>
  </si>
  <si>
    <t>kheddanmy@icq.com</t>
  </si>
  <si>
    <t>+1 (850) 796-6812</t>
  </si>
  <si>
    <t>6234 Heath Court</t>
  </si>
  <si>
    <t>Ibby Charters</t>
  </si>
  <si>
    <t>ichartersmz@abc.net.au</t>
  </si>
  <si>
    <t>+1 (202) 710-9776</t>
  </si>
  <si>
    <t>9435 Troy Circle</t>
  </si>
  <si>
    <t>Adora Roubert</t>
  </si>
  <si>
    <t>aroubertn0@tmall.com</t>
  </si>
  <si>
    <t>+1 (772) 366-6549</t>
  </si>
  <si>
    <t>27591 Michigan Place</t>
  </si>
  <si>
    <t>Port Saint Lucie</t>
  </si>
  <si>
    <t>Hillel Mairs</t>
  </si>
  <si>
    <t>hmairsn1@so-net.ne.jp</t>
  </si>
  <si>
    <t>+1 (304) 834-9665</t>
  </si>
  <si>
    <t>325 Forest Run Crossing</t>
  </si>
  <si>
    <t>Helaina Rainforth</t>
  </si>
  <si>
    <t>hrainforthn2@blog.com</t>
  </si>
  <si>
    <t>+1 (215) 607-9440</t>
  </si>
  <si>
    <t>132 New Castle Drive</t>
  </si>
  <si>
    <t>Odelia Skerme</t>
  </si>
  <si>
    <t>oskermen3@hatena.ne.jp</t>
  </si>
  <si>
    <t>+1 (405) 615-0298</t>
  </si>
  <si>
    <t>4 Tony Circle</t>
  </si>
  <si>
    <t>Isac Jesper</t>
  </si>
  <si>
    <t>ijespern4@theglobeandmail.com</t>
  </si>
  <si>
    <t>+1 (239) 918-0943</t>
  </si>
  <si>
    <t>810 Sage Court</t>
  </si>
  <si>
    <t>Lenette Dwerryhouse</t>
  </si>
  <si>
    <t>ldwerryhousen5@gravatar.com</t>
  </si>
  <si>
    <t>+1 (682) 812-1698</t>
  </si>
  <si>
    <t>2 Wayridge Court</t>
  </si>
  <si>
    <t>Nadeen Broomer</t>
  </si>
  <si>
    <t>nbroomern6@examiner.com</t>
  </si>
  <si>
    <t>+1 (402) 219-2018</t>
  </si>
  <si>
    <t>51 Straubel Terrace</t>
  </si>
  <si>
    <t>Omaha</t>
  </si>
  <si>
    <t>Konstantine Thoumasson</t>
  </si>
  <si>
    <t>kthoumassonn7@bloglovin.com</t>
  </si>
  <si>
    <t>342 North Lane</t>
  </si>
  <si>
    <t>Frans Habbergham</t>
  </si>
  <si>
    <t>fhabberghamn8@discovery.com</t>
  </si>
  <si>
    <t>+1 (775) 814-9362</t>
  </si>
  <si>
    <t>76 Fallview Crossing</t>
  </si>
  <si>
    <t>86783-78048-GC</t>
  </si>
  <si>
    <t>Margarette Woolham</t>
  </si>
  <si>
    <t>mwoolhamn9@nature.com</t>
  </si>
  <si>
    <t>+1 (321) 687-2352</t>
  </si>
  <si>
    <t>5 Sunnyside Drive</t>
  </si>
  <si>
    <t>Romain Avrashin</t>
  </si>
  <si>
    <t>ravrashinna@tamu.edu</t>
  </si>
  <si>
    <t>+1 (202) 973-9890</t>
  </si>
  <si>
    <t>88 Westerfield Point</t>
  </si>
  <si>
    <t>Miran Doidge</t>
  </si>
  <si>
    <t>mdoidgenb@etsy.com</t>
  </si>
  <si>
    <t>+1 (831) 955-4716</t>
  </si>
  <si>
    <t>94 Del Mar Lane</t>
  </si>
  <si>
    <t>Salinas</t>
  </si>
  <si>
    <t>Janeva Edinboro</t>
  </si>
  <si>
    <t>jedinboronc@reverbnation.com</t>
  </si>
  <si>
    <t>+1 (754) 219-4187</t>
  </si>
  <si>
    <t>24 Bowman Point</t>
  </si>
  <si>
    <t>Trumaine Tewelson</t>
  </si>
  <si>
    <t>ttewelsonnd@cdbaby.com</t>
  </si>
  <si>
    <t>903 Scoville Court</t>
  </si>
  <si>
    <t>06624-75300-AR</t>
  </si>
  <si>
    <t>Niles Krimmer</t>
  </si>
  <si>
    <t>nkrimmerne@bbb.org</t>
  </si>
  <si>
    <t>0401 Bashford Avenue</t>
  </si>
  <si>
    <t>Glendale</t>
  </si>
  <si>
    <t>De Drewitt</t>
  </si>
  <si>
    <t>ddrewittnf@mapquest.com</t>
  </si>
  <si>
    <t>+1 (571) 504-1175</t>
  </si>
  <si>
    <t>6 Tomscot Hill</t>
  </si>
  <si>
    <t>Adelheid Gladhill</t>
  </si>
  <si>
    <t>agladhillng@stanford.edu</t>
  </si>
  <si>
    <t>+1 (410) 991-5601</t>
  </si>
  <si>
    <t>36 Atwood Plaza</t>
  </si>
  <si>
    <t>Murielle Lorinez</t>
  </si>
  <si>
    <t>mlorineznh@whitehouse.gov</t>
  </si>
  <si>
    <t>029 Bluejay Circle</t>
  </si>
  <si>
    <t>Edin Mathe</t>
  </si>
  <si>
    <t>+1 (404) 514-8311</t>
  </si>
  <si>
    <t>49261 Merry Crossing</t>
  </si>
  <si>
    <t>Mordy Van Der Vlies</t>
  </si>
  <si>
    <t>mvannj@wikipedia.org</t>
  </si>
  <si>
    <t>297 Fulton Way</t>
  </si>
  <si>
    <t>Mobile</t>
  </si>
  <si>
    <t>Spencer Wastell</t>
  </si>
  <si>
    <t>+1 (432) 765-8747</t>
  </si>
  <si>
    <t>80 Oak Alley</t>
  </si>
  <si>
    <t>Jemimah Ethelston</t>
  </si>
  <si>
    <t>jethelstonnl@creativecommons.org</t>
  </si>
  <si>
    <t>+1 (954) 385-3551</t>
  </si>
  <si>
    <t>676 Mcbride Lane</t>
  </si>
  <si>
    <t>Hollywood</t>
  </si>
  <si>
    <t>39652-20484-RV</t>
  </si>
  <si>
    <t>Bobbe Jevon</t>
  </si>
  <si>
    <t>bjevonnm@feedburner.com</t>
  </si>
  <si>
    <t>+1 (785) 211-7568</t>
  </si>
  <si>
    <t>66 Roth Center</t>
  </si>
  <si>
    <t>Perice Eberz</t>
  </si>
  <si>
    <t>peberznn@woothemes.com</t>
  </si>
  <si>
    <t>+1 (530) 938-1204</t>
  </si>
  <si>
    <t>490 Elmside Court</t>
  </si>
  <si>
    <t>Bear Gaish</t>
  </si>
  <si>
    <t>bgaishno@altervista.org</t>
  </si>
  <si>
    <t>0010 Dayton Crossing</t>
  </si>
  <si>
    <t>Lynnea Danton</t>
  </si>
  <si>
    <t>ldantonnp@miitbeian.gov.cn</t>
  </si>
  <si>
    <t>111 Mosinee Alley</t>
  </si>
  <si>
    <t>Skipton Morrall</t>
  </si>
  <si>
    <t>smorrallnq@answers.com</t>
  </si>
  <si>
    <t>+1 (304) 897-5422</t>
  </si>
  <si>
    <t>52731 Fair Oaks Way</t>
  </si>
  <si>
    <t>Devan Crownshaw</t>
  </si>
  <si>
    <t>dcrownshawnr@photobucket.com</t>
  </si>
  <si>
    <t>+1 (610) 576-4733</t>
  </si>
  <si>
    <t>25669 Spohn Plaza</t>
  </si>
  <si>
    <t>67938-81768-NX</t>
  </si>
  <si>
    <t>Kriste Wessel</t>
  </si>
  <si>
    <t>kwesselns@wikispaces.com</t>
  </si>
  <si>
    <t>+44 (739) 768-8321</t>
  </si>
  <si>
    <t>2664 Karstens Court</t>
  </si>
  <si>
    <t>W1F</t>
  </si>
  <si>
    <t>Joceline Reddoch</t>
  </si>
  <si>
    <t>jreddochnt@sun.com</t>
  </si>
  <si>
    <t>+1 (863) 742-5292</t>
  </si>
  <si>
    <t>79075 Helena Road</t>
  </si>
  <si>
    <t>Shelley Titley</t>
  </si>
  <si>
    <t>stitleynu@whitehouse.gov</t>
  </si>
  <si>
    <t>+1 (701) 350-6149</t>
  </si>
  <si>
    <t>8279 Old Gate Lane</t>
  </si>
  <si>
    <t>Redd Simao</t>
  </si>
  <si>
    <t>rsimaonv@simplemachines.org</t>
  </si>
  <si>
    <t>+1 (479) 898-5090</t>
  </si>
  <si>
    <t>37 Ridgeway Street</t>
  </si>
  <si>
    <t>Cece Inker</t>
  </si>
  <si>
    <t>+1 (863) 977-9033</t>
  </si>
  <si>
    <t>67 Annamark Street</t>
  </si>
  <si>
    <t>Noel Chisholm</t>
  </si>
  <si>
    <t>nchisholmnx@example.com</t>
  </si>
  <si>
    <t>+1 (865) 228-1100</t>
  </si>
  <si>
    <t>85 Calypso Place</t>
  </si>
  <si>
    <t>Grazia Oats</t>
  </si>
  <si>
    <t>goatsny@live.com</t>
  </si>
  <si>
    <t>+1 (213) 813-1072</t>
  </si>
  <si>
    <t>7552 Dottie Road</t>
  </si>
  <si>
    <t>Meade Birkin</t>
  </si>
  <si>
    <t>mbirkinnz@java.com</t>
  </si>
  <si>
    <t>+1 (954) 431-7206</t>
  </si>
  <si>
    <t>218 Elka Trail</t>
  </si>
  <si>
    <t>Ronda Pyson</t>
  </si>
  <si>
    <t>rpysono0@constantcontact.com</t>
  </si>
  <si>
    <t>+353 (836) 436-1472</t>
  </si>
  <si>
    <t>850 Jenna Court</t>
  </si>
  <si>
    <t>13764-02913-LA</t>
  </si>
  <si>
    <t>Rachele Ebrall</t>
  </si>
  <si>
    <t>+1 (312) 585-2288</t>
  </si>
  <si>
    <t>709 Blackbird Crossing</t>
  </si>
  <si>
    <t>Rafaela Treacher</t>
  </si>
  <si>
    <t>rtreachero2@usa.gov</t>
  </si>
  <si>
    <t>+353 (552) 867-2244</t>
  </si>
  <si>
    <t>16 Prentice Court</t>
  </si>
  <si>
    <t>Greystones</t>
  </si>
  <si>
    <t>Bee Fattorini</t>
  </si>
  <si>
    <t>bfattorinio3@quantcast.com</t>
  </si>
  <si>
    <t>433 Caliangt Park</t>
  </si>
  <si>
    <t>Monaghan</t>
  </si>
  <si>
    <t>H18</t>
  </si>
  <si>
    <t>Margie Palleske</t>
  </si>
  <si>
    <t>mpalleskeo4@nyu.edu</t>
  </si>
  <si>
    <t>+1 (561) 371-1596</t>
  </si>
  <si>
    <t>30 Dixon Trail</t>
  </si>
  <si>
    <t>Alexina Randals</t>
  </si>
  <si>
    <t>+1 (916) 300-4433</t>
  </si>
  <si>
    <t>713 Hayes Junction</t>
  </si>
  <si>
    <t>Filip Antcliffe</t>
  </si>
  <si>
    <t>fantcliffeo6@amazon.co.jp</t>
  </si>
  <si>
    <t>+353 (581) 217-6697</t>
  </si>
  <si>
    <t>05 Bobwhite Pass</t>
  </si>
  <si>
    <t>Peyter Matignon</t>
  </si>
  <si>
    <t>pmatignono7@harvard.edu</t>
  </si>
  <si>
    <t>+44 (792) 626-3977</t>
  </si>
  <si>
    <t>3162 Arizona Way</t>
  </si>
  <si>
    <t>Kirkton</t>
  </si>
  <si>
    <t>KW10</t>
  </si>
  <si>
    <t>Claudie Weond</t>
  </si>
  <si>
    <t>cweondo8@theglobeandmail.com</t>
  </si>
  <si>
    <t>+1 (828) 335-1268</t>
  </si>
  <si>
    <t>41 Coolidge Way</t>
  </si>
  <si>
    <t>Modesty MacConnechie</t>
  </si>
  <si>
    <t>mmacconnechieo9@reuters.com</t>
  </si>
  <si>
    <t>+1 (304) 620-6008</t>
  </si>
  <si>
    <t>526 Onsgard Park</t>
  </si>
  <si>
    <t>Jaquenette Skentelbery</t>
  </si>
  <si>
    <t>jskentelberyoa@paypal.com</t>
  </si>
  <si>
    <t>+1 (713) 976-5419</t>
  </si>
  <si>
    <t>90235 Holy Cross Parkway</t>
  </si>
  <si>
    <t>Orazio Comber</t>
  </si>
  <si>
    <t>ocomberob@goo.gl</t>
  </si>
  <si>
    <t>+353 (947) 836-2302</t>
  </si>
  <si>
    <t>725 Autumn Leaf Place</t>
  </si>
  <si>
    <t>66934-67426-WC</t>
  </si>
  <si>
    <t>Domini Bram</t>
  </si>
  <si>
    <t>dbramoc@ifeng.com</t>
  </si>
  <si>
    <t>+1 (202) 790-0537</t>
  </si>
  <si>
    <t>7528 Luster Court</t>
  </si>
  <si>
    <t>Zachary Tramel</t>
  </si>
  <si>
    <t>ztramelod@netlog.com</t>
  </si>
  <si>
    <t>+1 (862) 925-5943</t>
  </si>
  <si>
    <t>28834 Wayridge Lane</t>
  </si>
  <si>
    <t>Izaak Primak</t>
  </si>
  <si>
    <t>+1 (206) 705-3979</t>
  </si>
  <si>
    <t>55 Buhler Pass</t>
  </si>
  <si>
    <t>Brittani Thoresbie</t>
  </si>
  <si>
    <t>+1 (303) 606-9146</t>
  </si>
  <si>
    <t>643 Logan Plaza</t>
  </si>
  <si>
    <t>Constanta Hatfull</t>
  </si>
  <si>
    <t>chatfullog@ebay.com</t>
  </si>
  <si>
    <t>+1 (815) 382-1966</t>
  </si>
  <si>
    <t>2 Nelson Alley</t>
  </si>
  <si>
    <t>Rockford</t>
  </si>
  <si>
    <t>Bobbe Castagneto</t>
  </si>
  <si>
    <t>+1 (406) 972-9050</t>
  </si>
  <si>
    <t>5 Moose Terrace</t>
  </si>
  <si>
    <t>32562-55185-DQ</t>
  </si>
  <si>
    <t>Chastity Swatman</t>
  </si>
  <si>
    <t>cswatmanoi@cbslocal.com</t>
  </si>
  <si>
    <t>+1 (404) 916-1168</t>
  </si>
  <si>
    <t>4 Eastwood Alley</t>
  </si>
  <si>
    <t>Lindon Agnolo</t>
  </si>
  <si>
    <t>lagnolooj@pinterest.com</t>
  </si>
  <si>
    <t>+1 (918) 228-6949</t>
  </si>
  <si>
    <t>82499 Mallard Lane</t>
  </si>
  <si>
    <t>Delainey Kiddy</t>
  </si>
  <si>
    <t>dkiddyok@fda.gov</t>
  </si>
  <si>
    <t>+1 (209) 103-3933</t>
  </si>
  <si>
    <t>66184 Melby Avenue</t>
  </si>
  <si>
    <t>Helli Petroulis</t>
  </si>
  <si>
    <t>hpetroulisol@state.tx.us</t>
  </si>
  <si>
    <t>+353 (783) 893-0842</t>
  </si>
  <si>
    <t>56 Hollow Ridge Circle</t>
  </si>
  <si>
    <t>Mullagh</t>
  </si>
  <si>
    <t>Marty Scholl</t>
  </si>
  <si>
    <t>mschollom@taobao.com</t>
  </si>
  <si>
    <t>+1 (415) 613-5939</t>
  </si>
  <si>
    <t>59992 Canary Crossing</t>
  </si>
  <si>
    <t>Kienan Ferson</t>
  </si>
  <si>
    <t>kfersonon@g.co</t>
  </si>
  <si>
    <t>+1 (251) 291-1195</t>
  </si>
  <si>
    <t>72997 Annamark Plaza</t>
  </si>
  <si>
    <t>Blake Kelloway</t>
  </si>
  <si>
    <t>bkellowayoo@omniture.com</t>
  </si>
  <si>
    <t>+1 (415) 757-3377</t>
  </si>
  <si>
    <t>7351 Sloan Pass</t>
  </si>
  <si>
    <t>Scarlett Oliffe</t>
  </si>
  <si>
    <t>soliffeop@yellowbook.com</t>
  </si>
  <si>
    <t>+1 (212) 198-9134</t>
  </si>
  <si>
    <t>1866 Ohio Point</t>
  </si>
  <si>
    <t>Kippie Marrison</t>
  </si>
  <si>
    <t>kmarrisonoq@dropbox.com</t>
  </si>
  <si>
    <t>+1 (303) 808-6803</t>
  </si>
  <si>
    <t>84 Sutherland Alley</t>
  </si>
  <si>
    <t>Celestia Dolohunty</t>
  </si>
  <si>
    <t>cdolohuntyor@dailymail.co.uk</t>
  </si>
  <si>
    <t>+1 (619) 353-0412</t>
  </si>
  <si>
    <t>836 Towne Court</t>
  </si>
  <si>
    <t>Patsy Vasilenko</t>
  </si>
  <si>
    <t>pvasilenkoos@addtoany.com</t>
  </si>
  <si>
    <t>+44 (116) 714-6469</t>
  </si>
  <si>
    <t>56 Ridge Oak Point</t>
  </si>
  <si>
    <t>Raphaela Schankelborg</t>
  </si>
  <si>
    <t>rschankelborgot@ameblo.jp</t>
  </si>
  <si>
    <t>528 Debs Terrace</t>
  </si>
  <si>
    <t>Sharity Wickens</t>
  </si>
  <si>
    <t>+353 (724) 224-5556</t>
  </si>
  <si>
    <t>5873 Lake View Parkway</t>
  </si>
  <si>
    <t>Cavan</t>
  </si>
  <si>
    <t>Derick Snow</t>
  </si>
  <si>
    <t>+1 (718) 461-3002</t>
  </si>
  <si>
    <t>813 La Follette Place</t>
  </si>
  <si>
    <t>Baxy Cargen</t>
  </si>
  <si>
    <t>bcargenow@geocities.jp</t>
  </si>
  <si>
    <t>+1 (253) 509-6510</t>
  </si>
  <si>
    <t>58 Carpenter Pass</t>
  </si>
  <si>
    <t>Ryann Stickler</t>
  </si>
  <si>
    <t>rsticklerox@printfriendly.com</t>
  </si>
  <si>
    <t>+44 (830) 367-6129</t>
  </si>
  <si>
    <t>471 Sage Center</t>
  </si>
  <si>
    <t>Daryn Cassius</t>
  </si>
  <si>
    <t>+1 (269) 398-0766</t>
  </si>
  <si>
    <t>19 Ridgeway Road</t>
  </si>
  <si>
    <t>Battle Creek</t>
  </si>
  <si>
    <t>06062-66586-TK</t>
  </si>
  <si>
    <t>Bud Danett</t>
  </si>
  <si>
    <t>bdanettoz@kickstarter.com</t>
  </si>
  <si>
    <t>3 Dennis Road</t>
  </si>
  <si>
    <t>Skelly Dolohunty</t>
  </si>
  <si>
    <t>+353 (239) 716-2717</t>
  </si>
  <si>
    <t>34010 Kensington Trail</t>
  </si>
  <si>
    <t>Ballymun</t>
  </si>
  <si>
    <t>Drake Jevon</t>
  </si>
  <si>
    <t>djevonp1@ibm.com</t>
  </si>
  <si>
    <t>+1 (832) 733-7027</t>
  </si>
  <si>
    <t>27430 Fairfield Parkway</t>
  </si>
  <si>
    <t>Hall Ranner</t>
  </si>
  <si>
    <t>hrannerp2@omniture.com</t>
  </si>
  <si>
    <t>+1 (513) 635-0251</t>
  </si>
  <si>
    <t>51 Sunfield Crossing</t>
  </si>
  <si>
    <t>Berkly Imrie</t>
  </si>
  <si>
    <t>bimriep3@addtoany.com</t>
  </si>
  <si>
    <t>+1 (559) 761-5288</t>
  </si>
  <si>
    <t>1815 Annamark Way</t>
  </si>
  <si>
    <t>Dorey Sopper</t>
  </si>
  <si>
    <t>dsopperp4@eventbrite.com</t>
  </si>
  <si>
    <t>+1 (612) 870-1604</t>
  </si>
  <si>
    <t>0244 Northfield Place</t>
  </si>
  <si>
    <t>Darcy Lochran</t>
  </si>
  <si>
    <t>+1 (915) 776-4578</t>
  </si>
  <si>
    <t>7464 Nobel Way</t>
  </si>
  <si>
    <t>Lauritz Ledgley</t>
  </si>
  <si>
    <t>lledgleyp6@de.vu</t>
  </si>
  <si>
    <t>+1 (515) 261-2295</t>
  </si>
  <si>
    <t>99138 Waywood Junction</t>
  </si>
  <si>
    <t>Tawnya Menary</t>
  </si>
  <si>
    <t>tmenaryp7@phoca.cz</t>
  </si>
  <si>
    <t>+1 (971) 467-6353</t>
  </si>
  <si>
    <t>5546 Kensington Hill</t>
  </si>
  <si>
    <t>Gustaf Ciccotti</t>
  </si>
  <si>
    <t>gciccottip8@so-net.ne.jp</t>
  </si>
  <si>
    <t>+1 (832) 392-5010</t>
  </si>
  <si>
    <t>94417 Boyd Trail</t>
  </si>
  <si>
    <t>Bobbe Renner</t>
  </si>
  <si>
    <t>+1 (919) 456-9860</t>
  </si>
  <si>
    <t>9 Westerfield Place</t>
  </si>
  <si>
    <t>Wilton Jallin</t>
  </si>
  <si>
    <t>wjallinpa@pcworld.com</t>
  </si>
  <si>
    <t>+1 (617) 201-1702</t>
  </si>
  <si>
    <t>6511 Haas Road</t>
  </si>
  <si>
    <t>Mindy Bogey</t>
  </si>
  <si>
    <t>mbogeypb@thetimes.co.uk</t>
  </si>
  <si>
    <t>+1 (202) 479-4238</t>
  </si>
  <si>
    <t>7791 Westend Point</t>
  </si>
  <si>
    <t>Paulie Fonzone</t>
  </si>
  <si>
    <t>+1 (518) 905-1184</t>
  </si>
  <si>
    <t>596 Manufacturers Alley</t>
  </si>
  <si>
    <t>Merrile Cobbledick</t>
  </si>
  <si>
    <t>mcobbledickpd@ucsd.edu</t>
  </si>
  <si>
    <t>+1 (520) 567-8210</t>
  </si>
  <si>
    <t>949 Nobel Plaza</t>
  </si>
  <si>
    <t>Antonius Lewry</t>
  </si>
  <si>
    <t>alewrype@whitehouse.gov</t>
  </si>
  <si>
    <t>+1 (334) 368-9435</t>
  </si>
  <si>
    <t>86 Pine View Pass</t>
  </si>
  <si>
    <t>Isis Hessel</t>
  </si>
  <si>
    <t>ihesselpf@ox.ac.uk</t>
  </si>
  <si>
    <t>+1 (907) 873-3538</t>
  </si>
  <si>
    <t>2900 Pennsylvania Court</t>
  </si>
  <si>
    <t>Fairbanks</t>
  </si>
  <si>
    <t>Harland Trematick</t>
  </si>
  <si>
    <t>1235 Shopko Point</t>
  </si>
  <si>
    <t>Chloris Sorrell</t>
  </si>
  <si>
    <t>csorrellph@amazon.com</t>
  </si>
  <si>
    <t>+44 (160) 225-1993</t>
  </si>
  <si>
    <t>5 Scott Lane</t>
  </si>
  <si>
    <t>S8</t>
  </si>
  <si>
    <t>11513-19816-IJ</t>
  </si>
  <si>
    <t>Odette Tocque</t>
  </si>
  <si>
    <t>otocquepi@abc.net.au</t>
  </si>
  <si>
    <t>+1 (786) 201-0196</t>
  </si>
  <si>
    <t>731 Anzinger Park</t>
  </si>
  <si>
    <t>Quintina Heavyside</t>
  </si>
  <si>
    <t>qheavysidepj@unc.edu</t>
  </si>
  <si>
    <t>+1 (859) 572-4305</t>
  </si>
  <si>
    <t>7995 Macpherson Drive</t>
  </si>
  <si>
    <t>Hadley Reuven</t>
  </si>
  <si>
    <t>hreuvenpk@whitehouse.gov</t>
  </si>
  <si>
    <t>+1 (616) 851-0525</t>
  </si>
  <si>
    <t>227 Burning Wood Drive</t>
  </si>
  <si>
    <t>Mitch Attwool</t>
  </si>
  <si>
    <t>mattwoolpl@nba.com</t>
  </si>
  <si>
    <t>+1 (515) 821-3701</t>
  </si>
  <si>
    <t>6229 Dawn Junction</t>
  </si>
  <si>
    <t>Charin Maplethorp</t>
  </si>
  <si>
    <t>35 Alpine Circle</t>
  </si>
  <si>
    <t>Goldie Wynes</t>
  </si>
  <si>
    <t>gwynespn@dagondesign.com</t>
  </si>
  <si>
    <t>+1 (512) 118-8603</t>
  </si>
  <si>
    <t>5251 Everett Way</t>
  </si>
  <si>
    <t>Celie MacCourt</t>
  </si>
  <si>
    <t>cmaccourtpo@amazon.com</t>
  </si>
  <si>
    <t>01678 4th Hill</t>
  </si>
  <si>
    <t>00841-75330-ZV</t>
  </si>
  <si>
    <t>Rori Ollin</t>
  </si>
  <si>
    <t>+1 (626) 704-3749</t>
  </si>
  <si>
    <t>05889 Heath Place</t>
  </si>
  <si>
    <t>Evy Wilsone</t>
  </si>
  <si>
    <t>ewilsonepq@eepurl.com</t>
  </si>
  <si>
    <t>+1 (202) 969-6382</t>
  </si>
  <si>
    <t>13130 Heffernan Point</t>
  </si>
  <si>
    <t>Dolores Duffie</t>
  </si>
  <si>
    <t>dduffiepr@time.com</t>
  </si>
  <si>
    <t>+1 (971) 936-3214</t>
  </si>
  <si>
    <t>3 Jenifer Circle</t>
  </si>
  <si>
    <t>Mathilda Matiasek</t>
  </si>
  <si>
    <t>mmatiasekps@ucoz.ru</t>
  </si>
  <si>
    <t>30867 Magdeline Way</t>
  </si>
  <si>
    <t>Jarred Camillo</t>
  </si>
  <si>
    <t>jcamillopt@shinystat.com</t>
  </si>
  <si>
    <t>+1 (202) 572-0994</t>
  </si>
  <si>
    <t>48965 Mesta Lane</t>
  </si>
  <si>
    <t>Kameko Philbrick</t>
  </si>
  <si>
    <t>kphilbrickpu@cdc.gov</t>
  </si>
  <si>
    <t>987 Westridge Terrace</t>
  </si>
  <si>
    <t>Mallory Shrimpling</t>
  </si>
  <si>
    <t>40 Declaration Point</t>
  </si>
  <si>
    <t>Barnett Sillis</t>
  </si>
  <si>
    <t>bsillispw@istockphoto.com</t>
  </si>
  <si>
    <t>+1 (305) 267-4961</t>
  </si>
  <si>
    <t>53 Shasta Plaza</t>
  </si>
  <si>
    <t>Brenn Dundredge</t>
  </si>
  <si>
    <t>+1 (405) 369-5173</t>
  </si>
  <si>
    <t>5 Morrow Street</t>
  </si>
  <si>
    <t>Read Cutts</t>
  </si>
  <si>
    <t>rcuttspy@techcrunch.com</t>
  </si>
  <si>
    <t>+1 (815) 758-8653</t>
  </si>
  <si>
    <t>820 Reinke Pass</t>
  </si>
  <si>
    <t>Michale Delves</t>
  </si>
  <si>
    <t>mdelvespz@nature.com</t>
  </si>
  <si>
    <t>+1 (334) 881-9178</t>
  </si>
  <si>
    <t>670 Shoshone Circle</t>
  </si>
  <si>
    <t>Devland Gritton</t>
  </si>
  <si>
    <t>dgrittonq0@nydailynews.com</t>
  </si>
  <si>
    <t>+1 (626) 968-5148</t>
  </si>
  <si>
    <t>095 Jenna Junction</t>
  </si>
  <si>
    <t>91240-83405-ZQ</t>
  </si>
  <si>
    <t>Caitlin Cattermull</t>
  </si>
  <si>
    <t>ccattermullq1@columbia.edu</t>
  </si>
  <si>
    <t>+1 (312) 880-3388</t>
  </si>
  <si>
    <t>1 Gina Street</t>
  </si>
  <si>
    <t>Dell Gut</t>
  </si>
  <si>
    <t>dgutq2@umich.edu</t>
  </si>
  <si>
    <t>+1 (281) 648-9915</t>
  </si>
  <si>
    <t>30506 Bowman Avenue</t>
  </si>
  <si>
    <t>Willy Pummery</t>
  </si>
  <si>
    <t>wpummeryq3@topsy.com</t>
  </si>
  <si>
    <t>+1 (231) 416-9594</t>
  </si>
  <si>
    <t>9795 Acker Plaza</t>
  </si>
  <si>
    <t>Muskegon</t>
  </si>
  <si>
    <t>Geoffrey Siuda</t>
  </si>
  <si>
    <t>gsiudaq4@nytimes.com</t>
  </si>
  <si>
    <t>+1 (202) 315-8135</t>
  </si>
  <si>
    <t>64284 Pearson Parkway</t>
  </si>
  <si>
    <t>Henderson Crowne</t>
  </si>
  <si>
    <t>hcrowneq5@wufoo.com</t>
  </si>
  <si>
    <t>+353 (476) 525-5512</t>
  </si>
  <si>
    <t>706 Eagan Lane</t>
  </si>
  <si>
    <t>Sallins</t>
  </si>
  <si>
    <t>W91</t>
  </si>
  <si>
    <t>Vernor Pawsey</t>
  </si>
  <si>
    <t>vpawseyq6@tiny.cc</t>
  </si>
  <si>
    <t>+1 (478) 568-4944</t>
  </si>
  <si>
    <t>883 Eagan Point</t>
  </si>
  <si>
    <t>Augustin Waterhouse</t>
  </si>
  <si>
    <t>awaterhouseq7@istockphoto.com</t>
  </si>
  <si>
    <t>+1 (318) 129-0806</t>
  </si>
  <si>
    <t>23530 Lake View Trail</t>
  </si>
  <si>
    <t>Fanchon Haughian</t>
  </si>
  <si>
    <t>fhaughianq8@1688.com</t>
  </si>
  <si>
    <t>+1 (253) 974-5538</t>
  </si>
  <si>
    <t>2017 Ronald Regan Trail</t>
  </si>
  <si>
    <t>Jaimie Hatz</t>
  </si>
  <si>
    <t>+1 (915) 920-9318</t>
  </si>
  <si>
    <t>3 Atwood Avenue</t>
  </si>
  <si>
    <t>Edeline Edney</t>
  </si>
  <si>
    <t>+1 (205) 866-7629</t>
  </si>
  <si>
    <t>43 Crest Line Road</t>
  </si>
  <si>
    <t>Rickie Faltin</t>
  </si>
  <si>
    <t>rfaltinqb@topsy.com</t>
  </si>
  <si>
    <t>2 Laurel Drive</t>
  </si>
  <si>
    <t>Gnni Cheeke</t>
  </si>
  <si>
    <t>gcheekeqc@sitemeter.com</t>
  </si>
  <si>
    <t>+44 (677) 694-1404</t>
  </si>
  <si>
    <t>934 Loomis Junction</t>
  </si>
  <si>
    <t>EC3M</t>
  </si>
  <si>
    <t>Gwenni Ratt</t>
  </si>
  <si>
    <t>grattqd@phpbb.com</t>
  </si>
  <si>
    <t>+353 (878) 618-9723</t>
  </si>
  <si>
    <t>55 Montana Road</t>
  </si>
  <si>
    <t>Castlemartyr</t>
  </si>
  <si>
    <t>H71</t>
  </si>
  <si>
    <t>Johnath Fairebrother</t>
  </si>
  <si>
    <t>+1 (302) 159-1841</t>
  </si>
  <si>
    <t>05 Bluestem Street</t>
  </si>
  <si>
    <t>Ingamar Eberlein</t>
  </si>
  <si>
    <t>ieberleinqf@hc360.com</t>
  </si>
  <si>
    <t>+1 (717) 323-3451</t>
  </si>
  <si>
    <t>8 Delaware Circle</t>
  </si>
  <si>
    <t>Jilly Dreng</t>
  </si>
  <si>
    <t>jdrengqg@uiuc.edu</t>
  </si>
  <si>
    <t>+353 (350) 974-1489</t>
  </si>
  <si>
    <t>0 Cardinal Park</t>
  </si>
  <si>
    <t>47723-84396-MT</t>
  </si>
  <si>
    <t>Jillane Jedrzej</t>
  </si>
  <si>
    <t>jjedrzejqh@dailymail.co.uk</t>
  </si>
  <si>
    <t>+1 (915) 844-8777</t>
  </si>
  <si>
    <t>8 Melby Hill</t>
  </si>
  <si>
    <t>48392-32021-EC</t>
  </si>
  <si>
    <t>Correy Lampel</t>
  </si>
  <si>
    <t>clampelqi@jimdo.com</t>
  </si>
  <si>
    <t>+1 (314) 143-0842</t>
  </si>
  <si>
    <t>445 Brown Way</t>
  </si>
  <si>
    <t>65786-21069-IP</t>
  </si>
  <si>
    <t>Dulcie Mapowder</t>
  </si>
  <si>
    <t>dmapowderqj@free.fr</t>
  </si>
  <si>
    <t>+1 (479) 381-2689</t>
  </si>
  <si>
    <t>557 Kipling Crossing</t>
  </si>
  <si>
    <t>89074-09459-KV</t>
  </si>
  <si>
    <t>Eward Dearman</t>
  </si>
  <si>
    <t>edearmanqk@redcross.org</t>
  </si>
  <si>
    <t>+1 (615) 958-6287</t>
  </si>
  <si>
    <t>22585 Monument Plaza</t>
  </si>
  <si>
    <t>44330-33172-IT</t>
  </si>
  <si>
    <t>Dominique Lenard</t>
  </si>
  <si>
    <t>dlenardql@bizjournals.com</t>
  </si>
  <si>
    <t>+1 (202) 883-2832</t>
  </si>
  <si>
    <t>6300 Evergreen Drive</t>
  </si>
  <si>
    <t>63349-66809-NF</t>
  </si>
  <si>
    <t>Lloyd Toffano</t>
  </si>
  <si>
    <t>ltoffanoqm@tripadvisor.com</t>
  </si>
  <si>
    <t>31039 Fieldstone Alley</t>
  </si>
  <si>
    <t>Inglewood</t>
  </si>
  <si>
    <t>Rhodie Strathern</t>
  </si>
  <si>
    <t>rstrathernqn@devhub.com</t>
  </si>
  <si>
    <t>63071 Warner Terrace</t>
  </si>
  <si>
    <t>Chad Miguel</t>
  </si>
  <si>
    <t>cmiguelqo@exblog.jp</t>
  </si>
  <si>
    <t>+1 (240) 449-8992</t>
  </si>
  <si>
    <t>83 Sauthoff Junction</t>
  </si>
  <si>
    <t>Florinda Matusovsky</t>
  </si>
  <si>
    <t>+1 (518) 618-9919</t>
  </si>
  <si>
    <t>2 Moland Court</t>
  </si>
  <si>
    <t>Morly Rocks</t>
  </si>
  <si>
    <t>mrocksqq@exblog.jp</t>
  </si>
  <si>
    <t>+353 (731) 124-0228</t>
  </si>
  <si>
    <t>21 Spenser Court</t>
  </si>
  <si>
    <t>Crossmolina</t>
  </si>
  <si>
    <t>Yuri Burrells</t>
  </si>
  <si>
    <t>yburrellsqr@vinaora.com</t>
  </si>
  <si>
    <t>+1 (859) 101-4742</t>
  </si>
  <si>
    <t>4 Brickson Park Court</t>
  </si>
  <si>
    <t>Cleopatra Goodrum</t>
  </si>
  <si>
    <t>cgoodrumqs@goodreads.com</t>
  </si>
  <si>
    <t>+1 (619) 944-5888</t>
  </si>
  <si>
    <t>94 Roxbury Road</t>
  </si>
  <si>
    <t>Joey Jefferys</t>
  </si>
  <si>
    <t>jjefferysqt@blog.com</t>
  </si>
  <si>
    <t>526 Helena Crossing</t>
  </si>
  <si>
    <t>Bearnard Wardell</t>
  </si>
  <si>
    <t>bwardellqu@adobe.com</t>
  </si>
  <si>
    <t>+1 (347) 311-2289</t>
  </si>
  <si>
    <t>57299 Tennessee Hill</t>
  </si>
  <si>
    <t>Zeke Walisiak</t>
  </si>
  <si>
    <t>zwalisiakqv@ucsd.edu</t>
  </si>
  <si>
    <t>+353 (848) 172-8155</t>
  </si>
  <si>
    <t>7 Birchwood Street</t>
  </si>
  <si>
    <t>Booterstown</t>
  </si>
  <si>
    <t>Wiley Leopold</t>
  </si>
  <si>
    <t>wleopoldqw@blogspot.com</t>
  </si>
  <si>
    <t>+1 (352) 173-9191</t>
  </si>
  <si>
    <t>5 Elmside Terrace</t>
  </si>
  <si>
    <t>Gainesville</t>
  </si>
  <si>
    <t>Chiarra Shalders</t>
  </si>
  <si>
    <t>cshaldersqx@cisco.com</t>
  </si>
  <si>
    <t>+1 (305) 787-2810</t>
  </si>
  <si>
    <t>445 Heath Terrace</t>
  </si>
  <si>
    <t>Sharl Southerill</t>
  </si>
  <si>
    <t>+1 (865) 959-4075</t>
  </si>
  <si>
    <t>39 Nelson Pass</t>
  </si>
  <si>
    <t>Noni Furber</t>
  </si>
  <si>
    <t>nfurberqz@jugem.jp</t>
  </si>
  <si>
    <t>+1 (817) 813-2784</t>
  </si>
  <si>
    <t>565 Sloan Avenue</t>
  </si>
  <si>
    <t>Dinah Crutcher</t>
  </si>
  <si>
    <t>+353 (706) 448-6304</t>
  </si>
  <si>
    <t>89147 Northport Trail</t>
  </si>
  <si>
    <t>Charlean Keave</t>
  </si>
  <si>
    <t>ckeaver1@ucoz.com</t>
  </si>
  <si>
    <t>+1 (850) 410-9647</t>
  </si>
  <si>
    <t>08019 Fairfield Pass</t>
  </si>
  <si>
    <t>Sada Roseborough</t>
  </si>
  <si>
    <t>sroseboroughr2@virginia.edu</t>
  </si>
  <si>
    <t>+1 (253) 735-5179</t>
  </si>
  <si>
    <t>779 Memorial Avenue</t>
  </si>
  <si>
    <t>Clayton Kingwell</t>
  </si>
  <si>
    <t>ckingwellr3@squarespace.com</t>
  </si>
  <si>
    <t>+353 (182) 469-0985</t>
  </si>
  <si>
    <t>947 Burrows Park</t>
  </si>
  <si>
    <t>Rathnew</t>
  </si>
  <si>
    <t>Kacy Canto</t>
  </si>
  <si>
    <t>kcantor4@gmpg.org</t>
  </si>
  <si>
    <t>+1 (260) 735-9621</t>
  </si>
  <si>
    <t>43 Doe Crossing Center</t>
  </si>
  <si>
    <t>Mab Blakemore</t>
  </si>
  <si>
    <t>mblakemorer5@nsw.gov.au</t>
  </si>
  <si>
    <t>+1 (806) 227-6812</t>
  </si>
  <si>
    <t>70 Crescent Oaks Junction</t>
  </si>
  <si>
    <t>58408-27638-IB</t>
  </si>
  <si>
    <t>Dedie Gooderridge</t>
  </si>
  <si>
    <t>dgooderridger6@lycos.com</t>
  </si>
  <si>
    <t>+1 (202) 793-3951</t>
  </si>
  <si>
    <t>181 Londonderry Circle</t>
  </si>
  <si>
    <t>Javier Causnett</t>
  </si>
  <si>
    <t>+1 (301) 396-9701</t>
  </si>
  <si>
    <t>511 Rowland Alley</t>
  </si>
  <si>
    <t>Silver Spring</t>
  </si>
  <si>
    <t>Demetris Micheli</t>
  </si>
  <si>
    <t>+1 (608) 138-8374</t>
  </si>
  <si>
    <t>33123 Rigney Pass</t>
  </si>
  <si>
    <t>Chloette Bernardot</t>
  </si>
  <si>
    <t>cbernardotr9@wix.com</t>
  </si>
  <si>
    <t>+1 (936) 783-5732</t>
  </si>
  <si>
    <t>6672 Cordelia Point</t>
  </si>
  <si>
    <t>Conroe</t>
  </si>
  <si>
    <t>Kim Kemery</t>
  </si>
  <si>
    <t>kkemeryra@t.co</t>
  </si>
  <si>
    <t>+1 (817) 407-3513</t>
  </si>
  <si>
    <t>95 Delladonna Parkway</t>
  </si>
  <si>
    <t>Fanchette Parlot</t>
  </si>
  <si>
    <t>fparlotrb@forbes.com</t>
  </si>
  <si>
    <t>+1 (614) 706-1246</t>
  </si>
  <si>
    <t>7765 Westridge Lane</t>
  </si>
  <si>
    <t>Ramon Cheak</t>
  </si>
  <si>
    <t>rcheakrc@tripadvisor.com</t>
  </si>
  <si>
    <t>23 Paget Point</t>
  </si>
  <si>
    <t>Bundoran</t>
  </si>
  <si>
    <t>Koressa O'Geneay</t>
  </si>
  <si>
    <t>kogeneayrd@utexas.edu</t>
  </si>
  <si>
    <t>+1 (303) 637-0326</t>
  </si>
  <si>
    <t>77 Rigney Hill</t>
  </si>
  <si>
    <t>Claudell Ayre</t>
  </si>
  <si>
    <t>cayrere@symantec.com</t>
  </si>
  <si>
    <t>+1 (386) 573-2575</t>
  </si>
  <si>
    <t>5645 Lotheville Crossing</t>
  </si>
  <si>
    <t>Daytona Beach</t>
  </si>
  <si>
    <t>Lorianne Kyneton</t>
  </si>
  <si>
    <t>lkynetonrf@macromedia.com</t>
  </si>
  <si>
    <t>+44 (618) 634-9365</t>
  </si>
  <si>
    <t>1926 3rd Center</t>
  </si>
  <si>
    <t>Adele McFayden</t>
  </si>
  <si>
    <t>+44 (123) 755-7484</t>
  </si>
  <si>
    <t>28 Darwin Terrace</t>
  </si>
  <si>
    <t>Wirral</t>
  </si>
  <si>
    <t>CH48</t>
  </si>
  <si>
    <t>Herta Layne</t>
  </si>
  <si>
    <t>+1 (636) 143-8338</t>
  </si>
  <si>
    <t>5495 Talisman Plaza</t>
  </si>
  <si>
    <t>98051-37183-SK</t>
  </si>
  <si>
    <t>Dierdre Scrigmour</t>
  </si>
  <si>
    <t>dscrigmourri@cnbc.com</t>
  </si>
  <si>
    <t>+1 (858) 976-1767</t>
  </si>
  <si>
    <t>018 Luster Pass</t>
  </si>
  <si>
    <t>Oceanside</t>
  </si>
  <si>
    <t>48689-81852-DT</t>
  </si>
  <si>
    <t>Romy Whittlesea</t>
  </si>
  <si>
    <t>+1 (423) 297-8063</t>
  </si>
  <si>
    <t>65 Reinke Point</t>
  </si>
  <si>
    <t>Desdemona Eye</t>
  </si>
  <si>
    <t>+353 (252) 896-2096</t>
  </si>
  <si>
    <t>191 Manitowish Crossing</t>
  </si>
  <si>
    <t>Margarette Sterland</t>
  </si>
  <si>
    <t>+1 (215) 872-6809</t>
  </si>
  <si>
    <t>5 Kenwood Pass</t>
  </si>
  <si>
    <t>Catharine Scoines</t>
  </si>
  <si>
    <t>+353 (693) 290-4775</t>
  </si>
  <si>
    <t>39192 Glendale Hill</t>
  </si>
  <si>
    <t>Jennica Tewelson</t>
  </si>
  <si>
    <t>jtewelsonrn@samsung.com</t>
  </si>
  <si>
    <t>+1 (469) 573-8379</t>
  </si>
  <si>
    <t>4040 Hoard Junction</t>
  </si>
  <si>
    <t>Marguerite Graves</t>
  </si>
  <si>
    <t>+1 (479) 204-9111</t>
  </si>
  <si>
    <t>91413 Scott Way</t>
  </si>
  <si>
    <t>10940-42739-ET</t>
  </si>
  <si>
    <t>Etan Featenby</t>
  </si>
  <si>
    <t>+1 (719) 416-9560</t>
  </si>
  <si>
    <t>885 Toban Plaza</t>
  </si>
  <si>
    <t>Nicolina Jenny</t>
  </si>
  <si>
    <t>njennyrq@bigcartel.com</t>
  </si>
  <si>
    <t>+1 (562) 679-4750</t>
  </si>
  <si>
    <t>6099 American Ash Court</t>
  </si>
  <si>
    <t>Vidovic Antonelli</t>
  </si>
  <si>
    <t>+44 (810) 927-9266</t>
  </si>
  <si>
    <t>3242 Corscot Pass</t>
  </si>
  <si>
    <t>EC1V</t>
  </si>
  <si>
    <t>Price per 100g</t>
  </si>
  <si>
    <t>Profit</t>
  </si>
  <si>
    <t>Ara</t>
  </si>
  <si>
    <t>L</t>
  </si>
  <si>
    <t>M</t>
  </si>
  <si>
    <t>D</t>
  </si>
  <si>
    <t>Rob</t>
  </si>
  <si>
    <t>Lib</t>
  </si>
  <si>
    <t>Exc</t>
  </si>
  <si>
    <t>Medium</t>
  </si>
  <si>
    <t>Light</t>
  </si>
  <si>
    <t>Dark</t>
  </si>
  <si>
    <t>Robusta</t>
  </si>
  <si>
    <t>Liberica</t>
  </si>
  <si>
    <t>Arabica</t>
  </si>
  <si>
    <t>Excelsa</t>
  </si>
  <si>
    <t>Coffee Type
Full Name</t>
  </si>
  <si>
    <t>Roast Type 
Full Name</t>
  </si>
  <si>
    <t>Grand Total</t>
  </si>
  <si>
    <t>2019</t>
  </si>
  <si>
    <t>2020</t>
  </si>
  <si>
    <t>2021</t>
  </si>
  <si>
    <t>2022</t>
  </si>
  <si>
    <t>Jan</t>
  </si>
  <si>
    <t>Feb</t>
  </si>
  <si>
    <t>Mar</t>
  </si>
  <si>
    <t>Apr</t>
  </si>
  <si>
    <t>May</t>
  </si>
  <si>
    <t>Jun</t>
  </si>
  <si>
    <t>Jul</t>
  </si>
  <si>
    <t>Aug</t>
  </si>
  <si>
    <t>Sep</t>
  </si>
  <si>
    <t>Oct</t>
  </si>
  <si>
    <t>Nov</t>
  </si>
  <si>
    <t>Dec</t>
  </si>
  <si>
    <t>Row Labels</t>
  </si>
  <si>
    <t>Sum of Sales</t>
  </si>
  <si>
    <t>Order Date (Year)</t>
  </si>
  <si>
    <t>Order Date (Month)</t>
  </si>
  <si>
    <t>Coffee Type Full Name</t>
  </si>
  <si>
    <t>Loyalty
Card</t>
  </si>
  <si>
    <t>Date</t>
  </si>
  <si>
    <t>QTY</t>
  </si>
  <si>
    <t>Name</t>
  </si>
  <si>
    <t>Loyalty 
Card</t>
  </si>
  <si>
    <t>Roast 
Type</t>
  </si>
  <si>
    <t>Using FILTER Function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</si>
</sst>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8">
    <numFmt numFmtId="8" formatCode="&quot;$&quot;#,##0.00_);[Red]\(&quot;$&quot;#,##0.00\)"/>
    <numFmt numFmtId="44" formatCode="_(&quot;$&quot;* #,##0.00_);_(&quot;$&quot;* \(#,##0.00\);_(&quot;$&quot;* &quot;-&quot;??_);_(@_)"/>
    <numFmt numFmtId="164" formatCode="0.0"/>
    <numFmt numFmtId="165" formatCode="[$-409]dd\-mmm\-yy;@"/>
    <numFmt numFmtId="166" formatCode="0.0\ &quot;kg&quot;"/>
    <numFmt numFmtId="167" formatCode="_([$$-409]* #,##0.00_);_([$$-409]* \(#,##0.00\);_([$$-409]* &quot;-&quot;??_);_(@_)"/>
    <numFmt numFmtId="168" formatCode="[$-409]d\-mmm\-yy;@"/>
    <numFmt numFmtId="169" formatCode=";;;"/>
  </numFmts>
  <fonts count="12" x14ac:knownFonts="1">
    <font>
      <sz val="11"/>
      <color theme="1"/>
      <name val="Calibri"/>
      <family val="2"/>
      <scheme val="minor"/>
    </font>
    <font>
      <sz val="11"/>
      <color indexed="8"/>
      <name val="Calibri"/>
      <family val="2"/>
    </font>
    <font>
      <sz val="8"/>
      <name val="Calibri"/>
      <family val="2"/>
      <scheme val="minor"/>
    </font>
    <font>
      <sz val="11"/>
      <name val="Calibri"/>
      <family val="2"/>
      <scheme val="minor"/>
    </font>
    <font>
      <sz val="11"/>
      <color theme="1"/>
      <name val="Calibri"/>
      <family val="2"/>
      <scheme val="minor"/>
    </font>
    <font>
      <b/>
      <sz val="11"/>
      <color theme="1"/>
      <name val="Calibri"/>
      <family val="2"/>
      <scheme val="minor"/>
    </font>
    <font>
      <sz val="11"/>
      <color rgb="FF660066"/>
      <name val="Calibri"/>
      <family val="2"/>
      <scheme val="minor"/>
    </font>
    <font>
      <b/>
      <i/>
      <sz val="11"/>
      <color theme="1"/>
      <name val="Calibri"/>
      <family val="2"/>
      <scheme val="minor"/>
    </font>
    <font>
      <i/>
      <sz val="11"/>
      <color theme="0"/>
      <name val="Calibri"/>
      <family val="2"/>
    </font>
    <font>
      <i/>
      <sz val="11"/>
      <color theme="0"/>
      <name val="Calibri"/>
      <family val="2"/>
      <scheme val="minor"/>
    </font>
    <font>
      <i/>
      <sz val="11"/>
      <color indexed="8"/>
      <name val="Calibri"/>
      <family val="2"/>
    </font>
    <font>
      <b/>
      <i/>
      <u/>
      <sz val="11"/>
      <color theme="1"/>
      <name val="Calibri"/>
      <family val="2"/>
      <scheme val="minor"/>
    </font>
  </fonts>
  <fills count="3">
    <fill>
      <patternFill patternType="none"/>
    </fill>
    <fill>
      <patternFill patternType="gray125"/>
    </fill>
    <fill>
      <patternFill patternType="solid">
        <fgColor theme="2"/>
        <bgColor indexed="64"/>
      </patternFill>
    </fill>
  </fills>
  <borders count="6">
    <border>
      <left/>
      <right/>
      <top/>
      <bottom/>
      <diagonal/>
    </border>
    <border>
      <left/>
      <right/>
      <top/>
      <bottom style="double">
        <color auto="1"/>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theme="0"/>
      </left>
      <right style="thin">
        <color theme="0"/>
      </right>
      <top style="thin">
        <color theme="0"/>
      </top>
      <bottom style="double">
        <color theme="1"/>
      </bottom>
      <diagonal/>
    </border>
  </borders>
  <cellStyleXfs count="2">
    <xf numFmtId="0" fontId="0" fillId="0" borderId="0"/>
    <xf numFmtId="44" fontId="4" fillId="0" borderId="0" applyFont="0" applyFill="0" applyBorder="0" applyAlignment="0" applyProtection="0"/>
  </cellStyleXfs>
  <cellXfs count="40">
    <xf numFmtId="0" fontId="0" fillId="0" borderId="0" xfId="0"/>
    <xf numFmtId="0" fontId="1" fillId="0" borderId="0" xfId="0" applyFont="1" applyAlignment="1">
      <alignment vertical="center"/>
    </xf>
    <xf numFmtId="164" fontId="0" fillId="0" borderId="0" xfId="0" applyNumberFormat="1"/>
    <xf numFmtId="165" fontId="1" fillId="0" borderId="0" xfId="0" applyNumberFormat="1" applyFont="1" applyAlignment="1">
      <alignment vertical="center"/>
    </xf>
    <xf numFmtId="166" fontId="0" fillId="0" borderId="0" xfId="0" applyNumberFormat="1"/>
    <xf numFmtId="167" fontId="0" fillId="0" borderId="0" xfId="0" applyNumberFormat="1"/>
    <xf numFmtId="0" fontId="0" fillId="0" borderId="0" xfId="0" pivotButton="1"/>
    <xf numFmtId="0" fontId="0" fillId="0" borderId="0" xfId="0" applyAlignment="1">
      <alignment horizontal="left"/>
    </xf>
    <xf numFmtId="0" fontId="3" fillId="0" borderId="0" xfId="0" applyFont="1"/>
    <xf numFmtId="44" fontId="0" fillId="0" borderId="0" xfId="0" applyNumberFormat="1"/>
    <xf numFmtId="0" fontId="6" fillId="0" borderId="0" xfId="0" applyFont="1"/>
    <xf numFmtId="0" fontId="0" fillId="0" borderId="0" xfId="0" applyAlignment="1">
      <alignment horizontal="center"/>
    </xf>
    <xf numFmtId="44" fontId="0" fillId="0" borderId="0" xfId="1" applyFont="1"/>
    <xf numFmtId="0" fontId="1" fillId="0" borderId="0" xfId="0" applyFont="1" applyAlignment="1">
      <alignment horizontal="center" vertical="center"/>
    </xf>
    <xf numFmtId="0" fontId="0" fillId="0" borderId="2" xfId="0" applyBorder="1"/>
    <xf numFmtId="0" fontId="0" fillId="0" borderId="3" xfId="0" applyBorder="1"/>
    <xf numFmtId="0" fontId="0" fillId="0" borderId="4" xfId="0" applyBorder="1"/>
    <xf numFmtId="168" fontId="0" fillId="0" borderId="2" xfId="0" applyNumberFormat="1" applyBorder="1"/>
    <xf numFmtId="168" fontId="0" fillId="0" borderId="3" xfId="0" applyNumberFormat="1" applyBorder="1"/>
    <xf numFmtId="8" fontId="0" fillId="0" borderId="0" xfId="0" applyNumberFormat="1"/>
    <xf numFmtId="8" fontId="0" fillId="0" borderId="2" xfId="0" applyNumberFormat="1" applyBorder="1"/>
    <xf numFmtId="0" fontId="0" fillId="0" borderId="3" xfId="0" applyBorder="1" applyAlignment="1">
      <alignment horizontal="center"/>
    </xf>
    <xf numFmtId="44" fontId="0" fillId="0" borderId="3" xfId="1" applyFont="1" applyBorder="1"/>
    <xf numFmtId="44" fontId="0" fillId="0" borderId="4" xfId="1" applyFont="1" applyBorder="1"/>
    <xf numFmtId="44" fontId="0" fillId="0" borderId="2" xfId="1" applyFont="1" applyBorder="1"/>
    <xf numFmtId="0" fontId="5" fillId="2" borderId="1" xfId="0" applyFont="1" applyFill="1" applyBorder="1" applyAlignment="1">
      <alignment horizontal="left"/>
    </xf>
    <xf numFmtId="14" fontId="5" fillId="2" borderId="1" xfId="0" applyNumberFormat="1" applyFont="1" applyFill="1" applyBorder="1" applyAlignment="1">
      <alignment horizontal="center"/>
    </xf>
    <xf numFmtId="0" fontId="5" fillId="2" borderId="1" xfId="0" applyFont="1" applyFill="1" applyBorder="1" applyAlignment="1">
      <alignment horizontal="center"/>
    </xf>
    <xf numFmtId="0" fontId="5" fillId="2" borderId="5" xfId="0" applyFont="1" applyFill="1" applyBorder="1"/>
    <xf numFmtId="0" fontId="8" fillId="0" borderId="0" xfId="0" applyFont="1" applyAlignment="1">
      <alignment horizontal="center" vertical="center"/>
    </xf>
    <xf numFmtId="0" fontId="9" fillId="0" borderId="0" xfId="0" applyFont="1" applyAlignment="1">
      <alignment horizontal="center" vertical="center"/>
    </xf>
    <xf numFmtId="0" fontId="9" fillId="0" borderId="0" xfId="0" applyFont="1" applyAlignment="1">
      <alignment horizontal="center" vertical="center" wrapText="1"/>
    </xf>
    <xf numFmtId="0" fontId="8" fillId="0" borderId="0" xfId="0" applyFont="1" applyAlignment="1">
      <alignment horizontal="center" vertical="center" wrapText="1"/>
    </xf>
    <xf numFmtId="0" fontId="10" fillId="0" borderId="0" xfId="0" applyFont="1" applyAlignment="1">
      <alignment vertical="center"/>
    </xf>
    <xf numFmtId="0" fontId="10" fillId="0" borderId="0" xfId="0" applyFont="1" applyAlignment="1">
      <alignment horizontal="center" vertical="center"/>
    </xf>
    <xf numFmtId="169" fontId="0" fillId="0" borderId="0" xfId="0" applyNumberFormat="1"/>
    <xf numFmtId="0" fontId="11" fillId="0" borderId="0" xfId="0" applyFont="1"/>
    <xf numFmtId="0" fontId="7" fillId="2" borderId="0" xfId="0" applyFont="1" applyFill="1" applyAlignment="1">
      <alignment horizontal="center"/>
    </xf>
    <xf numFmtId="0" fontId="0" fillId="0" borderId="0" xfId="0" applyBorder="1"/>
    <xf numFmtId="0" fontId="0" fillId="0" borderId="0" xfId="0" applyNumberFormat="1"/>
  </cellXfs>
  <cellStyles count="2">
    <cellStyle name="Currency" xfId="1" builtinId="4"/>
    <cellStyle name="Normal" xfId="0" builtinId="0"/>
  </cellStyles>
  <dxfs count="33">
    <dxf>
      <numFmt numFmtId="34" formatCode="_(&quot;$&quot;* #,##0.00_);_(&quot;$&quot;* \(#,##0.00\);_(&quot;$&quot;* &quot;-&quot;??_);_(@_)"/>
    </dxf>
    <dxf>
      <font>
        <color auto="1"/>
      </font>
    </dxf>
    <dxf>
      <numFmt numFmtId="34" formatCode="_(&quot;$&quot;* #,##0.00_);_(&quot;$&quot;* \(#,##0.00\);_(&quot;$&quot;* &quot;-&quot;??_);_(@_)"/>
    </dxf>
    <dxf>
      <font>
        <color auto="1"/>
      </font>
    </dxf>
    <dxf>
      <numFmt numFmtId="34" formatCode="_(&quot;$&quot;* #,##0.00_);_(&quot;$&quot;* \(#,##0.00\);_(&quot;$&quot;* &quot;-&quot;??_);_(@_)"/>
    </dxf>
    <dxf>
      <font>
        <color auto="1"/>
      </font>
    </dxf>
    <dxf>
      <numFmt numFmtId="34" formatCode="_(&quot;$&quot;* #,##0.00_);_(&quot;$&quot;* \(#,##0.00\);_(&quot;$&quot;* &quot;-&quot;??_);_(@_)"/>
    </dxf>
    <dxf>
      <font>
        <color auto="1"/>
      </font>
    </dxf>
    <dxf>
      <numFmt numFmtId="34" formatCode="_(&quot;$&quot;* #,##0.00_);_(&quot;$&quot;* \(#,##0.00\);_(&quot;$&quot;* &quot;-&quot;??_);_(@_)"/>
    </dxf>
    <dxf>
      <font>
        <color auto="1"/>
      </font>
    </dxf>
    <dxf>
      <numFmt numFmtId="34" formatCode="_(&quot;$&quot;* #,##0.00_);_(&quot;$&quot;* \(#,##0.00\);_(&quot;$&quot;* &quot;-&quot;??_);_(@_)"/>
    </dxf>
    <dxf>
      <font>
        <color auto="1"/>
      </font>
    </dxf>
    <dxf>
      <numFmt numFmtId="34" formatCode="_(&quot;$&quot;* #,##0.00_);_(&quot;$&quot;* \(#,##0.00\);_(&quot;$&quot;* &quot;-&quot;??_);_(@_)"/>
    </dxf>
    <dxf>
      <font>
        <color auto="1"/>
      </font>
    </dxf>
    <dxf>
      <numFmt numFmtId="0" formatCode="General"/>
      <alignment horizontal="center" vertical="bottom" textRotation="0" wrapText="0" indent="0" justifyLastLine="0" shrinkToFit="0" readingOrder="0"/>
    </dxf>
    <dxf>
      <numFmt numFmtId="167" formatCode="_([$$-409]* #,##0.00_);_([$$-409]* \(#,##0.00\);_([$$-409]* &quot;-&quot;??_);_(@_)"/>
    </dxf>
    <dxf>
      <numFmt numFmtId="167" formatCode="_([$$-409]* #,##0.00_);_([$$-409]* \(#,##0.00\);_([$$-409]* &quot;-&quot;??_);_(@_)"/>
    </dxf>
    <dxf>
      <numFmt numFmtId="167" formatCode="_([$$-409]* #,##0.00_);_([$$-409]* \(#,##0.00\);_([$$-409]* &quot;-&quot;??_);_(@_)"/>
    </dxf>
    <dxf>
      <numFmt numFmtId="166" formatCode="0.0\ &quot;kg&quot;"/>
    </dxf>
    <dxf>
      <alignment horizontal="center" vertical="bottom" textRotation="0" wrapText="0" indent="0" justifyLastLine="0" shrinkToFit="0" readingOrder="0"/>
    </dxf>
    <dxf>
      <font>
        <b val="0"/>
        <i/>
        <strike val="0"/>
        <condense val="0"/>
        <extend val="0"/>
        <outline val="0"/>
        <shadow val="0"/>
        <u val="none"/>
        <vertAlign val="baseline"/>
        <sz val="11"/>
        <color indexed="8"/>
        <name val="Calibri"/>
        <family val="2"/>
        <scheme val="none"/>
      </font>
      <numFmt numFmtId="0" formatCode="General"/>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165" formatCode="[$-409]dd\-mmm\-yy;@"/>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strike val="0"/>
        <condense val="0"/>
        <extend val="0"/>
        <outline val="0"/>
        <shadow val="0"/>
        <u val="none"/>
        <vertAlign val="baseline"/>
        <sz val="11"/>
        <color indexed="8"/>
        <name val="Calibri"/>
        <family val="2"/>
        <scheme val="none"/>
      </font>
      <alignment horizontal="center" vertical="center" textRotation="0" wrapText="0" indent="0" justifyLastLine="0" shrinkToFit="0" readingOrder="0"/>
    </dxf>
    <dxf>
      <font>
        <b/>
        <i val="0"/>
        <sz val="11"/>
        <color theme="0"/>
        <name val="Abadi"/>
        <family val="2"/>
        <scheme val="none"/>
      </font>
    </dxf>
    <dxf>
      <font>
        <b/>
        <i val="0"/>
        <sz val="11"/>
        <name val="Abadi"/>
        <family val="2"/>
        <scheme val="none"/>
      </font>
      <fill>
        <patternFill patternType="solid">
          <fgColor theme="0"/>
          <bgColor rgb="FF660066"/>
        </patternFill>
      </fill>
      <border>
        <left style="thin">
          <color theme="1" tint="-0.499984740745262"/>
        </left>
        <right style="thin">
          <color theme="1" tint="-0.499984740745262"/>
        </right>
        <top style="thin">
          <color theme="1" tint="-0.499984740745262"/>
        </top>
        <bottom style="thin">
          <color theme="1" tint="-0.499984740745262"/>
        </bottom>
      </border>
    </dxf>
    <dxf>
      <font>
        <b/>
        <i val="0"/>
        <sz val="11"/>
        <color theme="0"/>
        <name val="Abadi"/>
        <family val="2"/>
        <scheme val="none"/>
      </font>
      <fill>
        <patternFill>
          <bgColor rgb="FF660066"/>
        </patternFill>
      </fill>
    </dxf>
  </dxfs>
  <tableStyles count="2" defaultTableStyle="TableStyleMedium2" defaultPivotStyle="PivotStyleLight16">
    <tableStyle name="AMN" pivot="0" table="0" count="3" xr9:uid="{14253994-6D65-4379-8579-F4B56EE236F6}">
      <tableStyleElement type="wholeTable" dxfId="32"/>
    </tableStyle>
    <tableStyle name="Purple Time Line style" pivot="0" table="0" count="9" xr9:uid="{46188DCE-0412-42A4-93DC-E576EEBA38E8}">
      <tableStyleElement type="wholeTable" dxfId="31"/>
      <tableStyleElement type="headerRow" dxfId="30"/>
    </tableStyle>
  </tableStyles>
  <colors>
    <mruColors>
      <color rgb="FFFFFFFF"/>
      <color rgb="FF660066"/>
      <color rgb="FFA800A8"/>
      <color rgb="FF652C90"/>
      <color rgb="FF3A1361"/>
      <color rgb="FF8E008E"/>
      <color rgb="FF532476"/>
      <color rgb="FF990099"/>
      <color rgb="FFD60093"/>
      <color rgb="FF471777"/>
    </mruColors>
  </colors>
  <extLst>
    <ext xmlns:x14="http://schemas.microsoft.com/office/spreadsheetml/2009/9/main" uri="{46F421CA-312F-682f-3DD2-61675219B42D}">
      <x14:dxfs count="2">
        <dxf>
          <font>
            <b/>
            <i val="0"/>
          </font>
        </dxf>
        <dxf>
          <font>
            <b/>
            <i val="0"/>
            <strike/>
            <sz val="11"/>
            <name val="Abadi"/>
            <family val="2"/>
            <scheme val="none"/>
          </font>
          <fill>
            <patternFill patternType="solid">
              <bgColor rgb="FFCC00CC"/>
            </patternFill>
          </fill>
        </dxf>
      </x14:dxfs>
    </ext>
    <ext xmlns:x14="http://schemas.microsoft.com/office/spreadsheetml/2009/9/main" uri="{EB79DEF2-80B8-43e5-95BD-54CBDDF9020C}">
      <x14:slicerStyles defaultSlicerStyle="SlicerStyleLight1">
        <x14:slicerStyle name="AMN">
          <x14:slicerStyleElements>
            <x14:slicerStyleElement type="selectedItemWithData" dxfId="1"/>
            <x14:slicerStyleElement type="hoveredSelectedItemWithData" dxfId="0"/>
          </x14:slicerStyleElements>
        </x14:slicerStyle>
      </x14:slicerStyles>
    </ext>
    <ext xmlns:x15="http://schemas.microsoft.com/office/spreadsheetml/2010/11/main" uri="{A0A4C193-F2C1-4fcb-8827-314CF55A85BB}">
      <x15:dxfs count="7">
        <dxf>
          <fill>
            <patternFill>
              <bgColor theme="0"/>
            </patternFill>
          </fill>
        </dxf>
        <dxf>
          <fill>
            <patternFill patternType="solid">
              <fgColor theme="0" tint="-0.14996795556505021"/>
              <bgColor rgb="FFFFFFFF"/>
            </patternFill>
          </fill>
        </dxf>
        <dxf>
          <fill>
            <patternFill patternType="solid">
              <fgColor theme="0"/>
              <bgColor rgb="FFCC00CC"/>
            </patternFill>
          </fill>
        </dxf>
        <dxf>
          <font>
            <sz val="9"/>
            <color theme="0"/>
            <name val="Calibri"/>
            <family val="2"/>
            <scheme val="minor"/>
          </font>
        </dxf>
        <dxf>
          <font>
            <b/>
            <i val="0"/>
            <sz val="9"/>
            <color theme="0"/>
            <name val="Calibri"/>
            <family val="2"/>
            <scheme val="minor"/>
          </font>
        </dxf>
        <dxf>
          <font>
            <b val="0"/>
            <i/>
            <sz val="9"/>
            <color theme="0"/>
            <name val="Calibri"/>
            <family val="2"/>
            <scheme val="minor"/>
          </font>
        </dxf>
        <dxf>
          <font>
            <sz val="10"/>
            <color theme="0"/>
            <name val="Calibri"/>
            <family val="2"/>
            <scheme val="minor"/>
          </font>
        </dxf>
      </x15:dxfs>
    </ext>
    <ext xmlns:x15="http://schemas.microsoft.com/office/spreadsheetml/2010/11/main" uri="{9260A510-F301-46a8-8635-F512D64BE5F5}">
      <x15:timelineStyles defaultTimelineStyle="TimeSlicerStyleLight1">
        <x15:timelineStyle name="Purple Time Line style">
          <x15:timelineStyleElements>
            <x15:timelineStyleElement type="selectionLabel" dxfId="6"/>
            <x15:timelineStyleElement type="timeLevel" dxfId="5"/>
            <x15:timelineStyleElement type="periodLabel1" dxfId="4"/>
            <x15:timelineStyleElement type="periodLabel2" dxfId="3"/>
            <x15:timelineStyleElement type="selectedTimeBlock" dxfId="2"/>
            <x15:timelineStyleElement type="unselectedTimeBlock" dxfId="1"/>
            <x15:timelineStyleElement type="selectedTimeBlockSpace" dxfId="0"/>
          </x15:timelineStyleElements>
        </x15:timelineStyle>
      </x15:timelineStyles>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microsoft.com/office/2007/relationships/slicerCache" Target="slicerCaches/slicerCache2.xml"/><Relationship Id="rId18" Type="http://schemas.openxmlformats.org/officeDocument/2006/relationships/connections" Target="connections.xml"/><Relationship Id="rId3" Type="http://schemas.openxmlformats.org/officeDocument/2006/relationships/worksheet" Target="worksheets/sheet3.xml"/><Relationship Id="rId21" Type="http://schemas.openxmlformats.org/officeDocument/2006/relationships/sheetMetadata" Target="metadata.xml"/><Relationship Id="rId7" Type="http://schemas.openxmlformats.org/officeDocument/2006/relationships/worksheet" Target="worksheets/sheet7.xml"/><Relationship Id="rId12" Type="http://schemas.microsoft.com/office/2007/relationships/slicerCache" Target="slicerCaches/slicerCache1.xml"/><Relationship Id="rId17" Type="http://schemas.openxmlformats.org/officeDocument/2006/relationships/theme" Target="theme/theme1.xml"/><Relationship Id="rId2" Type="http://schemas.openxmlformats.org/officeDocument/2006/relationships/worksheet" Target="worksheets/sheet2.xml"/><Relationship Id="rId16" Type="http://schemas.microsoft.com/office/2011/relationships/timelineCache" Target="timelineCaches/timelineCache1.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4.xml"/><Relationship Id="rId5" Type="http://schemas.openxmlformats.org/officeDocument/2006/relationships/worksheet" Target="worksheets/sheet5.xml"/><Relationship Id="rId15" Type="http://schemas.openxmlformats.org/officeDocument/2006/relationships/pivotCacheDefinition" Target="pivotCache/pivotCacheDefinition5.xml"/><Relationship Id="rId23" Type="http://schemas.openxmlformats.org/officeDocument/2006/relationships/calcChain" Target="calcChain.xml"/><Relationship Id="rId10" Type="http://schemas.openxmlformats.org/officeDocument/2006/relationships/pivotCacheDefinition" Target="pivotCache/pivotCacheDefinition3.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pivotCacheDefinition" Target="pivotCache/pivotCacheDefinition2.xml"/><Relationship Id="rId14" Type="http://schemas.microsoft.com/office/2007/relationships/slicerCache" Target="slicerCaches/slicerCache3.xml"/><Relationship Id="rId22" Type="http://schemas.openxmlformats.org/officeDocument/2006/relationships/powerPivotData" Target="model/item.data"/></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 Analysis by data with MO.xlsx]Sales over time!PivotTable1</c:name>
    <c:fmtId val="2"/>
  </c:pivotSource>
  <c:chart>
    <c:title>
      <c:tx>
        <c:rich>
          <a:bodyPr rot="0" spcFirstLastPara="1" vertOverflow="ellipsis" vert="horz" wrap="square" anchor="ctr" anchorCtr="1"/>
          <a:lstStyle/>
          <a:p>
            <a:pPr>
              <a:defRPr sz="2000" b="0" i="0" u="none" strike="noStrike" kern="1200" spc="0" baseline="0">
                <a:solidFill>
                  <a:srgbClr val="38135D"/>
                </a:solidFill>
                <a:latin typeface="+mn-lt"/>
                <a:ea typeface="+mn-ea"/>
                <a:cs typeface="+mn-cs"/>
              </a:defRPr>
            </a:pPr>
            <a:r>
              <a:rPr lang="en-US" sz="2000" b="1" i="0">
                <a:latin typeface="Aptos Display" panose="020B0004020202020204" pitchFamily="34" charset="0"/>
              </a:rPr>
              <a:t>Total</a:t>
            </a:r>
            <a:r>
              <a:rPr lang="en-US" sz="2000" b="1" i="0" baseline="0">
                <a:latin typeface="Aptos Display" panose="020B0004020202020204" pitchFamily="34" charset="0"/>
              </a:rPr>
              <a:t> Sales Over Time</a:t>
            </a:r>
            <a:endParaRPr lang="en-US" sz="2000" b="1" i="0">
              <a:latin typeface="Aptos Display" panose="020B0004020202020204" pitchFamily="34" charset="0"/>
            </a:endParaRPr>
          </a:p>
        </c:rich>
      </c:tx>
      <c:overlay val="0"/>
      <c:spPr>
        <a:noFill/>
        <a:ln>
          <a:noFill/>
        </a:ln>
        <a:effectLst/>
      </c:spPr>
      <c:txPr>
        <a:bodyPr rot="0" spcFirstLastPara="1" vertOverflow="ellipsis" vert="horz" wrap="square" anchor="ctr" anchorCtr="1"/>
        <a:lstStyle/>
        <a:p>
          <a:pPr>
            <a:defRPr sz="2000" b="0" i="0" u="none" strike="noStrike" kern="1200" spc="0" baseline="0">
              <a:solidFill>
                <a:srgbClr val="38135D"/>
              </a:solidFill>
              <a:latin typeface="+mn-lt"/>
              <a:ea typeface="+mn-ea"/>
              <a:cs typeface="+mn-cs"/>
            </a:defRPr>
          </a:pPr>
          <a:endParaRPr lang="en-US"/>
        </a:p>
      </c:txPr>
    </c:title>
    <c:autoTitleDeleted val="0"/>
    <c:pivotFmts>
      <c:pivotFmt>
        <c:idx val="0"/>
        <c:spPr>
          <a:solidFill>
            <a:schemeClr val="accent1"/>
          </a:solidFill>
          <a:ln w="28575" cap="rnd">
            <a:solidFill>
              <a:srgbClr val="0099FF"/>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8135D"/>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rgbClr val="FF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8135D"/>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rgbClr val="33CC3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8135D"/>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rgbClr val="FFFF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8135D"/>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rgbClr val="0099FF"/>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8135D"/>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rgbClr val="FF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8135D"/>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rgbClr val="33CC3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8135D"/>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rgbClr val="FFFF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8135D"/>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rgbClr val="0099FF"/>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8135D"/>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rgbClr val="FF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8135D"/>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rgbClr val="33CC3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8135D"/>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rgbClr val="FFFF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8135D"/>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'Sales over time'!$C$1:$C$2</c:f>
              <c:strCache>
                <c:ptCount val="1"/>
                <c:pt idx="0">
                  <c:v>Arabica</c:v>
                </c:pt>
              </c:strCache>
            </c:strRef>
          </c:tx>
          <c:spPr>
            <a:ln w="28575" cap="rnd">
              <a:solidFill>
                <a:srgbClr val="0099FF"/>
              </a:solidFill>
              <a:round/>
            </a:ln>
            <a:effectLst/>
          </c:spPr>
          <c:marker>
            <c:symbol val="none"/>
          </c:marker>
          <c:cat>
            <c:multiLvlStrRef>
              <c:f>'Sales over time'!$A$3:$B$47</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'Sales over time'!$C$3:$C$47</c:f>
              <c:numCache>
                <c:formatCode>General</c:formatCode>
                <c:ptCount val="44"/>
                <c:pt idx="0">
                  <c:v>186.85499999999999</c:v>
                </c:pt>
                <c:pt idx="1">
                  <c:v>251.96499999999997</c:v>
                </c:pt>
                <c:pt idx="2">
                  <c:v>224.94499999999999</c:v>
                </c:pt>
                <c:pt idx="3">
                  <c:v>307.12</c:v>
                </c:pt>
                <c:pt idx="4">
                  <c:v>53.664999999999992</c:v>
                </c:pt>
                <c:pt idx="5">
                  <c:v>163.01999999999998</c:v>
                </c:pt>
                <c:pt idx="6">
                  <c:v>345.02</c:v>
                </c:pt>
                <c:pt idx="7">
                  <c:v>334.89</c:v>
                </c:pt>
                <c:pt idx="8">
                  <c:v>178.70999999999998</c:v>
                </c:pt>
                <c:pt idx="9">
                  <c:v>301.98500000000001</c:v>
                </c:pt>
                <c:pt idx="10">
                  <c:v>312.83499999999998</c:v>
                </c:pt>
                <c:pt idx="11">
                  <c:v>265.62</c:v>
                </c:pt>
                <c:pt idx="12">
                  <c:v>47.25</c:v>
                </c:pt>
                <c:pt idx="13">
                  <c:v>745.44999999999993</c:v>
                </c:pt>
                <c:pt idx="14">
                  <c:v>130.47</c:v>
                </c:pt>
                <c:pt idx="15">
                  <c:v>27</c:v>
                </c:pt>
                <c:pt idx="16">
                  <c:v>255.11499999999995</c:v>
                </c:pt>
                <c:pt idx="17">
                  <c:v>584.78999999999985</c:v>
                </c:pt>
                <c:pt idx="18">
                  <c:v>430.62</c:v>
                </c:pt>
                <c:pt idx="19">
                  <c:v>22.5</c:v>
                </c:pt>
                <c:pt idx="20">
                  <c:v>126.14999999999999</c:v>
                </c:pt>
                <c:pt idx="21">
                  <c:v>376.03</c:v>
                </c:pt>
                <c:pt idx="22">
                  <c:v>515.17999999999995</c:v>
                </c:pt>
                <c:pt idx="23">
                  <c:v>95.859999999999985</c:v>
                </c:pt>
                <c:pt idx="24">
                  <c:v>258.34500000000003</c:v>
                </c:pt>
                <c:pt idx="25">
                  <c:v>342.2</c:v>
                </c:pt>
                <c:pt idx="26">
                  <c:v>418.30499999999989</c:v>
                </c:pt>
                <c:pt idx="27">
                  <c:v>102.32999999999998</c:v>
                </c:pt>
                <c:pt idx="28">
                  <c:v>234.71999999999997</c:v>
                </c:pt>
                <c:pt idx="29">
                  <c:v>430.39</c:v>
                </c:pt>
                <c:pt idx="30">
                  <c:v>109.005</c:v>
                </c:pt>
                <c:pt idx="31">
                  <c:v>287.52499999999998</c:v>
                </c:pt>
                <c:pt idx="32">
                  <c:v>840.92999999999984</c:v>
                </c:pt>
                <c:pt idx="33">
                  <c:v>299.07</c:v>
                </c:pt>
                <c:pt idx="34">
                  <c:v>323.32499999999999</c:v>
                </c:pt>
                <c:pt idx="35">
                  <c:v>399.48499999999996</c:v>
                </c:pt>
                <c:pt idx="36">
                  <c:v>112.69499999999999</c:v>
                </c:pt>
                <c:pt idx="37">
                  <c:v>114.87999999999998</c:v>
                </c:pt>
                <c:pt idx="38">
                  <c:v>277.76</c:v>
                </c:pt>
                <c:pt idx="39">
                  <c:v>197.89499999999998</c:v>
                </c:pt>
                <c:pt idx="40">
                  <c:v>193.11499999999998</c:v>
                </c:pt>
                <c:pt idx="41">
                  <c:v>179.79</c:v>
                </c:pt>
                <c:pt idx="42">
                  <c:v>247.28999999999996</c:v>
                </c:pt>
                <c:pt idx="43">
                  <c:v>116.39499999999998</c:v>
                </c:pt>
              </c:numCache>
            </c:numRef>
          </c:val>
          <c:smooth val="0"/>
          <c:extLst>
            <c:ext xmlns:c16="http://schemas.microsoft.com/office/drawing/2014/chart" uri="{C3380CC4-5D6E-409C-BE32-E72D297353CC}">
              <c16:uniqueId val="{00000000-73BD-4A7D-9C76-37C5FF5F6157}"/>
            </c:ext>
          </c:extLst>
        </c:ser>
        <c:ser>
          <c:idx val="1"/>
          <c:order val="1"/>
          <c:tx>
            <c:strRef>
              <c:f>'Sales over time'!$D$1:$D$2</c:f>
              <c:strCache>
                <c:ptCount val="1"/>
                <c:pt idx="0">
                  <c:v>Excelsa</c:v>
                </c:pt>
              </c:strCache>
            </c:strRef>
          </c:tx>
          <c:spPr>
            <a:ln w="28575" cap="rnd">
              <a:solidFill>
                <a:srgbClr val="FF0000"/>
              </a:solidFill>
              <a:round/>
            </a:ln>
            <a:effectLst/>
          </c:spPr>
          <c:marker>
            <c:symbol val="none"/>
          </c:marker>
          <c:cat>
            <c:multiLvlStrRef>
              <c:f>'Sales over time'!$A$3:$B$47</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'Sales over time'!$D$3:$D$47</c:f>
              <c:numCache>
                <c:formatCode>General</c:formatCode>
                <c:ptCount val="44"/>
                <c:pt idx="0">
                  <c:v>305.97000000000003</c:v>
                </c:pt>
                <c:pt idx="1">
                  <c:v>129.46</c:v>
                </c:pt>
                <c:pt idx="2">
                  <c:v>349.12</c:v>
                </c:pt>
                <c:pt idx="3">
                  <c:v>681.07499999999993</c:v>
                </c:pt>
                <c:pt idx="4">
                  <c:v>83.025000000000006</c:v>
                </c:pt>
                <c:pt idx="5">
                  <c:v>678.3599999999999</c:v>
                </c:pt>
                <c:pt idx="6">
                  <c:v>273.86999999999995</c:v>
                </c:pt>
                <c:pt idx="7">
                  <c:v>70.95</c:v>
                </c:pt>
                <c:pt idx="8">
                  <c:v>166.1</c:v>
                </c:pt>
                <c:pt idx="9">
                  <c:v>153.76499999999999</c:v>
                </c:pt>
                <c:pt idx="10">
                  <c:v>63.249999999999993</c:v>
                </c:pt>
                <c:pt idx="11">
                  <c:v>526.51499999999987</c:v>
                </c:pt>
                <c:pt idx="12">
                  <c:v>65.805000000000007</c:v>
                </c:pt>
                <c:pt idx="13">
                  <c:v>428.88499999999999</c:v>
                </c:pt>
                <c:pt idx="14">
                  <c:v>271.48500000000001</c:v>
                </c:pt>
                <c:pt idx="15">
                  <c:v>347.26</c:v>
                </c:pt>
                <c:pt idx="16">
                  <c:v>541.73</c:v>
                </c:pt>
                <c:pt idx="17">
                  <c:v>357.42999999999995</c:v>
                </c:pt>
                <c:pt idx="18">
                  <c:v>227.42500000000001</c:v>
                </c:pt>
                <c:pt idx="19">
                  <c:v>77.72</c:v>
                </c:pt>
                <c:pt idx="20">
                  <c:v>195.11</c:v>
                </c:pt>
                <c:pt idx="21">
                  <c:v>523.24</c:v>
                </c:pt>
                <c:pt idx="22">
                  <c:v>142.56</c:v>
                </c:pt>
                <c:pt idx="23">
                  <c:v>484.76</c:v>
                </c:pt>
                <c:pt idx="24">
                  <c:v>139.625</c:v>
                </c:pt>
                <c:pt idx="25">
                  <c:v>284.24999999999994</c:v>
                </c:pt>
                <c:pt idx="26">
                  <c:v>468.125</c:v>
                </c:pt>
                <c:pt idx="27">
                  <c:v>242.14000000000001</c:v>
                </c:pt>
                <c:pt idx="28">
                  <c:v>133.08000000000001</c:v>
                </c:pt>
                <c:pt idx="29">
                  <c:v>136.20500000000001</c:v>
                </c:pt>
                <c:pt idx="30">
                  <c:v>393.57499999999999</c:v>
                </c:pt>
                <c:pt idx="31">
                  <c:v>288.67</c:v>
                </c:pt>
                <c:pt idx="32">
                  <c:v>409.875</c:v>
                </c:pt>
                <c:pt idx="33">
                  <c:v>260.32499999999999</c:v>
                </c:pt>
                <c:pt idx="34">
                  <c:v>565.57000000000005</c:v>
                </c:pt>
                <c:pt idx="35">
                  <c:v>148.19999999999999</c:v>
                </c:pt>
                <c:pt idx="36">
                  <c:v>166.32</c:v>
                </c:pt>
                <c:pt idx="37">
                  <c:v>133.815</c:v>
                </c:pt>
                <c:pt idx="38">
                  <c:v>175.41</c:v>
                </c:pt>
                <c:pt idx="39">
                  <c:v>289.755</c:v>
                </c:pt>
                <c:pt idx="40">
                  <c:v>212.49499999999998</c:v>
                </c:pt>
                <c:pt idx="41">
                  <c:v>426.2</c:v>
                </c:pt>
                <c:pt idx="42">
                  <c:v>246.685</c:v>
                </c:pt>
                <c:pt idx="43">
                  <c:v>41.25</c:v>
                </c:pt>
              </c:numCache>
            </c:numRef>
          </c:val>
          <c:smooth val="0"/>
          <c:extLst>
            <c:ext xmlns:c16="http://schemas.microsoft.com/office/drawing/2014/chart" uri="{C3380CC4-5D6E-409C-BE32-E72D297353CC}">
              <c16:uniqueId val="{00000001-73BD-4A7D-9C76-37C5FF5F6157}"/>
            </c:ext>
          </c:extLst>
        </c:ser>
        <c:ser>
          <c:idx val="2"/>
          <c:order val="2"/>
          <c:tx>
            <c:strRef>
              <c:f>'Sales over time'!$E$1:$E$2</c:f>
              <c:strCache>
                <c:ptCount val="1"/>
                <c:pt idx="0">
                  <c:v>Liberica</c:v>
                </c:pt>
              </c:strCache>
            </c:strRef>
          </c:tx>
          <c:spPr>
            <a:ln w="28575" cap="rnd">
              <a:solidFill>
                <a:srgbClr val="33CC33"/>
              </a:solidFill>
              <a:round/>
            </a:ln>
            <a:effectLst/>
          </c:spPr>
          <c:marker>
            <c:symbol val="none"/>
          </c:marker>
          <c:cat>
            <c:multiLvlStrRef>
              <c:f>'Sales over time'!$A$3:$B$47</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'Sales over time'!$E$3:$E$47</c:f>
              <c:numCache>
                <c:formatCode>General</c:formatCode>
                <c:ptCount val="44"/>
                <c:pt idx="0">
                  <c:v>213.15999999999997</c:v>
                </c:pt>
                <c:pt idx="1">
                  <c:v>434.03999999999996</c:v>
                </c:pt>
                <c:pt idx="2">
                  <c:v>321.04000000000002</c:v>
                </c:pt>
                <c:pt idx="3">
                  <c:v>533.70499999999993</c:v>
                </c:pt>
                <c:pt idx="4">
                  <c:v>193.83499999999998</c:v>
                </c:pt>
                <c:pt idx="5">
                  <c:v>171.04500000000002</c:v>
                </c:pt>
                <c:pt idx="6">
                  <c:v>184.12999999999997</c:v>
                </c:pt>
                <c:pt idx="7">
                  <c:v>134.23000000000002</c:v>
                </c:pt>
                <c:pt idx="8">
                  <c:v>439.30999999999995</c:v>
                </c:pt>
                <c:pt idx="9">
                  <c:v>215.55499999999998</c:v>
                </c:pt>
                <c:pt idx="10">
                  <c:v>350.89500000000004</c:v>
                </c:pt>
                <c:pt idx="11">
                  <c:v>187.06</c:v>
                </c:pt>
                <c:pt idx="12">
                  <c:v>274.67500000000001</c:v>
                </c:pt>
                <c:pt idx="13">
                  <c:v>194.17499999999998</c:v>
                </c:pt>
                <c:pt idx="14">
                  <c:v>281.20499999999998</c:v>
                </c:pt>
                <c:pt idx="15">
                  <c:v>147.51</c:v>
                </c:pt>
                <c:pt idx="16">
                  <c:v>83.43</c:v>
                </c:pt>
                <c:pt idx="17">
                  <c:v>355.34</c:v>
                </c:pt>
                <c:pt idx="18">
                  <c:v>236.315</c:v>
                </c:pt>
                <c:pt idx="19">
                  <c:v>60.5</c:v>
                </c:pt>
                <c:pt idx="20">
                  <c:v>89.13</c:v>
                </c:pt>
                <c:pt idx="21">
                  <c:v>440.96499999999997</c:v>
                </c:pt>
                <c:pt idx="22">
                  <c:v>347.03999999999996</c:v>
                </c:pt>
                <c:pt idx="23">
                  <c:v>94.17</c:v>
                </c:pt>
                <c:pt idx="24">
                  <c:v>279.52000000000004</c:v>
                </c:pt>
                <c:pt idx="25">
                  <c:v>251.83</c:v>
                </c:pt>
                <c:pt idx="26">
                  <c:v>405.05500000000006</c:v>
                </c:pt>
                <c:pt idx="27">
                  <c:v>554.875</c:v>
                </c:pt>
                <c:pt idx="28">
                  <c:v>267.2</c:v>
                </c:pt>
                <c:pt idx="29">
                  <c:v>209.6</c:v>
                </c:pt>
                <c:pt idx="30">
                  <c:v>61.034999999999997</c:v>
                </c:pt>
                <c:pt idx="31">
                  <c:v>125.58</c:v>
                </c:pt>
                <c:pt idx="32">
                  <c:v>171.32999999999998</c:v>
                </c:pt>
                <c:pt idx="33">
                  <c:v>584.64</c:v>
                </c:pt>
                <c:pt idx="34">
                  <c:v>537.80999999999995</c:v>
                </c:pt>
                <c:pt idx="35">
                  <c:v>388.21999999999997</c:v>
                </c:pt>
                <c:pt idx="36">
                  <c:v>843.71499999999992</c:v>
                </c:pt>
                <c:pt idx="37">
                  <c:v>91.175000000000011</c:v>
                </c:pt>
                <c:pt idx="38">
                  <c:v>462.50999999999993</c:v>
                </c:pt>
                <c:pt idx="39">
                  <c:v>88.545000000000002</c:v>
                </c:pt>
                <c:pt idx="40">
                  <c:v>292.29000000000002</c:v>
                </c:pt>
                <c:pt idx="41">
                  <c:v>170.08999999999997</c:v>
                </c:pt>
                <c:pt idx="42">
                  <c:v>271.05499999999995</c:v>
                </c:pt>
                <c:pt idx="43">
                  <c:v>15.54</c:v>
                </c:pt>
              </c:numCache>
            </c:numRef>
          </c:val>
          <c:smooth val="0"/>
          <c:extLst>
            <c:ext xmlns:c16="http://schemas.microsoft.com/office/drawing/2014/chart" uri="{C3380CC4-5D6E-409C-BE32-E72D297353CC}">
              <c16:uniqueId val="{00000002-73BD-4A7D-9C76-37C5FF5F6157}"/>
            </c:ext>
          </c:extLst>
        </c:ser>
        <c:ser>
          <c:idx val="3"/>
          <c:order val="3"/>
          <c:tx>
            <c:strRef>
              <c:f>'Sales over time'!$F$1:$F$2</c:f>
              <c:strCache>
                <c:ptCount val="1"/>
                <c:pt idx="0">
                  <c:v>Robusta</c:v>
                </c:pt>
              </c:strCache>
            </c:strRef>
          </c:tx>
          <c:spPr>
            <a:ln w="28575" cap="rnd">
              <a:solidFill>
                <a:srgbClr val="FFFF00"/>
              </a:solidFill>
              <a:round/>
            </a:ln>
            <a:effectLst/>
          </c:spPr>
          <c:marker>
            <c:symbol val="none"/>
          </c:marker>
          <c:cat>
            <c:multiLvlStrRef>
              <c:f>'Sales over time'!$A$3:$B$47</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'Sales over time'!$F$3:$F$47</c:f>
              <c:numCache>
                <c:formatCode>General</c:formatCode>
                <c:ptCount val="44"/>
                <c:pt idx="0">
                  <c:v>123</c:v>
                </c:pt>
                <c:pt idx="1">
                  <c:v>171.93999999999997</c:v>
                </c:pt>
                <c:pt idx="2">
                  <c:v>126.035</c:v>
                </c:pt>
                <c:pt idx="3">
                  <c:v>158.85</c:v>
                </c:pt>
                <c:pt idx="4">
                  <c:v>68.039999999999992</c:v>
                </c:pt>
                <c:pt idx="5">
                  <c:v>372.255</c:v>
                </c:pt>
                <c:pt idx="6">
                  <c:v>201.11499999999998</c:v>
                </c:pt>
                <c:pt idx="7">
                  <c:v>166.27499999999998</c:v>
                </c:pt>
                <c:pt idx="8">
                  <c:v>492.9</c:v>
                </c:pt>
                <c:pt idx="9">
                  <c:v>213.66499999999999</c:v>
                </c:pt>
                <c:pt idx="10">
                  <c:v>96.405000000000001</c:v>
                </c:pt>
                <c:pt idx="11">
                  <c:v>210.58999999999997</c:v>
                </c:pt>
                <c:pt idx="12">
                  <c:v>179.22</c:v>
                </c:pt>
                <c:pt idx="13">
                  <c:v>429.82999999999993</c:v>
                </c:pt>
                <c:pt idx="14">
                  <c:v>231.63000000000002</c:v>
                </c:pt>
                <c:pt idx="15">
                  <c:v>240.04</c:v>
                </c:pt>
                <c:pt idx="16">
                  <c:v>59.079999999999991</c:v>
                </c:pt>
                <c:pt idx="17">
                  <c:v>140.88</c:v>
                </c:pt>
                <c:pt idx="18">
                  <c:v>414.58499999999992</c:v>
                </c:pt>
                <c:pt idx="19">
                  <c:v>139.67999999999998</c:v>
                </c:pt>
                <c:pt idx="20">
                  <c:v>302.65999999999997</c:v>
                </c:pt>
                <c:pt idx="21">
                  <c:v>174.46999999999997</c:v>
                </c:pt>
                <c:pt idx="22">
                  <c:v>104.08499999999999</c:v>
                </c:pt>
                <c:pt idx="23">
                  <c:v>77.10499999999999</c:v>
                </c:pt>
                <c:pt idx="24">
                  <c:v>160.19499999999999</c:v>
                </c:pt>
                <c:pt idx="25">
                  <c:v>80.550000000000011</c:v>
                </c:pt>
                <c:pt idx="26">
                  <c:v>253.15499999999997</c:v>
                </c:pt>
                <c:pt idx="27">
                  <c:v>106.23999999999998</c:v>
                </c:pt>
                <c:pt idx="28">
                  <c:v>272.68999999999994</c:v>
                </c:pt>
                <c:pt idx="29">
                  <c:v>88.334999999999994</c:v>
                </c:pt>
                <c:pt idx="30">
                  <c:v>199.48999999999998</c:v>
                </c:pt>
                <c:pt idx="31">
                  <c:v>374.13499999999999</c:v>
                </c:pt>
                <c:pt idx="32">
                  <c:v>221.43999999999997</c:v>
                </c:pt>
                <c:pt idx="33">
                  <c:v>256.36500000000001</c:v>
                </c:pt>
                <c:pt idx="34">
                  <c:v>189.47499999999999</c:v>
                </c:pt>
                <c:pt idx="35">
                  <c:v>212.07499999999999</c:v>
                </c:pt>
                <c:pt idx="36">
                  <c:v>146.685</c:v>
                </c:pt>
                <c:pt idx="37">
                  <c:v>53.759999999999991</c:v>
                </c:pt>
                <c:pt idx="38">
                  <c:v>399.52499999999998</c:v>
                </c:pt>
                <c:pt idx="39">
                  <c:v>200.25499999999997</c:v>
                </c:pt>
                <c:pt idx="40">
                  <c:v>304.46999999999997</c:v>
                </c:pt>
                <c:pt idx="41">
                  <c:v>379.31</c:v>
                </c:pt>
                <c:pt idx="42">
                  <c:v>141.69999999999999</c:v>
                </c:pt>
                <c:pt idx="43">
                  <c:v>71.06</c:v>
                </c:pt>
              </c:numCache>
            </c:numRef>
          </c:val>
          <c:smooth val="0"/>
          <c:extLst>
            <c:ext xmlns:c16="http://schemas.microsoft.com/office/drawing/2014/chart" uri="{C3380CC4-5D6E-409C-BE32-E72D297353CC}">
              <c16:uniqueId val="{00000003-73BD-4A7D-9C76-37C5FF5F6157}"/>
            </c:ext>
          </c:extLst>
        </c:ser>
        <c:dLbls>
          <c:showLegendKey val="0"/>
          <c:showVal val="0"/>
          <c:showCatName val="0"/>
          <c:showSerName val="0"/>
          <c:showPercent val="0"/>
          <c:showBubbleSize val="0"/>
        </c:dLbls>
        <c:smooth val="0"/>
        <c:axId val="823190896"/>
        <c:axId val="823194856"/>
      </c:lineChart>
      <c:catAx>
        <c:axId val="8231908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0" i="0" u="none" strike="noStrike" kern="1200" baseline="0">
                <a:solidFill>
                  <a:srgbClr val="38135D"/>
                </a:solidFill>
                <a:latin typeface="+mn-lt"/>
                <a:ea typeface="+mn-ea"/>
                <a:cs typeface="+mn-cs"/>
              </a:defRPr>
            </a:pPr>
            <a:endParaRPr lang="en-US"/>
          </a:p>
        </c:txPr>
        <c:crossAx val="823194856"/>
        <c:crosses val="autoZero"/>
        <c:auto val="1"/>
        <c:lblAlgn val="ctr"/>
        <c:lblOffset val="100"/>
        <c:noMultiLvlLbl val="0"/>
      </c:catAx>
      <c:valAx>
        <c:axId val="823194856"/>
        <c:scaling>
          <c:orientation val="minMax"/>
        </c:scaling>
        <c:delete val="0"/>
        <c:axPos val="l"/>
        <c:majorGridlines>
          <c:spPr>
            <a:ln w="9525" cap="flat" cmpd="sng" algn="ctr">
              <a:solidFill>
                <a:schemeClr val="bg1"/>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50" b="0" i="0" u="none" strike="noStrike" kern="1200" baseline="0">
                <a:solidFill>
                  <a:srgbClr val="38135D"/>
                </a:solidFill>
                <a:latin typeface="+mn-lt"/>
                <a:ea typeface="+mn-ea"/>
                <a:cs typeface="+mn-cs"/>
              </a:defRPr>
            </a:pPr>
            <a:endParaRPr lang="en-US"/>
          </a:p>
        </c:txPr>
        <c:crossAx val="823190896"/>
        <c:crosses val="autoZero"/>
        <c:crossBetween val="between"/>
      </c:valAx>
      <c:spPr>
        <a:solidFill>
          <a:srgbClr val="D5B8F2"/>
        </a:solidFill>
        <a:ln>
          <a:noFill/>
        </a:ln>
        <a:effectLst/>
      </c:spPr>
    </c:plotArea>
    <c:legend>
      <c:legendPos val="r"/>
      <c:overlay val="0"/>
      <c:spPr>
        <a:noFill/>
        <a:ln>
          <a:noFill/>
        </a:ln>
        <a:effectLst/>
      </c:spPr>
      <c:txPr>
        <a:bodyPr rot="0" spcFirstLastPara="1" vertOverflow="ellipsis" vert="horz" wrap="square" anchor="ctr" anchorCtr="1"/>
        <a:lstStyle/>
        <a:p>
          <a:pPr>
            <a:defRPr sz="1050" b="1" i="0" u="none" strike="noStrike" kern="1200" baseline="0">
              <a:solidFill>
                <a:srgbClr val="38135D"/>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D5B8F2"/>
    </a:solidFill>
    <a:ln w="9525" cap="flat" cmpd="sng" algn="ctr">
      <a:solidFill>
        <a:schemeClr val="tx1">
          <a:lumMod val="15000"/>
          <a:lumOff val="85000"/>
        </a:schemeClr>
      </a:solidFill>
      <a:round/>
    </a:ln>
    <a:effectLst/>
  </c:spPr>
  <c:txPr>
    <a:bodyPr/>
    <a:lstStyle/>
    <a:p>
      <a:pPr>
        <a:defRPr>
          <a:solidFill>
            <a:srgbClr val="38135D"/>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 Analysis by data with MO.xlsx]country&amp;customer!PivotTable3</c:name>
    <c:fmtId val="2"/>
  </c:pivotSource>
  <c:chart>
    <c:title>
      <c:tx>
        <c:rich>
          <a:bodyPr rot="0" spcFirstLastPara="1" vertOverflow="ellipsis" vert="horz" wrap="square" anchor="ctr" anchorCtr="1"/>
          <a:lstStyle/>
          <a:p>
            <a:pPr>
              <a:defRPr sz="1400" b="1" i="1" u="none" strike="noStrike" kern="1200" spc="0" baseline="0">
                <a:solidFill>
                  <a:srgbClr val="3A1361"/>
                </a:solidFill>
                <a:latin typeface="Aptos ExtraBold" panose="020F0502020204030204" pitchFamily="34" charset="0"/>
                <a:ea typeface="+mn-ea"/>
                <a:cs typeface="+mn-cs"/>
              </a:defRPr>
            </a:pPr>
            <a:r>
              <a:rPr lang="en-US" b="1" i="1">
                <a:solidFill>
                  <a:srgbClr val="3A1361"/>
                </a:solidFill>
                <a:latin typeface="Aptos ExtraBold" panose="020F0502020204030204" pitchFamily="34" charset="0"/>
              </a:rPr>
              <a:t>Sales</a:t>
            </a:r>
            <a:r>
              <a:rPr lang="en-US" b="1" i="1" baseline="0">
                <a:solidFill>
                  <a:srgbClr val="3A1361"/>
                </a:solidFill>
                <a:latin typeface="Aptos ExtraBold" panose="020F0502020204030204" pitchFamily="34" charset="0"/>
              </a:rPr>
              <a:t> by Country</a:t>
            </a:r>
            <a:endParaRPr lang="en-US" b="1" i="1">
              <a:solidFill>
                <a:srgbClr val="3A1361"/>
              </a:solidFill>
              <a:latin typeface="Aptos ExtraBold" panose="020F0502020204030204" pitchFamily="34" charset="0"/>
            </a:endParaRPr>
          </a:p>
        </c:rich>
      </c:tx>
      <c:overlay val="0"/>
      <c:spPr>
        <a:noFill/>
        <a:ln>
          <a:noFill/>
        </a:ln>
        <a:effectLst/>
      </c:spPr>
      <c:txPr>
        <a:bodyPr rot="0" spcFirstLastPara="1" vertOverflow="ellipsis" vert="horz" wrap="square" anchor="ctr" anchorCtr="1"/>
        <a:lstStyle/>
        <a:p>
          <a:pPr>
            <a:defRPr sz="1400" b="1" i="1" u="none" strike="noStrike" kern="1200" spc="0" baseline="0">
              <a:solidFill>
                <a:srgbClr val="3A1361"/>
              </a:solidFill>
              <a:latin typeface="Aptos ExtraBold" panose="020F0502020204030204" pitchFamily="34" charset="0"/>
              <a:ea typeface="+mn-ea"/>
              <a:cs typeface="+mn-cs"/>
            </a:defRPr>
          </a:pPr>
          <a:endParaRPr lang="en-US"/>
        </a:p>
      </c:txPr>
    </c:title>
    <c:autoTitleDeleted val="0"/>
    <c:pivotFmts>
      <c:pivotFmt>
        <c:idx val="0"/>
        <c:spPr>
          <a:solidFill>
            <a:srgbClr val="532476"/>
          </a:solidFill>
          <a:ln w="22225">
            <a:solidFill>
              <a:schemeClr val="bg1"/>
            </a:solidFill>
          </a:ln>
          <a:effectLst>
            <a:softEdge rad="0"/>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ln>
                    <a:noFill/>
                  </a:ln>
                  <a:solidFill>
                    <a:srgbClr val="3A136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532476"/>
          </a:solidFill>
          <a:ln w="22225">
            <a:solidFill>
              <a:schemeClr val="bg1"/>
            </a:solidFill>
          </a:ln>
          <a:effectLst>
            <a:softEdge rad="0"/>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ln>
                    <a:noFill/>
                  </a:ln>
                  <a:solidFill>
                    <a:srgbClr val="3A136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532476"/>
          </a:solidFill>
          <a:ln w="22225">
            <a:solidFill>
              <a:schemeClr val="bg1"/>
            </a:solidFill>
          </a:ln>
          <a:effectLst>
            <a:softEdge rad="0"/>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ln>
                    <a:noFill/>
                  </a:ln>
                  <a:solidFill>
                    <a:srgbClr val="3A136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0013735783027123"/>
          <c:y val="0.17171296296296298"/>
          <c:w val="0.58892038495188104"/>
          <c:h val="0.72088764946048411"/>
        </c:manualLayout>
      </c:layout>
      <c:barChart>
        <c:barDir val="bar"/>
        <c:grouping val="clustered"/>
        <c:varyColors val="0"/>
        <c:ser>
          <c:idx val="0"/>
          <c:order val="0"/>
          <c:tx>
            <c:strRef>
              <c:f>'country&amp;customer'!$B$1</c:f>
              <c:strCache>
                <c:ptCount val="1"/>
                <c:pt idx="0">
                  <c:v>Total</c:v>
                </c:pt>
              </c:strCache>
            </c:strRef>
          </c:tx>
          <c:spPr>
            <a:solidFill>
              <a:srgbClr val="532476"/>
            </a:solidFill>
            <a:ln w="22225">
              <a:solidFill>
                <a:schemeClr val="bg1"/>
              </a:solidFill>
            </a:ln>
            <a:effectLst>
              <a:softEdge rad="0"/>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ln>
                      <a:noFill/>
                    </a:ln>
                    <a:solidFill>
                      <a:srgbClr val="3A136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'country&amp;customer'!$A$2:$A$5</c:f>
              <c:strCache>
                <c:ptCount val="3"/>
                <c:pt idx="0">
                  <c:v>United Kingdom</c:v>
                </c:pt>
                <c:pt idx="1">
                  <c:v>Ireland</c:v>
                </c:pt>
                <c:pt idx="2">
                  <c:v>United States</c:v>
                </c:pt>
              </c:strCache>
            </c:strRef>
          </c:cat>
          <c:val>
            <c:numRef>
              <c:f>'country&amp;customer'!$B$2:$B$5</c:f>
              <c:numCache>
                <c:formatCode>_("$"* #,##0.00_);_("$"* \(#,##0.00\);_("$"* "-"??_);_(@_)</c:formatCode>
                <c:ptCount val="3"/>
                <c:pt idx="0">
                  <c:v>2798.5050000000001</c:v>
                </c:pt>
                <c:pt idx="1">
                  <c:v>6696.8649999999989</c:v>
                </c:pt>
                <c:pt idx="2">
                  <c:v>35638.88499999998</c:v>
                </c:pt>
              </c:numCache>
            </c:numRef>
          </c:val>
          <c:extLst>
            <c:ext xmlns:c16="http://schemas.microsoft.com/office/drawing/2014/chart" uri="{C3380CC4-5D6E-409C-BE32-E72D297353CC}">
              <c16:uniqueId val="{00000000-97DC-43BE-AAE2-E33B40545705}"/>
            </c:ext>
          </c:extLst>
        </c:ser>
        <c:dLbls>
          <c:dLblPos val="outEnd"/>
          <c:showLegendKey val="0"/>
          <c:showVal val="1"/>
          <c:showCatName val="0"/>
          <c:showSerName val="0"/>
          <c:showPercent val="0"/>
          <c:showBubbleSize val="0"/>
        </c:dLbls>
        <c:gapWidth val="156"/>
        <c:axId val="1008182136"/>
        <c:axId val="1008178176"/>
      </c:barChart>
      <c:catAx>
        <c:axId val="100818213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1" i="0" u="none" strike="noStrike" kern="1200" baseline="0">
                <a:solidFill>
                  <a:srgbClr val="532476"/>
                </a:solidFill>
                <a:latin typeface="+mn-lt"/>
                <a:ea typeface="+mn-ea"/>
                <a:cs typeface="+mn-cs"/>
              </a:defRPr>
            </a:pPr>
            <a:endParaRPr lang="en-US"/>
          </a:p>
        </c:txPr>
        <c:crossAx val="1008178176"/>
        <c:crosses val="autoZero"/>
        <c:auto val="1"/>
        <c:lblAlgn val="ctr"/>
        <c:lblOffset val="100"/>
        <c:noMultiLvlLbl val="0"/>
      </c:catAx>
      <c:valAx>
        <c:axId val="1008178176"/>
        <c:scaling>
          <c:orientation val="minMax"/>
        </c:scaling>
        <c:delete val="0"/>
        <c:axPos val="b"/>
        <c:majorGridlines>
          <c:spPr>
            <a:ln w="9525" cap="flat" cmpd="sng" algn="ctr">
              <a:solidFill>
                <a:schemeClr val="tx1">
                  <a:lumMod val="15000"/>
                  <a:lumOff val="85000"/>
                </a:schemeClr>
              </a:solidFill>
              <a:round/>
            </a:ln>
            <a:effectLst/>
          </c:spPr>
        </c:majorGridlines>
        <c:numFmt formatCode="_(&quot;$&quot;* #,##0.00_);_(&quot;$&quot;*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1000" b="1" i="0" u="none" strike="noStrike" kern="1200" baseline="0">
                <a:solidFill>
                  <a:srgbClr val="532476"/>
                </a:solidFill>
                <a:latin typeface="+mn-lt"/>
                <a:ea typeface="+mn-ea"/>
                <a:cs typeface="+mn-cs"/>
              </a:defRPr>
            </a:pPr>
            <a:endParaRPr lang="en-US"/>
          </a:p>
        </c:txPr>
        <c:crossAx val="1008182136"/>
        <c:crosses val="autoZero"/>
        <c:crossBetween val="between"/>
        <c:majorUnit val="10000"/>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D5B8F2"/>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 Analysis by data with MO.xlsx]country&amp;customer!PivotTable4</c:name>
    <c:fmtId val="2"/>
  </c:pivotSource>
  <c:chart>
    <c:title>
      <c:tx>
        <c:rich>
          <a:bodyPr rot="0" spcFirstLastPara="1" vertOverflow="ellipsis" vert="horz" wrap="square" anchor="ctr" anchorCtr="1"/>
          <a:lstStyle/>
          <a:p>
            <a:pPr>
              <a:defRPr lang="en-US" sz="1600" b="1" i="0" u="none" strike="noStrike" kern="1200" spc="0" baseline="0">
                <a:solidFill>
                  <a:srgbClr val="3A1361"/>
                </a:solidFill>
                <a:latin typeface="+mn-lt"/>
                <a:ea typeface="+mn-ea"/>
                <a:cs typeface="+mn-cs"/>
              </a:defRPr>
            </a:pPr>
            <a:r>
              <a:rPr lang="en-US" sz="1600" b="1" i="0"/>
              <a:t>Top</a:t>
            </a:r>
            <a:r>
              <a:rPr lang="en-US" sz="1600" b="1" i="0" baseline="0"/>
              <a:t> 5 Customers</a:t>
            </a:r>
          </a:p>
        </c:rich>
      </c:tx>
      <c:overlay val="0"/>
      <c:spPr>
        <a:noFill/>
        <a:ln>
          <a:noFill/>
        </a:ln>
        <a:effectLst/>
      </c:spPr>
      <c:txPr>
        <a:bodyPr rot="0" spcFirstLastPara="1" vertOverflow="ellipsis" vert="horz" wrap="square" anchor="ctr" anchorCtr="1"/>
        <a:lstStyle/>
        <a:p>
          <a:pPr>
            <a:defRPr lang="en-US" sz="1600" b="1" i="0" u="none" strike="noStrike" kern="1200" spc="0" baseline="0">
              <a:solidFill>
                <a:srgbClr val="3A1361"/>
              </a:solidFill>
              <a:latin typeface="+mn-lt"/>
              <a:ea typeface="+mn-ea"/>
              <a:cs typeface="+mn-cs"/>
            </a:defRPr>
          </a:pPr>
          <a:endParaRPr lang="en-US"/>
        </a:p>
      </c:txPr>
    </c:title>
    <c:autoTitleDeleted val="0"/>
    <c:pivotFmts>
      <c:pivotFmt>
        <c:idx val="0"/>
        <c:spPr>
          <a:pattFill prst="horzBrick">
            <a:fgClr>
              <a:schemeClr val="bg1"/>
            </a:fgClr>
            <a:bgClr>
              <a:srgbClr val="660066"/>
            </a:bgClr>
          </a:pattFill>
          <a:ln>
            <a:noFill/>
          </a:ln>
          <a:effectLst/>
        </c:spPr>
        <c:marker>
          <c:symbol val="none"/>
        </c:marker>
        <c:dLbl>
          <c:idx val="0"/>
          <c:spPr>
            <a:noFill/>
            <a:ln>
              <a:noFill/>
            </a:ln>
            <a:effectLst/>
          </c:spPr>
          <c:txPr>
            <a:bodyPr rot="0" spcFirstLastPara="1" vertOverflow="ellipsis" vert="horz" wrap="square" anchor="ctr" anchorCtr="1"/>
            <a:lstStyle/>
            <a:p>
              <a:pPr>
                <a:defRPr lang="en-US" sz="1000" b="0" i="0" u="none" strike="noStrike" kern="1200" baseline="0">
                  <a:solidFill>
                    <a:srgbClr val="3A136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pattFill prst="horzBrick">
            <a:fgClr>
              <a:schemeClr val="bg1"/>
            </a:fgClr>
            <a:bgClr>
              <a:srgbClr val="660066"/>
            </a:bgClr>
          </a:patt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rgbClr val="3A136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pattFill prst="horzBrick">
            <a:fgClr>
              <a:schemeClr val="bg1"/>
            </a:fgClr>
            <a:bgClr>
              <a:srgbClr val="660066"/>
            </a:bgClr>
          </a:patt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rgbClr val="3A136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'country&amp;customer'!$B$9</c:f>
              <c:strCache>
                <c:ptCount val="1"/>
                <c:pt idx="0">
                  <c:v>Total</c:v>
                </c:pt>
              </c:strCache>
            </c:strRef>
          </c:tx>
          <c:spPr>
            <a:pattFill prst="horzBrick">
              <a:fgClr>
                <a:schemeClr val="bg1"/>
              </a:fgClr>
              <a:bgClr>
                <a:srgbClr val="660066"/>
              </a:bgClr>
            </a:pattFill>
            <a:ln>
              <a:noFill/>
            </a:ln>
            <a:effectLst/>
          </c:spPr>
          <c:invertIfNegative val="0"/>
          <c:cat>
            <c:strRef>
              <c:f>'country&amp;customer'!$A$10:$A$15</c:f>
              <c:strCache>
                <c:ptCount val="5"/>
                <c:pt idx="0">
                  <c:v>Don Flintiff</c:v>
                </c:pt>
                <c:pt idx="1">
                  <c:v>Nealson Cuttler</c:v>
                </c:pt>
                <c:pt idx="2">
                  <c:v>Terri Farra</c:v>
                </c:pt>
                <c:pt idx="3">
                  <c:v>Brenn Dundredge</c:v>
                </c:pt>
                <c:pt idx="4">
                  <c:v>Allis Wilmore</c:v>
                </c:pt>
              </c:strCache>
            </c:strRef>
          </c:cat>
          <c:val>
            <c:numRef>
              <c:f>'country&amp;customer'!$B$10:$B$15</c:f>
              <c:numCache>
                <c:formatCode>General</c:formatCode>
                <c:ptCount val="5"/>
                <c:pt idx="0">
                  <c:v>278.01</c:v>
                </c:pt>
                <c:pt idx="1">
                  <c:v>281.67499999999995</c:v>
                </c:pt>
                <c:pt idx="2">
                  <c:v>289.11</c:v>
                </c:pt>
                <c:pt idx="3">
                  <c:v>307.04499999999996</c:v>
                </c:pt>
                <c:pt idx="4">
                  <c:v>317.06999999999994</c:v>
                </c:pt>
              </c:numCache>
            </c:numRef>
          </c:val>
          <c:extLst>
            <c:ext xmlns:c16="http://schemas.microsoft.com/office/drawing/2014/chart" uri="{C3380CC4-5D6E-409C-BE32-E72D297353CC}">
              <c16:uniqueId val="{00000000-F528-4046-A227-5AFA0281A2A4}"/>
            </c:ext>
          </c:extLst>
        </c:ser>
        <c:dLbls>
          <c:showLegendKey val="0"/>
          <c:showVal val="0"/>
          <c:showCatName val="0"/>
          <c:showSerName val="0"/>
          <c:showPercent val="0"/>
          <c:showBubbleSize val="0"/>
        </c:dLbls>
        <c:gapWidth val="182"/>
        <c:axId val="824047464"/>
        <c:axId val="824049264"/>
      </c:barChart>
      <c:catAx>
        <c:axId val="82404746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en-US" sz="1050" b="1" i="1" u="none" strike="noStrike" kern="1200" baseline="0">
                <a:solidFill>
                  <a:srgbClr val="3A1361"/>
                </a:solidFill>
                <a:latin typeface="+mn-lt"/>
                <a:ea typeface="+mn-ea"/>
                <a:cs typeface="+mn-cs"/>
              </a:defRPr>
            </a:pPr>
            <a:endParaRPr lang="en-US"/>
          </a:p>
        </c:txPr>
        <c:crossAx val="824049264"/>
        <c:crosses val="autoZero"/>
        <c:auto val="1"/>
        <c:lblAlgn val="ctr"/>
        <c:lblOffset val="100"/>
        <c:noMultiLvlLbl val="0"/>
      </c:catAx>
      <c:valAx>
        <c:axId val="82404926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en-US" sz="1050" b="1" i="1" u="none" strike="noStrike" kern="1200" baseline="0">
                <a:solidFill>
                  <a:srgbClr val="3A1361"/>
                </a:solidFill>
                <a:latin typeface="+mn-lt"/>
                <a:ea typeface="+mn-ea"/>
                <a:cs typeface="+mn-cs"/>
              </a:defRPr>
            </a:pPr>
            <a:endParaRPr lang="en-US"/>
          </a:p>
        </c:txPr>
        <c:crossAx val="82404746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D5B8F2"/>
    </a:solidFill>
    <a:ln w="9525" cap="flat" cmpd="sng" algn="ctr">
      <a:solidFill>
        <a:schemeClr val="tx1">
          <a:lumMod val="15000"/>
          <a:lumOff val="85000"/>
        </a:schemeClr>
      </a:solidFill>
      <a:round/>
    </a:ln>
    <a:effectLst/>
  </c:spPr>
  <c:txPr>
    <a:bodyPr/>
    <a:lstStyle/>
    <a:p>
      <a:pPr>
        <a:defRPr lang="en-US" sz="1000" b="0" i="0" u="none" strike="noStrike" kern="1200" baseline="0">
          <a:solidFill>
            <a:srgbClr val="3A136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xdr:col>
      <xdr:colOff>10949</xdr:colOff>
      <xdr:row>1</xdr:row>
      <xdr:rowOff>0</xdr:rowOff>
    </xdr:from>
    <xdr:to>
      <xdr:col>26</xdr:col>
      <xdr:colOff>10949</xdr:colOff>
      <xdr:row>5</xdr:row>
      <xdr:rowOff>0</xdr:rowOff>
    </xdr:to>
    <xdr:sp macro="" textlink="">
      <xdr:nvSpPr>
        <xdr:cNvPr id="2" name="Rectangle: Rounded Corners 1">
          <a:extLst>
            <a:ext uri="{FF2B5EF4-FFF2-40B4-BE49-F238E27FC236}">
              <a16:creationId xmlns:a16="http://schemas.microsoft.com/office/drawing/2014/main" id="{64D2EB6F-AC07-866A-DDDB-BE619D6E2FCE}"/>
            </a:ext>
          </a:extLst>
        </xdr:cNvPr>
        <xdr:cNvSpPr/>
      </xdr:nvSpPr>
      <xdr:spPr>
        <a:xfrm>
          <a:off x="54742" y="32845"/>
          <a:ext cx="15327586" cy="744483"/>
        </a:xfrm>
        <a:prstGeom prst="roundRect">
          <a:avLst>
            <a:gd name="adj" fmla="val 2917"/>
          </a:avLst>
        </a:prstGeom>
        <a:solidFill>
          <a:srgbClr val="3A1361"/>
        </a:solidFill>
        <a:ln>
          <a:solidFill>
            <a:srgbClr val="3A136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3600" b="1" i="0" u="none"/>
            <a:t>COFFEE</a:t>
          </a:r>
          <a:r>
            <a:rPr lang="en-US" sz="3600" b="1" i="0" u="none" baseline="0"/>
            <a:t> SALES DASHBOARD</a:t>
          </a:r>
          <a:endParaRPr lang="en-US" sz="1100" b="1" i="0" u="none"/>
        </a:p>
      </xdr:txBody>
    </xdr:sp>
    <xdr:clientData/>
  </xdr:twoCellAnchor>
  <xdr:twoCellAnchor>
    <xdr:from>
      <xdr:col>1</xdr:col>
      <xdr:colOff>0</xdr:colOff>
      <xdr:row>14</xdr:row>
      <xdr:rowOff>72188</xdr:rowOff>
    </xdr:from>
    <xdr:to>
      <xdr:col>17</xdr:col>
      <xdr:colOff>544286</xdr:colOff>
      <xdr:row>39</xdr:row>
      <xdr:rowOff>148828</xdr:rowOff>
    </xdr:to>
    <xdr:graphicFrame macro="">
      <xdr:nvGraphicFramePr>
        <xdr:cNvPr id="3" name="Chart 2">
          <a:extLst>
            <a:ext uri="{FF2B5EF4-FFF2-40B4-BE49-F238E27FC236}">
              <a16:creationId xmlns:a16="http://schemas.microsoft.com/office/drawing/2014/main" id="{315985AA-01D1-4B36-9493-29BFD2813BD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xdr:col>
      <xdr:colOff>12043</xdr:colOff>
      <xdr:row>5</xdr:row>
      <xdr:rowOff>50800</xdr:rowOff>
    </xdr:from>
    <xdr:to>
      <xdr:col>18</xdr:col>
      <xdr:colOff>539750</xdr:colOff>
      <xdr:row>13</xdr:row>
      <xdr:rowOff>174078</xdr:rowOff>
    </xdr:to>
    <mc:AlternateContent xmlns:mc="http://schemas.openxmlformats.org/markup-compatibility/2006" xmlns:tsle="http://schemas.microsoft.com/office/drawing/2012/timeslicer">
      <mc:Choice Requires="tsle">
        <xdr:graphicFrame macro="">
          <xdr:nvGraphicFramePr>
            <xdr:cNvPr id="4" name="Order Date">
              <a:extLst>
                <a:ext uri="{FF2B5EF4-FFF2-40B4-BE49-F238E27FC236}">
                  <a16:creationId xmlns:a16="http://schemas.microsoft.com/office/drawing/2014/main" id="{C39CB80C-BB03-49B5-A890-6DA178A868C2}"/>
                </a:ext>
              </a:extLst>
            </xdr:cNvPr>
            <xdr:cNvGraphicFramePr/>
          </xdr:nvGraphicFramePr>
          <xdr:xfrm>
            <a:off x="0" y="0"/>
            <a:ext cx="0" cy="0"/>
          </xdr:xfrm>
          <a:graphic>
            <a:graphicData uri="http://schemas.microsoft.com/office/drawing/2012/timeslicer">
              <tsle:timeslicer name="Order Date"/>
            </a:graphicData>
          </a:graphic>
        </xdr:graphicFrame>
      </mc:Choice>
      <mc:Fallback xmlns="">
        <xdr:sp macro="" textlink="">
          <xdr:nvSpPr>
            <xdr:cNvPr id="0" name=""/>
            <xdr:cNvSpPr>
              <a:spLocks noTextEdit="1"/>
            </xdr:cNvSpPr>
          </xdr:nvSpPr>
          <xdr:spPr>
            <a:xfrm>
              <a:off x="57400" y="855889"/>
              <a:ext cx="10937172" cy="1665421"/>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twoCellAnchor editAs="oneCell">
    <xdr:from>
      <xdr:col>19</xdr:col>
      <xdr:colOff>27917</xdr:colOff>
      <xdr:row>8</xdr:row>
      <xdr:rowOff>180101</xdr:rowOff>
    </xdr:from>
    <xdr:to>
      <xdr:col>22</xdr:col>
      <xdr:colOff>378261</xdr:colOff>
      <xdr:row>13</xdr:row>
      <xdr:rowOff>180100</xdr:rowOff>
    </xdr:to>
    <mc:AlternateContent xmlns:mc="http://schemas.openxmlformats.org/markup-compatibility/2006" xmlns:a14="http://schemas.microsoft.com/office/drawing/2010/main">
      <mc:Choice Requires="a14">
        <xdr:graphicFrame macro="">
          <xdr:nvGraphicFramePr>
            <xdr:cNvPr id="5" name="Size">
              <a:extLst>
                <a:ext uri="{FF2B5EF4-FFF2-40B4-BE49-F238E27FC236}">
                  <a16:creationId xmlns:a16="http://schemas.microsoft.com/office/drawing/2014/main" id="{7939C62A-46F6-44A5-8F57-B2130B9CA53E}"/>
                </a:ext>
              </a:extLst>
            </xdr:cNvPr>
            <xdr:cNvGraphicFramePr/>
          </xdr:nvGraphicFramePr>
          <xdr:xfrm>
            <a:off x="0" y="0"/>
            <a:ext cx="0" cy="0"/>
          </xdr:xfrm>
          <a:graphic>
            <a:graphicData uri="http://schemas.microsoft.com/office/drawing/2010/slicer">
              <sle:slicer xmlns:sle="http://schemas.microsoft.com/office/drawing/2010/slicer" name="Size"/>
            </a:graphicData>
          </a:graphic>
        </xdr:graphicFrame>
      </mc:Choice>
      <mc:Fallback xmlns="">
        <xdr:sp macro="" textlink="">
          <xdr:nvSpPr>
            <xdr:cNvPr id="0" name=""/>
            <xdr:cNvSpPr>
              <a:spLocks noTextEdit="1"/>
            </xdr:cNvSpPr>
          </xdr:nvSpPr>
          <xdr:spPr>
            <a:xfrm>
              <a:off x="11095060" y="1563494"/>
              <a:ext cx="2187308" cy="96383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19</xdr:col>
      <xdr:colOff>16969</xdr:colOff>
      <xdr:row>5</xdr:row>
      <xdr:rowOff>63500</xdr:rowOff>
    </xdr:from>
    <xdr:to>
      <xdr:col>26</xdr:col>
      <xdr:colOff>31750</xdr:colOff>
      <xdr:row>8</xdr:row>
      <xdr:rowOff>131380</xdr:rowOff>
    </xdr:to>
    <mc:AlternateContent xmlns:mc="http://schemas.openxmlformats.org/markup-compatibility/2006" xmlns:a14="http://schemas.microsoft.com/office/drawing/2010/main">
      <mc:Choice Requires="a14">
        <xdr:graphicFrame macro="">
          <xdr:nvGraphicFramePr>
            <xdr:cNvPr id="6" name="Roast Type  Full Name 1">
              <a:extLst>
                <a:ext uri="{FF2B5EF4-FFF2-40B4-BE49-F238E27FC236}">
                  <a16:creationId xmlns:a16="http://schemas.microsoft.com/office/drawing/2014/main" id="{B3974A3C-969E-483B-B7C2-C178CBB65A3C}"/>
                </a:ext>
              </a:extLst>
            </xdr:cNvPr>
            <xdr:cNvGraphicFramePr/>
          </xdr:nvGraphicFramePr>
          <xdr:xfrm>
            <a:off x="0" y="0"/>
            <a:ext cx="0" cy="0"/>
          </xdr:xfrm>
          <a:graphic>
            <a:graphicData uri="http://schemas.microsoft.com/office/drawing/2010/slicer">
              <sle:slicer xmlns:sle="http://schemas.microsoft.com/office/drawing/2010/slicer" name="Roast Type  Full Name 1"/>
            </a:graphicData>
          </a:graphic>
        </xdr:graphicFrame>
      </mc:Choice>
      <mc:Fallback xmlns="">
        <xdr:sp macro="" textlink="">
          <xdr:nvSpPr>
            <xdr:cNvPr id="0" name=""/>
            <xdr:cNvSpPr>
              <a:spLocks noTextEdit="1"/>
            </xdr:cNvSpPr>
          </xdr:nvSpPr>
          <xdr:spPr>
            <a:xfrm>
              <a:off x="11084112" y="868589"/>
              <a:ext cx="4301031" cy="64618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22</xdr:col>
      <xdr:colOff>431800</xdr:colOff>
      <xdr:row>8</xdr:row>
      <xdr:rowOff>181412</xdr:rowOff>
    </xdr:from>
    <xdr:to>
      <xdr:col>26</xdr:col>
      <xdr:colOff>12153</xdr:colOff>
      <xdr:row>13</xdr:row>
      <xdr:rowOff>175172</xdr:rowOff>
    </xdr:to>
    <mc:AlternateContent xmlns:mc="http://schemas.openxmlformats.org/markup-compatibility/2006" xmlns:a14="http://schemas.microsoft.com/office/drawing/2010/main">
      <mc:Choice Requires="a14">
        <xdr:graphicFrame macro="">
          <xdr:nvGraphicFramePr>
            <xdr:cNvPr id="7" name="Loyalty Card 1">
              <a:extLst>
                <a:ext uri="{FF2B5EF4-FFF2-40B4-BE49-F238E27FC236}">
                  <a16:creationId xmlns:a16="http://schemas.microsoft.com/office/drawing/2014/main" id="{99F6AC51-E569-41DF-B73C-6C8E2E454D2C}"/>
                </a:ext>
              </a:extLst>
            </xdr:cNvPr>
            <xdr:cNvGraphicFramePr/>
          </xdr:nvGraphicFramePr>
          <xdr:xfrm>
            <a:off x="0" y="0"/>
            <a:ext cx="0" cy="0"/>
          </xdr:xfrm>
          <a:graphic>
            <a:graphicData uri="http://schemas.microsoft.com/office/drawing/2010/slicer">
              <sle:slicer xmlns:sle="http://schemas.microsoft.com/office/drawing/2010/slicer" name="Loyalty Card 1"/>
            </a:graphicData>
          </a:graphic>
        </xdr:graphicFrame>
      </mc:Choice>
      <mc:Fallback xmlns="">
        <xdr:sp macro="" textlink="">
          <xdr:nvSpPr>
            <xdr:cNvPr id="0" name=""/>
            <xdr:cNvSpPr>
              <a:spLocks noTextEdit="1"/>
            </xdr:cNvSpPr>
          </xdr:nvSpPr>
          <xdr:spPr>
            <a:xfrm>
              <a:off x="13203349" y="1522961"/>
              <a:ext cx="1995142" cy="93284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18</xdr:col>
      <xdr:colOff>1203</xdr:colOff>
      <xdr:row>14</xdr:row>
      <xdr:rowOff>70625</xdr:rowOff>
    </xdr:from>
    <xdr:to>
      <xdr:col>26</xdr:col>
      <xdr:colOff>34018</xdr:colOff>
      <xdr:row>23</xdr:row>
      <xdr:rowOff>41066</xdr:rowOff>
    </xdr:to>
    <xdr:graphicFrame macro="">
      <xdr:nvGraphicFramePr>
        <xdr:cNvPr id="8" name="Chart 7">
          <a:extLst>
            <a:ext uri="{FF2B5EF4-FFF2-40B4-BE49-F238E27FC236}">
              <a16:creationId xmlns:a16="http://schemas.microsoft.com/office/drawing/2014/main" id="{A6B58AD7-A6C4-46E6-8023-0128C255547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17</xdr:col>
      <xdr:colOff>598516</xdr:colOff>
      <xdr:row>23</xdr:row>
      <xdr:rowOff>74863</xdr:rowOff>
    </xdr:from>
    <xdr:to>
      <xdr:col>26</xdr:col>
      <xdr:colOff>20603</xdr:colOff>
      <xdr:row>39</xdr:row>
      <xdr:rowOff>151564</xdr:rowOff>
    </xdr:to>
    <xdr:graphicFrame macro="">
      <xdr:nvGraphicFramePr>
        <xdr:cNvPr id="9" name="Chart 8">
          <a:extLst>
            <a:ext uri="{FF2B5EF4-FFF2-40B4-BE49-F238E27FC236}">
              <a16:creationId xmlns:a16="http://schemas.microsoft.com/office/drawing/2014/main" id="{CA342610-31DB-4F03-8895-5F5D44B0BBB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dmin" refreshedDate="45267.319719791667" backgroundQuery="1" createdVersion="8" refreshedVersion="8" minRefreshableVersion="3" recordCount="0" supportSubquery="1" supportAdvancedDrill="1" xr:uid="{94D6131A-A7C6-4969-AECD-09CDEF53464B}">
  <cacheSource type="external" connectionId="1"/>
  <cacheFields count="5">
    <cacheField name="[Table2].[Order Date (Month)].[Order Date (Month)]" caption="Order Date (Month)" numFmtId="0" hierarchy="17" level="1">
      <sharedItems count="12">
        <s v="Jan"/>
        <s v="Feb"/>
        <s v="Mar"/>
        <s v="Apr"/>
        <s v="May"/>
        <s v="Jun"/>
        <s v="Jul"/>
        <s v="Aug"/>
        <s v="Sep"/>
        <s v="Oct"/>
        <s v="Nov"/>
        <s v="Dec"/>
      </sharedItems>
    </cacheField>
    <cacheField name="[Table2].[Order Date (Year)].[Order Date (Year)]" caption="Order Date (Year)" numFmtId="0" hierarchy="15" level="1">
      <sharedItems count="4">
        <s v="2019"/>
        <s v="2020"/>
        <s v="2021"/>
        <s v="2022"/>
      </sharedItems>
    </cacheField>
    <cacheField name="[Table2].[Coffee Type Full Name].[Coffee Type Full Name]" caption="Coffee Type Full Name" numFmtId="0" hierarchy="9" level="1">
      <sharedItems count="4">
        <s v="Arabica"/>
        <s v="Excelsa"/>
        <s v="Liberica"/>
        <s v="Robusta"/>
      </sharedItems>
    </cacheField>
    <cacheField name="[Measures].[Sum of Sales]" caption="Sum of Sales" numFmtId="0" hierarchy="22" level="32767"/>
    <cacheField name="[Table2].[Loyalty Card].[Loyalty Card]" caption="Loyalty Card" numFmtId="0" hierarchy="18" level="1">
      <sharedItems containsSemiMixedTypes="0" containsNonDate="0" containsString="0"/>
    </cacheField>
  </cacheFields>
  <cacheHierarchies count="23">
    <cacheHierarchy uniqueName="[Table2].[Order ID]" caption="Order ID" attribute="1" defaultMemberUniqueName="[Table2].[Order ID].[All]" allUniqueName="[Table2].[Order ID].[All]" dimensionUniqueName="[Table2]" displayFolder="" count="0" memberValueDatatype="130" unbalanced="0"/>
    <cacheHierarchy uniqueName="[Table2].[Order Date]" caption="Order Date" attribute="1" time="1" defaultMemberUniqueName="[Table2].[Order Date].[All]" allUniqueName="[Table2].[Order Date].[All]" dimensionUniqueName="[Table2]" displayFolder="" count="2" memberValueDatatype="7" unbalanced="0"/>
    <cacheHierarchy uniqueName="[Table2].[Customer ID]" caption="Customer ID" attribute="1" defaultMemberUniqueName="[Table2].[Customer ID].[All]" allUniqueName="[Table2].[Customer ID].[All]" dimensionUniqueName="[Table2]" displayFolder="" count="0" memberValueDatatype="130" unbalanced="0"/>
    <cacheHierarchy uniqueName="[Table2].[Product ID]" caption="Product ID" attribute="1" defaultMemberUniqueName="[Table2].[Product ID].[All]" allUniqueName="[Table2].[Product ID].[All]" dimensionUniqueName="[Table2]" displayFolder="" count="0" memberValueDatatype="130" unbalanced="0"/>
    <cacheHierarchy uniqueName="[Table2].[Quantity]" caption="Quantity" attribute="1" defaultMemberUniqueName="[Table2].[Quantity].[All]" allUniqueName="[Table2].[Quantity].[All]" dimensionUniqueName="[Table2]" displayFolder="" count="0" memberValueDatatype="20" unbalanced="0"/>
    <cacheHierarchy uniqueName="[Table2].[Customer Name]" caption="Customer Name" attribute="1" defaultMemberUniqueName="[Table2].[Customer Name].[All]" allUniqueName="[Table2].[Customer Name].[All]" dimensionUniqueName="[Table2]" displayFolder="" count="0" memberValueDatatype="130" unbalanced="0"/>
    <cacheHierarchy uniqueName="[Table2].[Email]" caption="Email" attribute="1" defaultMemberUniqueName="[Table2].[Email].[All]" allUniqueName="[Table2].[Email].[All]" dimensionUniqueName="[Table2]" displayFolder="" count="0" memberValueDatatype="130" unbalanced="0"/>
    <cacheHierarchy uniqueName="[Table2].[Country]" caption="Country" attribute="1" defaultMemberUniqueName="[Table2].[Country].[All]" allUniqueName="[Table2].[Country].[All]" dimensionUniqueName="[Table2]" displayFolder="" count="0" memberValueDatatype="130" unbalanced="0"/>
    <cacheHierarchy uniqueName="[Table2].[Coffee Type]" caption="Coffee Type" attribute="1" defaultMemberUniqueName="[Table2].[Coffee Type].[All]" allUniqueName="[Table2].[Coffee Type].[All]" dimensionUniqueName="[Table2]" displayFolder="" count="0" memberValueDatatype="130" unbalanced="0"/>
    <cacheHierarchy uniqueName="[Table2].[Coffee Type Full Name]" caption="Coffee Type Full Name" attribute="1" defaultMemberUniqueName="[Table2].[Coffee Type Full Name].[All]" allUniqueName="[Table2].[Coffee Type Full Name].[All]" dimensionUniqueName="[Table2]" displayFolder="" count="2" memberValueDatatype="130" unbalanced="0">
      <fieldsUsage count="2">
        <fieldUsage x="-1"/>
        <fieldUsage x="2"/>
      </fieldsUsage>
    </cacheHierarchy>
    <cacheHierarchy uniqueName="[Table2].[Roast Type]" caption="Roast Type" attribute="1" defaultMemberUniqueName="[Table2].[Roast Type].[All]" allUniqueName="[Table2].[Roast Type].[All]" dimensionUniqueName="[Table2]" displayFolder="" count="0" memberValueDatatype="130" unbalanced="0"/>
    <cacheHierarchy uniqueName="[Table2].[Roast Type  Full Name]" caption="Roast Type  Full Name" attribute="1" defaultMemberUniqueName="[Table2].[Roast Type  Full Name].[All]" allUniqueName="[Table2].[Roast Type  Full Name].[All]" dimensionUniqueName="[Table2]" displayFolder="" count="2" memberValueDatatype="130" unbalanced="0"/>
    <cacheHierarchy uniqueName="[Table2].[Size]" caption="Size" attribute="1" defaultMemberUniqueName="[Table2].[Size].[All]" allUniqueName="[Table2].[Size].[All]" dimensionUniqueName="[Table2]" displayFolder="" count="2" memberValueDatatype="5" unbalanced="0"/>
    <cacheHierarchy uniqueName="[Table2].[Unit Price]" caption="Unit Price" attribute="1" defaultMemberUniqueName="[Table2].[Unit Price].[All]" allUniqueName="[Table2].[Unit Price].[All]" dimensionUniqueName="[Table2]" displayFolder="" count="0" memberValueDatatype="5" unbalanced="0"/>
    <cacheHierarchy uniqueName="[Table2].[Sales]" caption="Sales" attribute="1" defaultMemberUniqueName="[Table2].[Sales].[All]" allUniqueName="[Table2].[Sales].[All]" dimensionUniqueName="[Table2]" displayFolder="" count="0" memberValueDatatype="5" unbalanced="0"/>
    <cacheHierarchy uniqueName="[Table2].[Order Date (Year)]" caption="Order Date (Year)" attribute="1" defaultMemberUniqueName="[Table2].[Order Date (Year)].[All]" allUniqueName="[Table2].[Order Date (Year)].[All]" dimensionUniqueName="[Table2]" displayFolder="" count="2" memberValueDatatype="130" unbalanced="0">
      <fieldsUsage count="2">
        <fieldUsage x="-1"/>
        <fieldUsage x="1"/>
      </fieldsUsage>
    </cacheHierarchy>
    <cacheHierarchy uniqueName="[Table2].[Order Date (Quarter)]" caption="Order Date (Quarter)" attribute="1" defaultMemberUniqueName="[Table2].[Order Date (Quarter)].[All]" allUniqueName="[Table2].[Order Date (Quarter)].[All]" dimensionUniqueName="[Table2]" displayFolder="" count="0" memberValueDatatype="130" unbalanced="0"/>
    <cacheHierarchy uniqueName="[Table2].[Order Date (Month)]" caption="Order Date (Month)" attribute="1" defaultMemberUniqueName="[Table2].[Order Date (Month)].[All]" allUniqueName="[Table2].[Order Date (Month)].[All]" dimensionUniqueName="[Table2]" displayFolder="" count="2" memberValueDatatype="130" unbalanced="0">
      <fieldsUsage count="2">
        <fieldUsage x="-1"/>
        <fieldUsage x="0"/>
      </fieldsUsage>
    </cacheHierarchy>
    <cacheHierarchy uniqueName="[Table2].[Loyalty Card]" caption="Loyalty Card" attribute="1" defaultMemberUniqueName="[Table2].[Loyalty Card].[All]" allUniqueName="[Table2].[Loyalty Card].[All]" dimensionUniqueName="[Table2]" displayFolder="" count="2" memberValueDatatype="130" unbalanced="0">
      <fieldsUsage count="2">
        <fieldUsage x="-1"/>
        <fieldUsage x="4"/>
      </fieldsUsage>
    </cacheHierarchy>
    <cacheHierarchy uniqueName="[Table2].[Order Date (Month Index)]" caption="Order Date (Month Index)" attribute="1" defaultMemberUniqueName="[Table2].[Order Date (Month Index)].[All]" allUniqueName="[Table2].[Order Date (Month Index)].[All]" dimensionUniqueName="[Table2]" displayFolder="" count="0" memberValueDatatype="20" unbalanced="0" hidden="1"/>
    <cacheHierarchy uniqueName="[Measures].[__XL_Count Table2]" caption="__XL_Count Table2" measure="1" displayFolder="" measureGroup="Table2" count="0" hidden="1"/>
    <cacheHierarchy uniqueName="[Measures].[__No measures defined]" caption="__No measures defined" measure="1" displayFolder="" count="0" hidden="1"/>
    <cacheHierarchy uniqueName="[Measures].[Sum of Sales]" caption="Sum of Sales" measure="1" displayFolder="" measureGroup="Table2" count="0" oneField="1" hidden="1">
      <fieldsUsage count="1">
        <fieldUsage x="3"/>
      </fieldsUsage>
      <extLst>
        <ext xmlns:x15="http://schemas.microsoft.com/office/spreadsheetml/2010/11/main" uri="{B97F6D7D-B522-45F9-BDA1-12C45D357490}">
          <x15:cacheHierarchy aggregatedColumn="14"/>
        </ext>
      </extLst>
    </cacheHierarchy>
  </cacheHierarchies>
  <kpis count="0"/>
  <dimensions count="2">
    <dimension measure="1" name="Measures" uniqueName="[Measures]" caption="Measures"/>
    <dimension name="Table2" uniqueName="[Table2]" caption="Table2"/>
  </dimensions>
  <measureGroups count="1">
    <measureGroup name="Table2" caption="Table2"/>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dmin" refreshedDate="45267.319720833337" backgroundQuery="1" createdVersion="8" refreshedVersion="8" minRefreshableVersion="3" recordCount="0" supportSubquery="1" supportAdvancedDrill="1" xr:uid="{7C1B9C6E-F845-4DA7-980C-91D5493F4805}">
  <cacheSource type="external" connectionId="1"/>
  <cacheFields count="3">
    <cacheField name="[Table2].[Country].[Country]" caption="Country" numFmtId="0" hierarchy="7" level="1">
      <sharedItems count="3">
        <s v="Ireland"/>
        <s v="United Kingdom"/>
        <s v="United States"/>
      </sharedItems>
    </cacheField>
    <cacheField name="[Measures].[Sum of Sales]" caption="Sum of Sales" numFmtId="0" hierarchy="22" level="32767"/>
    <cacheField name="[Table2].[Loyalty Card].[Loyalty Card]" caption="Loyalty Card" numFmtId="0" hierarchy="18" level="1">
      <sharedItems containsSemiMixedTypes="0" containsNonDate="0" containsString="0"/>
    </cacheField>
  </cacheFields>
  <cacheHierarchies count="23">
    <cacheHierarchy uniqueName="[Table2].[Order ID]" caption="Order ID" attribute="1" defaultMemberUniqueName="[Table2].[Order ID].[All]" allUniqueName="[Table2].[Order ID].[All]" dimensionUniqueName="[Table2]" displayFolder="" count="0" memberValueDatatype="130" unbalanced="0"/>
    <cacheHierarchy uniqueName="[Table2].[Order Date]" caption="Order Date" attribute="1" time="1" defaultMemberUniqueName="[Table2].[Order Date].[All]" allUniqueName="[Table2].[Order Date].[All]" dimensionUniqueName="[Table2]" displayFolder="" count="2" memberValueDatatype="7" unbalanced="0"/>
    <cacheHierarchy uniqueName="[Table2].[Customer ID]" caption="Customer ID" attribute="1" defaultMemberUniqueName="[Table2].[Customer ID].[All]" allUniqueName="[Table2].[Customer ID].[All]" dimensionUniqueName="[Table2]" displayFolder="" count="0" memberValueDatatype="130" unbalanced="0"/>
    <cacheHierarchy uniqueName="[Table2].[Product ID]" caption="Product ID" attribute="1" defaultMemberUniqueName="[Table2].[Product ID].[All]" allUniqueName="[Table2].[Product ID].[All]" dimensionUniqueName="[Table2]" displayFolder="" count="0" memberValueDatatype="130" unbalanced="0"/>
    <cacheHierarchy uniqueName="[Table2].[Quantity]" caption="Quantity" attribute="1" defaultMemberUniqueName="[Table2].[Quantity].[All]" allUniqueName="[Table2].[Quantity].[All]" dimensionUniqueName="[Table2]" displayFolder="" count="0" memberValueDatatype="20" unbalanced="0"/>
    <cacheHierarchy uniqueName="[Table2].[Customer Name]" caption="Customer Name" attribute="1" defaultMemberUniqueName="[Table2].[Customer Name].[All]" allUniqueName="[Table2].[Customer Name].[All]" dimensionUniqueName="[Table2]" displayFolder="" count="2" memberValueDatatype="130" unbalanced="0"/>
    <cacheHierarchy uniqueName="[Table2].[Email]" caption="Email" attribute="1" defaultMemberUniqueName="[Table2].[Email].[All]" allUniqueName="[Table2].[Email].[All]" dimensionUniqueName="[Table2]" displayFolder="" count="0" memberValueDatatype="130" unbalanced="0"/>
    <cacheHierarchy uniqueName="[Table2].[Country]" caption="Country" attribute="1" defaultMemberUniqueName="[Table2].[Country].[All]" allUniqueName="[Table2].[Country].[All]" dimensionUniqueName="[Table2]" displayFolder="" count="2" memberValueDatatype="130" unbalanced="0">
      <fieldsUsage count="2">
        <fieldUsage x="-1"/>
        <fieldUsage x="0"/>
      </fieldsUsage>
    </cacheHierarchy>
    <cacheHierarchy uniqueName="[Table2].[Coffee Type]" caption="Coffee Type" attribute="1" defaultMemberUniqueName="[Table2].[Coffee Type].[All]" allUniqueName="[Table2].[Coffee Type].[All]" dimensionUniqueName="[Table2]" displayFolder="" count="0" memberValueDatatype="130" unbalanced="0"/>
    <cacheHierarchy uniqueName="[Table2].[Coffee Type Full Name]" caption="Coffee Type Full Name" attribute="1" defaultMemberUniqueName="[Table2].[Coffee Type Full Name].[All]" allUniqueName="[Table2].[Coffee Type Full Name].[All]" dimensionUniqueName="[Table2]" displayFolder="" count="0" memberValueDatatype="130" unbalanced="0"/>
    <cacheHierarchy uniqueName="[Table2].[Roast Type]" caption="Roast Type" attribute="1" defaultMemberUniqueName="[Table2].[Roast Type].[All]" allUniqueName="[Table2].[Roast Type].[All]" dimensionUniqueName="[Table2]" displayFolder="" count="0" memberValueDatatype="130" unbalanced="0"/>
    <cacheHierarchy uniqueName="[Table2].[Roast Type  Full Name]" caption="Roast Type  Full Name" attribute="1" defaultMemberUniqueName="[Table2].[Roast Type  Full Name].[All]" allUniqueName="[Table2].[Roast Type  Full Name].[All]" dimensionUniqueName="[Table2]" displayFolder="" count="2" memberValueDatatype="130" unbalanced="0"/>
    <cacheHierarchy uniqueName="[Table2].[Size]" caption="Size" attribute="1" defaultMemberUniqueName="[Table2].[Size].[All]" allUniqueName="[Table2].[Size].[All]" dimensionUniqueName="[Table2]" displayFolder="" count="2" memberValueDatatype="5" unbalanced="0"/>
    <cacheHierarchy uniqueName="[Table2].[Unit Price]" caption="Unit Price" attribute="1" defaultMemberUniqueName="[Table2].[Unit Price].[All]" allUniqueName="[Table2].[Unit Price].[All]" dimensionUniqueName="[Table2]" displayFolder="" count="0" memberValueDatatype="5" unbalanced="0"/>
    <cacheHierarchy uniqueName="[Table2].[Sales]" caption="Sales" attribute="1" defaultMemberUniqueName="[Table2].[Sales].[All]" allUniqueName="[Table2].[Sales].[All]" dimensionUniqueName="[Table2]" displayFolder="" count="0" memberValueDatatype="5" unbalanced="0"/>
    <cacheHierarchy uniqueName="[Table2].[Order Date (Year)]" caption="Order Date (Year)" attribute="1" defaultMemberUniqueName="[Table2].[Order Date (Year)].[All]" allUniqueName="[Table2].[Order Date (Year)].[All]" dimensionUniqueName="[Table2]" displayFolder="" count="0" memberValueDatatype="130" unbalanced="0"/>
    <cacheHierarchy uniqueName="[Table2].[Order Date (Quarter)]" caption="Order Date (Quarter)" attribute="1" defaultMemberUniqueName="[Table2].[Order Date (Quarter)].[All]" allUniqueName="[Table2].[Order Date (Quarter)].[All]" dimensionUniqueName="[Table2]" displayFolder="" count="0" memberValueDatatype="130" unbalanced="0"/>
    <cacheHierarchy uniqueName="[Table2].[Order Date (Month)]" caption="Order Date (Month)" attribute="1" defaultMemberUniqueName="[Table2].[Order Date (Month)].[All]" allUniqueName="[Table2].[Order Date (Month)].[All]" dimensionUniqueName="[Table2]" displayFolder="" count="0" memberValueDatatype="130" unbalanced="0"/>
    <cacheHierarchy uniqueName="[Table2].[Loyalty Card]" caption="Loyalty Card" attribute="1" defaultMemberUniqueName="[Table2].[Loyalty Card].[All]" allUniqueName="[Table2].[Loyalty Card].[All]" dimensionUniqueName="[Table2]" displayFolder="" count="2" memberValueDatatype="130" unbalanced="0">
      <fieldsUsage count="2">
        <fieldUsage x="-1"/>
        <fieldUsage x="2"/>
      </fieldsUsage>
    </cacheHierarchy>
    <cacheHierarchy uniqueName="[Table2].[Order Date (Month Index)]" caption="Order Date (Month Index)" attribute="1" defaultMemberUniqueName="[Table2].[Order Date (Month Index)].[All]" allUniqueName="[Table2].[Order Date (Month Index)].[All]" dimensionUniqueName="[Table2]" displayFolder="" count="0" memberValueDatatype="20" unbalanced="0" hidden="1"/>
    <cacheHierarchy uniqueName="[Measures].[__XL_Count Table2]" caption="__XL_Count Table2" measure="1" displayFolder="" measureGroup="Table2" count="0" hidden="1"/>
    <cacheHierarchy uniqueName="[Measures].[__No measures defined]" caption="__No measures defined" measure="1" displayFolder="" count="0" hidden="1"/>
    <cacheHierarchy uniqueName="[Measures].[Sum of Sales]" caption="Sum of Sales" measure="1" displayFolder="" measureGroup="Table2" count="0" oneField="1" hidden="1">
      <fieldsUsage count="1">
        <fieldUsage x="1"/>
      </fieldsUsage>
      <extLst>
        <ext xmlns:x15="http://schemas.microsoft.com/office/spreadsheetml/2010/11/main" uri="{B97F6D7D-B522-45F9-BDA1-12C45D357490}">
          <x15:cacheHierarchy aggregatedColumn="14"/>
        </ext>
      </extLst>
    </cacheHierarchy>
  </cacheHierarchies>
  <kpis count="0"/>
  <dimensions count="2">
    <dimension measure="1" name="Measures" uniqueName="[Measures]" caption="Measures"/>
    <dimension name="Table2" uniqueName="[Table2]" caption="Table2"/>
  </dimensions>
  <measureGroups count="1">
    <measureGroup name="Table2" caption="Table2"/>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dmin" refreshedDate="45267.319722916669" backgroundQuery="1" createdVersion="8" refreshedVersion="8" minRefreshableVersion="3" recordCount="0" supportSubquery="1" supportAdvancedDrill="1" xr:uid="{BDCA3747-40B3-4DA9-8086-85D4FBD40B89}">
  <cacheSource type="external" connectionId="1"/>
  <cacheFields count="3">
    <cacheField name="[Table2].[Customer Name].[Customer Name]" caption="Customer Name" numFmtId="0" hierarchy="5" level="1">
      <sharedItems count="5">
        <s v="Allis Wilmore"/>
        <s v="Brenn Dundredge"/>
        <s v="Don Flintiff"/>
        <s v="Nealson Cuttler"/>
        <s v="Terri Farra"/>
      </sharedItems>
    </cacheField>
    <cacheField name="[Measures].[Sum of Sales]" caption="Sum of Sales" numFmtId="0" hierarchy="22" level="32767"/>
    <cacheField name="[Table2].[Loyalty Card].[Loyalty Card]" caption="Loyalty Card" numFmtId="0" hierarchy="18" level="1">
      <sharedItems containsSemiMixedTypes="0" containsNonDate="0" containsString="0"/>
    </cacheField>
  </cacheFields>
  <cacheHierarchies count="23">
    <cacheHierarchy uniqueName="[Table2].[Order ID]" caption="Order ID" attribute="1" defaultMemberUniqueName="[Table2].[Order ID].[All]" allUniqueName="[Table2].[Order ID].[All]" dimensionUniqueName="[Table2]" displayFolder="" count="0" memberValueDatatype="130" unbalanced="0"/>
    <cacheHierarchy uniqueName="[Table2].[Order Date]" caption="Order Date" attribute="1" time="1" defaultMemberUniqueName="[Table2].[Order Date].[All]" allUniqueName="[Table2].[Order Date].[All]" dimensionUniqueName="[Table2]" displayFolder="" count="2" memberValueDatatype="7" unbalanced="0"/>
    <cacheHierarchy uniqueName="[Table2].[Customer ID]" caption="Customer ID" attribute="1" defaultMemberUniqueName="[Table2].[Customer ID].[All]" allUniqueName="[Table2].[Customer ID].[All]" dimensionUniqueName="[Table2]" displayFolder="" count="0" memberValueDatatype="130" unbalanced="0"/>
    <cacheHierarchy uniqueName="[Table2].[Product ID]" caption="Product ID" attribute="1" defaultMemberUniqueName="[Table2].[Product ID].[All]" allUniqueName="[Table2].[Product ID].[All]" dimensionUniqueName="[Table2]" displayFolder="" count="0" memberValueDatatype="130" unbalanced="0"/>
    <cacheHierarchy uniqueName="[Table2].[Quantity]" caption="Quantity" attribute="1" defaultMemberUniqueName="[Table2].[Quantity].[All]" allUniqueName="[Table2].[Quantity].[All]" dimensionUniqueName="[Table2]" displayFolder="" count="0" memberValueDatatype="20" unbalanced="0"/>
    <cacheHierarchy uniqueName="[Table2].[Customer Name]" caption="Customer Name" attribute="1" defaultMemberUniqueName="[Table2].[Customer Name].[All]" allUniqueName="[Table2].[Customer Name].[All]" dimensionUniqueName="[Table2]" displayFolder="" count="2" memberValueDatatype="130" unbalanced="0">
      <fieldsUsage count="2">
        <fieldUsage x="-1"/>
        <fieldUsage x="0"/>
      </fieldsUsage>
    </cacheHierarchy>
    <cacheHierarchy uniqueName="[Table2].[Email]" caption="Email" attribute="1" defaultMemberUniqueName="[Table2].[Email].[All]" allUniqueName="[Table2].[Email].[All]" dimensionUniqueName="[Table2]" displayFolder="" count="0" memberValueDatatype="130" unbalanced="0"/>
    <cacheHierarchy uniqueName="[Table2].[Country]" caption="Country" attribute="1" defaultMemberUniqueName="[Table2].[Country].[All]" allUniqueName="[Table2].[Country].[All]" dimensionUniqueName="[Table2]" displayFolder="" count="0" memberValueDatatype="130" unbalanced="0"/>
    <cacheHierarchy uniqueName="[Table2].[Coffee Type]" caption="Coffee Type" attribute="1" defaultMemberUniqueName="[Table2].[Coffee Type].[All]" allUniqueName="[Table2].[Coffee Type].[All]" dimensionUniqueName="[Table2]" displayFolder="" count="0" memberValueDatatype="130" unbalanced="0"/>
    <cacheHierarchy uniqueName="[Table2].[Coffee Type Full Name]" caption="Coffee Type Full Name" attribute="1" defaultMemberUniqueName="[Table2].[Coffee Type Full Name].[All]" allUniqueName="[Table2].[Coffee Type Full Name].[All]" dimensionUniqueName="[Table2]" displayFolder="" count="0" memberValueDatatype="130" unbalanced="0"/>
    <cacheHierarchy uniqueName="[Table2].[Roast Type]" caption="Roast Type" attribute="1" defaultMemberUniqueName="[Table2].[Roast Type].[All]" allUniqueName="[Table2].[Roast Type].[All]" dimensionUniqueName="[Table2]" displayFolder="" count="0" memberValueDatatype="130" unbalanced="0"/>
    <cacheHierarchy uniqueName="[Table2].[Roast Type  Full Name]" caption="Roast Type  Full Name" attribute="1" defaultMemberUniqueName="[Table2].[Roast Type  Full Name].[All]" allUniqueName="[Table2].[Roast Type  Full Name].[All]" dimensionUniqueName="[Table2]" displayFolder="" count="2" memberValueDatatype="130" unbalanced="0"/>
    <cacheHierarchy uniqueName="[Table2].[Size]" caption="Size" attribute="1" defaultMemberUniqueName="[Table2].[Size].[All]" allUniqueName="[Table2].[Size].[All]" dimensionUniqueName="[Table2]" displayFolder="" count="2" memberValueDatatype="5" unbalanced="0"/>
    <cacheHierarchy uniqueName="[Table2].[Unit Price]" caption="Unit Price" attribute="1" defaultMemberUniqueName="[Table2].[Unit Price].[All]" allUniqueName="[Table2].[Unit Price].[All]" dimensionUniqueName="[Table2]" displayFolder="" count="0" memberValueDatatype="5" unbalanced="0"/>
    <cacheHierarchy uniqueName="[Table2].[Sales]" caption="Sales" attribute="1" defaultMemberUniqueName="[Table2].[Sales].[All]" allUniqueName="[Table2].[Sales].[All]" dimensionUniqueName="[Table2]" displayFolder="" count="0" memberValueDatatype="5" unbalanced="0"/>
    <cacheHierarchy uniqueName="[Table2].[Order Date (Year)]" caption="Order Date (Year)" attribute="1" defaultMemberUniqueName="[Table2].[Order Date (Year)].[All]" allUniqueName="[Table2].[Order Date (Year)].[All]" dimensionUniqueName="[Table2]" displayFolder="" count="0" memberValueDatatype="130" unbalanced="0"/>
    <cacheHierarchy uniqueName="[Table2].[Order Date (Quarter)]" caption="Order Date (Quarter)" attribute="1" defaultMemberUniqueName="[Table2].[Order Date (Quarter)].[All]" allUniqueName="[Table2].[Order Date (Quarter)].[All]" dimensionUniqueName="[Table2]" displayFolder="" count="0" memberValueDatatype="130" unbalanced="0"/>
    <cacheHierarchy uniqueName="[Table2].[Order Date (Month)]" caption="Order Date (Month)" attribute="1" defaultMemberUniqueName="[Table2].[Order Date (Month)].[All]" allUniqueName="[Table2].[Order Date (Month)].[All]" dimensionUniqueName="[Table2]" displayFolder="" count="0" memberValueDatatype="130" unbalanced="0"/>
    <cacheHierarchy uniqueName="[Table2].[Loyalty Card]" caption="Loyalty Card" attribute="1" defaultMemberUniqueName="[Table2].[Loyalty Card].[All]" allUniqueName="[Table2].[Loyalty Card].[All]" dimensionUniqueName="[Table2]" displayFolder="" count="2" memberValueDatatype="130" unbalanced="0">
      <fieldsUsage count="2">
        <fieldUsage x="-1"/>
        <fieldUsage x="2"/>
      </fieldsUsage>
    </cacheHierarchy>
    <cacheHierarchy uniqueName="[Table2].[Order Date (Month Index)]" caption="Order Date (Month Index)" attribute="1" defaultMemberUniqueName="[Table2].[Order Date (Month Index)].[All]" allUniqueName="[Table2].[Order Date (Month Index)].[All]" dimensionUniqueName="[Table2]" displayFolder="" count="0" memberValueDatatype="20" unbalanced="0" hidden="1"/>
    <cacheHierarchy uniqueName="[Measures].[__XL_Count Table2]" caption="__XL_Count Table2" measure="1" displayFolder="" measureGroup="Table2" count="0" hidden="1"/>
    <cacheHierarchy uniqueName="[Measures].[__No measures defined]" caption="__No measures defined" measure="1" displayFolder="" count="0" hidden="1"/>
    <cacheHierarchy uniqueName="[Measures].[Sum of Sales]" caption="Sum of Sales" measure="1" displayFolder="" measureGroup="Table2" count="0" oneField="1" hidden="1">
      <fieldsUsage count="1">
        <fieldUsage x="1"/>
      </fieldsUsage>
      <extLst>
        <ext xmlns:x15="http://schemas.microsoft.com/office/spreadsheetml/2010/11/main" uri="{B97F6D7D-B522-45F9-BDA1-12C45D357490}">
          <x15:cacheHierarchy aggregatedColumn="14"/>
        </ext>
      </extLst>
    </cacheHierarchy>
  </cacheHierarchies>
  <kpis count="0"/>
  <dimensions count="2">
    <dimension measure="1" name="Measures" uniqueName="[Measures]" caption="Measures"/>
    <dimension name="Table2" uniqueName="[Table2]" caption="Table2"/>
  </dimensions>
  <measureGroups count="1">
    <measureGroup name="Table2" caption="Table2"/>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dmin" refreshedDate="45239.497059953705" backgroundQuery="1" createdVersion="3" refreshedVersion="8" minRefreshableVersion="3" recordCount="0" supportSubquery="1" supportAdvancedDrill="1" xr:uid="{F3A4C73E-2FC6-492E-AA79-E9C74BDAECAC}">
  <cacheSource type="external" connectionId="1">
    <extLst>
      <ext xmlns:x14="http://schemas.microsoft.com/office/spreadsheetml/2009/9/main" uri="{F057638F-6D5F-4e77-A914-E7F072B9BCA8}">
        <x14:sourceConnection name="ThisWorkbookDataModel"/>
      </ext>
    </extLst>
  </cacheSource>
  <cacheFields count="0"/>
  <cacheHierarchies count="23">
    <cacheHierarchy uniqueName="[Table2].[Order ID]" caption="Order ID" attribute="1" defaultMemberUniqueName="[Table2].[Order ID].[All]" allUniqueName="[Table2].[Order ID].[All]" dimensionUniqueName="[Table2]" displayFolder="" count="0" memberValueDatatype="130" unbalanced="0"/>
    <cacheHierarchy uniqueName="[Table2].[Order Date]" caption="Order Date" attribute="1" time="1" defaultMemberUniqueName="[Table2].[Order Date].[All]" allUniqueName="[Table2].[Order Date].[All]" dimensionUniqueName="[Table2]" displayFolder="" count="0" memberValueDatatype="7" unbalanced="0"/>
    <cacheHierarchy uniqueName="[Table2].[Customer ID]" caption="Customer ID" attribute="1" defaultMemberUniqueName="[Table2].[Customer ID].[All]" allUniqueName="[Table2].[Customer ID].[All]" dimensionUniqueName="[Table2]" displayFolder="" count="0" memberValueDatatype="130" unbalanced="0"/>
    <cacheHierarchy uniqueName="[Table2].[Product ID]" caption="Product ID" attribute="1" defaultMemberUniqueName="[Table2].[Product ID].[All]" allUniqueName="[Table2].[Product ID].[All]" dimensionUniqueName="[Table2]" displayFolder="" count="0" memberValueDatatype="130" unbalanced="0"/>
    <cacheHierarchy uniqueName="[Table2].[Quantity]" caption="Quantity" attribute="1" defaultMemberUniqueName="[Table2].[Quantity].[All]" allUniqueName="[Table2].[Quantity].[All]" dimensionUniqueName="[Table2]" displayFolder="" count="0" memberValueDatatype="20" unbalanced="0"/>
    <cacheHierarchy uniqueName="[Table2].[Customer Name]" caption="Customer Name" attribute="1" defaultMemberUniqueName="[Table2].[Customer Name].[All]" allUniqueName="[Table2].[Customer Name].[All]" dimensionUniqueName="[Table2]" displayFolder="" count="0" memberValueDatatype="130" unbalanced="0"/>
    <cacheHierarchy uniqueName="[Table2].[Email]" caption="Email" attribute="1" defaultMemberUniqueName="[Table2].[Email].[All]" allUniqueName="[Table2].[Email].[All]" dimensionUniqueName="[Table2]" displayFolder="" count="0" memberValueDatatype="130" unbalanced="0"/>
    <cacheHierarchy uniqueName="[Table2].[Country]" caption="Country" attribute="1" defaultMemberUniqueName="[Table2].[Country].[All]" allUniqueName="[Table2].[Country].[All]" dimensionUniqueName="[Table2]" displayFolder="" count="0" memberValueDatatype="130" unbalanced="0"/>
    <cacheHierarchy uniqueName="[Table2].[Coffee Type]" caption="Coffee Type" attribute="1" defaultMemberUniqueName="[Table2].[Coffee Type].[All]" allUniqueName="[Table2].[Coffee Type].[All]" dimensionUniqueName="[Table2]" displayFolder="" count="0" memberValueDatatype="130" unbalanced="0"/>
    <cacheHierarchy uniqueName="[Table2].[Coffee Type Full Name]" caption="Coffee Type Full Name" attribute="1" defaultMemberUniqueName="[Table2].[Coffee Type Full Name].[All]" allUniqueName="[Table2].[Coffee Type Full Name].[All]" dimensionUniqueName="[Table2]" displayFolder="" count="0" memberValueDatatype="130" unbalanced="0"/>
    <cacheHierarchy uniqueName="[Table2].[Roast Type]" caption="Roast Type" attribute="1" defaultMemberUniqueName="[Table2].[Roast Type].[All]" allUniqueName="[Table2].[Roast Type].[All]" dimensionUniqueName="[Table2]" displayFolder="" count="0" memberValueDatatype="130" unbalanced="0"/>
    <cacheHierarchy uniqueName="[Table2].[Roast Type  Full Name]" caption="Roast Type  Full Name" attribute="1" defaultMemberUniqueName="[Table2].[Roast Type  Full Name].[All]" allUniqueName="[Table2].[Roast Type  Full Name].[All]" dimensionUniqueName="[Table2]" displayFolder="" count="2" memberValueDatatype="130" unbalanced="0"/>
    <cacheHierarchy uniqueName="[Table2].[Size]" caption="Size" attribute="1" defaultMemberUniqueName="[Table2].[Size].[All]" allUniqueName="[Table2].[Size].[All]" dimensionUniqueName="[Table2]" displayFolder="" count="2" memberValueDatatype="5" unbalanced="0"/>
    <cacheHierarchy uniqueName="[Table2].[Unit Price]" caption="Unit Price" attribute="1" defaultMemberUniqueName="[Table2].[Unit Price].[All]" allUniqueName="[Table2].[Unit Price].[All]" dimensionUniqueName="[Table2]" displayFolder="" count="0" memberValueDatatype="5" unbalanced="0"/>
    <cacheHierarchy uniqueName="[Table2].[Sales]" caption="Sales" attribute="1" defaultMemberUniqueName="[Table2].[Sales].[All]" allUniqueName="[Table2].[Sales].[All]" dimensionUniqueName="[Table2]" displayFolder="" count="0" memberValueDatatype="5" unbalanced="0"/>
    <cacheHierarchy uniqueName="[Table2].[Order Date (Year)]" caption="Order Date (Year)" attribute="1" defaultMemberUniqueName="[Table2].[Order Date (Year)].[All]" allUniqueName="[Table2].[Order Date (Year)].[All]" dimensionUniqueName="[Table2]" displayFolder="" count="0" memberValueDatatype="130" unbalanced="0"/>
    <cacheHierarchy uniqueName="[Table2].[Order Date (Quarter)]" caption="Order Date (Quarter)" attribute="1" defaultMemberUniqueName="[Table2].[Order Date (Quarter)].[All]" allUniqueName="[Table2].[Order Date (Quarter)].[All]" dimensionUniqueName="[Table2]" displayFolder="" count="0" memberValueDatatype="130" unbalanced="0"/>
    <cacheHierarchy uniqueName="[Table2].[Order Date (Month)]" caption="Order Date (Month)" attribute="1" defaultMemberUniqueName="[Table2].[Order Date (Month)].[All]" allUniqueName="[Table2].[Order Date (Month)].[All]" dimensionUniqueName="[Table2]" displayFolder="" count="0" memberValueDatatype="130" unbalanced="0"/>
    <cacheHierarchy uniqueName="[Table2].[Loyalty Card]" caption="Loyalty Card" attribute="1" defaultMemberUniqueName="[Table2].[Loyalty Card].[All]" allUniqueName="[Table2].[Loyalty Card].[All]" dimensionUniqueName="[Table2]" displayFolder="" count="2" memberValueDatatype="130" unbalanced="0"/>
    <cacheHierarchy uniqueName="[Table2].[Order Date (Month Index)]" caption="Order Date (Month Index)" attribute="1" defaultMemberUniqueName="[Table2].[Order Date (Month Index)].[All]" allUniqueName="[Table2].[Order Date (Month Index)].[All]" dimensionUniqueName="[Table2]" displayFolder="" count="0" memberValueDatatype="20" unbalanced="0" hidden="1"/>
    <cacheHierarchy uniqueName="[Measures].[__XL_Count Table2]" caption="__XL_Count Table2" measure="1" displayFolder="" measureGroup="Table2" count="0" hidden="1"/>
    <cacheHierarchy uniqueName="[Measures].[__No measures defined]" caption="__No measures defined" measure="1" displayFolder="" count="0" hidden="1"/>
    <cacheHierarchy uniqueName="[Measures].[Sum of Sales]" caption="Sum of Sales" measure="1" displayFolder="" measureGroup="Table2" count="0" hidden="1">
      <extLst>
        <ext xmlns:x15="http://schemas.microsoft.com/office/spreadsheetml/2010/11/main" uri="{B97F6D7D-B522-45F9-BDA1-12C45D357490}">
          <x15:cacheHierarchy aggregatedColumn="14"/>
        </ext>
      </extLst>
    </cacheHierarchy>
  </cacheHierarchies>
  <kpis count="0"/>
  <extLst>
    <ext xmlns:x14="http://schemas.microsoft.com/office/spreadsheetml/2009/9/main" uri="{725AE2AE-9491-48be-B2B4-4EB974FC3084}">
      <x14:pivotCacheDefinition slicerData="1" pivotCacheId="718763100"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dmin" refreshedDate="45239.497062268521" backgroundQuery="1" createdVersion="3" refreshedVersion="8" minRefreshableVersion="3" recordCount="0" supportSubquery="1" supportAdvancedDrill="1" xr:uid="{A1BBEAD1-5993-4E85-8DFF-94F1172D5552}">
  <cacheSource type="external" connectionId="1">
    <extLst>
      <ext xmlns:x14="http://schemas.microsoft.com/office/spreadsheetml/2009/9/main" uri="{F057638F-6D5F-4e77-A914-E7F072B9BCA8}">
        <x14:sourceConnection name="ThisWorkbookDataModel"/>
      </ext>
    </extLst>
  </cacheSource>
  <cacheFields count="0"/>
  <cacheHierarchies count="23">
    <cacheHierarchy uniqueName="[Table2].[Order ID]" caption="Order ID" attribute="1" defaultMemberUniqueName="[Table2].[Order ID].[All]" allUniqueName="[Table2].[Order ID].[All]" dimensionUniqueName="[Table2]" displayFolder="" count="0" memberValueDatatype="130" unbalanced="0"/>
    <cacheHierarchy uniqueName="[Table2].[Order Date]" caption="Order Date" attribute="1" time="1" defaultMemberUniqueName="[Table2].[Order Date].[All]" allUniqueName="[Table2].[Order Date].[All]" dimensionUniqueName="[Table2]" displayFolder="" count="2" memberValueDatatype="7" unbalanced="0"/>
    <cacheHierarchy uniqueName="[Table2].[Customer ID]" caption="Customer ID" attribute="1" defaultMemberUniqueName="[Table2].[Customer ID].[All]" allUniqueName="[Table2].[Customer ID].[All]" dimensionUniqueName="[Table2]" displayFolder="" count="0" memberValueDatatype="130" unbalanced="0"/>
    <cacheHierarchy uniqueName="[Table2].[Product ID]" caption="Product ID" attribute="1" defaultMemberUniqueName="[Table2].[Product ID].[All]" allUniqueName="[Table2].[Product ID].[All]" dimensionUniqueName="[Table2]" displayFolder="" count="0" memberValueDatatype="130" unbalanced="0"/>
    <cacheHierarchy uniqueName="[Table2].[Quantity]" caption="Quantity" attribute="1" defaultMemberUniqueName="[Table2].[Quantity].[All]" allUniqueName="[Table2].[Quantity].[All]" dimensionUniqueName="[Table2]" displayFolder="" count="0" memberValueDatatype="20" unbalanced="0"/>
    <cacheHierarchy uniqueName="[Table2].[Customer Name]" caption="Customer Name" attribute="1" defaultMemberUniqueName="[Table2].[Customer Name].[All]" allUniqueName="[Table2].[Customer Name].[All]" dimensionUniqueName="[Table2]" displayFolder="" count="0" memberValueDatatype="130" unbalanced="0"/>
    <cacheHierarchy uniqueName="[Table2].[Email]" caption="Email" attribute="1" defaultMemberUniqueName="[Table2].[Email].[All]" allUniqueName="[Table2].[Email].[All]" dimensionUniqueName="[Table2]" displayFolder="" count="0" memberValueDatatype="130" unbalanced="0"/>
    <cacheHierarchy uniqueName="[Table2].[Country]" caption="Country" attribute="1" defaultMemberUniqueName="[Table2].[Country].[All]" allUniqueName="[Table2].[Country].[All]" dimensionUniqueName="[Table2]" displayFolder="" count="0" memberValueDatatype="130" unbalanced="0"/>
    <cacheHierarchy uniqueName="[Table2].[Coffee Type]" caption="Coffee Type" attribute="1" defaultMemberUniqueName="[Table2].[Coffee Type].[All]" allUniqueName="[Table2].[Coffee Type].[All]" dimensionUniqueName="[Table2]" displayFolder="" count="0" memberValueDatatype="130" unbalanced="0"/>
    <cacheHierarchy uniqueName="[Table2].[Coffee Type Full Name]" caption="Coffee Type Full Name" attribute="1" defaultMemberUniqueName="[Table2].[Coffee Type Full Name].[All]" allUniqueName="[Table2].[Coffee Type Full Name].[All]" dimensionUniqueName="[Table2]" displayFolder="" count="0" memberValueDatatype="130" unbalanced="0"/>
    <cacheHierarchy uniqueName="[Table2].[Roast Type]" caption="Roast Type" attribute="1" defaultMemberUniqueName="[Table2].[Roast Type].[All]" allUniqueName="[Table2].[Roast Type].[All]" dimensionUniqueName="[Table2]" displayFolder="" count="0" memberValueDatatype="130" unbalanced="0"/>
    <cacheHierarchy uniqueName="[Table2].[Roast Type  Full Name]" caption="Roast Type  Full Name" attribute="1" defaultMemberUniqueName="[Table2].[Roast Type  Full Name].[All]" allUniqueName="[Table2].[Roast Type  Full Name].[All]" dimensionUniqueName="[Table2]" displayFolder="" count="0" memberValueDatatype="130" unbalanced="0"/>
    <cacheHierarchy uniqueName="[Table2].[Size]" caption="Size" attribute="1" defaultMemberUniqueName="[Table2].[Size].[All]" allUniqueName="[Table2].[Size].[All]" dimensionUniqueName="[Table2]" displayFolder="" count="0" memberValueDatatype="5" unbalanced="0"/>
    <cacheHierarchy uniqueName="[Table2].[Unit Price]" caption="Unit Price" attribute="1" defaultMemberUniqueName="[Table2].[Unit Price].[All]" allUniqueName="[Table2].[Unit Price].[All]" dimensionUniqueName="[Table2]" displayFolder="" count="0" memberValueDatatype="5" unbalanced="0"/>
    <cacheHierarchy uniqueName="[Table2].[Sales]" caption="Sales" attribute="1" defaultMemberUniqueName="[Table2].[Sales].[All]" allUniqueName="[Table2].[Sales].[All]" dimensionUniqueName="[Table2]" displayFolder="" count="0" memberValueDatatype="5" unbalanced="0"/>
    <cacheHierarchy uniqueName="[Table2].[Order Date (Year)]" caption="Order Date (Year)" attribute="1" defaultMemberUniqueName="[Table2].[Order Date (Year)].[All]" allUniqueName="[Table2].[Order Date (Year)].[All]" dimensionUniqueName="[Table2]" displayFolder="" count="0" memberValueDatatype="130" unbalanced="0"/>
    <cacheHierarchy uniqueName="[Table2].[Order Date (Quarter)]" caption="Order Date (Quarter)" attribute="1" defaultMemberUniqueName="[Table2].[Order Date (Quarter)].[All]" allUniqueName="[Table2].[Order Date (Quarter)].[All]" dimensionUniqueName="[Table2]" displayFolder="" count="0" memberValueDatatype="130" unbalanced="0"/>
    <cacheHierarchy uniqueName="[Table2].[Order Date (Month)]" caption="Order Date (Month)" attribute="1" defaultMemberUniqueName="[Table2].[Order Date (Month)].[All]" allUniqueName="[Table2].[Order Date (Month)].[All]" dimensionUniqueName="[Table2]" displayFolder="" count="0" memberValueDatatype="130" unbalanced="0"/>
    <cacheHierarchy uniqueName="[Table2].[Loyalty Card]" caption="Loyalty Card" attribute="1" defaultMemberUniqueName="[Table2].[Loyalty Card].[All]" allUniqueName="[Table2].[Loyalty Card].[All]" dimensionUniqueName="[Table2]" displayFolder="" count="0" memberValueDatatype="130" unbalanced="0"/>
    <cacheHierarchy uniqueName="[Table2].[Order Date (Month Index)]" caption="Order Date (Month Index)" attribute="1" defaultMemberUniqueName="[Table2].[Order Date (Month Index)].[All]" allUniqueName="[Table2].[Order Date (Month Index)].[All]" dimensionUniqueName="[Table2]" displayFolder="" count="0" memberValueDatatype="20" unbalanced="0" hidden="1"/>
    <cacheHierarchy uniqueName="[Measures].[__XL_Count Table2]" caption="__XL_Count Table2" measure="1" displayFolder="" measureGroup="Table2" count="0" hidden="1"/>
    <cacheHierarchy uniqueName="[Measures].[__No measures defined]" caption="__No measures defined" measure="1" displayFolder="" count="0" hidden="1"/>
    <cacheHierarchy uniqueName="[Measures].[Sum of Sales]" caption="Sum of Sales" measure="1" displayFolder="" measureGroup="Table2" count="0" hidden="1">
      <extLst>
        <ext xmlns:x15="http://schemas.microsoft.com/office/spreadsheetml/2010/11/main" uri="{B97F6D7D-B522-45F9-BDA1-12C45D357490}">
          <x15:cacheHierarchy aggregatedColumn="14"/>
        </ext>
      </extLst>
    </cacheHierarchy>
  </cacheHierarchies>
  <kpis count="0"/>
  <extLst>
    <ext xmlns:x14="http://schemas.microsoft.com/office/spreadsheetml/2009/9/main" uri="{725AE2AE-9491-48be-B2B4-4EB974FC3084}">
      <x14:pivotCacheDefinition pivotCacheId="407315600" supportSubqueryNonVisual="1" supportSubqueryCalcMem="1" supportAddCalcMems="1"/>
    </ext>
    <ext xmlns:x15="http://schemas.microsoft.com/office/spreadsheetml/2010/11/main" uri="{ABF5C744-AB39-4b91-8756-CFA1BBC848D5}">
      <x15:pivotCacheIdVersion cacheIdSupportedVersion="6" cacheIdCreatedVersion="7"/>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9B9BFF5-4A60-4211-AE43-B3C0316026BC}" name="PivotTable1" cacheId="52" applyNumberFormats="0" applyBorderFormats="0" applyFontFormats="0" applyPatternFormats="0" applyAlignmentFormats="0" applyWidthHeightFormats="1" dataCaption="Values" updatedVersion="8" minRefreshableVersion="5" useAutoFormatting="1" subtotalHiddenItems="1" colGrandTotals="0" itemPrintTitles="1" createdVersion="8" indent="0" compact="0" compactData="0" multipleFieldFilters="0" chartFormat="3">
  <location ref="A1:F47" firstHeaderRow="1" firstDataRow="2" firstDataCol="2"/>
  <pivotFields count="5">
    <pivotField axis="axisRow" compact="0" allDrilled="1" outline="0" subtotalTop="0" showAll="0" dataSourceSort="1" defaultSubtotal="0" defaultAttributeDrillState="1">
      <items count="12">
        <item x="0"/>
        <item x="1"/>
        <item x="2"/>
        <item x="3"/>
        <item x="4"/>
        <item x="5"/>
        <item x="6"/>
        <item x="7"/>
        <item x="8"/>
        <item x="9"/>
        <item x="10"/>
        <item x="11"/>
      </items>
    </pivotField>
    <pivotField axis="axisRow" compact="0" allDrilled="1" outline="0" subtotalTop="0" showAll="0" dataSourceSort="1" defaultSubtotal="0" defaultAttributeDrillState="1">
      <items count="4">
        <item x="0"/>
        <item x="1"/>
        <item x="2"/>
        <item x="3"/>
      </items>
    </pivotField>
    <pivotField axis="axisCol" compact="0" allDrilled="1" outline="0" subtotalTop="0" showAll="0" dataSourceSort="1" defaultSubtotal="0" defaultAttributeDrillState="1">
      <items count="4">
        <item x="0"/>
        <item x="1"/>
        <item x="2"/>
        <item x="3"/>
      </items>
    </pivotField>
    <pivotField dataField="1" compact="0" outline="0" subtotalTop="0" showAll="0" defaultSubtotal="0"/>
    <pivotField compact="0" allDrilled="1" outline="0" subtotalTop="0" showAll="0" dataSourceSort="1" defaultSubtotal="0" defaultAttributeDrillState="1"/>
  </pivotFields>
  <rowFields count="2">
    <field x="1"/>
    <field x="0"/>
  </rowFields>
  <rowItems count="45">
    <i>
      <x/>
      <x/>
    </i>
    <i r="1">
      <x v="1"/>
    </i>
    <i r="1">
      <x v="2"/>
    </i>
    <i r="1">
      <x v="3"/>
    </i>
    <i r="1">
      <x v="4"/>
    </i>
    <i r="1">
      <x v="5"/>
    </i>
    <i r="1">
      <x v="6"/>
    </i>
    <i r="1">
      <x v="7"/>
    </i>
    <i r="1">
      <x v="8"/>
    </i>
    <i r="1">
      <x v="9"/>
    </i>
    <i r="1">
      <x v="10"/>
    </i>
    <i r="1">
      <x v="11"/>
    </i>
    <i>
      <x v="1"/>
      <x/>
    </i>
    <i r="1">
      <x v="1"/>
    </i>
    <i r="1">
      <x v="2"/>
    </i>
    <i r="1">
      <x v="3"/>
    </i>
    <i r="1">
      <x v="4"/>
    </i>
    <i r="1">
      <x v="5"/>
    </i>
    <i r="1">
      <x v="6"/>
    </i>
    <i r="1">
      <x v="7"/>
    </i>
    <i r="1">
      <x v="8"/>
    </i>
    <i r="1">
      <x v="9"/>
    </i>
    <i r="1">
      <x v="10"/>
    </i>
    <i r="1">
      <x v="11"/>
    </i>
    <i>
      <x v="2"/>
      <x/>
    </i>
    <i r="1">
      <x v="1"/>
    </i>
    <i r="1">
      <x v="2"/>
    </i>
    <i r="1">
      <x v="3"/>
    </i>
    <i r="1">
      <x v="4"/>
    </i>
    <i r="1">
      <x v="5"/>
    </i>
    <i r="1">
      <x v="6"/>
    </i>
    <i r="1">
      <x v="7"/>
    </i>
    <i r="1">
      <x v="8"/>
    </i>
    <i r="1">
      <x v="9"/>
    </i>
    <i r="1">
      <x v="10"/>
    </i>
    <i r="1">
      <x v="11"/>
    </i>
    <i>
      <x v="3"/>
      <x/>
    </i>
    <i r="1">
      <x v="1"/>
    </i>
    <i r="1">
      <x v="2"/>
    </i>
    <i r="1">
      <x v="3"/>
    </i>
    <i r="1">
      <x v="4"/>
    </i>
    <i r="1">
      <x v="5"/>
    </i>
    <i r="1">
      <x v="6"/>
    </i>
    <i r="1">
      <x v="7"/>
    </i>
    <i t="grand">
      <x/>
    </i>
  </rowItems>
  <colFields count="1">
    <field x="2"/>
  </colFields>
  <colItems count="4">
    <i>
      <x/>
    </i>
    <i>
      <x v="1"/>
    </i>
    <i>
      <x v="2"/>
    </i>
    <i>
      <x v="3"/>
    </i>
  </colItems>
  <dataFields count="1">
    <dataField name="Sum of Sales" fld="3" baseField="0" baseItem="0"/>
  </dataFields>
  <formats count="1">
    <format dxfId="13">
      <pivotArea dataOnly="0" labelOnly="1" outline="0" fieldPosition="0">
        <references count="1">
          <reference field="1" count="0"/>
        </references>
      </pivotArea>
    </format>
  </formats>
  <chartFormats count="8">
    <chartFormat chart="0" format="0" series="1">
      <pivotArea type="data" outline="0" fieldPosition="0">
        <references count="2">
          <reference field="4294967294" count="1" selected="0">
            <x v="0"/>
          </reference>
          <reference field="2" count="1" selected="0">
            <x v="0"/>
          </reference>
        </references>
      </pivotArea>
    </chartFormat>
    <chartFormat chart="0" format="1" series="1">
      <pivotArea type="data" outline="0" fieldPosition="0">
        <references count="2">
          <reference field="4294967294" count="1" selected="0">
            <x v="0"/>
          </reference>
          <reference field="2" count="1" selected="0">
            <x v="1"/>
          </reference>
        </references>
      </pivotArea>
    </chartFormat>
    <chartFormat chart="0" format="2" series="1">
      <pivotArea type="data" outline="0" fieldPosition="0">
        <references count="2">
          <reference field="4294967294" count="1" selected="0">
            <x v="0"/>
          </reference>
          <reference field="2" count="1" selected="0">
            <x v="2"/>
          </reference>
        </references>
      </pivotArea>
    </chartFormat>
    <chartFormat chart="0" format="3" series="1">
      <pivotArea type="data" outline="0" fieldPosition="0">
        <references count="2">
          <reference field="4294967294" count="1" selected="0">
            <x v="0"/>
          </reference>
          <reference field="2" count="1" selected="0">
            <x v="3"/>
          </reference>
        </references>
      </pivotArea>
    </chartFormat>
    <chartFormat chart="2" format="8" series="1">
      <pivotArea type="data" outline="0" fieldPosition="0">
        <references count="2">
          <reference field="4294967294" count="1" selected="0">
            <x v="0"/>
          </reference>
          <reference field="2" count="1" selected="0">
            <x v="0"/>
          </reference>
        </references>
      </pivotArea>
    </chartFormat>
    <chartFormat chart="2" format="9" series="1">
      <pivotArea type="data" outline="0" fieldPosition="0">
        <references count="2">
          <reference field="4294967294" count="1" selected="0">
            <x v="0"/>
          </reference>
          <reference field="2" count="1" selected="0">
            <x v="1"/>
          </reference>
        </references>
      </pivotArea>
    </chartFormat>
    <chartFormat chart="2" format="10" series="1">
      <pivotArea type="data" outline="0" fieldPosition="0">
        <references count="2">
          <reference field="4294967294" count="1" selected="0">
            <x v="0"/>
          </reference>
          <reference field="2" count="1" selected="0">
            <x v="2"/>
          </reference>
        </references>
      </pivotArea>
    </chartFormat>
    <chartFormat chart="2" format="11" series="1">
      <pivotArea type="data" outline="0" fieldPosition="0">
        <references count="2">
          <reference field="4294967294" count="1" selected="0">
            <x v="0"/>
          </reference>
          <reference field="2" count="1" selected="0">
            <x v="3"/>
          </reference>
        </references>
      </pivotArea>
    </chartFormat>
  </chartFormats>
  <pivotHierarchies count="23">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multipleItemSelectionAllowed="1" dragToData="1"/>
    <pivotHierarchy dragToData="1"/>
    <pivotHierarchy dragToData="1"/>
    <pivotHierarchy dragToData="1"/>
    <pivotHierarchy dragToData="1"/>
    <pivotHierarchy dragToData="1"/>
    <pivotHierarchy multipleItemSelectionAllowed="1" dragToData="1"/>
    <pivotHierarchy dragToData="1"/>
    <pivotHierarchy dragToRow="0" dragToCol="0" dragToPage="0" dragToData="1"/>
    <pivotHierarchy dragToRow="0" dragToCol="0" dragToPage="0" dragToData="1"/>
    <pivotHierarchy dragToData="1"/>
  </pivotHierarchies>
  <pivotTableStyleInfo name="PivotStyleMedium6" showRowHeaders="1" showColHeaders="1" showRowStripes="0" showColStripes="0" showLastColumn="1"/>
  <rowHierarchiesUsage count="2">
    <rowHierarchyUsage hierarchyUsage="15"/>
    <rowHierarchyUsage hierarchyUsage="17"/>
  </rowHierarchiesUsage>
  <colHierarchiesUsage count="1">
    <colHierarchyUsage hierarchyUsage="9"/>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Data analyis real project.xlsx!Table2">
        <x15:activeTabTopLevelEntity name="[Table2]"/>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F574357-5D55-4D5B-9CBB-40EF1A474D76}" name="PivotTable3" cacheId="55" applyNumberFormats="0" applyBorderFormats="0" applyFontFormats="0" applyPatternFormats="0" applyAlignmentFormats="0" applyWidthHeightFormats="1" dataCaption="Values" updatedVersion="8" minRefreshableVersion="5" useAutoFormatting="1" subtotalHiddenItems="1" itemPrintTitles="1" createdVersion="8" indent="0" outline="1" outlineData="1" multipleFieldFilters="0" chartFormat="3">
  <location ref="A1:B5" firstHeaderRow="1" firstDataRow="1" firstDataCol="1"/>
  <pivotFields count="3">
    <pivotField axis="axisRow" allDrilled="1" subtotalTop="0" showAll="0" sortType="ascending" defaultSubtotal="0" defaultAttributeDrillState="1">
      <items count="3">
        <item x="0"/>
        <item x="1"/>
        <item x="2"/>
      </items>
      <autoSortScope>
        <pivotArea dataOnly="0" outline="0" fieldPosition="0">
          <references count="1">
            <reference field="4294967294" count="1" selected="0">
              <x v="0"/>
            </reference>
          </references>
        </pivotArea>
      </autoSortScope>
    </pivotField>
    <pivotField dataField="1" subtotalTop="0" showAll="0" defaultSubtotal="0"/>
    <pivotField allDrilled="1" subtotalTop="0" showAll="0" dataSourceSort="1" defaultSubtotal="0" defaultAttributeDrillState="1"/>
  </pivotFields>
  <rowFields count="1">
    <field x="0"/>
  </rowFields>
  <rowItems count="4">
    <i>
      <x v="1"/>
    </i>
    <i>
      <x/>
    </i>
    <i>
      <x v="2"/>
    </i>
    <i t="grand">
      <x/>
    </i>
  </rowItems>
  <colItems count="1">
    <i/>
  </colItems>
  <dataFields count="1">
    <dataField name="Sum of Sales" fld="1" baseField="0" baseItem="0" numFmtId="44"/>
  </dataFields>
  <formats count="1">
    <format dxfId="12">
      <pivotArea outline="0" collapsedLevelsAreSubtotals="1" fieldPosition="0"/>
    </format>
  </format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Hierarchies count="23">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multipleItemSelectionAllowed="1" dragToData="1"/>
    <pivotHierarchy dragToData="1"/>
    <pivotHierarchy dragToData="1"/>
    <pivotHierarchy dragToData="1"/>
    <pivotHierarchy dragToData="1"/>
    <pivotHierarchy dragToData="1"/>
    <pivotHierarchy multipleItemSelectionAllowed="1" dragToData="1"/>
    <pivotHierarchy dragToData="1"/>
    <pivotHierarchy dragToRow="0" dragToCol="0" dragToPage="0" dragToData="1"/>
    <pivotHierarchy dragToRow="0" dragToCol="0" dragToPage="0" dragToData="1"/>
    <pivotHierarchy dragToData="1"/>
  </pivotHierarchies>
  <pivotTableStyleInfo name="PivotStyleLight16" showRowHeaders="1" showColHeaders="1" showRowStripes="0" showColStripes="0" showLastColumn="1"/>
  <rowHierarchiesUsage count="1">
    <rowHierarchyUsage hierarchyUsage="7"/>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Table2]"/>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DD47809-6CF8-4B9E-ADE1-7669895079AF}" name="PivotTable4" cacheId="58" applyNumberFormats="0" applyBorderFormats="0" applyFontFormats="0" applyPatternFormats="0" applyAlignmentFormats="0" applyWidthHeightFormats="1" dataCaption="Values" updatedVersion="8" minRefreshableVersion="5" useAutoFormatting="1" subtotalHiddenItems="1" itemPrintTitles="1" createdVersion="8" indent="0" outline="1" outlineData="1" multipleFieldFilters="0" chartFormat="3">
  <location ref="A9:B15" firstHeaderRow="1" firstDataRow="1" firstDataCol="1"/>
  <pivotFields count="3">
    <pivotField axis="axisRow" allDrilled="1" subtotalTop="0" showAll="0" measureFilter="1" sortType="ascending" defaultSubtotal="0" defaultAttributeDrillState="1">
      <items count="5">
        <item x="0"/>
        <item x="1"/>
        <item x="2"/>
        <item x="3"/>
        <item x="4"/>
      </items>
      <autoSortScope>
        <pivotArea dataOnly="0" outline="0" fieldPosition="0">
          <references count="1">
            <reference field="4294967294" count="1" selected="0">
              <x v="0"/>
            </reference>
          </references>
        </pivotArea>
      </autoSortScope>
    </pivotField>
    <pivotField dataField="1" subtotalTop="0" showAll="0" defaultSubtotal="0"/>
    <pivotField allDrilled="1" subtotalTop="0" showAll="0" dataSourceSort="1" defaultSubtotal="0" defaultAttributeDrillState="1"/>
  </pivotFields>
  <rowFields count="1">
    <field x="0"/>
  </rowFields>
  <rowItems count="6">
    <i>
      <x v="2"/>
    </i>
    <i>
      <x v="3"/>
    </i>
    <i>
      <x v="4"/>
    </i>
    <i>
      <x v="1"/>
    </i>
    <i>
      <x/>
    </i>
    <i t="grand">
      <x/>
    </i>
  </rowItems>
  <colItems count="1">
    <i/>
  </colItems>
  <dataFields count="1">
    <dataField name="Sum of Sales" fld="1" baseField="0" baseItem="0"/>
  </dataFields>
  <chartFormats count="3">
    <chartFormat chart="0"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Hierarchies count="23">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multipleItemSelectionAllowed="1" dragToData="1"/>
    <pivotHierarchy dragToData="1"/>
    <pivotHierarchy dragToData="1"/>
    <pivotHierarchy dragToData="1"/>
    <pivotHierarchy dragToData="1"/>
    <pivotHierarchy dragToData="1"/>
    <pivotHierarchy multipleItemSelectionAllowed="1" dragToData="1"/>
    <pivotHierarchy dragToData="1"/>
    <pivotHierarchy dragToRow="0" dragToCol="0" dragToPage="0" dragToData="1"/>
    <pivotHierarchy dragToRow="0" dragToCol="0" dragToPage="0" dragToData="1"/>
    <pivotHierarchy dragToData="1"/>
  </pivotHierarchies>
  <pivotTableStyleInfo name="PivotStyleLight16" showRowHeaders="1" showColHeaders="1" showRowStripes="0" showColStripes="0" showLastColumn="1"/>
  <filters count="1">
    <filter fld="0" type="count" id="1" iMeasureHier="22">
      <autoFilter ref="A1">
        <filterColumn colId="0">
          <top10 val="5" filterVal="5"/>
        </filterColumn>
      </autoFilter>
    </filter>
  </filters>
  <rowHierarchiesUsage count="1">
    <rowHierarchyUsage hierarchyUsage="5"/>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Table2]"/>
      </x15:pivotTableUISettings>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ize" xr10:uid="{8A25BAC4-4D8C-43F2-A7B3-3E586C0841DF}" sourceName="[Table2].[Size]">
  <pivotTables>
    <pivotTable tabId="4" name="PivotTable1"/>
    <pivotTable tabId="5" name="PivotTable3"/>
    <pivotTable tabId="5" name="PivotTable4"/>
  </pivotTables>
  <data>
    <olap pivotCacheId="718763100">
      <levels count="2">
        <level uniqueName="[Table2].[Size].[(All)]" sourceCaption="(All)" count="0"/>
        <level uniqueName="[Table2].[Size].[Size]" sourceCaption="Size" count="4">
          <ranges>
            <range startItem="0">
              <i n="[Table2].[Size].&amp;[2.E-1]" c="0.2"/>
              <i n="[Table2].[Size].&amp;[5.E-1]" c="0.5"/>
              <i n="[Table2].[Size].&amp;[1.]" c="1"/>
              <i n="[Table2].[Size].&amp;[2.5]" c="2.5"/>
            </range>
          </ranges>
        </level>
      </levels>
      <selections count="1">
        <selection n="[Table2].[Size].[All]"/>
      </selections>
    </olap>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yalty_Card" xr10:uid="{861099DC-B9D1-4A6E-93DF-20632C792DFB}" sourceName="[Table2].[Loyalty Card]">
  <pivotTables>
    <pivotTable tabId="4" name="PivotTable1"/>
    <pivotTable tabId="5" name="PivotTable3"/>
    <pivotTable tabId="5" name="PivotTable4"/>
  </pivotTables>
  <data>
    <olap pivotCacheId="718763100">
      <levels count="2">
        <level uniqueName="[Table2].[Loyalty Card].[(All)]" sourceCaption="(All)" count="0"/>
        <level uniqueName="[Table2].[Loyalty Card].[Loyalty Card]" sourceCaption="Loyalty Card" count="2">
          <ranges>
            <range startItem="0">
              <i n="[Table2].[Loyalty Card].&amp;[No]" c="No"/>
              <i n="[Table2].[Loyalty Card].&amp;[Yes]" c="Yes"/>
            </range>
          </ranges>
        </level>
      </levels>
      <selections count="1">
        <selection n="[Table2].[Loyalty Card].[All]"/>
      </selections>
    </olap>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ast_Type__Full_Name" xr10:uid="{A18E9223-2636-4B9E-B42E-4D727B0BEDFF}" sourceName="[Table2].[Roast Type  Full Name]">
  <pivotTables>
    <pivotTable tabId="4" name="PivotTable1"/>
    <pivotTable tabId="5" name="PivotTable3"/>
    <pivotTable tabId="5" name="PivotTable4"/>
  </pivotTables>
  <data>
    <olap pivotCacheId="718763100">
      <levels count="2">
        <level uniqueName="[Table2].[Roast Type  Full Name].[(All)]" sourceCaption="(All)" count="0"/>
        <level uniqueName="[Table2].[Roast Type  Full Name].[Roast Type  Full Name]" sourceCaption="Roast Type  Full Name" count="3">
          <ranges>
            <range startItem="0">
              <i n="[Table2].[Roast Type  Full Name].&amp;[Dark]" c="Dark"/>
              <i n="[Table2].[Roast Type  Full Name].&amp;[Light]" c="Light"/>
              <i n="[Table2].[Roast Type  Full Name].&amp;[Medium]" c="Medium"/>
            </range>
          </ranges>
        </level>
      </levels>
      <selections count="1">
        <selection n="[Table2].[Roast Type  Full Name].[All]"/>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ize" xr10:uid="{73D956BA-E808-4669-94B5-5F8F999A0576}" cache="Slicer_Size" caption="Size" columnCount="2" level="1" style="AMN" rowHeight="241300"/>
  <slicer name="Loyalty Card 1" xr10:uid="{985E9BE8-5FC0-41A1-9DA2-1974852CCA66}" cache="Slicer_Loyalty_Card" caption="Loyalty Card" level="1" style="AMN" rowHeight="241300"/>
  <slicer name="Roast Type  Full Name 1" xr10:uid="{81EF31E0-92DF-42C0-8ADF-0FD7E92B08E1}" cache="Slicer_Roast_Type__Full_Name" caption="Roast Type  Full Name" columnCount="3" level="1" style="AMN"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70BB422-EDEA-4EF1-9250-7F9D8CA47E7E}" name="Table2" displayName="Table2" ref="A1:P1001" headerRowDxfId="29">
  <tableColumns count="16">
    <tableColumn id="1" xr3:uid="{4308140B-4322-4FF6-ADC5-F0F35733AF23}" name="Order ID" totalsRowLabel="Total" dataDxfId="28" totalsRowDxfId="27"/>
    <tableColumn id="2" xr3:uid="{4496DEF0-60E9-4932-8F0D-4229E96987BC}" name="Order Date" dataDxfId="26" totalsRowDxfId="25"/>
    <tableColumn id="3" xr3:uid="{C50D9F4A-105C-4835-8D13-4C8840929458}" name="Customer ID" dataDxfId="24" totalsRowDxfId="23"/>
    <tableColumn id="4" xr3:uid="{55B180D5-CC04-48A7-B3C8-EE30D4BFBA28}" name="Product ID"/>
    <tableColumn id="5" xr3:uid="{04D979CA-DB5D-41AA-A667-C119756DF324}" name="Quantity" dataDxfId="22" totalsRowDxfId="21"/>
    <tableColumn id="6" xr3:uid="{6AF8F0B4-C568-4E11-AE98-7220FDF320C3}" name="Customer Name">
      <calculatedColumnFormula>INDEX(customer!A$1:I$1001,MATCH(Orders!C2,customer!A$1:A$1001,0),2)</calculatedColumnFormula>
    </tableColumn>
    <tableColumn id="7" xr3:uid="{E7FBEBB6-55CA-4876-B441-D07CBC34063E}" name="Email" dataDxfId="20">
      <calculatedColumnFormula>IF(INDEX(customer!A$1:I$1001,MATCH(Orders!C2,customer!A$1:A$1001,0),3)=0,"--",INDEX(customer!A$1:I$1001,MATCH(Orders!C2,customer!A$1:A$1001,0),3))</calculatedColumnFormula>
    </tableColumn>
    <tableColumn id="8" xr3:uid="{B75AEF3E-A055-481D-8849-30237B9353DA}" name="Country">
      <calculatedColumnFormula>INDEX(customer!A$1:I$1001,MATCH(Orders!C2,customer!A$1:A$1001,0),7)</calculatedColumnFormula>
    </tableColumn>
    <tableColumn id="9" xr3:uid="{5FA3CB83-B732-449D-8C5B-734C7FF321BB}" name="Coffee Type">
      <calculatedColumnFormula>INDEX(product!$A$1:$G$49,MATCH(Orders!D2,product!$A$1:$A$49,0),2)</calculatedColumnFormula>
    </tableColumn>
    <tableColumn id="10" xr3:uid="{B92D3CDF-E811-4DDC-B8F3-182CD666D2B0}" name="Coffee Type_x000a_Full Name">
      <calculatedColumnFormula>VLOOKUP(I2,Y$1048570:Z$1048573,2,FALSE)</calculatedColumnFormula>
    </tableColumn>
    <tableColumn id="11" xr3:uid="{65836695-0AE4-46EA-9885-1DF96689A50B}" name="Roast _x000a_Type" dataDxfId="19">
      <calculatedColumnFormula>INDEX(product!$A$1:$G$49,MATCH(Orders!D2,product!$A$1:$A$49,0),3)</calculatedColumnFormula>
    </tableColumn>
    <tableColumn id="12" xr3:uid="{C6F4B187-272F-4355-B24C-3E34F87CBE30}" name="Roast Type _x000a_Full Name">
      <calculatedColumnFormula>VLOOKUP(K2,AA$1048570:AB$1048572,2,FALSE)</calculatedColumnFormula>
    </tableColumn>
    <tableColumn id="13" xr3:uid="{5ED5ECAE-C414-4CFF-9750-CC1C83F1A73E}" name="Size" dataDxfId="18">
      <calculatedColumnFormula>INDEX(product!$A$1:$G$49,MATCH(Orders!D2,product!$A$1:$A$49,0),4)</calculatedColumnFormula>
    </tableColumn>
    <tableColumn id="14" xr3:uid="{EC605BE2-9E90-4FBE-AF40-E399C9D0C150}" name="Unit Price" dataDxfId="17">
      <calculatedColumnFormula>INDEX(product!$A$1:$G$49,MATCH(Orders!D2,product!$A$1:$A$49,0),5)</calculatedColumnFormula>
    </tableColumn>
    <tableColumn id="15" xr3:uid="{B92942D2-3ED4-4CEE-901C-870358756B54}" name="Sales" totalsRowFunction="sum" dataDxfId="16" totalsRowDxfId="15">
      <calculatedColumnFormula>N2*E2</calculatedColumnFormula>
    </tableColumn>
    <tableColumn id="17" xr3:uid="{2414D8D5-F10A-4001-A56F-6940108D056C}" name="Loyalty _x000a_Card" dataDxfId="14">
      <calculatedColumnFormula>IF(XFD2="Yes",1,0)</calculatedColumnFormula>
    </tableColumn>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Timeline_Order_Date" xr10:uid="{14B8A035-6F6E-49B1-A8D2-9FA3E18CA965}" sourceName="[Table2].[Order Date]">
  <pivotTables>
    <pivotTable tabId="4" name="PivotTable1"/>
    <pivotTable tabId="5" name="PivotTable3"/>
    <pivotTable tabId="5" name="PivotTable4"/>
  </pivotTables>
  <state minimalRefreshVersion="6" lastRefreshVersion="6" pivotCacheId="407315600" filterType="unknown">
    <bounds startDate="2019-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xr10:uid="{DB454535-5D32-4892-B103-9F9C15F24D41}" cache="Timeline_Order_Date" caption="Order Date" level="2" selectionLevel="2" scrollPosition="2021-01-24T00:00:00" style="Purple Time Line style"/>
</timelines>
</file>

<file path=xl/worksheets/_rels/sheet1.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2" Type="http://schemas.openxmlformats.org/officeDocument/2006/relationships/pivotTable" Target="../pivotTables/pivotTable3.xml"/><Relationship Id="rId1" Type="http://schemas.openxmlformats.org/officeDocument/2006/relationships/pivotTable" Target="../pivotTables/pivot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BC57DE-9EB6-4569-8C0F-35E714E1A042}">
  <sheetPr codeName="Sheet1">
    <tabColor rgb="FFA800A8"/>
  </sheetPr>
  <dimension ref="A1"/>
  <sheetViews>
    <sheetView showGridLines="0" zoomScale="71" zoomScaleNormal="71" workbookViewId="0"/>
  </sheetViews>
  <sheetFormatPr defaultRowHeight="15" x14ac:dyDescent="0.25"/>
  <cols>
    <col min="1" max="1" width="1.42578125" style="10" customWidth="1"/>
    <col min="2" max="2" width="9.140625" customWidth="1"/>
  </cols>
  <sheetData>
    <row r="1" ht="2.4500000000000002" customHeight="1" x14ac:dyDescent="0.25"/>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2C3F69-5C23-44B4-92DB-CFAA80E8D8AA}">
  <sheetPr codeName="Sheet2">
    <tabColor theme="4" tint="-0.249977111117893"/>
  </sheetPr>
  <dimension ref="A1:XFD1048573"/>
  <sheetViews>
    <sheetView showGridLines="0" topLeftCell="H981" zoomScaleNormal="100" workbookViewId="0">
      <selection activeCell="I1001" sqref="I1001"/>
    </sheetView>
  </sheetViews>
  <sheetFormatPr defaultRowHeight="15" x14ac:dyDescent="0.25"/>
  <cols>
    <col min="1" max="1" width="15.5703125" bestFit="1" customWidth="1"/>
    <col min="2" max="2" width="12.85546875" customWidth="1"/>
    <col min="3" max="3" width="16.28515625" bestFit="1" customWidth="1"/>
    <col min="4" max="4" width="12.28515625" customWidth="1"/>
    <col min="5" max="5" width="10.85546875" customWidth="1"/>
    <col min="6" max="6" width="23.7109375" bestFit="1" customWidth="1"/>
    <col min="7" max="7" width="39.42578125" bestFit="1" customWidth="1"/>
    <col min="8" max="8" width="15.42578125" bestFit="1" customWidth="1"/>
    <col min="9" max="9" width="15.42578125" customWidth="1"/>
    <col min="10" max="10" width="13.5703125" customWidth="1"/>
    <col min="11" max="11" width="6.85546875" customWidth="1"/>
    <col min="12" max="12" width="11" customWidth="1"/>
    <col min="13" max="13" width="8.85546875" customWidth="1"/>
    <col min="14" max="14" width="11.85546875" customWidth="1"/>
    <col min="15" max="15" width="10" customWidth="1"/>
    <col min="16" max="16" width="10.85546875" customWidth="1"/>
  </cols>
  <sheetData>
    <row r="1" spans="1:20 16384:16384" ht="30" x14ac:dyDescent="0.25">
      <c r="A1" s="29" t="s">
        <v>0</v>
      </c>
      <c r="B1" s="29" t="s">
        <v>1</v>
      </c>
      <c r="C1" s="29" t="s">
        <v>2</v>
      </c>
      <c r="D1" s="29" t="s">
        <v>3</v>
      </c>
      <c r="E1" s="29" t="s">
        <v>4</v>
      </c>
      <c r="F1" s="29" t="s">
        <v>5</v>
      </c>
      <c r="G1" s="29" t="s">
        <v>6</v>
      </c>
      <c r="H1" s="30" t="s">
        <v>7</v>
      </c>
      <c r="I1" s="29" t="s">
        <v>8</v>
      </c>
      <c r="J1" s="31" t="s">
        <v>6203</v>
      </c>
      <c r="K1" s="32" t="s">
        <v>6232</v>
      </c>
      <c r="L1" s="32" t="s">
        <v>6204</v>
      </c>
      <c r="M1" s="29" t="s">
        <v>10</v>
      </c>
      <c r="N1" s="29" t="s">
        <v>11</v>
      </c>
      <c r="O1" s="29" t="s">
        <v>12</v>
      </c>
      <c r="P1" s="32" t="s">
        <v>6231</v>
      </c>
      <c r="Q1" s="34"/>
      <c r="XFD1" s="35" t="s">
        <v>6227</v>
      </c>
    </row>
    <row r="2" spans="1:20 16384:16384" x14ac:dyDescent="0.25">
      <c r="A2" s="1" t="s">
        <v>13</v>
      </c>
      <c r="B2" s="3">
        <v>43713</v>
      </c>
      <c r="C2" s="1" t="s">
        <v>14</v>
      </c>
      <c r="D2" t="s">
        <v>15</v>
      </c>
      <c r="E2" s="13">
        <v>2</v>
      </c>
      <c r="F2" t="str">
        <f>INDEX(customer!A$1:I$1001,MATCH(Orders!C2,customer!A$1:A$1001,0),2)</f>
        <v>Aloisia Allner</v>
      </c>
      <c r="G2" s="33" t="str">
        <f>IF(INDEX(customer!A$1:I$1001,MATCH(Orders!C2,customer!A$1:A$1001,0),3)=0,"--",INDEX(customer!A$1:I$1001,MATCH(Orders!C2,customer!A$1:A$1001,0),3))</f>
        <v>aallner0@lulu.com</v>
      </c>
      <c r="H2" t="str">
        <f>INDEX(customer!A$1:I$1001,MATCH(Orders!C2,customer!A$1:A$1001,0),7)</f>
        <v>United States</v>
      </c>
      <c r="I2" t="str">
        <f>INDEX(product!$A$1:$G$49,MATCH(Orders!D2,product!$A$1:$A$49,0),2)</f>
        <v>Rob</v>
      </c>
      <c r="J2" t="str">
        <f t="shared" ref="J2:J65" si="0">VLOOKUP(I2,Y$1048570:Z$1048573,2,FALSE)</f>
        <v>Robusta</v>
      </c>
      <c r="K2" s="11" t="str">
        <f>INDEX(product!$A$1:$G$49,MATCH(Orders!D2,product!$A$1:$A$49,0),3)</f>
        <v>M</v>
      </c>
      <c r="L2" t="str">
        <f t="shared" ref="L2:L65" si="1">VLOOKUP(K2,AA$1048570:AB$1048572,2,FALSE)</f>
        <v>Medium</v>
      </c>
      <c r="M2" s="4">
        <f>INDEX(product!$A$1:$G$49,MATCH(Orders!D2,product!$A$1:$A$49,0),4)</f>
        <v>1</v>
      </c>
      <c r="N2" s="5">
        <f>INDEX(product!$A$1:$G$49,MATCH(Orders!D2,product!$A$1:$A$49,0),5)</f>
        <v>9.9499999999999993</v>
      </c>
      <c r="O2" s="5">
        <f>N2*E2</f>
        <v>19.899999999999999</v>
      </c>
      <c r="P2" s="11">
        <f t="shared" ref="P2:P65" si="2">IF(XFD2="Yes",1,0)</f>
        <v>1</v>
      </c>
      <c r="Q2" s="11"/>
      <c r="XFD2" s="35" t="s">
        <v>1942</v>
      </c>
    </row>
    <row r="3" spans="1:20 16384:16384" x14ac:dyDescent="0.25">
      <c r="A3" s="1" t="s">
        <v>13</v>
      </c>
      <c r="B3" s="3">
        <v>43713</v>
      </c>
      <c r="C3" s="1" t="s">
        <v>14</v>
      </c>
      <c r="D3" t="s">
        <v>16</v>
      </c>
      <c r="E3" s="13">
        <v>5</v>
      </c>
      <c r="F3" t="str">
        <f>INDEX(customer!A$1:I$1001,MATCH(Orders!C3,customer!A$1:A$1001,0),2)</f>
        <v>Aloisia Allner</v>
      </c>
      <c r="G3" s="33" t="str">
        <f>IF(INDEX(customer!A$1:I$1001,MATCH(Orders!C3,customer!A$1:A$1001,0),3)=0,"--",INDEX(customer!A$1:I$1001,MATCH(Orders!C3,customer!A$1:A$1001,0),3))</f>
        <v>aallner0@lulu.com</v>
      </c>
      <c r="H3" t="str">
        <f>INDEX(customer!A$1:I$1001,MATCH(Orders!C3,customer!A$1:A$1001,0),7)</f>
        <v>United States</v>
      </c>
      <c r="I3" t="str">
        <f>INDEX(product!$A$1:$G$49,MATCH(Orders!D3,product!$A$1:$A$49,0),2)</f>
        <v>Exc</v>
      </c>
      <c r="J3" t="str">
        <f t="shared" si="0"/>
        <v>Excelsa</v>
      </c>
      <c r="K3" s="11" t="str">
        <f>INDEX(product!$A$1:$G$49,MATCH(Orders!D3,product!$A$1:$A$49,0),3)</f>
        <v>M</v>
      </c>
      <c r="L3" t="str">
        <f t="shared" si="1"/>
        <v>Medium</v>
      </c>
      <c r="M3" s="4">
        <f>INDEX(product!$A$1:$G$49,MATCH(Orders!D3,product!$A$1:$A$49,0),4)</f>
        <v>0.5</v>
      </c>
      <c r="N3" s="5">
        <f>INDEX(product!$A$1:$G$49,MATCH(Orders!D3,product!$A$1:$A$49,0),5)</f>
        <v>8.25</v>
      </c>
      <c r="O3" s="5">
        <f t="shared" ref="O3:O66" si="3">N3*E3</f>
        <v>41.25</v>
      </c>
      <c r="P3" s="11">
        <f t="shared" si="2"/>
        <v>1</v>
      </c>
      <c r="Q3" s="11"/>
      <c r="XFD3" s="35" t="s">
        <v>1942</v>
      </c>
    </row>
    <row r="4" spans="1:20 16384:16384" x14ac:dyDescent="0.25">
      <c r="A4" s="1" t="s">
        <v>17</v>
      </c>
      <c r="B4" s="3">
        <v>44364</v>
      </c>
      <c r="C4" s="1" t="s">
        <v>18</v>
      </c>
      <c r="D4" t="s">
        <v>19</v>
      </c>
      <c r="E4" s="13">
        <v>1</v>
      </c>
      <c r="F4" t="str">
        <f>INDEX(customer!A$1:I$1001,MATCH(Orders!C4,customer!A$1:A$1001,0),2)</f>
        <v>Jami Redholes</v>
      </c>
      <c r="G4" s="33" t="str">
        <f>IF(INDEX(customer!A$1:I$1001,MATCH(Orders!C4,customer!A$1:A$1001,0),3)=0,"--",INDEX(customer!A$1:I$1001,MATCH(Orders!C4,customer!A$1:A$1001,0),3))</f>
        <v>jredholes2@tmall.com</v>
      </c>
      <c r="H4" t="str">
        <f>INDEX(customer!A$1:I$1001,MATCH(Orders!C4,customer!A$1:A$1001,0),7)</f>
        <v>United States</v>
      </c>
      <c r="I4" t="str">
        <f>INDEX(product!$A$1:$G$49,MATCH(Orders!D4,product!$A$1:$A$49,0),2)</f>
        <v>Ara</v>
      </c>
      <c r="J4" t="str">
        <f t="shared" si="0"/>
        <v>Arabica</v>
      </c>
      <c r="K4" s="11" t="str">
        <f>INDEX(product!$A$1:$G$49,MATCH(Orders!D4,product!$A$1:$A$49,0),3)</f>
        <v>L</v>
      </c>
      <c r="L4" t="str">
        <f t="shared" si="1"/>
        <v>Light</v>
      </c>
      <c r="M4" s="4">
        <f>INDEX(product!$A$1:$G$49,MATCH(Orders!D4,product!$A$1:$A$49,0),4)</f>
        <v>1</v>
      </c>
      <c r="N4" s="5">
        <f>INDEX(product!$A$1:$G$49,MATCH(Orders!D4,product!$A$1:$A$49,0),5)</f>
        <v>12.95</v>
      </c>
      <c r="O4" s="5">
        <f t="shared" si="3"/>
        <v>12.95</v>
      </c>
      <c r="P4" s="11">
        <f t="shared" si="2"/>
        <v>1</v>
      </c>
      <c r="Q4" s="11"/>
      <c r="XFD4" s="35" t="s">
        <v>1942</v>
      </c>
    </row>
    <row r="5" spans="1:20 16384:16384" x14ac:dyDescent="0.25">
      <c r="A5" s="1" t="s">
        <v>20</v>
      </c>
      <c r="B5" s="3">
        <v>44392</v>
      </c>
      <c r="C5" s="1" t="s">
        <v>21</v>
      </c>
      <c r="D5" t="s">
        <v>22</v>
      </c>
      <c r="E5" s="13">
        <v>2</v>
      </c>
      <c r="F5" t="str">
        <f>INDEX(customer!A$1:I$1001,MATCH(Orders!C5,customer!A$1:A$1001,0),2)</f>
        <v>Christoffer O' Shea</v>
      </c>
      <c r="G5" s="33" t="str">
        <f>IF(INDEX(customer!A$1:I$1001,MATCH(Orders!C5,customer!A$1:A$1001,0),3)=0,"--",INDEX(customer!A$1:I$1001,MATCH(Orders!C5,customer!A$1:A$1001,0),3))</f>
        <v>--</v>
      </c>
      <c r="H5" t="str">
        <f>INDEX(customer!A$1:I$1001,MATCH(Orders!C5,customer!A$1:A$1001,0),7)</f>
        <v>Ireland</v>
      </c>
      <c r="I5" t="str">
        <f>INDEX(product!$A$1:$G$49,MATCH(Orders!D5,product!$A$1:$A$49,0),2)</f>
        <v>Exc</v>
      </c>
      <c r="J5" t="str">
        <f t="shared" si="0"/>
        <v>Excelsa</v>
      </c>
      <c r="K5" s="11" t="str">
        <f>INDEX(product!$A$1:$G$49,MATCH(Orders!D5,product!$A$1:$A$49,0),3)</f>
        <v>M</v>
      </c>
      <c r="L5" t="str">
        <f t="shared" si="1"/>
        <v>Medium</v>
      </c>
      <c r="M5" s="4">
        <f>INDEX(product!$A$1:$G$49,MATCH(Orders!D5,product!$A$1:$A$49,0),4)</f>
        <v>1</v>
      </c>
      <c r="N5" s="5">
        <f>INDEX(product!$A$1:$G$49,MATCH(Orders!D5,product!$A$1:$A$49,0),5)</f>
        <v>13.75</v>
      </c>
      <c r="O5" s="5">
        <f t="shared" si="3"/>
        <v>27.5</v>
      </c>
      <c r="P5" s="11">
        <f t="shared" si="2"/>
        <v>0</v>
      </c>
      <c r="Q5" s="11"/>
      <c r="T5" t="str" cm="1">
        <f t="array" ref="T5">_xlfn._xlws.FILTER(Table2[#All],Table2[[#All],[Coffee Type
Full Name]]=F2,"")</f>
        <v/>
      </c>
      <c r="XFD5" s="35" t="s">
        <v>1951</v>
      </c>
    </row>
    <row r="6" spans="1:20 16384:16384" x14ac:dyDescent="0.25">
      <c r="A6" s="1" t="s">
        <v>20</v>
      </c>
      <c r="B6" s="3">
        <v>44392</v>
      </c>
      <c r="C6" s="1" t="s">
        <v>21</v>
      </c>
      <c r="D6" t="s">
        <v>23</v>
      </c>
      <c r="E6" s="13">
        <v>2</v>
      </c>
      <c r="F6" t="str">
        <f>INDEX(customer!A$1:I$1001,MATCH(Orders!C6,customer!A$1:A$1001,0),2)</f>
        <v>Christoffer O' Shea</v>
      </c>
      <c r="G6" s="33" t="str">
        <f>IF(INDEX(customer!A$1:I$1001,MATCH(Orders!C6,customer!A$1:A$1001,0),3)=0,"--",INDEX(customer!A$1:I$1001,MATCH(Orders!C6,customer!A$1:A$1001,0),3))</f>
        <v>--</v>
      </c>
      <c r="H6" t="str">
        <f>INDEX(customer!A$1:I$1001,MATCH(Orders!C6,customer!A$1:A$1001,0),7)</f>
        <v>Ireland</v>
      </c>
      <c r="I6" t="str">
        <f>INDEX(product!$A$1:$G$49,MATCH(Orders!D6,product!$A$1:$A$49,0),2)</f>
        <v>Rob</v>
      </c>
      <c r="J6" t="str">
        <f t="shared" si="0"/>
        <v>Robusta</v>
      </c>
      <c r="K6" s="11" t="str">
        <f>INDEX(product!$A$1:$G$49,MATCH(Orders!D6,product!$A$1:$A$49,0),3)</f>
        <v>L</v>
      </c>
      <c r="L6" t="str">
        <f t="shared" si="1"/>
        <v>Light</v>
      </c>
      <c r="M6" s="4">
        <f>INDEX(product!$A$1:$G$49,MATCH(Orders!D6,product!$A$1:$A$49,0),4)</f>
        <v>2.5</v>
      </c>
      <c r="N6" s="5">
        <f>INDEX(product!$A$1:$G$49,MATCH(Orders!D6,product!$A$1:$A$49,0),5)</f>
        <v>27.484999999999996</v>
      </c>
      <c r="O6" s="5">
        <f t="shared" si="3"/>
        <v>54.969999999999992</v>
      </c>
      <c r="P6" s="11">
        <f t="shared" si="2"/>
        <v>0</v>
      </c>
      <c r="Q6" s="11"/>
      <c r="XFD6" s="35" t="s">
        <v>1951</v>
      </c>
    </row>
    <row r="7" spans="1:20 16384:16384" x14ac:dyDescent="0.25">
      <c r="A7" s="1" t="s">
        <v>24</v>
      </c>
      <c r="B7" s="3">
        <v>44412</v>
      </c>
      <c r="C7" s="1" t="s">
        <v>25</v>
      </c>
      <c r="D7" t="s">
        <v>26</v>
      </c>
      <c r="E7" s="13">
        <v>3</v>
      </c>
      <c r="F7" t="str">
        <f>INDEX(customer!A$1:I$1001,MATCH(Orders!C7,customer!A$1:A$1001,0),2)</f>
        <v>Beryle Cottier</v>
      </c>
      <c r="G7" s="33" t="str">
        <f>IF(INDEX(customer!A$1:I$1001,MATCH(Orders!C7,customer!A$1:A$1001,0),3)=0,"--",INDEX(customer!A$1:I$1001,MATCH(Orders!C7,customer!A$1:A$1001,0),3))</f>
        <v>--</v>
      </c>
      <c r="H7" t="str">
        <f>INDEX(customer!A$1:I$1001,MATCH(Orders!C7,customer!A$1:A$1001,0),7)</f>
        <v>United States</v>
      </c>
      <c r="I7" t="str">
        <f>INDEX(product!$A$1:$G$49,MATCH(Orders!D7,product!$A$1:$A$49,0),2)</f>
        <v>Lib</v>
      </c>
      <c r="J7" t="str">
        <f t="shared" si="0"/>
        <v>Liberica</v>
      </c>
      <c r="K7" s="11" t="str">
        <f>INDEX(product!$A$1:$G$49,MATCH(Orders!D7,product!$A$1:$A$49,0),3)</f>
        <v>D</v>
      </c>
      <c r="L7" t="str">
        <f t="shared" si="1"/>
        <v>Dark</v>
      </c>
      <c r="M7" s="4">
        <f>INDEX(product!$A$1:$G$49,MATCH(Orders!D7,product!$A$1:$A$49,0),4)</f>
        <v>1</v>
      </c>
      <c r="N7" s="5">
        <f>INDEX(product!$A$1:$G$49,MATCH(Orders!D7,product!$A$1:$A$49,0),5)</f>
        <v>12.95</v>
      </c>
      <c r="O7" s="5">
        <f t="shared" si="3"/>
        <v>38.849999999999994</v>
      </c>
      <c r="P7" s="11">
        <f t="shared" si="2"/>
        <v>0</v>
      </c>
      <c r="Q7" s="11"/>
      <c r="XFD7" s="35" t="s">
        <v>1951</v>
      </c>
    </row>
    <row r="8" spans="1:20 16384:16384" x14ac:dyDescent="0.25">
      <c r="A8" s="1" t="s">
        <v>27</v>
      </c>
      <c r="B8" s="3">
        <v>44582</v>
      </c>
      <c r="C8" s="1" t="s">
        <v>28</v>
      </c>
      <c r="D8" t="s">
        <v>29</v>
      </c>
      <c r="E8" s="13">
        <v>3</v>
      </c>
      <c r="F8" t="str">
        <f>INDEX(customer!A$1:I$1001,MATCH(Orders!C8,customer!A$1:A$1001,0),2)</f>
        <v>Shaylynn Lobe</v>
      </c>
      <c r="G8" s="33" t="str">
        <f>IF(INDEX(customer!A$1:I$1001,MATCH(Orders!C8,customer!A$1:A$1001,0),3)=0,"--",INDEX(customer!A$1:I$1001,MATCH(Orders!C8,customer!A$1:A$1001,0),3))</f>
        <v>slobe6@nifty.com</v>
      </c>
      <c r="H8" t="str">
        <f>INDEX(customer!A$1:I$1001,MATCH(Orders!C8,customer!A$1:A$1001,0),7)</f>
        <v>United States</v>
      </c>
      <c r="I8" t="str">
        <f>INDEX(product!$A$1:$G$49,MATCH(Orders!D8,product!$A$1:$A$49,0),2)</f>
        <v>Exc</v>
      </c>
      <c r="J8" t="str">
        <f t="shared" si="0"/>
        <v>Excelsa</v>
      </c>
      <c r="K8" s="11" t="str">
        <f>INDEX(product!$A$1:$G$49,MATCH(Orders!D8,product!$A$1:$A$49,0),3)</f>
        <v>D</v>
      </c>
      <c r="L8" t="str">
        <f t="shared" si="1"/>
        <v>Dark</v>
      </c>
      <c r="M8" s="4">
        <f>INDEX(product!$A$1:$G$49,MATCH(Orders!D8,product!$A$1:$A$49,0),4)</f>
        <v>0.5</v>
      </c>
      <c r="N8" s="5">
        <f>INDEX(product!$A$1:$G$49,MATCH(Orders!D8,product!$A$1:$A$49,0),5)</f>
        <v>7.29</v>
      </c>
      <c r="O8" s="5">
        <f t="shared" si="3"/>
        <v>21.87</v>
      </c>
      <c r="P8" s="11">
        <f t="shared" si="2"/>
        <v>1</v>
      </c>
      <c r="Q8" s="11"/>
      <c r="XFD8" s="35" t="s">
        <v>1942</v>
      </c>
    </row>
    <row r="9" spans="1:20 16384:16384" x14ac:dyDescent="0.25">
      <c r="A9" s="1" t="s">
        <v>30</v>
      </c>
      <c r="B9" s="3">
        <v>44701</v>
      </c>
      <c r="C9" s="1" t="s">
        <v>31</v>
      </c>
      <c r="D9" t="s">
        <v>32</v>
      </c>
      <c r="E9" s="13">
        <v>1</v>
      </c>
      <c r="F9" t="str">
        <f>INDEX(customer!A$1:I$1001,MATCH(Orders!C9,customer!A$1:A$1001,0),2)</f>
        <v>Melvin Wharfe</v>
      </c>
      <c r="G9" s="33" t="str">
        <f>IF(INDEX(customer!A$1:I$1001,MATCH(Orders!C9,customer!A$1:A$1001,0),3)=0,"--",INDEX(customer!A$1:I$1001,MATCH(Orders!C9,customer!A$1:A$1001,0),3))</f>
        <v>--</v>
      </c>
      <c r="H9" t="str">
        <f>INDEX(customer!A$1:I$1001,MATCH(Orders!C9,customer!A$1:A$1001,0),7)</f>
        <v>Ireland</v>
      </c>
      <c r="I9" t="str">
        <f>INDEX(product!$A$1:$G$49,MATCH(Orders!D9,product!$A$1:$A$49,0),2)</f>
        <v>Lib</v>
      </c>
      <c r="J9" t="str">
        <f t="shared" si="0"/>
        <v>Liberica</v>
      </c>
      <c r="K9" s="11" t="str">
        <f>INDEX(product!$A$1:$G$49,MATCH(Orders!D9,product!$A$1:$A$49,0),3)</f>
        <v>L</v>
      </c>
      <c r="L9" t="str">
        <f t="shared" si="1"/>
        <v>Light</v>
      </c>
      <c r="M9" s="4">
        <f>INDEX(product!$A$1:$G$49,MATCH(Orders!D9,product!$A$1:$A$49,0),4)</f>
        <v>0.2</v>
      </c>
      <c r="N9" s="5">
        <f>INDEX(product!$A$1:$G$49,MATCH(Orders!D9,product!$A$1:$A$49,0),5)</f>
        <v>4.7549999999999999</v>
      </c>
      <c r="O9" s="5">
        <f t="shared" si="3"/>
        <v>4.7549999999999999</v>
      </c>
      <c r="P9" s="11">
        <f t="shared" si="2"/>
        <v>1</v>
      </c>
      <c r="Q9" s="11"/>
      <c r="XFD9" s="35" t="s">
        <v>1942</v>
      </c>
    </row>
    <row r="10" spans="1:20 16384:16384" x14ac:dyDescent="0.25">
      <c r="A10" s="1" t="s">
        <v>33</v>
      </c>
      <c r="B10" s="3">
        <v>43467</v>
      </c>
      <c r="C10" s="1" t="s">
        <v>34</v>
      </c>
      <c r="D10" t="s">
        <v>35</v>
      </c>
      <c r="E10" s="13">
        <v>3</v>
      </c>
      <c r="F10" t="str">
        <f>INDEX(customer!A$1:I$1001,MATCH(Orders!C10,customer!A$1:A$1001,0),2)</f>
        <v>Guthrey Petracci</v>
      </c>
      <c r="G10" s="33" t="str">
        <f>IF(INDEX(customer!A$1:I$1001,MATCH(Orders!C10,customer!A$1:A$1001,0),3)=0,"--",INDEX(customer!A$1:I$1001,MATCH(Orders!C10,customer!A$1:A$1001,0),3))</f>
        <v>gpetracci8@livejournal.com</v>
      </c>
      <c r="H10" t="str">
        <f>INDEX(customer!A$1:I$1001,MATCH(Orders!C10,customer!A$1:A$1001,0),7)</f>
        <v>United States</v>
      </c>
      <c r="I10" t="str">
        <f>INDEX(product!$A$1:$G$49,MATCH(Orders!D10,product!$A$1:$A$49,0),2)</f>
        <v>Rob</v>
      </c>
      <c r="J10" t="str">
        <f t="shared" si="0"/>
        <v>Robusta</v>
      </c>
      <c r="K10" s="11" t="str">
        <f>INDEX(product!$A$1:$G$49,MATCH(Orders!D10,product!$A$1:$A$49,0),3)</f>
        <v>M</v>
      </c>
      <c r="L10" t="str">
        <f t="shared" si="1"/>
        <v>Medium</v>
      </c>
      <c r="M10" s="4">
        <f>INDEX(product!$A$1:$G$49,MATCH(Orders!D10,product!$A$1:$A$49,0),4)</f>
        <v>0.5</v>
      </c>
      <c r="N10" s="5">
        <f>INDEX(product!$A$1:$G$49,MATCH(Orders!D10,product!$A$1:$A$49,0),5)</f>
        <v>5.97</v>
      </c>
      <c r="O10" s="5">
        <f t="shared" si="3"/>
        <v>17.91</v>
      </c>
      <c r="P10" s="11">
        <f t="shared" si="2"/>
        <v>0</v>
      </c>
      <c r="Q10" s="11"/>
      <c r="XFD10" s="35" t="s">
        <v>1951</v>
      </c>
    </row>
    <row r="11" spans="1:20 16384:16384" x14ac:dyDescent="0.25">
      <c r="A11" s="1" t="s">
        <v>36</v>
      </c>
      <c r="B11" s="3">
        <v>43713</v>
      </c>
      <c r="C11" s="1" t="s">
        <v>37</v>
      </c>
      <c r="D11" t="s">
        <v>35</v>
      </c>
      <c r="E11" s="13">
        <v>1</v>
      </c>
      <c r="F11" t="str">
        <f>INDEX(customer!A$1:I$1001,MATCH(Orders!C11,customer!A$1:A$1001,0),2)</f>
        <v>Rodger Raven</v>
      </c>
      <c r="G11" s="33" t="str">
        <f>IF(INDEX(customer!A$1:I$1001,MATCH(Orders!C11,customer!A$1:A$1001,0),3)=0,"--",INDEX(customer!A$1:I$1001,MATCH(Orders!C11,customer!A$1:A$1001,0),3))</f>
        <v>rraven9@ed.gov</v>
      </c>
      <c r="H11" t="str">
        <f>INDEX(customer!A$1:I$1001,MATCH(Orders!C11,customer!A$1:A$1001,0),7)</f>
        <v>United States</v>
      </c>
      <c r="I11" t="str">
        <f>INDEX(product!$A$1:$G$49,MATCH(Orders!D11,product!$A$1:$A$49,0),2)</f>
        <v>Rob</v>
      </c>
      <c r="J11" t="str">
        <f t="shared" si="0"/>
        <v>Robusta</v>
      </c>
      <c r="K11" s="11" t="str">
        <f>INDEX(product!$A$1:$G$49,MATCH(Orders!D11,product!$A$1:$A$49,0),3)</f>
        <v>M</v>
      </c>
      <c r="L11" t="str">
        <f t="shared" si="1"/>
        <v>Medium</v>
      </c>
      <c r="M11" s="4">
        <f>INDEX(product!$A$1:$G$49,MATCH(Orders!D11,product!$A$1:$A$49,0),4)</f>
        <v>0.5</v>
      </c>
      <c r="N11" s="5">
        <f>INDEX(product!$A$1:$G$49,MATCH(Orders!D11,product!$A$1:$A$49,0),5)</f>
        <v>5.97</v>
      </c>
      <c r="O11" s="5">
        <f t="shared" si="3"/>
        <v>5.97</v>
      </c>
      <c r="P11" s="11">
        <f t="shared" si="2"/>
        <v>0</v>
      </c>
      <c r="Q11" s="11"/>
      <c r="XFD11" s="35" t="s">
        <v>1951</v>
      </c>
    </row>
    <row r="12" spans="1:20 16384:16384" x14ac:dyDescent="0.25">
      <c r="A12" s="1" t="s">
        <v>38</v>
      </c>
      <c r="B12" s="3">
        <v>44263</v>
      </c>
      <c r="C12" s="1" t="s">
        <v>39</v>
      </c>
      <c r="D12" t="s">
        <v>40</v>
      </c>
      <c r="E12" s="13">
        <v>4</v>
      </c>
      <c r="F12" t="str">
        <f>INDEX(customer!A$1:I$1001,MATCH(Orders!C12,customer!A$1:A$1001,0),2)</f>
        <v>Ferrell Ferber</v>
      </c>
      <c r="G12" s="33" t="str">
        <f>IF(INDEX(customer!A$1:I$1001,MATCH(Orders!C12,customer!A$1:A$1001,0),3)=0,"--",INDEX(customer!A$1:I$1001,MATCH(Orders!C12,customer!A$1:A$1001,0),3))</f>
        <v>fferbera@businesswire.com</v>
      </c>
      <c r="H12" t="str">
        <f>INDEX(customer!A$1:I$1001,MATCH(Orders!C12,customer!A$1:A$1001,0),7)</f>
        <v>United States</v>
      </c>
      <c r="I12" t="str">
        <f>INDEX(product!$A$1:$G$49,MATCH(Orders!D12,product!$A$1:$A$49,0),2)</f>
        <v>Ara</v>
      </c>
      <c r="J12" t="str">
        <f t="shared" si="0"/>
        <v>Arabica</v>
      </c>
      <c r="K12" s="11" t="str">
        <f>INDEX(product!$A$1:$G$49,MATCH(Orders!D12,product!$A$1:$A$49,0),3)</f>
        <v>D</v>
      </c>
      <c r="L12" t="str">
        <f t="shared" si="1"/>
        <v>Dark</v>
      </c>
      <c r="M12" s="4">
        <f>INDEX(product!$A$1:$G$49,MATCH(Orders!D12,product!$A$1:$A$49,0),4)</f>
        <v>1</v>
      </c>
      <c r="N12" s="5">
        <f>INDEX(product!$A$1:$G$49,MATCH(Orders!D12,product!$A$1:$A$49,0),5)</f>
        <v>9.9499999999999993</v>
      </c>
      <c r="O12" s="5">
        <f t="shared" si="3"/>
        <v>39.799999999999997</v>
      </c>
      <c r="P12" s="11">
        <f t="shared" si="2"/>
        <v>0</v>
      </c>
      <c r="Q12" s="11"/>
      <c r="XFD12" s="35" t="s">
        <v>1951</v>
      </c>
    </row>
    <row r="13" spans="1:20 16384:16384" x14ac:dyDescent="0.25">
      <c r="A13" s="1" t="s">
        <v>41</v>
      </c>
      <c r="B13" s="3">
        <v>44132</v>
      </c>
      <c r="C13" s="1" t="s">
        <v>42</v>
      </c>
      <c r="D13" t="s">
        <v>43</v>
      </c>
      <c r="E13" s="13">
        <v>5</v>
      </c>
      <c r="F13" t="str">
        <f>INDEX(customer!A$1:I$1001,MATCH(Orders!C13,customer!A$1:A$1001,0),2)</f>
        <v>Duky Phizackerly</v>
      </c>
      <c r="G13" s="33" t="str">
        <f>IF(INDEX(customer!A$1:I$1001,MATCH(Orders!C13,customer!A$1:A$1001,0),3)=0,"--",INDEX(customer!A$1:I$1001,MATCH(Orders!C13,customer!A$1:A$1001,0),3))</f>
        <v>dphizackerlyb@utexas.edu</v>
      </c>
      <c r="H13" t="str">
        <f>INDEX(customer!A$1:I$1001,MATCH(Orders!C13,customer!A$1:A$1001,0),7)</f>
        <v>United States</v>
      </c>
      <c r="I13" t="str">
        <f>INDEX(product!$A$1:$G$49,MATCH(Orders!D13,product!$A$1:$A$49,0),2)</f>
        <v>Exc</v>
      </c>
      <c r="J13" t="str">
        <f t="shared" si="0"/>
        <v>Excelsa</v>
      </c>
      <c r="K13" s="11" t="str">
        <f>INDEX(product!$A$1:$G$49,MATCH(Orders!D13,product!$A$1:$A$49,0),3)</f>
        <v>L</v>
      </c>
      <c r="L13" t="str">
        <f t="shared" si="1"/>
        <v>Light</v>
      </c>
      <c r="M13" s="4">
        <f>INDEX(product!$A$1:$G$49,MATCH(Orders!D13,product!$A$1:$A$49,0),4)</f>
        <v>2.5</v>
      </c>
      <c r="N13" s="5">
        <f>INDEX(product!$A$1:$G$49,MATCH(Orders!D13,product!$A$1:$A$49,0),5)</f>
        <v>34.154999999999994</v>
      </c>
      <c r="O13" s="5">
        <f t="shared" si="3"/>
        <v>170.77499999999998</v>
      </c>
      <c r="P13" s="11">
        <f t="shared" si="2"/>
        <v>1</v>
      </c>
      <c r="Q13" s="11"/>
      <c r="XFD13" s="35" t="s">
        <v>1942</v>
      </c>
    </row>
    <row r="14" spans="1:20 16384:16384" x14ac:dyDescent="0.25">
      <c r="A14" s="1" t="s">
        <v>44</v>
      </c>
      <c r="B14" s="3">
        <v>44744</v>
      </c>
      <c r="C14" s="1" t="s">
        <v>45</v>
      </c>
      <c r="D14" t="s">
        <v>15</v>
      </c>
      <c r="E14" s="13">
        <v>5</v>
      </c>
      <c r="F14" t="str">
        <f>INDEX(customer!A$1:I$1001,MATCH(Orders!C14,customer!A$1:A$1001,0),2)</f>
        <v>Rosaleen Scholar</v>
      </c>
      <c r="G14" s="33" t="str">
        <f>IF(INDEX(customer!A$1:I$1001,MATCH(Orders!C14,customer!A$1:A$1001,0),3)=0,"--",INDEX(customer!A$1:I$1001,MATCH(Orders!C14,customer!A$1:A$1001,0),3))</f>
        <v>rscholarc@nyu.edu</v>
      </c>
      <c r="H14" t="str">
        <f>INDEX(customer!A$1:I$1001,MATCH(Orders!C14,customer!A$1:A$1001,0),7)</f>
        <v>United States</v>
      </c>
      <c r="I14" t="str">
        <f>INDEX(product!$A$1:$G$49,MATCH(Orders!D14,product!$A$1:$A$49,0),2)</f>
        <v>Rob</v>
      </c>
      <c r="J14" t="str">
        <f t="shared" si="0"/>
        <v>Robusta</v>
      </c>
      <c r="K14" s="11" t="str">
        <f>INDEX(product!$A$1:$G$49,MATCH(Orders!D14,product!$A$1:$A$49,0),3)</f>
        <v>M</v>
      </c>
      <c r="L14" t="str">
        <f t="shared" si="1"/>
        <v>Medium</v>
      </c>
      <c r="M14" s="4">
        <f>INDEX(product!$A$1:$G$49,MATCH(Orders!D14,product!$A$1:$A$49,0),4)</f>
        <v>1</v>
      </c>
      <c r="N14" s="5">
        <f>INDEX(product!$A$1:$G$49,MATCH(Orders!D14,product!$A$1:$A$49,0),5)</f>
        <v>9.9499999999999993</v>
      </c>
      <c r="O14" s="5">
        <f t="shared" si="3"/>
        <v>49.75</v>
      </c>
      <c r="P14" s="11">
        <f t="shared" si="2"/>
        <v>0</v>
      </c>
      <c r="Q14" s="11"/>
      <c r="XFD14" s="35" t="s">
        <v>1951</v>
      </c>
    </row>
    <row r="15" spans="1:20 16384:16384" x14ac:dyDescent="0.25">
      <c r="A15" s="1" t="s">
        <v>46</v>
      </c>
      <c r="B15" s="3">
        <v>43973</v>
      </c>
      <c r="C15" s="1" t="s">
        <v>47</v>
      </c>
      <c r="D15" t="s">
        <v>48</v>
      </c>
      <c r="E15" s="13">
        <v>2</v>
      </c>
      <c r="F15" t="str">
        <f>INDEX(customer!A$1:I$1001,MATCH(Orders!C15,customer!A$1:A$1001,0),2)</f>
        <v>Terence Vanyutin</v>
      </c>
      <c r="G15" s="33" t="str">
        <f>IF(INDEX(customer!A$1:I$1001,MATCH(Orders!C15,customer!A$1:A$1001,0),3)=0,"--",INDEX(customer!A$1:I$1001,MATCH(Orders!C15,customer!A$1:A$1001,0),3))</f>
        <v>tvanyutind@wix.com</v>
      </c>
      <c r="H15" t="str">
        <f>INDEX(customer!A$1:I$1001,MATCH(Orders!C15,customer!A$1:A$1001,0),7)</f>
        <v>United States</v>
      </c>
      <c r="I15" t="str">
        <f>INDEX(product!$A$1:$G$49,MATCH(Orders!D15,product!$A$1:$A$49,0),2)</f>
        <v>Rob</v>
      </c>
      <c r="J15" t="str">
        <f t="shared" si="0"/>
        <v>Robusta</v>
      </c>
      <c r="K15" s="11" t="str">
        <f>INDEX(product!$A$1:$G$49,MATCH(Orders!D15,product!$A$1:$A$49,0),3)</f>
        <v>D</v>
      </c>
      <c r="L15" t="str">
        <f t="shared" si="1"/>
        <v>Dark</v>
      </c>
      <c r="M15" s="4">
        <f>INDEX(product!$A$1:$G$49,MATCH(Orders!D15,product!$A$1:$A$49,0),4)</f>
        <v>2.5</v>
      </c>
      <c r="N15" s="5">
        <f>INDEX(product!$A$1:$G$49,MATCH(Orders!D15,product!$A$1:$A$49,0),5)</f>
        <v>20.584999999999997</v>
      </c>
      <c r="O15" s="5">
        <f t="shared" si="3"/>
        <v>41.169999999999995</v>
      </c>
      <c r="P15" s="11">
        <f t="shared" si="2"/>
        <v>0</v>
      </c>
      <c r="Q15" s="11"/>
      <c r="XFD15" s="35" t="s">
        <v>1951</v>
      </c>
    </row>
    <row r="16" spans="1:20 16384:16384" x14ac:dyDescent="0.25">
      <c r="A16" s="1" t="s">
        <v>49</v>
      </c>
      <c r="B16" s="3">
        <v>44656</v>
      </c>
      <c r="C16" s="1" t="s">
        <v>50</v>
      </c>
      <c r="D16" t="s">
        <v>51</v>
      </c>
      <c r="E16" s="13">
        <v>3</v>
      </c>
      <c r="F16" t="str">
        <f>INDEX(customer!A$1:I$1001,MATCH(Orders!C16,customer!A$1:A$1001,0),2)</f>
        <v>Patrice Trobe</v>
      </c>
      <c r="G16" s="33" t="str">
        <f>IF(INDEX(customer!A$1:I$1001,MATCH(Orders!C16,customer!A$1:A$1001,0),3)=0,"--",INDEX(customer!A$1:I$1001,MATCH(Orders!C16,customer!A$1:A$1001,0),3))</f>
        <v>ptrobee@wunderground.com</v>
      </c>
      <c r="H16" t="str">
        <f>INDEX(customer!A$1:I$1001,MATCH(Orders!C16,customer!A$1:A$1001,0),7)</f>
        <v>United States</v>
      </c>
      <c r="I16" t="str">
        <f>INDEX(product!$A$1:$G$49,MATCH(Orders!D16,product!$A$1:$A$49,0),2)</f>
        <v>Lib</v>
      </c>
      <c r="J16" t="str">
        <f t="shared" si="0"/>
        <v>Liberica</v>
      </c>
      <c r="K16" s="11" t="str">
        <f>INDEX(product!$A$1:$G$49,MATCH(Orders!D16,product!$A$1:$A$49,0),3)</f>
        <v>D</v>
      </c>
      <c r="L16" t="str">
        <f t="shared" si="1"/>
        <v>Dark</v>
      </c>
      <c r="M16" s="4">
        <f>INDEX(product!$A$1:$G$49,MATCH(Orders!D16,product!$A$1:$A$49,0),4)</f>
        <v>0.2</v>
      </c>
      <c r="N16" s="5">
        <f>INDEX(product!$A$1:$G$49,MATCH(Orders!D16,product!$A$1:$A$49,0),5)</f>
        <v>3.8849999999999998</v>
      </c>
      <c r="O16" s="5">
        <f t="shared" si="3"/>
        <v>11.654999999999999</v>
      </c>
      <c r="P16" s="11">
        <f t="shared" si="2"/>
        <v>1</v>
      </c>
      <c r="Q16" s="11"/>
      <c r="XFD16" s="35" t="s">
        <v>1942</v>
      </c>
    </row>
    <row r="17" spans="1:17 16384:16384" x14ac:dyDescent="0.25">
      <c r="A17" s="1" t="s">
        <v>52</v>
      </c>
      <c r="B17" s="3">
        <v>44719</v>
      </c>
      <c r="C17" s="1" t="s">
        <v>53</v>
      </c>
      <c r="D17" t="s">
        <v>54</v>
      </c>
      <c r="E17" s="13">
        <v>5</v>
      </c>
      <c r="F17" t="str">
        <f>INDEX(customer!A$1:I$1001,MATCH(Orders!C17,customer!A$1:A$1001,0),2)</f>
        <v>Llywellyn Oscroft</v>
      </c>
      <c r="G17" s="33" t="str">
        <f>IF(INDEX(customer!A$1:I$1001,MATCH(Orders!C17,customer!A$1:A$1001,0),3)=0,"--",INDEX(customer!A$1:I$1001,MATCH(Orders!C17,customer!A$1:A$1001,0),3))</f>
        <v>loscroftf@ebay.co.uk</v>
      </c>
      <c r="H17" t="str">
        <f>INDEX(customer!A$1:I$1001,MATCH(Orders!C17,customer!A$1:A$1001,0),7)</f>
        <v>United States</v>
      </c>
      <c r="I17" t="str">
        <f>INDEX(product!$A$1:$G$49,MATCH(Orders!D17,product!$A$1:$A$49,0),2)</f>
        <v>Rob</v>
      </c>
      <c r="J17" t="str">
        <f t="shared" si="0"/>
        <v>Robusta</v>
      </c>
      <c r="K17" s="11" t="str">
        <f>INDEX(product!$A$1:$G$49,MATCH(Orders!D17,product!$A$1:$A$49,0),3)</f>
        <v>M</v>
      </c>
      <c r="L17" t="str">
        <f t="shared" si="1"/>
        <v>Medium</v>
      </c>
      <c r="M17" s="4">
        <f>INDEX(product!$A$1:$G$49,MATCH(Orders!D17,product!$A$1:$A$49,0),4)</f>
        <v>2.5</v>
      </c>
      <c r="N17" s="5">
        <f>INDEX(product!$A$1:$G$49,MATCH(Orders!D17,product!$A$1:$A$49,0),5)</f>
        <v>22.884999999999998</v>
      </c>
      <c r="O17" s="5">
        <f t="shared" si="3"/>
        <v>114.42499999999998</v>
      </c>
      <c r="P17" s="11">
        <f t="shared" si="2"/>
        <v>0</v>
      </c>
      <c r="Q17" s="11"/>
      <c r="XFD17" s="35" t="s">
        <v>1951</v>
      </c>
    </row>
    <row r="18" spans="1:17 16384:16384" x14ac:dyDescent="0.25">
      <c r="A18" s="1" t="s">
        <v>55</v>
      </c>
      <c r="B18" s="3">
        <v>43544</v>
      </c>
      <c r="C18" s="1" t="s">
        <v>56</v>
      </c>
      <c r="D18" t="s">
        <v>57</v>
      </c>
      <c r="E18" s="13">
        <v>6</v>
      </c>
      <c r="F18" t="str">
        <f>INDEX(customer!A$1:I$1001,MATCH(Orders!C18,customer!A$1:A$1001,0),2)</f>
        <v>Minni Alabaster</v>
      </c>
      <c r="G18" s="33" t="str">
        <f>IF(INDEX(customer!A$1:I$1001,MATCH(Orders!C18,customer!A$1:A$1001,0),3)=0,"--",INDEX(customer!A$1:I$1001,MATCH(Orders!C18,customer!A$1:A$1001,0),3))</f>
        <v>malabasterg@hexun.com</v>
      </c>
      <c r="H18" t="str">
        <f>INDEX(customer!A$1:I$1001,MATCH(Orders!C18,customer!A$1:A$1001,0),7)</f>
        <v>United States</v>
      </c>
      <c r="I18" t="str">
        <f>INDEX(product!$A$1:$G$49,MATCH(Orders!D18,product!$A$1:$A$49,0),2)</f>
        <v>Ara</v>
      </c>
      <c r="J18" t="str">
        <f t="shared" si="0"/>
        <v>Arabica</v>
      </c>
      <c r="K18" s="11" t="str">
        <f>INDEX(product!$A$1:$G$49,MATCH(Orders!D18,product!$A$1:$A$49,0),3)</f>
        <v>M</v>
      </c>
      <c r="L18" t="str">
        <f t="shared" si="1"/>
        <v>Medium</v>
      </c>
      <c r="M18" s="4">
        <f>INDEX(product!$A$1:$G$49,MATCH(Orders!D18,product!$A$1:$A$49,0),4)</f>
        <v>0.2</v>
      </c>
      <c r="N18" s="5">
        <f>INDEX(product!$A$1:$G$49,MATCH(Orders!D18,product!$A$1:$A$49,0),5)</f>
        <v>3.375</v>
      </c>
      <c r="O18" s="5">
        <f t="shared" si="3"/>
        <v>20.25</v>
      </c>
      <c r="P18" s="11">
        <f t="shared" si="2"/>
        <v>0</v>
      </c>
      <c r="Q18" s="11"/>
      <c r="XFD18" s="35" t="s">
        <v>1951</v>
      </c>
    </row>
    <row r="19" spans="1:17 16384:16384" x14ac:dyDescent="0.25">
      <c r="A19" s="1" t="s">
        <v>58</v>
      </c>
      <c r="B19" s="3">
        <v>43757</v>
      </c>
      <c r="C19" s="1" t="s">
        <v>59</v>
      </c>
      <c r="D19" t="s">
        <v>19</v>
      </c>
      <c r="E19" s="13">
        <v>6</v>
      </c>
      <c r="F19" t="str">
        <f>INDEX(customer!A$1:I$1001,MATCH(Orders!C19,customer!A$1:A$1001,0),2)</f>
        <v>Rhianon Broxup</v>
      </c>
      <c r="G19" s="33" t="str">
        <f>IF(INDEX(customer!A$1:I$1001,MATCH(Orders!C19,customer!A$1:A$1001,0),3)=0,"--",INDEX(customer!A$1:I$1001,MATCH(Orders!C19,customer!A$1:A$1001,0),3))</f>
        <v>rbroxuph@jimdo.com</v>
      </c>
      <c r="H19" t="str">
        <f>INDEX(customer!A$1:I$1001,MATCH(Orders!C19,customer!A$1:A$1001,0),7)</f>
        <v>United States</v>
      </c>
      <c r="I19" t="str">
        <f>INDEX(product!$A$1:$G$49,MATCH(Orders!D19,product!$A$1:$A$49,0),2)</f>
        <v>Ara</v>
      </c>
      <c r="J19" t="str">
        <f t="shared" si="0"/>
        <v>Arabica</v>
      </c>
      <c r="K19" s="11" t="str">
        <f>INDEX(product!$A$1:$G$49,MATCH(Orders!D19,product!$A$1:$A$49,0),3)</f>
        <v>L</v>
      </c>
      <c r="L19" t="str">
        <f t="shared" si="1"/>
        <v>Light</v>
      </c>
      <c r="M19" s="4">
        <f>INDEX(product!$A$1:$G$49,MATCH(Orders!D19,product!$A$1:$A$49,0),4)</f>
        <v>1</v>
      </c>
      <c r="N19" s="5">
        <f>INDEX(product!$A$1:$G$49,MATCH(Orders!D19,product!$A$1:$A$49,0),5)</f>
        <v>12.95</v>
      </c>
      <c r="O19" s="5">
        <f t="shared" si="3"/>
        <v>77.699999999999989</v>
      </c>
      <c r="P19" s="11">
        <f t="shared" si="2"/>
        <v>0</v>
      </c>
      <c r="Q19" s="11"/>
      <c r="XFD19" s="35" t="s">
        <v>1951</v>
      </c>
    </row>
    <row r="20" spans="1:17 16384:16384" x14ac:dyDescent="0.25">
      <c r="A20" s="1" t="s">
        <v>60</v>
      </c>
      <c r="B20" s="3">
        <v>43629</v>
      </c>
      <c r="C20" s="1" t="s">
        <v>61</v>
      </c>
      <c r="D20" t="s">
        <v>48</v>
      </c>
      <c r="E20" s="13">
        <v>4</v>
      </c>
      <c r="F20" t="str">
        <f>INDEX(customer!A$1:I$1001,MATCH(Orders!C20,customer!A$1:A$1001,0),2)</f>
        <v>Pall Redford</v>
      </c>
      <c r="G20" s="33" t="str">
        <f>IF(INDEX(customer!A$1:I$1001,MATCH(Orders!C20,customer!A$1:A$1001,0),3)=0,"--",INDEX(customer!A$1:I$1001,MATCH(Orders!C20,customer!A$1:A$1001,0),3))</f>
        <v>predfordi@ow.ly</v>
      </c>
      <c r="H20" t="str">
        <f>INDEX(customer!A$1:I$1001,MATCH(Orders!C20,customer!A$1:A$1001,0),7)</f>
        <v>Ireland</v>
      </c>
      <c r="I20" t="str">
        <f>INDEX(product!$A$1:$G$49,MATCH(Orders!D20,product!$A$1:$A$49,0),2)</f>
        <v>Rob</v>
      </c>
      <c r="J20" t="str">
        <f t="shared" si="0"/>
        <v>Robusta</v>
      </c>
      <c r="K20" s="11" t="str">
        <f>INDEX(product!$A$1:$G$49,MATCH(Orders!D20,product!$A$1:$A$49,0),3)</f>
        <v>D</v>
      </c>
      <c r="L20" t="str">
        <f t="shared" si="1"/>
        <v>Dark</v>
      </c>
      <c r="M20" s="4">
        <f>INDEX(product!$A$1:$G$49,MATCH(Orders!D20,product!$A$1:$A$49,0),4)</f>
        <v>2.5</v>
      </c>
      <c r="N20" s="5">
        <f>INDEX(product!$A$1:$G$49,MATCH(Orders!D20,product!$A$1:$A$49,0),5)</f>
        <v>20.584999999999997</v>
      </c>
      <c r="O20" s="5">
        <f t="shared" si="3"/>
        <v>82.339999999999989</v>
      </c>
      <c r="P20" s="11">
        <f t="shared" si="2"/>
        <v>1</v>
      </c>
      <c r="Q20" s="11"/>
      <c r="XFD20" s="35" t="s">
        <v>1942</v>
      </c>
    </row>
    <row r="21" spans="1:17 16384:16384" x14ac:dyDescent="0.25">
      <c r="A21" s="1" t="s">
        <v>62</v>
      </c>
      <c r="B21" s="3">
        <v>44169</v>
      </c>
      <c r="C21" s="1" t="s">
        <v>63</v>
      </c>
      <c r="D21" t="s">
        <v>57</v>
      </c>
      <c r="E21" s="13">
        <v>5</v>
      </c>
      <c r="F21" t="str">
        <f>INDEX(customer!A$1:I$1001,MATCH(Orders!C21,customer!A$1:A$1001,0),2)</f>
        <v>Aurea Corradino</v>
      </c>
      <c r="G21" s="33" t="str">
        <f>IF(INDEX(customer!A$1:I$1001,MATCH(Orders!C21,customer!A$1:A$1001,0),3)=0,"--",INDEX(customer!A$1:I$1001,MATCH(Orders!C21,customer!A$1:A$1001,0),3))</f>
        <v>acorradinoj@harvard.edu</v>
      </c>
      <c r="H21" t="str">
        <f>INDEX(customer!A$1:I$1001,MATCH(Orders!C21,customer!A$1:A$1001,0),7)</f>
        <v>United States</v>
      </c>
      <c r="I21" t="str">
        <f>INDEX(product!$A$1:$G$49,MATCH(Orders!D21,product!$A$1:$A$49,0),2)</f>
        <v>Ara</v>
      </c>
      <c r="J21" t="str">
        <f t="shared" si="0"/>
        <v>Arabica</v>
      </c>
      <c r="K21" s="11" t="str">
        <f>INDEX(product!$A$1:$G$49,MATCH(Orders!D21,product!$A$1:$A$49,0),3)</f>
        <v>M</v>
      </c>
      <c r="L21" t="str">
        <f t="shared" si="1"/>
        <v>Medium</v>
      </c>
      <c r="M21" s="4">
        <f>INDEX(product!$A$1:$G$49,MATCH(Orders!D21,product!$A$1:$A$49,0),4)</f>
        <v>0.2</v>
      </c>
      <c r="N21" s="5">
        <f>INDEX(product!$A$1:$G$49,MATCH(Orders!D21,product!$A$1:$A$49,0),5)</f>
        <v>3.375</v>
      </c>
      <c r="O21" s="5">
        <f t="shared" si="3"/>
        <v>16.875</v>
      </c>
      <c r="P21" s="11">
        <f t="shared" si="2"/>
        <v>1</v>
      </c>
      <c r="Q21" s="11"/>
      <c r="XFD21" s="35" t="s">
        <v>1942</v>
      </c>
    </row>
    <row r="22" spans="1:17 16384:16384" x14ac:dyDescent="0.25">
      <c r="A22" s="1" t="s">
        <v>62</v>
      </c>
      <c r="B22" s="3">
        <v>44169</v>
      </c>
      <c r="C22" s="1" t="s">
        <v>63</v>
      </c>
      <c r="D22" t="s">
        <v>64</v>
      </c>
      <c r="E22" s="13">
        <v>4</v>
      </c>
      <c r="F22" t="str">
        <f>INDEX(customer!A$1:I$1001,MATCH(Orders!C22,customer!A$1:A$1001,0),2)</f>
        <v>Aurea Corradino</v>
      </c>
      <c r="G22" s="33" t="str">
        <f>IF(INDEX(customer!A$1:I$1001,MATCH(Orders!C22,customer!A$1:A$1001,0),3)=0,"--",INDEX(customer!A$1:I$1001,MATCH(Orders!C22,customer!A$1:A$1001,0),3))</f>
        <v>acorradinoj@harvard.edu</v>
      </c>
      <c r="H22" t="str">
        <f>INDEX(customer!A$1:I$1001,MATCH(Orders!C22,customer!A$1:A$1001,0),7)</f>
        <v>United States</v>
      </c>
      <c r="I22" t="str">
        <f>INDEX(product!$A$1:$G$49,MATCH(Orders!D22,product!$A$1:$A$49,0),2)</f>
        <v>Exc</v>
      </c>
      <c r="J22" t="str">
        <f t="shared" si="0"/>
        <v>Excelsa</v>
      </c>
      <c r="K22" s="11" t="str">
        <f>INDEX(product!$A$1:$G$49,MATCH(Orders!D22,product!$A$1:$A$49,0),3)</f>
        <v>D</v>
      </c>
      <c r="L22" t="str">
        <f t="shared" si="1"/>
        <v>Dark</v>
      </c>
      <c r="M22" s="4">
        <f>INDEX(product!$A$1:$G$49,MATCH(Orders!D22,product!$A$1:$A$49,0),4)</f>
        <v>0.2</v>
      </c>
      <c r="N22" s="5">
        <f>INDEX(product!$A$1:$G$49,MATCH(Orders!D22,product!$A$1:$A$49,0),5)</f>
        <v>3.645</v>
      </c>
      <c r="O22" s="5">
        <f t="shared" si="3"/>
        <v>14.58</v>
      </c>
      <c r="P22" s="11">
        <f t="shared" si="2"/>
        <v>1</v>
      </c>
      <c r="Q22" s="11"/>
      <c r="XFD22" s="35" t="s">
        <v>1942</v>
      </c>
    </row>
    <row r="23" spans="1:17 16384:16384" x14ac:dyDescent="0.25">
      <c r="A23" s="1" t="s">
        <v>65</v>
      </c>
      <c r="B23" s="3">
        <v>44169</v>
      </c>
      <c r="C23" s="1" t="s">
        <v>66</v>
      </c>
      <c r="D23" t="s">
        <v>67</v>
      </c>
      <c r="E23" s="13">
        <v>6</v>
      </c>
      <c r="F23" t="str">
        <f>INDEX(customer!A$1:I$1001,MATCH(Orders!C23,customer!A$1:A$1001,0),2)</f>
        <v>Avrit Davidowsky</v>
      </c>
      <c r="G23" s="33" t="str">
        <f>IF(INDEX(customer!A$1:I$1001,MATCH(Orders!C23,customer!A$1:A$1001,0),3)=0,"--",INDEX(customer!A$1:I$1001,MATCH(Orders!C23,customer!A$1:A$1001,0),3))</f>
        <v>adavidowskyl@netvibes.com</v>
      </c>
      <c r="H23" t="str">
        <f>INDEX(customer!A$1:I$1001,MATCH(Orders!C23,customer!A$1:A$1001,0),7)</f>
        <v>United States</v>
      </c>
      <c r="I23" t="str">
        <f>INDEX(product!$A$1:$G$49,MATCH(Orders!D23,product!$A$1:$A$49,0),2)</f>
        <v>Ara</v>
      </c>
      <c r="J23" t="str">
        <f t="shared" si="0"/>
        <v>Arabica</v>
      </c>
      <c r="K23" s="11" t="str">
        <f>INDEX(product!$A$1:$G$49,MATCH(Orders!D23,product!$A$1:$A$49,0),3)</f>
        <v>D</v>
      </c>
      <c r="L23" t="str">
        <f t="shared" si="1"/>
        <v>Dark</v>
      </c>
      <c r="M23" s="4">
        <f>INDEX(product!$A$1:$G$49,MATCH(Orders!D23,product!$A$1:$A$49,0),4)</f>
        <v>0.2</v>
      </c>
      <c r="N23" s="5">
        <f>INDEX(product!$A$1:$G$49,MATCH(Orders!D23,product!$A$1:$A$49,0),5)</f>
        <v>2.9849999999999999</v>
      </c>
      <c r="O23" s="5">
        <f t="shared" si="3"/>
        <v>17.91</v>
      </c>
      <c r="P23" s="11">
        <f t="shared" si="2"/>
        <v>0</v>
      </c>
      <c r="Q23" s="11"/>
      <c r="XFD23" s="35" t="s">
        <v>1951</v>
      </c>
    </row>
    <row r="24" spans="1:17 16384:16384" x14ac:dyDescent="0.25">
      <c r="A24" s="1" t="s">
        <v>68</v>
      </c>
      <c r="B24" s="3">
        <v>44218</v>
      </c>
      <c r="C24" s="1" t="s">
        <v>69</v>
      </c>
      <c r="D24" t="s">
        <v>54</v>
      </c>
      <c r="E24" s="13">
        <v>4</v>
      </c>
      <c r="F24" t="str">
        <f>INDEX(customer!A$1:I$1001,MATCH(Orders!C24,customer!A$1:A$1001,0),2)</f>
        <v>Annabel Antuk</v>
      </c>
      <c r="G24" s="33" t="str">
        <f>IF(INDEX(customer!A$1:I$1001,MATCH(Orders!C24,customer!A$1:A$1001,0),3)=0,"--",INDEX(customer!A$1:I$1001,MATCH(Orders!C24,customer!A$1:A$1001,0),3))</f>
        <v>aantukm@kickstarter.com</v>
      </c>
      <c r="H24" t="str">
        <f>INDEX(customer!A$1:I$1001,MATCH(Orders!C24,customer!A$1:A$1001,0),7)</f>
        <v>United States</v>
      </c>
      <c r="I24" t="str">
        <f>INDEX(product!$A$1:$G$49,MATCH(Orders!D24,product!$A$1:$A$49,0),2)</f>
        <v>Rob</v>
      </c>
      <c r="J24" t="str">
        <f t="shared" si="0"/>
        <v>Robusta</v>
      </c>
      <c r="K24" s="11" t="str">
        <f>INDEX(product!$A$1:$G$49,MATCH(Orders!D24,product!$A$1:$A$49,0),3)</f>
        <v>M</v>
      </c>
      <c r="L24" t="str">
        <f t="shared" si="1"/>
        <v>Medium</v>
      </c>
      <c r="M24" s="4">
        <f>INDEX(product!$A$1:$G$49,MATCH(Orders!D24,product!$A$1:$A$49,0),4)</f>
        <v>2.5</v>
      </c>
      <c r="N24" s="5">
        <f>INDEX(product!$A$1:$G$49,MATCH(Orders!D24,product!$A$1:$A$49,0),5)</f>
        <v>22.884999999999998</v>
      </c>
      <c r="O24" s="5">
        <f t="shared" si="3"/>
        <v>91.539999999999992</v>
      </c>
      <c r="P24" s="11">
        <f t="shared" si="2"/>
        <v>1</v>
      </c>
      <c r="Q24" s="11"/>
      <c r="XFD24" s="35" t="s">
        <v>1942</v>
      </c>
    </row>
    <row r="25" spans="1:17 16384:16384" x14ac:dyDescent="0.25">
      <c r="A25" s="1" t="s">
        <v>70</v>
      </c>
      <c r="B25" s="3">
        <v>44603</v>
      </c>
      <c r="C25" s="1" t="s">
        <v>71</v>
      </c>
      <c r="D25" t="s">
        <v>67</v>
      </c>
      <c r="E25" s="13">
        <v>4</v>
      </c>
      <c r="F25" t="str">
        <f>INDEX(customer!A$1:I$1001,MATCH(Orders!C25,customer!A$1:A$1001,0),2)</f>
        <v>Iorgo Kleinert</v>
      </c>
      <c r="G25" s="33" t="str">
        <f>IF(INDEX(customer!A$1:I$1001,MATCH(Orders!C25,customer!A$1:A$1001,0),3)=0,"--",INDEX(customer!A$1:I$1001,MATCH(Orders!C25,customer!A$1:A$1001,0),3))</f>
        <v>ikleinertn@timesonline.co.uk</v>
      </c>
      <c r="H25" t="str">
        <f>INDEX(customer!A$1:I$1001,MATCH(Orders!C25,customer!A$1:A$1001,0),7)</f>
        <v>United States</v>
      </c>
      <c r="I25" t="str">
        <f>INDEX(product!$A$1:$G$49,MATCH(Orders!D25,product!$A$1:$A$49,0),2)</f>
        <v>Ara</v>
      </c>
      <c r="J25" t="str">
        <f t="shared" si="0"/>
        <v>Arabica</v>
      </c>
      <c r="K25" s="11" t="str">
        <f>INDEX(product!$A$1:$G$49,MATCH(Orders!D25,product!$A$1:$A$49,0),3)</f>
        <v>D</v>
      </c>
      <c r="L25" t="str">
        <f t="shared" si="1"/>
        <v>Dark</v>
      </c>
      <c r="M25" s="4">
        <f>INDEX(product!$A$1:$G$49,MATCH(Orders!D25,product!$A$1:$A$49,0),4)</f>
        <v>0.2</v>
      </c>
      <c r="N25" s="5">
        <f>INDEX(product!$A$1:$G$49,MATCH(Orders!D25,product!$A$1:$A$49,0),5)</f>
        <v>2.9849999999999999</v>
      </c>
      <c r="O25" s="5">
        <f t="shared" si="3"/>
        <v>11.94</v>
      </c>
      <c r="P25" s="11">
        <f t="shared" si="2"/>
        <v>1</v>
      </c>
      <c r="Q25" s="11"/>
      <c r="XFD25" s="35" t="s">
        <v>1942</v>
      </c>
    </row>
    <row r="26" spans="1:17 16384:16384" x14ac:dyDescent="0.25">
      <c r="A26" s="1" t="s">
        <v>72</v>
      </c>
      <c r="B26" s="3">
        <v>44454</v>
      </c>
      <c r="C26" s="1" t="s">
        <v>73</v>
      </c>
      <c r="D26" t="s">
        <v>74</v>
      </c>
      <c r="E26" s="13">
        <v>1</v>
      </c>
      <c r="F26" t="str">
        <f>INDEX(customer!A$1:I$1001,MATCH(Orders!C26,customer!A$1:A$1001,0),2)</f>
        <v>Chrisy Blofeld</v>
      </c>
      <c r="G26" s="33" t="str">
        <f>IF(INDEX(customer!A$1:I$1001,MATCH(Orders!C26,customer!A$1:A$1001,0),3)=0,"--",INDEX(customer!A$1:I$1001,MATCH(Orders!C26,customer!A$1:A$1001,0),3))</f>
        <v>cblofeldo@amazon.co.uk</v>
      </c>
      <c r="H26" t="str">
        <f>INDEX(customer!A$1:I$1001,MATCH(Orders!C26,customer!A$1:A$1001,0),7)</f>
        <v>United States</v>
      </c>
      <c r="I26" t="str">
        <f>INDEX(product!$A$1:$G$49,MATCH(Orders!D26,product!$A$1:$A$49,0),2)</f>
        <v>Ara</v>
      </c>
      <c r="J26" t="str">
        <f t="shared" si="0"/>
        <v>Arabica</v>
      </c>
      <c r="K26" s="11" t="str">
        <f>INDEX(product!$A$1:$G$49,MATCH(Orders!D26,product!$A$1:$A$49,0),3)</f>
        <v>M</v>
      </c>
      <c r="L26" t="str">
        <f t="shared" si="1"/>
        <v>Medium</v>
      </c>
      <c r="M26" s="4">
        <f>INDEX(product!$A$1:$G$49,MATCH(Orders!D26,product!$A$1:$A$49,0),4)</f>
        <v>1</v>
      </c>
      <c r="N26" s="5">
        <f>INDEX(product!$A$1:$G$49,MATCH(Orders!D26,product!$A$1:$A$49,0),5)</f>
        <v>11.25</v>
      </c>
      <c r="O26" s="5">
        <f t="shared" si="3"/>
        <v>11.25</v>
      </c>
      <c r="P26" s="11">
        <f t="shared" si="2"/>
        <v>0</v>
      </c>
      <c r="Q26" s="11"/>
      <c r="XFD26" s="35" t="s">
        <v>1951</v>
      </c>
    </row>
    <row r="27" spans="1:17 16384:16384" x14ac:dyDescent="0.25">
      <c r="A27" s="1" t="s">
        <v>75</v>
      </c>
      <c r="B27" s="3">
        <v>44128</v>
      </c>
      <c r="C27" s="1" t="s">
        <v>76</v>
      </c>
      <c r="D27" t="s">
        <v>77</v>
      </c>
      <c r="E27" s="13">
        <v>3</v>
      </c>
      <c r="F27" t="str">
        <f>INDEX(customer!A$1:I$1001,MATCH(Orders!C27,customer!A$1:A$1001,0),2)</f>
        <v>Culley Farris</v>
      </c>
      <c r="G27" s="33" t="str">
        <f>IF(INDEX(customer!A$1:I$1001,MATCH(Orders!C27,customer!A$1:A$1001,0),3)=0,"--",INDEX(customer!A$1:I$1001,MATCH(Orders!C27,customer!A$1:A$1001,0),3))</f>
        <v>--</v>
      </c>
      <c r="H27" t="str">
        <f>INDEX(customer!A$1:I$1001,MATCH(Orders!C27,customer!A$1:A$1001,0),7)</f>
        <v>United States</v>
      </c>
      <c r="I27" t="str">
        <f>INDEX(product!$A$1:$G$49,MATCH(Orders!D27,product!$A$1:$A$49,0),2)</f>
        <v>Exc</v>
      </c>
      <c r="J27" t="str">
        <f t="shared" si="0"/>
        <v>Excelsa</v>
      </c>
      <c r="K27" s="11" t="str">
        <f>INDEX(product!$A$1:$G$49,MATCH(Orders!D27,product!$A$1:$A$49,0),3)</f>
        <v>M</v>
      </c>
      <c r="L27" t="str">
        <f t="shared" si="1"/>
        <v>Medium</v>
      </c>
      <c r="M27" s="4">
        <f>INDEX(product!$A$1:$G$49,MATCH(Orders!D27,product!$A$1:$A$49,0),4)</f>
        <v>0.2</v>
      </c>
      <c r="N27" s="5">
        <f>INDEX(product!$A$1:$G$49,MATCH(Orders!D27,product!$A$1:$A$49,0),5)</f>
        <v>4.125</v>
      </c>
      <c r="O27" s="5">
        <f t="shared" si="3"/>
        <v>12.375</v>
      </c>
      <c r="P27" s="11">
        <f t="shared" si="2"/>
        <v>1</v>
      </c>
      <c r="Q27" s="11"/>
      <c r="XFD27" s="35" t="s">
        <v>1942</v>
      </c>
    </row>
    <row r="28" spans="1:17 16384:16384" x14ac:dyDescent="0.25">
      <c r="A28" s="1" t="s">
        <v>78</v>
      </c>
      <c r="B28" s="3">
        <v>43516</v>
      </c>
      <c r="C28" s="1" t="s">
        <v>79</v>
      </c>
      <c r="D28" t="s">
        <v>80</v>
      </c>
      <c r="E28" s="13">
        <v>4</v>
      </c>
      <c r="F28" t="str">
        <f>INDEX(customer!A$1:I$1001,MATCH(Orders!C28,customer!A$1:A$1001,0),2)</f>
        <v>Selene Shales</v>
      </c>
      <c r="G28" s="33" t="str">
        <f>IF(INDEX(customer!A$1:I$1001,MATCH(Orders!C28,customer!A$1:A$1001,0),3)=0,"--",INDEX(customer!A$1:I$1001,MATCH(Orders!C28,customer!A$1:A$1001,0),3))</f>
        <v>sshalesq@umich.edu</v>
      </c>
      <c r="H28" t="str">
        <f>INDEX(customer!A$1:I$1001,MATCH(Orders!C28,customer!A$1:A$1001,0),7)</f>
        <v>United States</v>
      </c>
      <c r="I28" t="str">
        <f>INDEX(product!$A$1:$G$49,MATCH(Orders!D28,product!$A$1:$A$49,0),2)</f>
        <v>Ara</v>
      </c>
      <c r="J28" t="str">
        <f t="shared" si="0"/>
        <v>Arabica</v>
      </c>
      <c r="K28" s="11" t="str">
        <f>INDEX(product!$A$1:$G$49,MATCH(Orders!D28,product!$A$1:$A$49,0),3)</f>
        <v>M</v>
      </c>
      <c r="L28" t="str">
        <f t="shared" si="1"/>
        <v>Medium</v>
      </c>
      <c r="M28" s="4">
        <f>INDEX(product!$A$1:$G$49,MATCH(Orders!D28,product!$A$1:$A$49,0),4)</f>
        <v>0.5</v>
      </c>
      <c r="N28" s="5">
        <f>INDEX(product!$A$1:$G$49,MATCH(Orders!D28,product!$A$1:$A$49,0),5)</f>
        <v>6.75</v>
      </c>
      <c r="O28" s="5">
        <f t="shared" si="3"/>
        <v>27</v>
      </c>
      <c r="P28" s="11">
        <f t="shared" si="2"/>
        <v>1</v>
      </c>
      <c r="Q28" s="11"/>
      <c r="XFD28" s="35" t="s">
        <v>1942</v>
      </c>
    </row>
    <row r="29" spans="1:17 16384:16384" x14ac:dyDescent="0.25">
      <c r="A29" s="1" t="s">
        <v>81</v>
      </c>
      <c r="B29" s="3">
        <v>43746</v>
      </c>
      <c r="C29" s="1" t="s">
        <v>82</v>
      </c>
      <c r="D29" t="s">
        <v>57</v>
      </c>
      <c r="E29" s="13">
        <v>5</v>
      </c>
      <c r="F29" t="str">
        <f>INDEX(customer!A$1:I$1001,MATCH(Orders!C29,customer!A$1:A$1001,0),2)</f>
        <v>Vivie Danneil</v>
      </c>
      <c r="G29" s="33" t="str">
        <f>IF(INDEX(customer!A$1:I$1001,MATCH(Orders!C29,customer!A$1:A$1001,0),3)=0,"--",INDEX(customer!A$1:I$1001,MATCH(Orders!C29,customer!A$1:A$1001,0),3))</f>
        <v>vdanneilr@mtv.com</v>
      </c>
      <c r="H29" t="str">
        <f>INDEX(customer!A$1:I$1001,MATCH(Orders!C29,customer!A$1:A$1001,0),7)</f>
        <v>Ireland</v>
      </c>
      <c r="I29" t="str">
        <f>INDEX(product!$A$1:$G$49,MATCH(Orders!D29,product!$A$1:$A$49,0),2)</f>
        <v>Ara</v>
      </c>
      <c r="J29" t="str">
        <f t="shared" si="0"/>
        <v>Arabica</v>
      </c>
      <c r="K29" s="11" t="str">
        <f>INDEX(product!$A$1:$G$49,MATCH(Orders!D29,product!$A$1:$A$49,0),3)</f>
        <v>M</v>
      </c>
      <c r="L29" t="str">
        <f t="shared" si="1"/>
        <v>Medium</v>
      </c>
      <c r="M29" s="4">
        <f>INDEX(product!$A$1:$G$49,MATCH(Orders!D29,product!$A$1:$A$49,0),4)</f>
        <v>0.2</v>
      </c>
      <c r="N29" s="5">
        <f>INDEX(product!$A$1:$G$49,MATCH(Orders!D29,product!$A$1:$A$49,0),5)</f>
        <v>3.375</v>
      </c>
      <c r="O29" s="5">
        <f t="shared" si="3"/>
        <v>16.875</v>
      </c>
      <c r="P29" s="11">
        <f t="shared" si="2"/>
        <v>0</v>
      </c>
      <c r="Q29" s="11"/>
      <c r="XFD29" s="35" t="s">
        <v>1951</v>
      </c>
    </row>
    <row r="30" spans="1:17 16384:16384" x14ac:dyDescent="0.25">
      <c r="A30" s="1" t="s">
        <v>83</v>
      </c>
      <c r="B30" s="3">
        <v>44775</v>
      </c>
      <c r="C30" s="1" t="s">
        <v>84</v>
      </c>
      <c r="D30" t="s">
        <v>85</v>
      </c>
      <c r="E30" s="13">
        <v>3</v>
      </c>
      <c r="F30" t="str">
        <f>INDEX(customer!A$1:I$1001,MATCH(Orders!C30,customer!A$1:A$1001,0),2)</f>
        <v>Theresita Newbury</v>
      </c>
      <c r="G30" s="33" t="str">
        <f>IF(INDEX(customer!A$1:I$1001,MATCH(Orders!C30,customer!A$1:A$1001,0),3)=0,"--",INDEX(customer!A$1:I$1001,MATCH(Orders!C30,customer!A$1:A$1001,0),3))</f>
        <v>tnewburys@usda.gov</v>
      </c>
      <c r="H30" t="str">
        <f>INDEX(customer!A$1:I$1001,MATCH(Orders!C30,customer!A$1:A$1001,0),7)</f>
        <v>Ireland</v>
      </c>
      <c r="I30" t="str">
        <f>INDEX(product!$A$1:$G$49,MATCH(Orders!D30,product!$A$1:$A$49,0),2)</f>
        <v>Ara</v>
      </c>
      <c r="J30" t="str">
        <f t="shared" si="0"/>
        <v>Arabica</v>
      </c>
      <c r="K30" s="11" t="str">
        <f>INDEX(product!$A$1:$G$49,MATCH(Orders!D30,product!$A$1:$A$49,0),3)</f>
        <v>D</v>
      </c>
      <c r="L30" t="str">
        <f t="shared" si="1"/>
        <v>Dark</v>
      </c>
      <c r="M30" s="4">
        <f>INDEX(product!$A$1:$G$49,MATCH(Orders!D30,product!$A$1:$A$49,0),4)</f>
        <v>0.5</v>
      </c>
      <c r="N30" s="5">
        <f>INDEX(product!$A$1:$G$49,MATCH(Orders!D30,product!$A$1:$A$49,0),5)</f>
        <v>5.97</v>
      </c>
      <c r="O30" s="5">
        <f t="shared" si="3"/>
        <v>17.91</v>
      </c>
      <c r="P30" s="11">
        <f t="shared" si="2"/>
        <v>0</v>
      </c>
      <c r="Q30" s="11"/>
      <c r="XFD30" s="35" t="s">
        <v>1951</v>
      </c>
    </row>
    <row r="31" spans="1:17 16384:16384" x14ac:dyDescent="0.25">
      <c r="A31" s="1" t="s">
        <v>86</v>
      </c>
      <c r="B31" s="3">
        <v>43516</v>
      </c>
      <c r="C31" s="1" t="s">
        <v>87</v>
      </c>
      <c r="D31" t="s">
        <v>40</v>
      </c>
      <c r="E31" s="13">
        <v>4</v>
      </c>
      <c r="F31" t="str">
        <f>INDEX(customer!A$1:I$1001,MATCH(Orders!C31,customer!A$1:A$1001,0),2)</f>
        <v>Mozelle Calcutt</v>
      </c>
      <c r="G31" s="33" t="str">
        <f>IF(INDEX(customer!A$1:I$1001,MATCH(Orders!C31,customer!A$1:A$1001,0),3)=0,"--",INDEX(customer!A$1:I$1001,MATCH(Orders!C31,customer!A$1:A$1001,0),3))</f>
        <v>mcalcuttt@baidu.com</v>
      </c>
      <c r="H31" t="str">
        <f>INDEX(customer!A$1:I$1001,MATCH(Orders!C31,customer!A$1:A$1001,0),7)</f>
        <v>Ireland</v>
      </c>
      <c r="I31" t="str">
        <f>INDEX(product!$A$1:$G$49,MATCH(Orders!D31,product!$A$1:$A$49,0),2)</f>
        <v>Ara</v>
      </c>
      <c r="J31" t="str">
        <f t="shared" si="0"/>
        <v>Arabica</v>
      </c>
      <c r="K31" s="11" t="str">
        <f>INDEX(product!$A$1:$G$49,MATCH(Orders!D31,product!$A$1:$A$49,0),3)</f>
        <v>D</v>
      </c>
      <c r="L31" t="str">
        <f t="shared" si="1"/>
        <v>Dark</v>
      </c>
      <c r="M31" s="4">
        <f>INDEX(product!$A$1:$G$49,MATCH(Orders!D31,product!$A$1:$A$49,0),4)</f>
        <v>1</v>
      </c>
      <c r="N31" s="5">
        <f>INDEX(product!$A$1:$G$49,MATCH(Orders!D31,product!$A$1:$A$49,0),5)</f>
        <v>9.9499999999999993</v>
      </c>
      <c r="O31" s="5">
        <f t="shared" si="3"/>
        <v>39.799999999999997</v>
      </c>
      <c r="P31" s="11">
        <f t="shared" si="2"/>
        <v>1</v>
      </c>
      <c r="Q31" s="11"/>
      <c r="XFD31" s="35" t="s">
        <v>1942</v>
      </c>
    </row>
    <row r="32" spans="1:17 16384:16384" x14ac:dyDescent="0.25">
      <c r="A32" s="1" t="s">
        <v>88</v>
      </c>
      <c r="B32" s="3">
        <v>44464</v>
      </c>
      <c r="C32" s="1" t="s">
        <v>89</v>
      </c>
      <c r="D32" t="s">
        <v>90</v>
      </c>
      <c r="E32" s="13">
        <v>5</v>
      </c>
      <c r="F32" t="str">
        <f>INDEX(customer!A$1:I$1001,MATCH(Orders!C32,customer!A$1:A$1001,0),2)</f>
        <v>Adrian Swaine</v>
      </c>
      <c r="G32" s="33" t="str">
        <f>IF(INDEX(customer!A$1:I$1001,MATCH(Orders!C32,customer!A$1:A$1001,0),3)=0,"--",INDEX(customer!A$1:I$1001,MATCH(Orders!C32,customer!A$1:A$1001,0),3))</f>
        <v>--</v>
      </c>
      <c r="H32" t="str">
        <f>INDEX(customer!A$1:I$1001,MATCH(Orders!C32,customer!A$1:A$1001,0),7)</f>
        <v>United States</v>
      </c>
      <c r="I32" t="str">
        <f>INDEX(product!$A$1:$G$49,MATCH(Orders!D32,product!$A$1:$A$49,0),2)</f>
        <v>Lib</v>
      </c>
      <c r="J32" t="str">
        <f t="shared" si="0"/>
        <v>Liberica</v>
      </c>
      <c r="K32" s="11" t="str">
        <f>INDEX(product!$A$1:$G$49,MATCH(Orders!D32,product!$A$1:$A$49,0),3)</f>
        <v>M</v>
      </c>
      <c r="L32" t="str">
        <f t="shared" si="1"/>
        <v>Medium</v>
      </c>
      <c r="M32" s="4">
        <f>INDEX(product!$A$1:$G$49,MATCH(Orders!D32,product!$A$1:$A$49,0),4)</f>
        <v>0.2</v>
      </c>
      <c r="N32" s="5">
        <f>INDEX(product!$A$1:$G$49,MATCH(Orders!D32,product!$A$1:$A$49,0),5)</f>
        <v>4.3650000000000002</v>
      </c>
      <c r="O32" s="5">
        <f t="shared" si="3"/>
        <v>21.825000000000003</v>
      </c>
      <c r="P32" s="11">
        <f t="shared" si="2"/>
        <v>0</v>
      </c>
      <c r="Q32" s="11"/>
      <c r="XFD32" s="35" t="s">
        <v>1951</v>
      </c>
    </row>
    <row r="33" spans="1:17 16384:16384" x14ac:dyDescent="0.25">
      <c r="A33" s="1" t="s">
        <v>88</v>
      </c>
      <c r="B33" s="3">
        <v>44464</v>
      </c>
      <c r="C33" s="1" t="s">
        <v>89</v>
      </c>
      <c r="D33" t="s">
        <v>85</v>
      </c>
      <c r="E33" s="13">
        <v>6</v>
      </c>
      <c r="F33" t="str">
        <f>INDEX(customer!A$1:I$1001,MATCH(Orders!C33,customer!A$1:A$1001,0),2)</f>
        <v>Adrian Swaine</v>
      </c>
      <c r="G33" s="33" t="str">
        <f>IF(INDEX(customer!A$1:I$1001,MATCH(Orders!C33,customer!A$1:A$1001,0),3)=0,"--",INDEX(customer!A$1:I$1001,MATCH(Orders!C33,customer!A$1:A$1001,0),3))</f>
        <v>--</v>
      </c>
      <c r="H33" t="str">
        <f>INDEX(customer!A$1:I$1001,MATCH(Orders!C33,customer!A$1:A$1001,0),7)</f>
        <v>United States</v>
      </c>
      <c r="I33" t="str">
        <f>INDEX(product!$A$1:$G$49,MATCH(Orders!D33,product!$A$1:$A$49,0),2)</f>
        <v>Ara</v>
      </c>
      <c r="J33" t="str">
        <f t="shared" si="0"/>
        <v>Arabica</v>
      </c>
      <c r="K33" s="11" t="str">
        <f>INDEX(product!$A$1:$G$49,MATCH(Orders!D33,product!$A$1:$A$49,0),3)</f>
        <v>D</v>
      </c>
      <c r="L33" t="str">
        <f t="shared" si="1"/>
        <v>Dark</v>
      </c>
      <c r="M33" s="4">
        <f>INDEX(product!$A$1:$G$49,MATCH(Orders!D33,product!$A$1:$A$49,0),4)</f>
        <v>0.5</v>
      </c>
      <c r="N33" s="5">
        <f>INDEX(product!$A$1:$G$49,MATCH(Orders!D33,product!$A$1:$A$49,0),5)</f>
        <v>5.97</v>
      </c>
      <c r="O33" s="5">
        <f t="shared" si="3"/>
        <v>35.82</v>
      </c>
      <c r="P33" s="11">
        <f t="shared" si="2"/>
        <v>0</v>
      </c>
      <c r="Q33" s="11"/>
      <c r="XFD33" s="35" t="s">
        <v>1951</v>
      </c>
    </row>
    <row r="34" spans="1:17 16384:16384" x14ac:dyDescent="0.25">
      <c r="A34" s="1" t="s">
        <v>88</v>
      </c>
      <c r="B34" s="3">
        <v>44464</v>
      </c>
      <c r="C34" s="1" t="s">
        <v>89</v>
      </c>
      <c r="D34" t="s">
        <v>91</v>
      </c>
      <c r="E34" s="13">
        <v>6</v>
      </c>
      <c r="F34" t="str">
        <f>INDEX(customer!A$1:I$1001,MATCH(Orders!C34,customer!A$1:A$1001,0),2)</f>
        <v>Adrian Swaine</v>
      </c>
      <c r="G34" s="33" t="str">
        <f>IF(INDEX(customer!A$1:I$1001,MATCH(Orders!C34,customer!A$1:A$1001,0),3)=0,"--",INDEX(customer!A$1:I$1001,MATCH(Orders!C34,customer!A$1:A$1001,0),3))</f>
        <v>--</v>
      </c>
      <c r="H34" t="str">
        <f>INDEX(customer!A$1:I$1001,MATCH(Orders!C34,customer!A$1:A$1001,0),7)</f>
        <v>United States</v>
      </c>
      <c r="I34" t="str">
        <f>INDEX(product!$A$1:$G$49,MATCH(Orders!D34,product!$A$1:$A$49,0),2)</f>
        <v>Lib</v>
      </c>
      <c r="J34" t="str">
        <f t="shared" si="0"/>
        <v>Liberica</v>
      </c>
      <c r="K34" s="11" t="str">
        <f>INDEX(product!$A$1:$G$49,MATCH(Orders!D34,product!$A$1:$A$49,0),3)</f>
        <v>M</v>
      </c>
      <c r="L34" t="str">
        <f t="shared" si="1"/>
        <v>Medium</v>
      </c>
      <c r="M34" s="4">
        <f>INDEX(product!$A$1:$G$49,MATCH(Orders!D34,product!$A$1:$A$49,0),4)</f>
        <v>0.5</v>
      </c>
      <c r="N34" s="5">
        <f>INDEX(product!$A$1:$G$49,MATCH(Orders!D34,product!$A$1:$A$49,0),5)</f>
        <v>8.73</v>
      </c>
      <c r="O34" s="5">
        <f t="shared" si="3"/>
        <v>52.38</v>
      </c>
      <c r="P34" s="11">
        <f t="shared" si="2"/>
        <v>0</v>
      </c>
      <c r="Q34" s="11"/>
      <c r="XFD34" s="35" t="s">
        <v>1951</v>
      </c>
    </row>
    <row r="35" spans="1:17 16384:16384" x14ac:dyDescent="0.25">
      <c r="A35" s="1" t="s">
        <v>92</v>
      </c>
      <c r="B35" s="3">
        <v>44394</v>
      </c>
      <c r="C35" s="1" t="s">
        <v>93</v>
      </c>
      <c r="D35" t="s">
        <v>32</v>
      </c>
      <c r="E35" s="13">
        <v>5</v>
      </c>
      <c r="F35" t="str">
        <f>INDEX(customer!A$1:I$1001,MATCH(Orders!C35,customer!A$1:A$1001,0),2)</f>
        <v>Gallard Gatheral</v>
      </c>
      <c r="G35" s="33" t="str">
        <f>IF(INDEX(customer!A$1:I$1001,MATCH(Orders!C35,customer!A$1:A$1001,0),3)=0,"--",INDEX(customer!A$1:I$1001,MATCH(Orders!C35,customer!A$1:A$1001,0),3))</f>
        <v>ggatheralx@123-reg.co.uk</v>
      </c>
      <c r="H35" t="str">
        <f>INDEX(customer!A$1:I$1001,MATCH(Orders!C35,customer!A$1:A$1001,0),7)</f>
        <v>United States</v>
      </c>
      <c r="I35" t="str">
        <f>INDEX(product!$A$1:$G$49,MATCH(Orders!D35,product!$A$1:$A$49,0),2)</f>
        <v>Lib</v>
      </c>
      <c r="J35" t="str">
        <f t="shared" si="0"/>
        <v>Liberica</v>
      </c>
      <c r="K35" s="11" t="str">
        <f>INDEX(product!$A$1:$G$49,MATCH(Orders!D35,product!$A$1:$A$49,0),3)</f>
        <v>L</v>
      </c>
      <c r="L35" t="str">
        <f t="shared" si="1"/>
        <v>Light</v>
      </c>
      <c r="M35" s="4">
        <f>INDEX(product!$A$1:$G$49,MATCH(Orders!D35,product!$A$1:$A$49,0),4)</f>
        <v>0.2</v>
      </c>
      <c r="N35" s="5">
        <f>INDEX(product!$A$1:$G$49,MATCH(Orders!D35,product!$A$1:$A$49,0),5)</f>
        <v>4.7549999999999999</v>
      </c>
      <c r="O35" s="5">
        <f t="shared" si="3"/>
        <v>23.774999999999999</v>
      </c>
      <c r="P35" s="11">
        <f t="shared" si="2"/>
        <v>0</v>
      </c>
      <c r="Q35" s="11"/>
      <c r="XFD35" s="35" t="s">
        <v>1951</v>
      </c>
    </row>
    <row r="36" spans="1:17 16384:16384" x14ac:dyDescent="0.25">
      <c r="A36" s="1" t="s">
        <v>94</v>
      </c>
      <c r="B36" s="3">
        <v>44011</v>
      </c>
      <c r="C36" s="1" t="s">
        <v>95</v>
      </c>
      <c r="D36" t="s">
        <v>96</v>
      </c>
      <c r="E36" s="13">
        <v>6</v>
      </c>
      <c r="F36" t="str">
        <f>INDEX(customer!A$1:I$1001,MATCH(Orders!C36,customer!A$1:A$1001,0),2)</f>
        <v>Una Welberry</v>
      </c>
      <c r="G36" s="33" t="str">
        <f>IF(INDEX(customer!A$1:I$1001,MATCH(Orders!C36,customer!A$1:A$1001,0),3)=0,"--",INDEX(customer!A$1:I$1001,MATCH(Orders!C36,customer!A$1:A$1001,0),3))</f>
        <v>uwelberryy@ebay.co.uk</v>
      </c>
      <c r="H36" t="str">
        <f>INDEX(customer!A$1:I$1001,MATCH(Orders!C36,customer!A$1:A$1001,0),7)</f>
        <v>United Kingdom</v>
      </c>
      <c r="I36" t="str">
        <f>INDEX(product!$A$1:$G$49,MATCH(Orders!D36,product!$A$1:$A$49,0),2)</f>
        <v>Lib</v>
      </c>
      <c r="J36" t="str">
        <f t="shared" si="0"/>
        <v>Liberica</v>
      </c>
      <c r="K36" s="11" t="str">
        <f>INDEX(product!$A$1:$G$49,MATCH(Orders!D36,product!$A$1:$A$49,0),3)</f>
        <v>L</v>
      </c>
      <c r="L36" t="str">
        <f t="shared" si="1"/>
        <v>Light</v>
      </c>
      <c r="M36" s="4">
        <f>INDEX(product!$A$1:$G$49,MATCH(Orders!D36,product!$A$1:$A$49,0),4)</f>
        <v>0.5</v>
      </c>
      <c r="N36" s="5">
        <f>INDEX(product!$A$1:$G$49,MATCH(Orders!D36,product!$A$1:$A$49,0),5)</f>
        <v>9.51</v>
      </c>
      <c r="O36" s="5">
        <f t="shared" si="3"/>
        <v>57.06</v>
      </c>
      <c r="P36" s="11">
        <f t="shared" si="2"/>
        <v>1</v>
      </c>
      <c r="Q36" s="11"/>
      <c r="XFD36" s="35" t="s">
        <v>1942</v>
      </c>
    </row>
    <row r="37" spans="1:17 16384:16384" x14ac:dyDescent="0.25">
      <c r="A37" s="1" t="s">
        <v>97</v>
      </c>
      <c r="B37" s="3">
        <v>44348</v>
      </c>
      <c r="C37" s="1" t="s">
        <v>98</v>
      </c>
      <c r="D37" t="s">
        <v>85</v>
      </c>
      <c r="E37" s="13">
        <v>6</v>
      </c>
      <c r="F37" t="str">
        <f>INDEX(customer!A$1:I$1001,MATCH(Orders!C37,customer!A$1:A$1001,0),2)</f>
        <v>Faber Eilhart</v>
      </c>
      <c r="G37" s="33" t="str">
        <f>IF(INDEX(customer!A$1:I$1001,MATCH(Orders!C37,customer!A$1:A$1001,0),3)=0,"--",INDEX(customer!A$1:I$1001,MATCH(Orders!C37,customer!A$1:A$1001,0),3))</f>
        <v>feilhartz@who.int</v>
      </c>
      <c r="H37" t="str">
        <f>INDEX(customer!A$1:I$1001,MATCH(Orders!C37,customer!A$1:A$1001,0),7)</f>
        <v>United States</v>
      </c>
      <c r="I37" t="str">
        <f>INDEX(product!$A$1:$G$49,MATCH(Orders!D37,product!$A$1:$A$49,0),2)</f>
        <v>Ara</v>
      </c>
      <c r="J37" t="str">
        <f t="shared" si="0"/>
        <v>Arabica</v>
      </c>
      <c r="K37" s="11" t="str">
        <f>INDEX(product!$A$1:$G$49,MATCH(Orders!D37,product!$A$1:$A$49,0),3)</f>
        <v>D</v>
      </c>
      <c r="L37" t="str">
        <f t="shared" si="1"/>
        <v>Dark</v>
      </c>
      <c r="M37" s="4">
        <f>INDEX(product!$A$1:$G$49,MATCH(Orders!D37,product!$A$1:$A$49,0),4)</f>
        <v>0.5</v>
      </c>
      <c r="N37" s="5">
        <f>INDEX(product!$A$1:$G$49,MATCH(Orders!D37,product!$A$1:$A$49,0),5)</f>
        <v>5.97</v>
      </c>
      <c r="O37" s="5">
        <f t="shared" si="3"/>
        <v>35.82</v>
      </c>
      <c r="P37" s="11">
        <f t="shared" si="2"/>
        <v>0</v>
      </c>
      <c r="Q37" s="11"/>
      <c r="XFD37" s="35" t="s">
        <v>1951</v>
      </c>
    </row>
    <row r="38" spans="1:17 16384:16384" x14ac:dyDescent="0.25">
      <c r="A38" s="1" t="s">
        <v>99</v>
      </c>
      <c r="B38" s="3">
        <v>44233</v>
      </c>
      <c r="C38" s="1" t="s">
        <v>100</v>
      </c>
      <c r="D38" t="s">
        <v>90</v>
      </c>
      <c r="E38" s="13">
        <v>2</v>
      </c>
      <c r="F38" t="str">
        <f>INDEX(customer!A$1:I$1001,MATCH(Orders!C38,customer!A$1:A$1001,0),2)</f>
        <v>Zorina Ponting</v>
      </c>
      <c r="G38" s="33" t="str">
        <f>IF(INDEX(customer!A$1:I$1001,MATCH(Orders!C38,customer!A$1:A$1001,0),3)=0,"--",INDEX(customer!A$1:I$1001,MATCH(Orders!C38,customer!A$1:A$1001,0),3))</f>
        <v>zponting10@altervista.org</v>
      </c>
      <c r="H38" t="str">
        <f>INDEX(customer!A$1:I$1001,MATCH(Orders!C38,customer!A$1:A$1001,0),7)</f>
        <v>United States</v>
      </c>
      <c r="I38" t="str">
        <f>INDEX(product!$A$1:$G$49,MATCH(Orders!D38,product!$A$1:$A$49,0),2)</f>
        <v>Lib</v>
      </c>
      <c r="J38" t="str">
        <f t="shared" si="0"/>
        <v>Liberica</v>
      </c>
      <c r="K38" s="11" t="str">
        <f>INDEX(product!$A$1:$G$49,MATCH(Orders!D38,product!$A$1:$A$49,0),3)</f>
        <v>M</v>
      </c>
      <c r="L38" t="str">
        <f t="shared" si="1"/>
        <v>Medium</v>
      </c>
      <c r="M38" s="4">
        <f>INDEX(product!$A$1:$G$49,MATCH(Orders!D38,product!$A$1:$A$49,0),4)</f>
        <v>0.2</v>
      </c>
      <c r="N38" s="5">
        <f>INDEX(product!$A$1:$G$49,MATCH(Orders!D38,product!$A$1:$A$49,0),5)</f>
        <v>4.3650000000000002</v>
      </c>
      <c r="O38" s="5">
        <f t="shared" si="3"/>
        <v>8.73</v>
      </c>
      <c r="P38" s="11">
        <f t="shared" si="2"/>
        <v>0</v>
      </c>
      <c r="Q38" s="11"/>
      <c r="XFD38" s="35" t="s">
        <v>1951</v>
      </c>
    </row>
    <row r="39" spans="1:17 16384:16384" x14ac:dyDescent="0.25">
      <c r="A39" s="1" t="s">
        <v>101</v>
      </c>
      <c r="B39" s="3">
        <v>43580</v>
      </c>
      <c r="C39" s="1" t="s">
        <v>102</v>
      </c>
      <c r="D39" t="s">
        <v>96</v>
      </c>
      <c r="E39" s="13">
        <v>3</v>
      </c>
      <c r="F39" t="str">
        <f>INDEX(customer!A$1:I$1001,MATCH(Orders!C39,customer!A$1:A$1001,0),2)</f>
        <v>Silvio Strase</v>
      </c>
      <c r="G39" s="33" t="str">
        <f>IF(INDEX(customer!A$1:I$1001,MATCH(Orders!C39,customer!A$1:A$1001,0),3)=0,"--",INDEX(customer!A$1:I$1001,MATCH(Orders!C39,customer!A$1:A$1001,0),3))</f>
        <v>sstrase11@booking.com</v>
      </c>
      <c r="H39" t="str">
        <f>INDEX(customer!A$1:I$1001,MATCH(Orders!C39,customer!A$1:A$1001,0),7)</f>
        <v>United States</v>
      </c>
      <c r="I39" t="str">
        <f>INDEX(product!$A$1:$G$49,MATCH(Orders!D39,product!$A$1:$A$49,0),2)</f>
        <v>Lib</v>
      </c>
      <c r="J39" t="str">
        <f t="shared" si="0"/>
        <v>Liberica</v>
      </c>
      <c r="K39" s="11" t="str">
        <f>INDEX(product!$A$1:$G$49,MATCH(Orders!D39,product!$A$1:$A$49,0),3)</f>
        <v>L</v>
      </c>
      <c r="L39" t="str">
        <f t="shared" si="1"/>
        <v>Light</v>
      </c>
      <c r="M39" s="4">
        <f>INDEX(product!$A$1:$G$49,MATCH(Orders!D39,product!$A$1:$A$49,0),4)</f>
        <v>0.5</v>
      </c>
      <c r="N39" s="5">
        <f>INDEX(product!$A$1:$G$49,MATCH(Orders!D39,product!$A$1:$A$49,0),5)</f>
        <v>9.51</v>
      </c>
      <c r="O39" s="5">
        <f t="shared" si="3"/>
        <v>28.53</v>
      </c>
      <c r="P39" s="11">
        <f t="shared" si="2"/>
        <v>0</v>
      </c>
      <c r="Q39" s="11"/>
      <c r="XFD39" s="35" t="s">
        <v>1951</v>
      </c>
    </row>
    <row r="40" spans="1:17 16384:16384" x14ac:dyDescent="0.25">
      <c r="A40" s="1" t="s">
        <v>103</v>
      </c>
      <c r="B40" s="3">
        <v>43946</v>
      </c>
      <c r="C40" s="1" t="s">
        <v>104</v>
      </c>
      <c r="D40" t="s">
        <v>54</v>
      </c>
      <c r="E40" s="13">
        <v>5</v>
      </c>
      <c r="F40" t="str">
        <f>INDEX(customer!A$1:I$1001,MATCH(Orders!C40,customer!A$1:A$1001,0),2)</f>
        <v>Dorie de la Tremoille</v>
      </c>
      <c r="G40" s="33" t="str">
        <f>IF(INDEX(customer!A$1:I$1001,MATCH(Orders!C40,customer!A$1:A$1001,0),3)=0,"--",INDEX(customer!A$1:I$1001,MATCH(Orders!C40,customer!A$1:A$1001,0),3))</f>
        <v>dde12@unesco.org</v>
      </c>
      <c r="H40" t="str">
        <f>INDEX(customer!A$1:I$1001,MATCH(Orders!C40,customer!A$1:A$1001,0),7)</f>
        <v>United States</v>
      </c>
      <c r="I40" t="str">
        <f>INDEX(product!$A$1:$G$49,MATCH(Orders!D40,product!$A$1:$A$49,0),2)</f>
        <v>Rob</v>
      </c>
      <c r="J40" t="str">
        <f t="shared" si="0"/>
        <v>Robusta</v>
      </c>
      <c r="K40" s="11" t="str">
        <f>INDEX(product!$A$1:$G$49,MATCH(Orders!D40,product!$A$1:$A$49,0),3)</f>
        <v>M</v>
      </c>
      <c r="L40" t="str">
        <f t="shared" si="1"/>
        <v>Medium</v>
      </c>
      <c r="M40" s="4">
        <f>INDEX(product!$A$1:$G$49,MATCH(Orders!D40,product!$A$1:$A$49,0),4)</f>
        <v>2.5</v>
      </c>
      <c r="N40" s="5">
        <f>INDEX(product!$A$1:$G$49,MATCH(Orders!D40,product!$A$1:$A$49,0),5)</f>
        <v>22.884999999999998</v>
      </c>
      <c r="O40" s="5">
        <f t="shared" si="3"/>
        <v>114.42499999999998</v>
      </c>
      <c r="P40" s="11">
        <f t="shared" si="2"/>
        <v>0</v>
      </c>
      <c r="Q40" s="11"/>
      <c r="XFD40" s="35" t="s">
        <v>1951</v>
      </c>
    </row>
    <row r="41" spans="1:17 16384:16384" x14ac:dyDescent="0.25">
      <c r="A41" s="1" t="s">
        <v>105</v>
      </c>
      <c r="B41" s="3">
        <v>44524</v>
      </c>
      <c r="C41" s="1" t="s">
        <v>106</v>
      </c>
      <c r="D41" t="s">
        <v>15</v>
      </c>
      <c r="E41" s="13">
        <v>6</v>
      </c>
      <c r="F41" t="str">
        <f>INDEX(customer!A$1:I$1001,MATCH(Orders!C41,customer!A$1:A$1001,0),2)</f>
        <v>Hy Zanetto</v>
      </c>
      <c r="G41" s="33" t="str">
        <f>IF(INDEX(customer!A$1:I$1001,MATCH(Orders!C41,customer!A$1:A$1001,0),3)=0,"--",INDEX(customer!A$1:I$1001,MATCH(Orders!C41,customer!A$1:A$1001,0),3))</f>
        <v>--</v>
      </c>
      <c r="H41" t="str">
        <f>INDEX(customer!A$1:I$1001,MATCH(Orders!C41,customer!A$1:A$1001,0),7)</f>
        <v>United States</v>
      </c>
      <c r="I41" t="str">
        <f>INDEX(product!$A$1:$G$49,MATCH(Orders!D41,product!$A$1:$A$49,0),2)</f>
        <v>Rob</v>
      </c>
      <c r="J41" t="str">
        <f t="shared" si="0"/>
        <v>Robusta</v>
      </c>
      <c r="K41" s="11" t="str">
        <f>INDEX(product!$A$1:$G$49,MATCH(Orders!D41,product!$A$1:$A$49,0),3)</f>
        <v>M</v>
      </c>
      <c r="L41" t="str">
        <f t="shared" si="1"/>
        <v>Medium</v>
      </c>
      <c r="M41" s="4">
        <f>INDEX(product!$A$1:$G$49,MATCH(Orders!D41,product!$A$1:$A$49,0),4)</f>
        <v>1</v>
      </c>
      <c r="N41" s="5">
        <f>INDEX(product!$A$1:$G$49,MATCH(Orders!D41,product!$A$1:$A$49,0),5)</f>
        <v>9.9499999999999993</v>
      </c>
      <c r="O41" s="5">
        <f t="shared" si="3"/>
        <v>59.699999999999996</v>
      </c>
      <c r="P41" s="11">
        <f t="shared" si="2"/>
        <v>1</v>
      </c>
      <c r="Q41" s="11"/>
      <c r="XFD41" s="35" t="s">
        <v>1942</v>
      </c>
    </row>
    <row r="42" spans="1:17 16384:16384" x14ac:dyDescent="0.25">
      <c r="A42" s="1" t="s">
        <v>107</v>
      </c>
      <c r="B42" s="3">
        <v>44305</v>
      </c>
      <c r="C42" s="1" t="s">
        <v>108</v>
      </c>
      <c r="D42" t="s">
        <v>109</v>
      </c>
      <c r="E42" s="13">
        <v>3</v>
      </c>
      <c r="F42" t="str">
        <f>INDEX(customer!A$1:I$1001,MATCH(Orders!C42,customer!A$1:A$1001,0),2)</f>
        <v>Jessica McNess</v>
      </c>
      <c r="G42" s="33" t="str">
        <f>IF(INDEX(customer!A$1:I$1001,MATCH(Orders!C42,customer!A$1:A$1001,0),3)=0,"--",INDEX(customer!A$1:I$1001,MATCH(Orders!C42,customer!A$1:A$1001,0),3))</f>
        <v>--</v>
      </c>
      <c r="H42" t="str">
        <f>INDEX(customer!A$1:I$1001,MATCH(Orders!C42,customer!A$1:A$1001,0),7)</f>
        <v>United States</v>
      </c>
      <c r="I42" t="str">
        <f>INDEX(product!$A$1:$G$49,MATCH(Orders!D42,product!$A$1:$A$49,0),2)</f>
        <v>Lib</v>
      </c>
      <c r="J42" t="str">
        <f t="shared" si="0"/>
        <v>Liberica</v>
      </c>
      <c r="K42" s="11" t="str">
        <f>INDEX(product!$A$1:$G$49,MATCH(Orders!D42,product!$A$1:$A$49,0),3)</f>
        <v>M</v>
      </c>
      <c r="L42" t="str">
        <f t="shared" si="1"/>
        <v>Medium</v>
      </c>
      <c r="M42" s="4">
        <f>INDEX(product!$A$1:$G$49,MATCH(Orders!D42,product!$A$1:$A$49,0),4)</f>
        <v>1</v>
      </c>
      <c r="N42" s="5">
        <f>INDEX(product!$A$1:$G$49,MATCH(Orders!D42,product!$A$1:$A$49,0),5)</f>
        <v>14.55</v>
      </c>
      <c r="O42" s="5">
        <f t="shared" si="3"/>
        <v>43.650000000000006</v>
      </c>
      <c r="P42" s="11">
        <f t="shared" si="2"/>
        <v>0</v>
      </c>
      <c r="Q42" s="11"/>
      <c r="XFD42" s="35" t="s">
        <v>1951</v>
      </c>
    </row>
    <row r="43" spans="1:17 16384:16384" x14ac:dyDescent="0.25">
      <c r="A43" s="1" t="s">
        <v>110</v>
      </c>
      <c r="B43" s="3">
        <v>44749</v>
      </c>
      <c r="C43" s="1" t="s">
        <v>111</v>
      </c>
      <c r="D43" t="s">
        <v>64</v>
      </c>
      <c r="E43" s="13">
        <v>2</v>
      </c>
      <c r="F43" t="str">
        <f>INDEX(customer!A$1:I$1001,MATCH(Orders!C43,customer!A$1:A$1001,0),2)</f>
        <v>Lorenzo Yeoland</v>
      </c>
      <c r="G43" s="33" t="str">
        <f>IF(INDEX(customer!A$1:I$1001,MATCH(Orders!C43,customer!A$1:A$1001,0),3)=0,"--",INDEX(customer!A$1:I$1001,MATCH(Orders!C43,customer!A$1:A$1001,0),3))</f>
        <v>lyeoland15@pbs.org</v>
      </c>
      <c r="H43" t="str">
        <f>INDEX(customer!A$1:I$1001,MATCH(Orders!C43,customer!A$1:A$1001,0),7)</f>
        <v>United States</v>
      </c>
      <c r="I43" t="str">
        <f>INDEX(product!$A$1:$G$49,MATCH(Orders!D43,product!$A$1:$A$49,0),2)</f>
        <v>Exc</v>
      </c>
      <c r="J43" t="str">
        <f t="shared" si="0"/>
        <v>Excelsa</v>
      </c>
      <c r="K43" s="11" t="str">
        <f>INDEX(product!$A$1:$G$49,MATCH(Orders!D43,product!$A$1:$A$49,0),3)</f>
        <v>D</v>
      </c>
      <c r="L43" t="str">
        <f t="shared" si="1"/>
        <v>Dark</v>
      </c>
      <c r="M43" s="4">
        <f>INDEX(product!$A$1:$G$49,MATCH(Orders!D43,product!$A$1:$A$49,0),4)</f>
        <v>0.2</v>
      </c>
      <c r="N43" s="5">
        <f>INDEX(product!$A$1:$G$49,MATCH(Orders!D43,product!$A$1:$A$49,0),5)</f>
        <v>3.645</v>
      </c>
      <c r="O43" s="5">
        <f t="shared" si="3"/>
        <v>7.29</v>
      </c>
      <c r="P43" s="11">
        <f t="shared" si="2"/>
        <v>1</v>
      </c>
      <c r="Q43" s="11"/>
      <c r="XFD43" s="35" t="s">
        <v>1942</v>
      </c>
    </row>
    <row r="44" spans="1:17 16384:16384" x14ac:dyDescent="0.25">
      <c r="A44" s="1" t="s">
        <v>112</v>
      </c>
      <c r="B44" s="3">
        <v>43607</v>
      </c>
      <c r="C44" s="1" t="s">
        <v>113</v>
      </c>
      <c r="D44" t="s">
        <v>114</v>
      </c>
      <c r="E44" s="13">
        <v>3</v>
      </c>
      <c r="F44" t="str">
        <f>INDEX(customer!A$1:I$1001,MATCH(Orders!C44,customer!A$1:A$1001,0),2)</f>
        <v>Abigail Tolworthy</v>
      </c>
      <c r="G44" s="33" t="str">
        <f>IF(INDEX(customer!A$1:I$1001,MATCH(Orders!C44,customer!A$1:A$1001,0),3)=0,"--",INDEX(customer!A$1:I$1001,MATCH(Orders!C44,customer!A$1:A$1001,0),3))</f>
        <v>atolworthy16@toplist.cz</v>
      </c>
      <c r="H44" t="str">
        <f>INDEX(customer!A$1:I$1001,MATCH(Orders!C44,customer!A$1:A$1001,0),7)</f>
        <v>United States</v>
      </c>
      <c r="I44" t="str">
        <f>INDEX(product!$A$1:$G$49,MATCH(Orders!D44,product!$A$1:$A$49,0),2)</f>
        <v>Rob</v>
      </c>
      <c r="J44" t="str">
        <f t="shared" si="0"/>
        <v>Robusta</v>
      </c>
      <c r="K44" s="11" t="str">
        <f>INDEX(product!$A$1:$G$49,MATCH(Orders!D44,product!$A$1:$A$49,0),3)</f>
        <v>D</v>
      </c>
      <c r="L44" t="str">
        <f t="shared" si="1"/>
        <v>Dark</v>
      </c>
      <c r="M44" s="4">
        <f>INDEX(product!$A$1:$G$49,MATCH(Orders!D44,product!$A$1:$A$49,0),4)</f>
        <v>0.2</v>
      </c>
      <c r="N44" s="5">
        <f>INDEX(product!$A$1:$G$49,MATCH(Orders!D44,product!$A$1:$A$49,0),5)</f>
        <v>2.6849999999999996</v>
      </c>
      <c r="O44" s="5">
        <f t="shared" si="3"/>
        <v>8.0549999999999997</v>
      </c>
      <c r="P44" s="11">
        <f t="shared" si="2"/>
        <v>1</v>
      </c>
      <c r="Q44" s="11"/>
      <c r="XFD44" s="35" t="s">
        <v>1942</v>
      </c>
    </row>
    <row r="45" spans="1:17 16384:16384" x14ac:dyDescent="0.25">
      <c r="A45" s="1" t="s">
        <v>115</v>
      </c>
      <c r="B45" s="3">
        <v>44473</v>
      </c>
      <c r="C45" s="1" t="s">
        <v>116</v>
      </c>
      <c r="D45" t="s">
        <v>117</v>
      </c>
      <c r="E45" s="13">
        <v>2</v>
      </c>
      <c r="F45" t="str">
        <f>INDEX(customer!A$1:I$1001,MATCH(Orders!C45,customer!A$1:A$1001,0),2)</f>
        <v>Maurie Bartol</v>
      </c>
      <c r="G45" s="33" t="str">
        <f>IF(INDEX(customer!A$1:I$1001,MATCH(Orders!C45,customer!A$1:A$1001,0),3)=0,"--",INDEX(customer!A$1:I$1001,MATCH(Orders!C45,customer!A$1:A$1001,0),3))</f>
        <v>--</v>
      </c>
      <c r="H45" t="str">
        <f>INDEX(customer!A$1:I$1001,MATCH(Orders!C45,customer!A$1:A$1001,0),7)</f>
        <v>United States</v>
      </c>
      <c r="I45" t="str">
        <f>INDEX(product!$A$1:$G$49,MATCH(Orders!D45,product!$A$1:$A$49,0),2)</f>
        <v>Lib</v>
      </c>
      <c r="J45" t="str">
        <f t="shared" si="0"/>
        <v>Liberica</v>
      </c>
      <c r="K45" s="11" t="str">
        <f>INDEX(product!$A$1:$G$49,MATCH(Orders!D45,product!$A$1:$A$49,0),3)</f>
        <v>L</v>
      </c>
      <c r="L45" t="str">
        <f t="shared" si="1"/>
        <v>Light</v>
      </c>
      <c r="M45" s="4">
        <f>INDEX(product!$A$1:$G$49,MATCH(Orders!D45,product!$A$1:$A$49,0),4)</f>
        <v>2.5</v>
      </c>
      <c r="N45" s="5">
        <f>INDEX(product!$A$1:$G$49,MATCH(Orders!D45,product!$A$1:$A$49,0),5)</f>
        <v>36.454999999999998</v>
      </c>
      <c r="O45" s="5">
        <f t="shared" si="3"/>
        <v>72.91</v>
      </c>
      <c r="P45" s="11">
        <f t="shared" si="2"/>
        <v>0</v>
      </c>
      <c r="Q45" s="11"/>
      <c r="XFD45" s="35" t="s">
        <v>1951</v>
      </c>
    </row>
    <row r="46" spans="1:17 16384:16384" x14ac:dyDescent="0.25">
      <c r="A46" s="1" t="s">
        <v>118</v>
      </c>
      <c r="B46" s="3">
        <v>43932</v>
      </c>
      <c r="C46" s="1" t="s">
        <v>119</v>
      </c>
      <c r="D46" t="s">
        <v>16</v>
      </c>
      <c r="E46" s="13">
        <v>2</v>
      </c>
      <c r="F46" t="str">
        <f>INDEX(customer!A$1:I$1001,MATCH(Orders!C46,customer!A$1:A$1001,0),2)</f>
        <v>Olag Baudassi</v>
      </c>
      <c r="G46" s="33" t="str">
        <f>IF(INDEX(customer!A$1:I$1001,MATCH(Orders!C46,customer!A$1:A$1001,0),3)=0,"--",INDEX(customer!A$1:I$1001,MATCH(Orders!C46,customer!A$1:A$1001,0),3))</f>
        <v>obaudassi18@seesaa.net</v>
      </c>
      <c r="H46" t="str">
        <f>INDEX(customer!A$1:I$1001,MATCH(Orders!C46,customer!A$1:A$1001,0),7)</f>
        <v>United States</v>
      </c>
      <c r="I46" t="str">
        <f>INDEX(product!$A$1:$G$49,MATCH(Orders!D46,product!$A$1:$A$49,0),2)</f>
        <v>Exc</v>
      </c>
      <c r="J46" t="str">
        <f t="shared" si="0"/>
        <v>Excelsa</v>
      </c>
      <c r="K46" s="11" t="str">
        <f>INDEX(product!$A$1:$G$49,MATCH(Orders!D46,product!$A$1:$A$49,0),3)</f>
        <v>M</v>
      </c>
      <c r="L46" t="str">
        <f t="shared" si="1"/>
        <v>Medium</v>
      </c>
      <c r="M46" s="4">
        <f>INDEX(product!$A$1:$G$49,MATCH(Orders!D46,product!$A$1:$A$49,0),4)</f>
        <v>0.5</v>
      </c>
      <c r="N46" s="5">
        <f>INDEX(product!$A$1:$G$49,MATCH(Orders!D46,product!$A$1:$A$49,0),5)</f>
        <v>8.25</v>
      </c>
      <c r="O46" s="5">
        <f t="shared" si="3"/>
        <v>16.5</v>
      </c>
      <c r="P46" s="11">
        <f t="shared" si="2"/>
        <v>1</v>
      </c>
      <c r="Q46" s="11"/>
      <c r="XFD46" s="35" t="s">
        <v>1942</v>
      </c>
    </row>
    <row r="47" spans="1:17 16384:16384" x14ac:dyDescent="0.25">
      <c r="A47" s="1" t="s">
        <v>120</v>
      </c>
      <c r="B47" s="3">
        <v>44592</v>
      </c>
      <c r="C47" s="1" t="s">
        <v>121</v>
      </c>
      <c r="D47" t="s">
        <v>122</v>
      </c>
      <c r="E47" s="13">
        <v>6</v>
      </c>
      <c r="F47" t="str">
        <f>INDEX(customer!A$1:I$1001,MATCH(Orders!C47,customer!A$1:A$1001,0),2)</f>
        <v>Petey Kingsbury</v>
      </c>
      <c r="G47" s="33" t="str">
        <f>IF(INDEX(customer!A$1:I$1001,MATCH(Orders!C47,customer!A$1:A$1001,0),3)=0,"--",INDEX(customer!A$1:I$1001,MATCH(Orders!C47,customer!A$1:A$1001,0),3))</f>
        <v>pkingsbury19@comcast.net</v>
      </c>
      <c r="H47" t="str">
        <f>INDEX(customer!A$1:I$1001,MATCH(Orders!C47,customer!A$1:A$1001,0),7)</f>
        <v>United States</v>
      </c>
      <c r="I47" t="str">
        <f>INDEX(product!$A$1:$G$49,MATCH(Orders!D47,product!$A$1:$A$49,0),2)</f>
        <v>Lib</v>
      </c>
      <c r="J47" t="str">
        <f t="shared" si="0"/>
        <v>Liberica</v>
      </c>
      <c r="K47" s="11" t="str">
        <f>INDEX(product!$A$1:$G$49,MATCH(Orders!D47,product!$A$1:$A$49,0),3)</f>
        <v>D</v>
      </c>
      <c r="L47" t="str">
        <f t="shared" si="1"/>
        <v>Dark</v>
      </c>
      <c r="M47" s="4">
        <f>INDEX(product!$A$1:$G$49,MATCH(Orders!D47,product!$A$1:$A$49,0),4)</f>
        <v>2.5</v>
      </c>
      <c r="N47" s="5">
        <f>INDEX(product!$A$1:$G$49,MATCH(Orders!D47,product!$A$1:$A$49,0),5)</f>
        <v>29.784999999999997</v>
      </c>
      <c r="O47" s="5">
        <f t="shared" si="3"/>
        <v>178.70999999999998</v>
      </c>
      <c r="P47" s="11">
        <f t="shared" si="2"/>
        <v>0</v>
      </c>
      <c r="Q47" s="11"/>
      <c r="XFD47" s="35" t="s">
        <v>1951</v>
      </c>
    </row>
    <row r="48" spans="1:17 16384:16384" x14ac:dyDescent="0.25">
      <c r="A48" s="1" t="s">
        <v>123</v>
      </c>
      <c r="B48" s="3">
        <v>43776</v>
      </c>
      <c r="C48" s="1" t="s">
        <v>124</v>
      </c>
      <c r="D48" t="s">
        <v>125</v>
      </c>
      <c r="E48" s="13">
        <v>2</v>
      </c>
      <c r="F48" t="str">
        <f>INDEX(customer!A$1:I$1001,MATCH(Orders!C48,customer!A$1:A$1001,0),2)</f>
        <v>Donna Baskeyfied</v>
      </c>
      <c r="G48" s="33" t="str">
        <f>IF(INDEX(customer!A$1:I$1001,MATCH(Orders!C48,customer!A$1:A$1001,0),3)=0,"--",INDEX(customer!A$1:I$1001,MATCH(Orders!C48,customer!A$1:A$1001,0),3))</f>
        <v>--</v>
      </c>
      <c r="H48" t="str">
        <f>INDEX(customer!A$1:I$1001,MATCH(Orders!C48,customer!A$1:A$1001,0),7)</f>
        <v>United States</v>
      </c>
      <c r="I48" t="str">
        <f>INDEX(product!$A$1:$G$49,MATCH(Orders!D48,product!$A$1:$A$49,0),2)</f>
        <v>Exc</v>
      </c>
      <c r="J48" t="str">
        <f t="shared" si="0"/>
        <v>Excelsa</v>
      </c>
      <c r="K48" s="11" t="str">
        <f>INDEX(product!$A$1:$G$49,MATCH(Orders!D48,product!$A$1:$A$49,0),3)</f>
        <v>M</v>
      </c>
      <c r="L48" t="str">
        <f t="shared" si="1"/>
        <v>Medium</v>
      </c>
      <c r="M48" s="4">
        <f>INDEX(product!$A$1:$G$49,MATCH(Orders!D48,product!$A$1:$A$49,0),4)</f>
        <v>2.5</v>
      </c>
      <c r="N48" s="5">
        <f>INDEX(product!$A$1:$G$49,MATCH(Orders!D48,product!$A$1:$A$49,0),5)</f>
        <v>31.624999999999996</v>
      </c>
      <c r="O48" s="5">
        <f t="shared" si="3"/>
        <v>63.249999999999993</v>
      </c>
      <c r="P48" s="11">
        <f t="shared" si="2"/>
        <v>1</v>
      </c>
      <c r="Q48" s="11"/>
      <c r="XFD48" s="35" t="s">
        <v>1942</v>
      </c>
    </row>
    <row r="49" spans="1:17 16384:16384" x14ac:dyDescent="0.25">
      <c r="A49" s="1" t="s">
        <v>126</v>
      </c>
      <c r="B49" s="3">
        <v>43644</v>
      </c>
      <c r="C49" s="1" t="s">
        <v>127</v>
      </c>
      <c r="D49" t="s">
        <v>128</v>
      </c>
      <c r="E49" s="13">
        <v>2</v>
      </c>
      <c r="F49" t="str">
        <f>INDEX(customer!A$1:I$1001,MATCH(Orders!C49,customer!A$1:A$1001,0),2)</f>
        <v>Arda Curley</v>
      </c>
      <c r="G49" s="33" t="str">
        <f>IF(INDEX(customer!A$1:I$1001,MATCH(Orders!C49,customer!A$1:A$1001,0),3)=0,"--",INDEX(customer!A$1:I$1001,MATCH(Orders!C49,customer!A$1:A$1001,0),3))</f>
        <v>acurley1b@hao123.com</v>
      </c>
      <c r="H49" t="str">
        <f>INDEX(customer!A$1:I$1001,MATCH(Orders!C49,customer!A$1:A$1001,0),7)</f>
        <v>United States</v>
      </c>
      <c r="I49" t="str">
        <f>INDEX(product!$A$1:$G$49,MATCH(Orders!D49,product!$A$1:$A$49,0),2)</f>
        <v>Ara</v>
      </c>
      <c r="J49" t="str">
        <f t="shared" si="0"/>
        <v>Arabica</v>
      </c>
      <c r="K49" s="11" t="str">
        <f>INDEX(product!$A$1:$G$49,MATCH(Orders!D49,product!$A$1:$A$49,0),3)</f>
        <v>L</v>
      </c>
      <c r="L49" t="str">
        <f t="shared" si="1"/>
        <v>Light</v>
      </c>
      <c r="M49" s="4">
        <f>INDEX(product!$A$1:$G$49,MATCH(Orders!D49,product!$A$1:$A$49,0),4)</f>
        <v>0.2</v>
      </c>
      <c r="N49" s="5">
        <f>INDEX(product!$A$1:$G$49,MATCH(Orders!D49,product!$A$1:$A$49,0),5)</f>
        <v>3.8849999999999998</v>
      </c>
      <c r="O49" s="5">
        <f t="shared" si="3"/>
        <v>7.77</v>
      </c>
      <c r="P49" s="11">
        <f t="shared" si="2"/>
        <v>1</v>
      </c>
      <c r="Q49" s="11"/>
      <c r="XFD49" s="35" t="s">
        <v>1942</v>
      </c>
    </row>
    <row r="50" spans="1:17 16384:16384" x14ac:dyDescent="0.25">
      <c r="A50" s="1" t="s">
        <v>129</v>
      </c>
      <c r="B50" s="3">
        <v>44085</v>
      </c>
      <c r="C50" s="1" t="s">
        <v>130</v>
      </c>
      <c r="D50" t="s">
        <v>131</v>
      </c>
      <c r="E50" s="13">
        <v>4</v>
      </c>
      <c r="F50" t="str">
        <f>INDEX(customer!A$1:I$1001,MATCH(Orders!C50,customer!A$1:A$1001,0),2)</f>
        <v>Raynor McGilvary</v>
      </c>
      <c r="G50" s="33" t="str">
        <f>IF(INDEX(customer!A$1:I$1001,MATCH(Orders!C50,customer!A$1:A$1001,0),3)=0,"--",INDEX(customer!A$1:I$1001,MATCH(Orders!C50,customer!A$1:A$1001,0),3))</f>
        <v>rmcgilvary1c@tamu.edu</v>
      </c>
      <c r="H50" t="str">
        <f>INDEX(customer!A$1:I$1001,MATCH(Orders!C50,customer!A$1:A$1001,0),7)</f>
        <v>United States</v>
      </c>
      <c r="I50" t="str">
        <f>INDEX(product!$A$1:$G$49,MATCH(Orders!D50,product!$A$1:$A$49,0),2)</f>
        <v>Ara</v>
      </c>
      <c r="J50" t="str">
        <f t="shared" si="0"/>
        <v>Arabica</v>
      </c>
      <c r="K50" s="11" t="str">
        <f>INDEX(product!$A$1:$G$49,MATCH(Orders!D50,product!$A$1:$A$49,0),3)</f>
        <v>D</v>
      </c>
      <c r="L50" t="str">
        <f t="shared" si="1"/>
        <v>Dark</v>
      </c>
      <c r="M50" s="4">
        <f>INDEX(product!$A$1:$G$49,MATCH(Orders!D50,product!$A$1:$A$49,0),4)</f>
        <v>2.5</v>
      </c>
      <c r="N50" s="5">
        <f>INDEX(product!$A$1:$G$49,MATCH(Orders!D50,product!$A$1:$A$49,0),5)</f>
        <v>22.884999999999998</v>
      </c>
      <c r="O50" s="5">
        <f t="shared" si="3"/>
        <v>91.539999999999992</v>
      </c>
      <c r="P50" s="11">
        <f t="shared" si="2"/>
        <v>0</v>
      </c>
      <c r="Q50" s="11"/>
      <c r="XFD50" s="35" t="s">
        <v>1951</v>
      </c>
    </row>
    <row r="51" spans="1:17 16384:16384" x14ac:dyDescent="0.25">
      <c r="A51" s="1" t="s">
        <v>132</v>
      </c>
      <c r="B51" s="3">
        <v>44790</v>
      </c>
      <c r="C51" s="1" t="s">
        <v>133</v>
      </c>
      <c r="D51" t="s">
        <v>19</v>
      </c>
      <c r="E51" s="13">
        <v>3</v>
      </c>
      <c r="F51" t="str">
        <f>INDEX(customer!A$1:I$1001,MATCH(Orders!C51,customer!A$1:A$1001,0),2)</f>
        <v>Isis Pikett</v>
      </c>
      <c r="G51" s="33" t="str">
        <f>IF(INDEX(customer!A$1:I$1001,MATCH(Orders!C51,customer!A$1:A$1001,0),3)=0,"--",INDEX(customer!A$1:I$1001,MATCH(Orders!C51,customer!A$1:A$1001,0),3))</f>
        <v>ipikett1d@xinhuanet.com</v>
      </c>
      <c r="H51" t="str">
        <f>INDEX(customer!A$1:I$1001,MATCH(Orders!C51,customer!A$1:A$1001,0),7)</f>
        <v>United States</v>
      </c>
      <c r="I51" t="str">
        <f>INDEX(product!$A$1:$G$49,MATCH(Orders!D51,product!$A$1:$A$49,0),2)</f>
        <v>Ara</v>
      </c>
      <c r="J51" t="str">
        <f t="shared" si="0"/>
        <v>Arabica</v>
      </c>
      <c r="K51" s="11" t="str">
        <f>INDEX(product!$A$1:$G$49,MATCH(Orders!D51,product!$A$1:$A$49,0),3)</f>
        <v>L</v>
      </c>
      <c r="L51" t="str">
        <f t="shared" si="1"/>
        <v>Light</v>
      </c>
      <c r="M51" s="4">
        <f>INDEX(product!$A$1:$G$49,MATCH(Orders!D51,product!$A$1:$A$49,0),4)</f>
        <v>1</v>
      </c>
      <c r="N51" s="5">
        <f>INDEX(product!$A$1:$G$49,MATCH(Orders!D51,product!$A$1:$A$49,0),5)</f>
        <v>12.95</v>
      </c>
      <c r="O51" s="5">
        <f t="shared" si="3"/>
        <v>38.849999999999994</v>
      </c>
      <c r="P51" s="11">
        <f t="shared" si="2"/>
        <v>0</v>
      </c>
      <c r="Q51" s="11"/>
      <c r="XFD51" s="35" t="s">
        <v>1951</v>
      </c>
    </row>
    <row r="52" spans="1:17 16384:16384" x14ac:dyDescent="0.25">
      <c r="A52" s="1" t="s">
        <v>134</v>
      </c>
      <c r="B52" s="3">
        <v>44792</v>
      </c>
      <c r="C52" s="1" t="s">
        <v>135</v>
      </c>
      <c r="D52" t="s">
        <v>136</v>
      </c>
      <c r="E52" s="13">
        <v>2</v>
      </c>
      <c r="F52" t="str">
        <f>INDEX(customer!A$1:I$1001,MATCH(Orders!C52,customer!A$1:A$1001,0),2)</f>
        <v>Inger Bouldon</v>
      </c>
      <c r="G52" s="33" t="str">
        <f>IF(INDEX(customer!A$1:I$1001,MATCH(Orders!C52,customer!A$1:A$1001,0),3)=0,"--",INDEX(customer!A$1:I$1001,MATCH(Orders!C52,customer!A$1:A$1001,0),3))</f>
        <v>ibouldon1e@gizmodo.com</v>
      </c>
      <c r="H52" t="str">
        <f>INDEX(customer!A$1:I$1001,MATCH(Orders!C52,customer!A$1:A$1001,0),7)</f>
        <v>United States</v>
      </c>
      <c r="I52" t="str">
        <f>INDEX(product!$A$1:$G$49,MATCH(Orders!D52,product!$A$1:$A$49,0),2)</f>
        <v>Lib</v>
      </c>
      <c r="J52" t="str">
        <f t="shared" si="0"/>
        <v>Liberica</v>
      </c>
      <c r="K52" s="11" t="str">
        <f>INDEX(product!$A$1:$G$49,MATCH(Orders!D52,product!$A$1:$A$49,0),3)</f>
        <v>D</v>
      </c>
      <c r="L52" t="str">
        <f t="shared" si="1"/>
        <v>Dark</v>
      </c>
      <c r="M52" s="4">
        <f>INDEX(product!$A$1:$G$49,MATCH(Orders!D52,product!$A$1:$A$49,0),4)</f>
        <v>0.5</v>
      </c>
      <c r="N52" s="5">
        <f>INDEX(product!$A$1:$G$49,MATCH(Orders!D52,product!$A$1:$A$49,0),5)</f>
        <v>7.77</v>
      </c>
      <c r="O52" s="5">
        <f t="shared" si="3"/>
        <v>15.54</v>
      </c>
      <c r="P52" s="11">
        <f t="shared" si="2"/>
        <v>0</v>
      </c>
      <c r="Q52" s="11"/>
      <c r="XFD52" s="35" t="s">
        <v>1951</v>
      </c>
    </row>
    <row r="53" spans="1:17 16384:16384" x14ac:dyDescent="0.25">
      <c r="A53" s="1" t="s">
        <v>137</v>
      </c>
      <c r="B53" s="3">
        <v>43600</v>
      </c>
      <c r="C53" s="1" t="s">
        <v>138</v>
      </c>
      <c r="D53" t="s">
        <v>117</v>
      </c>
      <c r="E53" s="13">
        <v>4</v>
      </c>
      <c r="F53" t="str">
        <f>INDEX(customer!A$1:I$1001,MATCH(Orders!C53,customer!A$1:A$1001,0),2)</f>
        <v>Karry Flanders</v>
      </c>
      <c r="G53" s="33" t="str">
        <f>IF(INDEX(customer!A$1:I$1001,MATCH(Orders!C53,customer!A$1:A$1001,0),3)=0,"--",INDEX(customer!A$1:I$1001,MATCH(Orders!C53,customer!A$1:A$1001,0),3))</f>
        <v>kflanders1f@over-blog.com</v>
      </c>
      <c r="H53" t="str">
        <f>INDEX(customer!A$1:I$1001,MATCH(Orders!C53,customer!A$1:A$1001,0),7)</f>
        <v>Ireland</v>
      </c>
      <c r="I53" t="str">
        <f>INDEX(product!$A$1:$G$49,MATCH(Orders!D53,product!$A$1:$A$49,0),2)</f>
        <v>Lib</v>
      </c>
      <c r="J53" t="str">
        <f t="shared" si="0"/>
        <v>Liberica</v>
      </c>
      <c r="K53" s="11" t="str">
        <f>INDEX(product!$A$1:$G$49,MATCH(Orders!D53,product!$A$1:$A$49,0),3)</f>
        <v>L</v>
      </c>
      <c r="L53" t="str">
        <f t="shared" si="1"/>
        <v>Light</v>
      </c>
      <c r="M53" s="4">
        <f>INDEX(product!$A$1:$G$49,MATCH(Orders!D53,product!$A$1:$A$49,0),4)</f>
        <v>2.5</v>
      </c>
      <c r="N53" s="5">
        <f>INDEX(product!$A$1:$G$49,MATCH(Orders!D53,product!$A$1:$A$49,0),5)</f>
        <v>36.454999999999998</v>
      </c>
      <c r="O53" s="5">
        <f t="shared" si="3"/>
        <v>145.82</v>
      </c>
      <c r="P53" s="11">
        <f t="shared" si="2"/>
        <v>1</v>
      </c>
      <c r="Q53" s="11"/>
      <c r="XFD53" s="35" t="s">
        <v>1942</v>
      </c>
    </row>
    <row r="54" spans="1:17 16384:16384" x14ac:dyDescent="0.25">
      <c r="A54" s="1" t="s">
        <v>139</v>
      </c>
      <c r="B54" s="3">
        <v>43719</v>
      </c>
      <c r="C54" s="1" t="s">
        <v>140</v>
      </c>
      <c r="D54" t="s">
        <v>35</v>
      </c>
      <c r="E54" s="13">
        <v>5</v>
      </c>
      <c r="F54" t="str">
        <f>INDEX(customer!A$1:I$1001,MATCH(Orders!C54,customer!A$1:A$1001,0),2)</f>
        <v>Hartley Mattioli</v>
      </c>
      <c r="G54" s="33" t="str">
        <f>IF(INDEX(customer!A$1:I$1001,MATCH(Orders!C54,customer!A$1:A$1001,0),3)=0,"--",INDEX(customer!A$1:I$1001,MATCH(Orders!C54,customer!A$1:A$1001,0),3))</f>
        <v>hmattioli1g@webmd.com</v>
      </c>
      <c r="H54" t="str">
        <f>INDEX(customer!A$1:I$1001,MATCH(Orders!C54,customer!A$1:A$1001,0),7)</f>
        <v>United Kingdom</v>
      </c>
      <c r="I54" t="str">
        <f>INDEX(product!$A$1:$G$49,MATCH(Orders!D54,product!$A$1:$A$49,0),2)</f>
        <v>Rob</v>
      </c>
      <c r="J54" t="str">
        <f t="shared" si="0"/>
        <v>Robusta</v>
      </c>
      <c r="K54" s="11" t="str">
        <f>INDEX(product!$A$1:$G$49,MATCH(Orders!D54,product!$A$1:$A$49,0),3)</f>
        <v>M</v>
      </c>
      <c r="L54" t="str">
        <f t="shared" si="1"/>
        <v>Medium</v>
      </c>
      <c r="M54" s="4">
        <f>INDEX(product!$A$1:$G$49,MATCH(Orders!D54,product!$A$1:$A$49,0),4)</f>
        <v>0.5</v>
      </c>
      <c r="N54" s="5">
        <f>INDEX(product!$A$1:$G$49,MATCH(Orders!D54,product!$A$1:$A$49,0),5)</f>
        <v>5.97</v>
      </c>
      <c r="O54" s="5">
        <f t="shared" si="3"/>
        <v>29.849999999999998</v>
      </c>
      <c r="P54" s="11">
        <f t="shared" si="2"/>
        <v>0</v>
      </c>
      <c r="Q54" s="11"/>
      <c r="XFD54" s="35" t="s">
        <v>1951</v>
      </c>
    </row>
    <row r="55" spans="1:17 16384:16384" x14ac:dyDescent="0.25">
      <c r="A55" s="1" t="s">
        <v>139</v>
      </c>
      <c r="B55" s="3">
        <v>43719</v>
      </c>
      <c r="C55" s="1" t="s">
        <v>140</v>
      </c>
      <c r="D55" t="s">
        <v>117</v>
      </c>
      <c r="E55" s="13">
        <v>2</v>
      </c>
      <c r="F55" t="str">
        <f>INDEX(customer!A$1:I$1001,MATCH(Orders!C55,customer!A$1:A$1001,0),2)</f>
        <v>Hartley Mattioli</v>
      </c>
      <c r="G55" s="33" t="str">
        <f>IF(INDEX(customer!A$1:I$1001,MATCH(Orders!C55,customer!A$1:A$1001,0),3)=0,"--",INDEX(customer!A$1:I$1001,MATCH(Orders!C55,customer!A$1:A$1001,0),3))</f>
        <v>hmattioli1g@webmd.com</v>
      </c>
      <c r="H55" t="str">
        <f>INDEX(customer!A$1:I$1001,MATCH(Orders!C55,customer!A$1:A$1001,0),7)</f>
        <v>United Kingdom</v>
      </c>
      <c r="I55" t="str">
        <f>INDEX(product!$A$1:$G$49,MATCH(Orders!D55,product!$A$1:$A$49,0),2)</f>
        <v>Lib</v>
      </c>
      <c r="J55" t="str">
        <f t="shared" si="0"/>
        <v>Liberica</v>
      </c>
      <c r="K55" s="11" t="str">
        <f>INDEX(product!$A$1:$G$49,MATCH(Orders!D55,product!$A$1:$A$49,0),3)</f>
        <v>L</v>
      </c>
      <c r="L55" t="str">
        <f t="shared" si="1"/>
        <v>Light</v>
      </c>
      <c r="M55" s="4">
        <f>INDEX(product!$A$1:$G$49,MATCH(Orders!D55,product!$A$1:$A$49,0),4)</f>
        <v>2.5</v>
      </c>
      <c r="N55" s="5">
        <f>INDEX(product!$A$1:$G$49,MATCH(Orders!D55,product!$A$1:$A$49,0),5)</f>
        <v>36.454999999999998</v>
      </c>
      <c r="O55" s="5">
        <f t="shared" si="3"/>
        <v>72.91</v>
      </c>
      <c r="P55" s="11">
        <f t="shared" si="2"/>
        <v>0</v>
      </c>
      <c r="Q55" s="11"/>
      <c r="XFD55" s="35" t="s">
        <v>1951</v>
      </c>
    </row>
    <row r="56" spans="1:17 16384:16384" x14ac:dyDescent="0.25">
      <c r="A56" s="1" t="s">
        <v>141</v>
      </c>
      <c r="B56" s="3">
        <v>44271</v>
      </c>
      <c r="C56" s="1" t="s">
        <v>142</v>
      </c>
      <c r="D56" t="s">
        <v>109</v>
      </c>
      <c r="E56" s="13">
        <v>5</v>
      </c>
      <c r="F56" t="str">
        <f>INDEX(customer!A$1:I$1001,MATCH(Orders!C56,customer!A$1:A$1001,0),2)</f>
        <v>Archambault Gillard</v>
      </c>
      <c r="G56" s="33" t="str">
        <f>IF(INDEX(customer!A$1:I$1001,MATCH(Orders!C56,customer!A$1:A$1001,0),3)=0,"--",INDEX(customer!A$1:I$1001,MATCH(Orders!C56,customer!A$1:A$1001,0),3))</f>
        <v>agillard1i@issuu.com</v>
      </c>
      <c r="H56" t="str">
        <f>INDEX(customer!A$1:I$1001,MATCH(Orders!C56,customer!A$1:A$1001,0),7)</f>
        <v>United States</v>
      </c>
      <c r="I56" t="str">
        <f>INDEX(product!$A$1:$G$49,MATCH(Orders!D56,product!$A$1:$A$49,0),2)</f>
        <v>Lib</v>
      </c>
      <c r="J56" t="str">
        <f t="shared" si="0"/>
        <v>Liberica</v>
      </c>
      <c r="K56" s="11" t="str">
        <f>INDEX(product!$A$1:$G$49,MATCH(Orders!D56,product!$A$1:$A$49,0),3)</f>
        <v>M</v>
      </c>
      <c r="L56" t="str">
        <f t="shared" si="1"/>
        <v>Medium</v>
      </c>
      <c r="M56" s="4">
        <f>INDEX(product!$A$1:$G$49,MATCH(Orders!D56,product!$A$1:$A$49,0),4)</f>
        <v>1</v>
      </c>
      <c r="N56" s="5">
        <f>INDEX(product!$A$1:$G$49,MATCH(Orders!D56,product!$A$1:$A$49,0),5)</f>
        <v>14.55</v>
      </c>
      <c r="O56" s="5">
        <f t="shared" si="3"/>
        <v>72.75</v>
      </c>
      <c r="P56" s="11">
        <f t="shared" si="2"/>
        <v>0</v>
      </c>
      <c r="Q56" s="11"/>
      <c r="XFD56" s="35" t="s">
        <v>1951</v>
      </c>
    </row>
    <row r="57" spans="1:17 16384:16384" x14ac:dyDescent="0.25">
      <c r="A57" s="1" t="s">
        <v>143</v>
      </c>
      <c r="B57" s="3">
        <v>44168</v>
      </c>
      <c r="C57" s="1" t="s">
        <v>144</v>
      </c>
      <c r="D57" t="s">
        <v>145</v>
      </c>
      <c r="E57" s="13">
        <v>3</v>
      </c>
      <c r="F57" t="str">
        <f>INDEX(customer!A$1:I$1001,MATCH(Orders!C57,customer!A$1:A$1001,0),2)</f>
        <v>Salomo Cushworth</v>
      </c>
      <c r="G57" s="33" t="str">
        <f>IF(INDEX(customer!A$1:I$1001,MATCH(Orders!C57,customer!A$1:A$1001,0),3)=0,"--",INDEX(customer!A$1:I$1001,MATCH(Orders!C57,customer!A$1:A$1001,0),3))</f>
        <v>--</v>
      </c>
      <c r="H57" t="str">
        <f>INDEX(customer!A$1:I$1001,MATCH(Orders!C57,customer!A$1:A$1001,0),7)</f>
        <v>United States</v>
      </c>
      <c r="I57" t="str">
        <f>INDEX(product!$A$1:$G$49,MATCH(Orders!D57,product!$A$1:$A$49,0),2)</f>
        <v>Lib</v>
      </c>
      <c r="J57" t="str">
        <f t="shared" si="0"/>
        <v>Liberica</v>
      </c>
      <c r="K57" s="11" t="str">
        <f>INDEX(product!$A$1:$G$49,MATCH(Orders!D57,product!$A$1:$A$49,0),3)</f>
        <v>L</v>
      </c>
      <c r="L57" t="str">
        <f t="shared" si="1"/>
        <v>Light</v>
      </c>
      <c r="M57" s="4">
        <f>INDEX(product!$A$1:$G$49,MATCH(Orders!D57,product!$A$1:$A$49,0),4)</f>
        <v>1</v>
      </c>
      <c r="N57" s="5">
        <f>INDEX(product!$A$1:$G$49,MATCH(Orders!D57,product!$A$1:$A$49,0),5)</f>
        <v>15.85</v>
      </c>
      <c r="O57" s="5">
        <f t="shared" si="3"/>
        <v>47.55</v>
      </c>
      <c r="P57" s="11">
        <f t="shared" si="2"/>
        <v>0</v>
      </c>
      <c r="Q57" s="11"/>
      <c r="XFD57" s="35" t="s">
        <v>1951</v>
      </c>
    </row>
    <row r="58" spans="1:17 16384:16384" x14ac:dyDescent="0.25">
      <c r="A58" s="1" t="s">
        <v>146</v>
      </c>
      <c r="B58" s="3">
        <v>43857</v>
      </c>
      <c r="C58" s="1" t="s">
        <v>147</v>
      </c>
      <c r="D58" t="s">
        <v>64</v>
      </c>
      <c r="E58" s="13">
        <v>3</v>
      </c>
      <c r="F58" t="str">
        <f>INDEX(customer!A$1:I$1001,MATCH(Orders!C58,customer!A$1:A$1001,0),2)</f>
        <v>Theda Grizard</v>
      </c>
      <c r="G58" s="33" t="str">
        <f>IF(INDEX(customer!A$1:I$1001,MATCH(Orders!C58,customer!A$1:A$1001,0),3)=0,"--",INDEX(customer!A$1:I$1001,MATCH(Orders!C58,customer!A$1:A$1001,0),3))</f>
        <v>tgrizard1k@odnoklassniki.ru</v>
      </c>
      <c r="H58" t="str">
        <f>INDEX(customer!A$1:I$1001,MATCH(Orders!C58,customer!A$1:A$1001,0),7)</f>
        <v>United States</v>
      </c>
      <c r="I58" t="str">
        <f>INDEX(product!$A$1:$G$49,MATCH(Orders!D58,product!$A$1:$A$49,0),2)</f>
        <v>Exc</v>
      </c>
      <c r="J58" t="str">
        <f t="shared" si="0"/>
        <v>Excelsa</v>
      </c>
      <c r="K58" s="11" t="str">
        <f>INDEX(product!$A$1:$G$49,MATCH(Orders!D58,product!$A$1:$A$49,0),3)</f>
        <v>D</v>
      </c>
      <c r="L58" t="str">
        <f t="shared" si="1"/>
        <v>Dark</v>
      </c>
      <c r="M58" s="4">
        <f>INDEX(product!$A$1:$G$49,MATCH(Orders!D58,product!$A$1:$A$49,0),4)</f>
        <v>0.2</v>
      </c>
      <c r="N58" s="5">
        <f>INDEX(product!$A$1:$G$49,MATCH(Orders!D58,product!$A$1:$A$49,0),5)</f>
        <v>3.645</v>
      </c>
      <c r="O58" s="5">
        <f t="shared" si="3"/>
        <v>10.935</v>
      </c>
      <c r="P58" s="11">
        <f t="shared" si="2"/>
        <v>1</v>
      </c>
      <c r="Q58" s="11"/>
      <c r="XFD58" s="35" t="s">
        <v>1942</v>
      </c>
    </row>
    <row r="59" spans="1:17 16384:16384" x14ac:dyDescent="0.25">
      <c r="A59" s="1" t="s">
        <v>148</v>
      </c>
      <c r="B59" s="3">
        <v>44759</v>
      </c>
      <c r="C59" s="1" t="s">
        <v>149</v>
      </c>
      <c r="D59" t="s">
        <v>150</v>
      </c>
      <c r="E59" s="13">
        <v>4</v>
      </c>
      <c r="F59" t="str">
        <f>INDEX(customer!A$1:I$1001,MATCH(Orders!C59,customer!A$1:A$1001,0),2)</f>
        <v>Rozele Relton</v>
      </c>
      <c r="G59" s="33" t="str">
        <f>IF(INDEX(customer!A$1:I$1001,MATCH(Orders!C59,customer!A$1:A$1001,0),3)=0,"--",INDEX(customer!A$1:I$1001,MATCH(Orders!C59,customer!A$1:A$1001,0),3))</f>
        <v>rrelton1l@stanford.edu</v>
      </c>
      <c r="H59" t="str">
        <f>INDEX(customer!A$1:I$1001,MATCH(Orders!C59,customer!A$1:A$1001,0),7)</f>
        <v>United States</v>
      </c>
      <c r="I59" t="str">
        <f>INDEX(product!$A$1:$G$49,MATCH(Orders!D59,product!$A$1:$A$49,0),2)</f>
        <v>Exc</v>
      </c>
      <c r="J59" t="str">
        <f t="shared" si="0"/>
        <v>Excelsa</v>
      </c>
      <c r="K59" s="11" t="str">
        <f>INDEX(product!$A$1:$G$49,MATCH(Orders!D59,product!$A$1:$A$49,0),3)</f>
        <v>L</v>
      </c>
      <c r="L59" t="str">
        <f t="shared" si="1"/>
        <v>Light</v>
      </c>
      <c r="M59" s="4">
        <f>INDEX(product!$A$1:$G$49,MATCH(Orders!D59,product!$A$1:$A$49,0),4)</f>
        <v>1</v>
      </c>
      <c r="N59" s="5">
        <f>INDEX(product!$A$1:$G$49,MATCH(Orders!D59,product!$A$1:$A$49,0),5)</f>
        <v>14.85</v>
      </c>
      <c r="O59" s="5">
        <f t="shared" si="3"/>
        <v>59.4</v>
      </c>
      <c r="P59" s="11">
        <f t="shared" si="2"/>
        <v>0</v>
      </c>
      <c r="Q59" s="11"/>
      <c r="XFD59" s="35" t="s">
        <v>1951</v>
      </c>
    </row>
    <row r="60" spans="1:17 16384:16384" x14ac:dyDescent="0.25">
      <c r="A60" s="1" t="s">
        <v>151</v>
      </c>
      <c r="B60" s="3">
        <v>44624</v>
      </c>
      <c r="C60" s="1" t="s">
        <v>152</v>
      </c>
      <c r="D60" t="s">
        <v>122</v>
      </c>
      <c r="E60" s="13">
        <v>3</v>
      </c>
      <c r="F60" t="str">
        <f>INDEX(customer!A$1:I$1001,MATCH(Orders!C60,customer!A$1:A$1001,0),2)</f>
        <v>Willa Rolling</v>
      </c>
      <c r="G60" s="33" t="str">
        <f>IF(INDEX(customer!A$1:I$1001,MATCH(Orders!C60,customer!A$1:A$1001,0),3)=0,"--",INDEX(customer!A$1:I$1001,MATCH(Orders!C60,customer!A$1:A$1001,0),3))</f>
        <v>--</v>
      </c>
      <c r="H60" t="str">
        <f>INDEX(customer!A$1:I$1001,MATCH(Orders!C60,customer!A$1:A$1001,0),7)</f>
        <v>United States</v>
      </c>
      <c r="I60" t="str">
        <f>INDEX(product!$A$1:$G$49,MATCH(Orders!D60,product!$A$1:$A$49,0),2)</f>
        <v>Lib</v>
      </c>
      <c r="J60" t="str">
        <f t="shared" si="0"/>
        <v>Liberica</v>
      </c>
      <c r="K60" s="11" t="str">
        <f>INDEX(product!$A$1:$G$49,MATCH(Orders!D60,product!$A$1:$A$49,0),3)</f>
        <v>D</v>
      </c>
      <c r="L60" t="str">
        <f t="shared" si="1"/>
        <v>Dark</v>
      </c>
      <c r="M60" s="4">
        <f>INDEX(product!$A$1:$G$49,MATCH(Orders!D60,product!$A$1:$A$49,0),4)</f>
        <v>2.5</v>
      </c>
      <c r="N60" s="5">
        <f>INDEX(product!$A$1:$G$49,MATCH(Orders!D60,product!$A$1:$A$49,0),5)</f>
        <v>29.784999999999997</v>
      </c>
      <c r="O60" s="5">
        <f t="shared" si="3"/>
        <v>89.35499999999999</v>
      </c>
      <c r="P60" s="11">
        <f t="shared" si="2"/>
        <v>1</v>
      </c>
      <c r="Q60" s="11"/>
      <c r="XFD60" s="35" t="s">
        <v>1942</v>
      </c>
    </row>
    <row r="61" spans="1:17 16384:16384" x14ac:dyDescent="0.25">
      <c r="A61" s="1" t="s">
        <v>153</v>
      </c>
      <c r="B61" s="3">
        <v>44537</v>
      </c>
      <c r="C61" s="1" t="s">
        <v>154</v>
      </c>
      <c r="D61" t="s">
        <v>91</v>
      </c>
      <c r="E61" s="13">
        <v>3</v>
      </c>
      <c r="F61" t="str">
        <f>INDEX(customer!A$1:I$1001,MATCH(Orders!C61,customer!A$1:A$1001,0),2)</f>
        <v>Stanislaus Gilroy</v>
      </c>
      <c r="G61" s="33" t="str">
        <f>IF(INDEX(customer!A$1:I$1001,MATCH(Orders!C61,customer!A$1:A$1001,0),3)=0,"--",INDEX(customer!A$1:I$1001,MATCH(Orders!C61,customer!A$1:A$1001,0),3))</f>
        <v>sgilroy1n@eepurl.com</v>
      </c>
      <c r="H61" t="str">
        <f>INDEX(customer!A$1:I$1001,MATCH(Orders!C61,customer!A$1:A$1001,0),7)</f>
        <v>United States</v>
      </c>
      <c r="I61" t="str">
        <f>INDEX(product!$A$1:$G$49,MATCH(Orders!D61,product!$A$1:$A$49,0),2)</f>
        <v>Lib</v>
      </c>
      <c r="J61" t="str">
        <f t="shared" si="0"/>
        <v>Liberica</v>
      </c>
      <c r="K61" s="11" t="str">
        <f>INDEX(product!$A$1:$G$49,MATCH(Orders!D61,product!$A$1:$A$49,0),3)</f>
        <v>M</v>
      </c>
      <c r="L61" t="str">
        <f t="shared" si="1"/>
        <v>Medium</v>
      </c>
      <c r="M61" s="4">
        <f>INDEX(product!$A$1:$G$49,MATCH(Orders!D61,product!$A$1:$A$49,0),4)</f>
        <v>0.5</v>
      </c>
      <c r="N61" s="5">
        <f>INDEX(product!$A$1:$G$49,MATCH(Orders!D61,product!$A$1:$A$49,0),5)</f>
        <v>8.73</v>
      </c>
      <c r="O61" s="5">
        <f t="shared" si="3"/>
        <v>26.19</v>
      </c>
      <c r="P61" s="11">
        <f t="shared" si="2"/>
        <v>1</v>
      </c>
      <c r="Q61" s="11"/>
      <c r="XFD61" s="35" t="s">
        <v>1942</v>
      </c>
    </row>
    <row r="62" spans="1:17 16384:16384" x14ac:dyDescent="0.25">
      <c r="A62" s="1" t="s">
        <v>155</v>
      </c>
      <c r="B62" s="3">
        <v>44252</v>
      </c>
      <c r="C62" s="1" t="s">
        <v>156</v>
      </c>
      <c r="D62" t="s">
        <v>131</v>
      </c>
      <c r="E62" s="13">
        <v>5</v>
      </c>
      <c r="F62" t="str">
        <f>INDEX(customer!A$1:I$1001,MATCH(Orders!C62,customer!A$1:A$1001,0),2)</f>
        <v>Correy Cottingham</v>
      </c>
      <c r="G62" s="33" t="str">
        <f>IF(INDEX(customer!A$1:I$1001,MATCH(Orders!C62,customer!A$1:A$1001,0),3)=0,"--",INDEX(customer!A$1:I$1001,MATCH(Orders!C62,customer!A$1:A$1001,0),3))</f>
        <v>ccottingham1o@wikipedia.org</v>
      </c>
      <c r="H62" t="str">
        <f>INDEX(customer!A$1:I$1001,MATCH(Orders!C62,customer!A$1:A$1001,0),7)</f>
        <v>United States</v>
      </c>
      <c r="I62" t="str">
        <f>INDEX(product!$A$1:$G$49,MATCH(Orders!D62,product!$A$1:$A$49,0),2)</f>
        <v>Ara</v>
      </c>
      <c r="J62" t="str">
        <f t="shared" si="0"/>
        <v>Arabica</v>
      </c>
      <c r="K62" s="11" t="str">
        <f>INDEX(product!$A$1:$G$49,MATCH(Orders!D62,product!$A$1:$A$49,0),3)</f>
        <v>D</v>
      </c>
      <c r="L62" t="str">
        <f t="shared" si="1"/>
        <v>Dark</v>
      </c>
      <c r="M62" s="4">
        <f>INDEX(product!$A$1:$G$49,MATCH(Orders!D62,product!$A$1:$A$49,0),4)</f>
        <v>2.5</v>
      </c>
      <c r="N62" s="5">
        <f>INDEX(product!$A$1:$G$49,MATCH(Orders!D62,product!$A$1:$A$49,0),5)</f>
        <v>22.884999999999998</v>
      </c>
      <c r="O62" s="5">
        <f t="shared" si="3"/>
        <v>114.42499999999998</v>
      </c>
      <c r="P62" s="11">
        <f t="shared" si="2"/>
        <v>0</v>
      </c>
      <c r="Q62" s="11"/>
      <c r="XFD62" s="35" t="s">
        <v>1951</v>
      </c>
    </row>
    <row r="63" spans="1:17 16384:16384" x14ac:dyDescent="0.25">
      <c r="A63" s="1" t="s">
        <v>157</v>
      </c>
      <c r="B63" s="3">
        <v>43521</v>
      </c>
      <c r="C63" s="1" t="s">
        <v>158</v>
      </c>
      <c r="D63" t="s">
        <v>159</v>
      </c>
      <c r="E63" s="13">
        <v>5</v>
      </c>
      <c r="F63" t="str">
        <f>INDEX(customer!A$1:I$1001,MATCH(Orders!C63,customer!A$1:A$1001,0),2)</f>
        <v>Pammi Endacott</v>
      </c>
      <c r="G63" s="33" t="str">
        <f>IF(INDEX(customer!A$1:I$1001,MATCH(Orders!C63,customer!A$1:A$1001,0),3)=0,"--",INDEX(customer!A$1:I$1001,MATCH(Orders!C63,customer!A$1:A$1001,0),3))</f>
        <v>--</v>
      </c>
      <c r="H63" t="str">
        <f>INDEX(customer!A$1:I$1001,MATCH(Orders!C63,customer!A$1:A$1001,0),7)</f>
        <v>United Kingdom</v>
      </c>
      <c r="I63" t="str">
        <f>INDEX(product!$A$1:$G$49,MATCH(Orders!D63,product!$A$1:$A$49,0),2)</f>
        <v>Rob</v>
      </c>
      <c r="J63" t="str">
        <f t="shared" si="0"/>
        <v>Robusta</v>
      </c>
      <c r="K63" s="11" t="str">
        <f>INDEX(product!$A$1:$G$49,MATCH(Orders!D63,product!$A$1:$A$49,0),3)</f>
        <v>D</v>
      </c>
      <c r="L63" t="str">
        <f t="shared" si="1"/>
        <v>Dark</v>
      </c>
      <c r="M63" s="4">
        <f>INDEX(product!$A$1:$G$49,MATCH(Orders!D63,product!$A$1:$A$49,0),4)</f>
        <v>0.5</v>
      </c>
      <c r="N63" s="5">
        <f>INDEX(product!$A$1:$G$49,MATCH(Orders!D63,product!$A$1:$A$49,0),5)</f>
        <v>5.3699999999999992</v>
      </c>
      <c r="O63" s="5">
        <f t="shared" si="3"/>
        <v>26.849999999999994</v>
      </c>
      <c r="P63" s="11">
        <f t="shared" si="2"/>
        <v>1</v>
      </c>
      <c r="Q63" s="11"/>
      <c r="XFD63" s="35" t="s">
        <v>1942</v>
      </c>
    </row>
    <row r="64" spans="1:17 16384:16384" x14ac:dyDescent="0.25">
      <c r="A64" s="1" t="s">
        <v>160</v>
      </c>
      <c r="B64" s="3">
        <v>43505</v>
      </c>
      <c r="C64" s="1" t="s">
        <v>161</v>
      </c>
      <c r="D64" t="s">
        <v>32</v>
      </c>
      <c r="E64" s="13">
        <v>5</v>
      </c>
      <c r="F64" t="str">
        <f>INDEX(customer!A$1:I$1001,MATCH(Orders!C64,customer!A$1:A$1001,0),2)</f>
        <v>Nona Linklater</v>
      </c>
      <c r="G64" s="33" t="str">
        <f>IF(INDEX(customer!A$1:I$1001,MATCH(Orders!C64,customer!A$1:A$1001,0),3)=0,"--",INDEX(customer!A$1:I$1001,MATCH(Orders!C64,customer!A$1:A$1001,0),3))</f>
        <v>--</v>
      </c>
      <c r="H64" t="str">
        <f>INDEX(customer!A$1:I$1001,MATCH(Orders!C64,customer!A$1:A$1001,0),7)</f>
        <v>United States</v>
      </c>
      <c r="I64" t="str">
        <f>INDEX(product!$A$1:$G$49,MATCH(Orders!D64,product!$A$1:$A$49,0),2)</f>
        <v>Lib</v>
      </c>
      <c r="J64" t="str">
        <f t="shared" si="0"/>
        <v>Liberica</v>
      </c>
      <c r="K64" s="11" t="str">
        <f>INDEX(product!$A$1:$G$49,MATCH(Orders!D64,product!$A$1:$A$49,0),3)</f>
        <v>L</v>
      </c>
      <c r="L64" t="str">
        <f t="shared" si="1"/>
        <v>Light</v>
      </c>
      <c r="M64" s="4">
        <f>INDEX(product!$A$1:$G$49,MATCH(Orders!D64,product!$A$1:$A$49,0),4)</f>
        <v>0.2</v>
      </c>
      <c r="N64" s="5">
        <f>INDEX(product!$A$1:$G$49,MATCH(Orders!D64,product!$A$1:$A$49,0),5)</f>
        <v>4.7549999999999999</v>
      </c>
      <c r="O64" s="5">
        <f t="shared" si="3"/>
        <v>23.774999999999999</v>
      </c>
      <c r="P64" s="11">
        <f t="shared" si="2"/>
        <v>1</v>
      </c>
      <c r="Q64" s="11"/>
      <c r="XFD64" s="35" t="s">
        <v>1942</v>
      </c>
    </row>
    <row r="65" spans="1:17 16384:16384" x14ac:dyDescent="0.25">
      <c r="A65" s="1" t="s">
        <v>162</v>
      </c>
      <c r="B65" s="3">
        <v>43868</v>
      </c>
      <c r="C65" s="1" t="s">
        <v>163</v>
      </c>
      <c r="D65" t="s">
        <v>80</v>
      </c>
      <c r="E65" s="13">
        <v>1</v>
      </c>
      <c r="F65" t="str">
        <f>INDEX(customer!A$1:I$1001,MATCH(Orders!C65,customer!A$1:A$1001,0),2)</f>
        <v>Annadiane Dykes</v>
      </c>
      <c r="G65" s="33" t="str">
        <f>IF(INDEX(customer!A$1:I$1001,MATCH(Orders!C65,customer!A$1:A$1001,0),3)=0,"--",INDEX(customer!A$1:I$1001,MATCH(Orders!C65,customer!A$1:A$1001,0),3))</f>
        <v>adykes1r@eventbrite.com</v>
      </c>
      <c r="H65" t="str">
        <f>INDEX(customer!A$1:I$1001,MATCH(Orders!C65,customer!A$1:A$1001,0),7)</f>
        <v>United States</v>
      </c>
      <c r="I65" t="str">
        <f>INDEX(product!$A$1:$G$49,MATCH(Orders!D65,product!$A$1:$A$49,0),2)</f>
        <v>Ara</v>
      </c>
      <c r="J65" t="str">
        <f t="shared" si="0"/>
        <v>Arabica</v>
      </c>
      <c r="K65" s="11" t="str">
        <f>INDEX(product!$A$1:$G$49,MATCH(Orders!D65,product!$A$1:$A$49,0),3)</f>
        <v>M</v>
      </c>
      <c r="L65" t="str">
        <f t="shared" si="1"/>
        <v>Medium</v>
      </c>
      <c r="M65" s="4">
        <f>INDEX(product!$A$1:$G$49,MATCH(Orders!D65,product!$A$1:$A$49,0),4)</f>
        <v>0.5</v>
      </c>
      <c r="N65" s="5">
        <f>INDEX(product!$A$1:$G$49,MATCH(Orders!D65,product!$A$1:$A$49,0),5)</f>
        <v>6.75</v>
      </c>
      <c r="O65" s="5">
        <f t="shared" si="3"/>
        <v>6.75</v>
      </c>
      <c r="P65" s="11">
        <f t="shared" si="2"/>
        <v>0</v>
      </c>
      <c r="Q65" s="11"/>
      <c r="XFD65" s="35" t="s">
        <v>1951</v>
      </c>
    </row>
    <row r="66" spans="1:17 16384:16384" x14ac:dyDescent="0.25">
      <c r="A66" s="1" t="s">
        <v>164</v>
      </c>
      <c r="B66" s="3">
        <v>43913</v>
      </c>
      <c r="C66" s="1" t="s">
        <v>165</v>
      </c>
      <c r="D66" t="s">
        <v>35</v>
      </c>
      <c r="E66" s="13">
        <v>6</v>
      </c>
      <c r="F66" t="str">
        <f>INDEX(customer!A$1:I$1001,MATCH(Orders!C66,customer!A$1:A$1001,0),2)</f>
        <v>Felecia Dodgson</v>
      </c>
      <c r="G66" s="33" t="str">
        <f>IF(INDEX(customer!A$1:I$1001,MATCH(Orders!C66,customer!A$1:A$1001,0),3)=0,"--",INDEX(customer!A$1:I$1001,MATCH(Orders!C66,customer!A$1:A$1001,0),3))</f>
        <v>--</v>
      </c>
      <c r="H66" t="str">
        <f>INDEX(customer!A$1:I$1001,MATCH(Orders!C66,customer!A$1:A$1001,0),7)</f>
        <v>United States</v>
      </c>
      <c r="I66" t="str">
        <f>INDEX(product!$A$1:$G$49,MATCH(Orders!D66,product!$A$1:$A$49,0),2)</f>
        <v>Rob</v>
      </c>
      <c r="J66" t="str">
        <f t="shared" ref="J66:J129" si="4">VLOOKUP(I66,Y$1048570:Z$1048573,2,FALSE)</f>
        <v>Robusta</v>
      </c>
      <c r="K66" s="11" t="str">
        <f>INDEX(product!$A$1:$G$49,MATCH(Orders!D66,product!$A$1:$A$49,0),3)</f>
        <v>M</v>
      </c>
      <c r="L66" t="str">
        <f t="shared" ref="L66:L129" si="5">VLOOKUP(K66,AA$1048570:AB$1048572,2,FALSE)</f>
        <v>Medium</v>
      </c>
      <c r="M66" s="4">
        <f>INDEX(product!$A$1:$G$49,MATCH(Orders!D66,product!$A$1:$A$49,0),4)</f>
        <v>0.5</v>
      </c>
      <c r="N66" s="5">
        <f>INDEX(product!$A$1:$G$49,MATCH(Orders!D66,product!$A$1:$A$49,0),5)</f>
        <v>5.97</v>
      </c>
      <c r="O66" s="5">
        <f t="shared" si="3"/>
        <v>35.82</v>
      </c>
      <c r="P66" s="11">
        <f t="shared" ref="P66:P129" si="6">IF(XFD66="Yes",1,0)</f>
        <v>1</v>
      </c>
      <c r="Q66" s="11"/>
      <c r="XFD66" s="35" t="s">
        <v>1942</v>
      </c>
    </row>
    <row r="67" spans="1:17 16384:16384" x14ac:dyDescent="0.25">
      <c r="A67" s="1" t="s">
        <v>166</v>
      </c>
      <c r="B67" s="3">
        <v>44626</v>
      </c>
      <c r="C67" s="1" t="s">
        <v>167</v>
      </c>
      <c r="D67" t="s">
        <v>48</v>
      </c>
      <c r="E67" s="13">
        <v>4</v>
      </c>
      <c r="F67" t="str">
        <f>INDEX(customer!A$1:I$1001,MATCH(Orders!C67,customer!A$1:A$1001,0),2)</f>
        <v>Angelia Cockrem</v>
      </c>
      <c r="G67" s="33" t="str">
        <f>IF(INDEX(customer!A$1:I$1001,MATCH(Orders!C67,customer!A$1:A$1001,0),3)=0,"--",INDEX(customer!A$1:I$1001,MATCH(Orders!C67,customer!A$1:A$1001,0),3))</f>
        <v>acockrem1t@engadget.com</v>
      </c>
      <c r="H67" t="str">
        <f>INDEX(customer!A$1:I$1001,MATCH(Orders!C67,customer!A$1:A$1001,0),7)</f>
        <v>United States</v>
      </c>
      <c r="I67" t="str">
        <f>INDEX(product!$A$1:$G$49,MATCH(Orders!D67,product!$A$1:$A$49,0),2)</f>
        <v>Rob</v>
      </c>
      <c r="J67" t="str">
        <f t="shared" si="4"/>
        <v>Robusta</v>
      </c>
      <c r="K67" s="11" t="str">
        <f>INDEX(product!$A$1:$G$49,MATCH(Orders!D67,product!$A$1:$A$49,0),3)</f>
        <v>D</v>
      </c>
      <c r="L67" t="str">
        <f t="shared" si="5"/>
        <v>Dark</v>
      </c>
      <c r="M67" s="4">
        <f>INDEX(product!$A$1:$G$49,MATCH(Orders!D67,product!$A$1:$A$49,0),4)</f>
        <v>2.5</v>
      </c>
      <c r="N67" s="5">
        <f>INDEX(product!$A$1:$G$49,MATCH(Orders!D67,product!$A$1:$A$49,0),5)</f>
        <v>20.584999999999997</v>
      </c>
      <c r="O67" s="5">
        <f t="shared" ref="O67:O130" si="7">N67*E67</f>
        <v>82.339999999999989</v>
      </c>
      <c r="P67" s="11">
        <f t="shared" si="6"/>
        <v>1</v>
      </c>
      <c r="Q67" s="11"/>
      <c r="XFD67" s="35" t="s">
        <v>1942</v>
      </c>
    </row>
    <row r="68" spans="1:17 16384:16384" x14ac:dyDescent="0.25">
      <c r="A68" s="1" t="s">
        <v>168</v>
      </c>
      <c r="B68" s="3">
        <v>44666</v>
      </c>
      <c r="C68" s="1" t="s">
        <v>169</v>
      </c>
      <c r="D68" t="s">
        <v>170</v>
      </c>
      <c r="E68" s="13">
        <v>1</v>
      </c>
      <c r="F68" t="str">
        <f>INDEX(customer!A$1:I$1001,MATCH(Orders!C68,customer!A$1:A$1001,0),2)</f>
        <v>Belvia Umpleby</v>
      </c>
      <c r="G68" s="33" t="str">
        <f>IF(INDEX(customer!A$1:I$1001,MATCH(Orders!C68,customer!A$1:A$1001,0),3)=0,"--",INDEX(customer!A$1:I$1001,MATCH(Orders!C68,customer!A$1:A$1001,0),3))</f>
        <v>bumpleby1u@soundcloud.com</v>
      </c>
      <c r="H68" t="str">
        <f>INDEX(customer!A$1:I$1001,MATCH(Orders!C68,customer!A$1:A$1001,0),7)</f>
        <v>United States</v>
      </c>
      <c r="I68" t="str">
        <f>INDEX(product!$A$1:$G$49,MATCH(Orders!D68,product!$A$1:$A$49,0),2)</f>
        <v>Rob</v>
      </c>
      <c r="J68" t="str">
        <f t="shared" si="4"/>
        <v>Robusta</v>
      </c>
      <c r="K68" s="11" t="str">
        <f>INDEX(product!$A$1:$G$49,MATCH(Orders!D68,product!$A$1:$A$49,0),3)</f>
        <v>L</v>
      </c>
      <c r="L68" t="str">
        <f t="shared" si="5"/>
        <v>Light</v>
      </c>
      <c r="M68" s="4">
        <f>INDEX(product!$A$1:$G$49,MATCH(Orders!D68,product!$A$1:$A$49,0),4)</f>
        <v>0.5</v>
      </c>
      <c r="N68" s="5">
        <f>INDEX(product!$A$1:$G$49,MATCH(Orders!D68,product!$A$1:$A$49,0),5)</f>
        <v>7.169999999999999</v>
      </c>
      <c r="O68" s="5">
        <f t="shared" si="7"/>
        <v>7.169999999999999</v>
      </c>
      <c r="P68" s="11">
        <f t="shared" si="6"/>
        <v>1</v>
      </c>
      <c r="Q68" s="11"/>
      <c r="XFD68" s="35" t="s">
        <v>1942</v>
      </c>
    </row>
    <row r="69" spans="1:17 16384:16384" x14ac:dyDescent="0.25">
      <c r="A69" s="1" t="s">
        <v>171</v>
      </c>
      <c r="B69" s="3">
        <v>44519</v>
      </c>
      <c r="C69" s="1" t="s">
        <v>172</v>
      </c>
      <c r="D69" t="s">
        <v>32</v>
      </c>
      <c r="E69" s="13">
        <v>2</v>
      </c>
      <c r="F69" t="str">
        <f>INDEX(customer!A$1:I$1001,MATCH(Orders!C69,customer!A$1:A$1001,0),2)</f>
        <v>Nat Saleway</v>
      </c>
      <c r="G69" s="33" t="str">
        <f>IF(INDEX(customer!A$1:I$1001,MATCH(Orders!C69,customer!A$1:A$1001,0),3)=0,"--",INDEX(customer!A$1:I$1001,MATCH(Orders!C69,customer!A$1:A$1001,0),3))</f>
        <v>nsaleway1v@dedecms.com</v>
      </c>
      <c r="H69" t="str">
        <f>INDEX(customer!A$1:I$1001,MATCH(Orders!C69,customer!A$1:A$1001,0),7)</f>
        <v>United States</v>
      </c>
      <c r="I69" t="str">
        <f>INDEX(product!$A$1:$G$49,MATCH(Orders!D69,product!$A$1:$A$49,0),2)</f>
        <v>Lib</v>
      </c>
      <c r="J69" t="str">
        <f t="shared" si="4"/>
        <v>Liberica</v>
      </c>
      <c r="K69" s="11" t="str">
        <f>INDEX(product!$A$1:$G$49,MATCH(Orders!D69,product!$A$1:$A$49,0),3)</f>
        <v>L</v>
      </c>
      <c r="L69" t="str">
        <f t="shared" si="5"/>
        <v>Light</v>
      </c>
      <c r="M69" s="4">
        <f>INDEX(product!$A$1:$G$49,MATCH(Orders!D69,product!$A$1:$A$49,0),4)</f>
        <v>0.2</v>
      </c>
      <c r="N69" s="5">
        <f>INDEX(product!$A$1:$G$49,MATCH(Orders!D69,product!$A$1:$A$49,0),5)</f>
        <v>4.7549999999999999</v>
      </c>
      <c r="O69" s="5">
        <f t="shared" si="7"/>
        <v>9.51</v>
      </c>
      <c r="P69" s="11">
        <f t="shared" si="6"/>
        <v>0</v>
      </c>
      <c r="Q69" s="11"/>
      <c r="XFD69" s="35" t="s">
        <v>1951</v>
      </c>
    </row>
    <row r="70" spans="1:17 16384:16384" x14ac:dyDescent="0.25">
      <c r="A70" s="1" t="s">
        <v>173</v>
      </c>
      <c r="B70" s="3">
        <v>43754</v>
      </c>
      <c r="C70" s="1" t="s">
        <v>174</v>
      </c>
      <c r="D70" t="s">
        <v>175</v>
      </c>
      <c r="E70" s="13">
        <v>1</v>
      </c>
      <c r="F70" t="str">
        <f>INDEX(customer!A$1:I$1001,MATCH(Orders!C70,customer!A$1:A$1001,0),2)</f>
        <v>Hayward Goulter</v>
      </c>
      <c r="G70" s="33" t="str">
        <f>IF(INDEX(customer!A$1:I$1001,MATCH(Orders!C70,customer!A$1:A$1001,0),3)=0,"--",INDEX(customer!A$1:I$1001,MATCH(Orders!C70,customer!A$1:A$1001,0),3))</f>
        <v>hgoulter1w@abc.net.au</v>
      </c>
      <c r="H70" t="str">
        <f>INDEX(customer!A$1:I$1001,MATCH(Orders!C70,customer!A$1:A$1001,0),7)</f>
        <v>United States</v>
      </c>
      <c r="I70" t="str">
        <f>INDEX(product!$A$1:$G$49,MATCH(Orders!D70,product!$A$1:$A$49,0),2)</f>
        <v>Rob</v>
      </c>
      <c r="J70" t="str">
        <f t="shared" si="4"/>
        <v>Robusta</v>
      </c>
      <c r="K70" s="11" t="str">
        <f>INDEX(product!$A$1:$G$49,MATCH(Orders!D70,product!$A$1:$A$49,0),3)</f>
        <v>M</v>
      </c>
      <c r="L70" t="str">
        <f t="shared" si="5"/>
        <v>Medium</v>
      </c>
      <c r="M70" s="4">
        <f>INDEX(product!$A$1:$G$49,MATCH(Orders!D70,product!$A$1:$A$49,0),4)</f>
        <v>0.2</v>
      </c>
      <c r="N70" s="5">
        <f>INDEX(product!$A$1:$G$49,MATCH(Orders!D70,product!$A$1:$A$49,0),5)</f>
        <v>2.9849999999999999</v>
      </c>
      <c r="O70" s="5">
        <f t="shared" si="7"/>
        <v>2.9849999999999999</v>
      </c>
      <c r="P70" s="11">
        <f t="shared" si="6"/>
        <v>0</v>
      </c>
      <c r="Q70" s="11"/>
      <c r="XFD70" s="35" t="s">
        <v>1951</v>
      </c>
    </row>
    <row r="71" spans="1:17 16384:16384" x14ac:dyDescent="0.25">
      <c r="A71" s="1" t="s">
        <v>176</v>
      </c>
      <c r="B71" s="3">
        <v>43795</v>
      </c>
      <c r="C71" s="1" t="s">
        <v>177</v>
      </c>
      <c r="D71" t="s">
        <v>15</v>
      </c>
      <c r="E71" s="13">
        <v>6</v>
      </c>
      <c r="F71" t="str">
        <f>INDEX(customer!A$1:I$1001,MATCH(Orders!C71,customer!A$1:A$1001,0),2)</f>
        <v>Gay Rizzello</v>
      </c>
      <c r="G71" s="33" t="str">
        <f>IF(INDEX(customer!A$1:I$1001,MATCH(Orders!C71,customer!A$1:A$1001,0),3)=0,"--",INDEX(customer!A$1:I$1001,MATCH(Orders!C71,customer!A$1:A$1001,0),3))</f>
        <v>grizzello1x@symantec.com</v>
      </c>
      <c r="H71" t="str">
        <f>INDEX(customer!A$1:I$1001,MATCH(Orders!C71,customer!A$1:A$1001,0),7)</f>
        <v>United Kingdom</v>
      </c>
      <c r="I71" t="str">
        <f>INDEX(product!$A$1:$G$49,MATCH(Orders!D71,product!$A$1:$A$49,0),2)</f>
        <v>Rob</v>
      </c>
      <c r="J71" t="str">
        <f t="shared" si="4"/>
        <v>Robusta</v>
      </c>
      <c r="K71" s="11" t="str">
        <f>INDEX(product!$A$1:$G$49,MATCH(Orders!D71,product!$A$1:$A$49,0),3)</f>
        <v>M</v>
      </c>
      <c r="L71" t="str">
        <f t="shared" si="5"/>
        <v>Medium</v>
      </c>
      <c r="M71" s="4">
        <f>INDEX(product!$A$1:$G$49,MATCH(Orders!D71,product!$A$1:$A$49,0),4)</f>
        <v>1</v>
      </c>
      <c r="N71" s="5">
        <f>INDEX(product!$A$1:$G$49,MATCH(Orders!D71,product!$A$1:$A$49,0),5)</f>
        <v>9.9499999999999993</v>
      </c>
      <c r="O71" s="5">
        <f t="shared" si="7"/>
        <v>59.699999999999996</v>
      </c>
      <c r="P71" s="11">
        <f t="shared" si="6"/>
        <v>1</v>
      </c>
      <c r="Q71" s="11"/>
      <c r="XFD71" s="35" t="s">
        <v>1942</v>
      </c>
    </row>
    <row r="72" spans="1:17 16384:16384" x14ac:dyDescent="0.25">
      <c r="A72" s="1" t="s">
        <v>178</v>
      </c>
      <c r="B72" s="3">
        <v>43646</v>
      </c>
      <c r="C72" s="1" t="s">
        <v>179</v>
      </c>
      <c r="D72" t="s">
        <v>43</v>
      </c>
      <c r="E72" s="13">
        <v>4</v>
      </c>
      <c r="F72" t="str">
        <f>INDEX(customer!A$1:I$1001,MATCH(Orders!C72,customer!A$1:A$1001,0),2)</f>
        <v>Shannon List</v>
      </c>
      <c r="G72" s="33" t="str">
        <f>IF(INDEX(customer!A$1:I$1001,MATCH(Orders!C72,customer!A$1:A$1001,0),3)=0,"--",INDEX(customer!A$1:I$1001,MATCH(Orders!C72,customer!A$1:A$1001,0),3))</f>
        <v>slist1y@mapquest.com</v>
      </c>
      <c r="H72" t="str">
        <f>INDEX(customer!A$1:I$1001,MATCH(Orders!C72,customer!A$1:A$1001,0),7)</f>
        <v>United States</v>
      </c>
      <c r="I72" t="str">
        <f>INDEX(product!$A$1:$G$49,MATCH(Orders!D72,product!$A$1:$A$49,0),2)</f>
        <v>Exc</v>
      </c>
      <c r="J72" t="str">
        <f t="shared" si="4"/>
        <v>Excelsa</v>
      </c>
      <c r="K72" s="11" t="str">
        <f>INDEX(product!$A$1:$G$49,MATCH(Orders!D72,product!$A$1:$A$49,0),3)</f>
        <v>L</v>
      </c>
      <c r="L72" t="str">
        <f t="shared" si="5"/>
        <v>Light</v>
      </c>
      <c r="M72" s="4">
        <f>INDEX(product!$A$1:$G$49,MATCH(Orders!D72,product!$A$1:$A$49,0),4)</f>
        <v>2.5</v>
      </c>
      <c r="N72" s="5">
        <f>INDEX(product!$A$1:$G$49,MATCH(Orders!D72,product!$A$1:$A$49,0),5)</f>
        <v>34.154999999999994</v>
      </c>
      <c r="O72" s="5">
        <f t="shared" si="7"/>
        <v>136.61999999999998</v>
      </c>
      <c r="P72" s="11">
        <f t="shared" si="6"/>
        <v>0</v>
      </c>
      <c r="Q72" s="11"/>
      <c r="XFD72" s="35" t="s">
        <v>1951</v>
      </c>
    </row>
    <row r="73" spans="1:17 16384:16384" x14ac:dyDescent="0.25">
      <c r="A73" s="1" t="s">
        <v>180</v>
      </c>
      <c r="B73" s="3">
        <v>44200</v>
      </c>
      <c r="C73" s="1" t="s">
        <v>181</v>
      </c>
      <c r="D73" t="s">
        <v>32</v>
      </c>
      <c r="E73" s="13">
        <v>2</v>
      </c>
      <c r="F73" t="str">
        <f>INDEX(customer!A$1:I$1001,MATCH(Orders!C73,customer!A$1:A$1001,0),2)</f>
        <v>Shirlene Edmondson</v>
      </c>
      <c r="G73" s="33" t="str">
        <f>IF(INDEX(customer!A$1:I$1001,MATCH(Orders!C73,customer!A$1:A$1001,0),3)=0,"--",INDEX(customer!A$1:I$1001,MATCH(Orders!C73,customer!A$1:A$1001,0),3))</f>
        <v>sedmondson1z@theguardian.com</v>
      </c>
      <c r="H73" t="str">
        <f>INDEX(customer!A$1:I$1001,MATCH(Orders!C73,customer!A$1:A$1001,0),7)</f>
        <v>Ireland</v>
      </c>
      <c r="I73" t="str">
        <f>INDEX(product!$A$1:$G$49,MATCH(Orders!D73,product!$A$1:$A$49,0),2)</f>
        <v>Lib</v>
      </c>
      <c r="J73" t="str">
        <f t="shared" si="4"/>
        <v>Liberica</v>
      </c>
      <c r="K73" s="11" t="str">
        <f>INDEX(product!$A$1:$G$49,MATCH(Orders!D73,product!$A$1:$A$49,0),3)</f>
        <v>L</v>
      </c>
      <c r="L73" t="str">
        <f t="shared" si="5"/>
        <v>Light</v>
      </c>
      <c r="M73" s="4">
        <f>INDEX(product!$A$1:$G$49,MATCH(Orders!D73,product!$A$1:$A$49,0),4)</f>
        <v>0.2</v>
      </c>
      <c r="N73" s="5">
        <f>INDEX(product!$A$1:$G$49,MATCH(Orders!D73,product!$A$1:$A$49,0),5)</f>
        <v>4.7549999999999999</v>
      </c>
      <c r="O73" s="5">
        <f t="shared" si="7"/>
        <v>9.51</v>
      </c>
      <c r="P73" s="11">
        <f t="shared" si="6"/>
        <v>0</v>
      </c>
      <c r="Q73" s="11"/>
      <c r="XFD73" s="35" t="s">
        <v>1951</v>
      </c>
    </row>
    <row r="74" spans="1:17 16384:16384" x14ac:dyDescent="0.25">
      <c r="A74" s="1" t="s">
        <v>182</v>
      </c>
      <c r="B74" s="3">
        <v>44131</v>
      </c>
      <c r="C74" s="1" t="s">
        <v>183</v>
      </c>
      <c r="D74" t="s">
        <v>184</v>
      </c>
      <c r="E74" s="13">
        <v>3</v>
      </c>
      <c r="F74" t="str">
        <f>INDEX(customer!A$1:I$1001,MATCH(Orders!C74,customer!A$1:A$1001,0),2)</f>
        <v>Aurlie McCarl</v>
      </c>
      <c r="G74" s="33" t="str">
        <f>IF(INDEX(customer!A$1:I$1001,MATCH(Orders!C74,customer!A$1:A$1001,0),3)=0,"--",INDEX(customer!A$1:I$1001,MATCH(Orders!C74,customer!A$1:A$1001,0),3))</f>
        <v>--</v>
      </c>
      <c r="H74" t="str">
        <f>INDEX(customer!A$1:I$1001,MATCH(Orders!C74,customer!A$1:A$1001,0),7)</f>
        <v>United States</v>
      </c>
      <c r="I74" t="str">
        <f>INDEX(product!$A$1:$G$49,MATCH(Orders!D74,product!$A$1:$A$49,0),2)</f>
        <v>Ara</v>
      </c>
      <c r="J74" t="str">
        <f t="shared" si="4"/>
        <v>Arabica</v>
      </c>
      <c r="K74" s="11" t="str">
        <f>INDEX(product!$A$1:$G$49,MATCH(Orders!D74,product!$A$1:$A$49,0),3)</f>
        <v>M</v>
      </c>
      <c r="L74" t="str">
        <f t="shared" si="5"/>
        <v>Medium</v>
      </c>
      <c r="M74" s="4">
        <f>INDEX(product!$A$1:$G$49,MATCH(Orders!D74,product!$A$1:$A$49,0),4)</f>
        <v>2.5</v>
      </c>
      <c r="N74" s="5">
        <f>INDEX(product!$A$1:$G$49,MATCH(Orders!D74,product!$A$1:$A$49,0),5)</f>
        <v>25.874999999999996</v>
      </c>
      <c r="O74" s="5">
        <f t="shared" si="7"/>
        <v>77.624999999999986</v>
      </c>
      <c r="P74" s="11">
        <f t="shared" si="6"/>
        <v>0</v>
      </c>
      <c r="Q74" s="11"/>
      <c r="XFD74" s="35" t="s">
        <v>1951</v>
      </c>
    </row>
    <row r="75" spans="1:17 16384:16384" x14ac:dyDescent="0.25">
      <c r="A75" s="1" t="s">
        <v>185</v>
      </c>
      <c r="B75" s="3">
        <v>44362</v>
      </c>
      <c r="C75" s="1" t="s">
        <v>186</v>
      </c>
      <c r="D75" t="s">
        <v>90</v>
      </c>
      <c r="E75" s="13">
        <v>5</v>
      </c>
      <c r="F75" t="str">
        <f>INDEX(customer!A$1:I$1001,MATCH(Orders!C75,customer!A$1:A$1001,0),2)</f>
        <v>Alikee Carryer</v>
      </c>
      <c r="G75" s="33" t="str">
        <f>IF(INDEX(customer!A$1:I$1001,MATCH(Orders!C75,customer!A$1:A$1001,0),3)=0,"--",INDEX(customer!A$1:I$1001,MATCH(Orders!C75,customer!A$1:A$1001,0),3))</f>
        <v>--</v>
      </c>
      <c r="H75" t="str">
        <f>INDEX(customer!A$1:I$1001,MATCH(Orders!C75,customer!A$1:A$1001,0),7)</f>
        <v>United States</v>
      </c>
      <c r="I75" t="str">
        <f>INDEX(product!$A$1:$G$49,MATCH(Orders!D75,product!$A$1:$A$49,0),2)</f>
        <v>Lib</v>
      </c>
      <c r="J75" t="str">
        <f t="shared" si="4"/>
        <v>Liberica</v>
      </c>
      <c r="K75" s="11" t="str">
        <f>INDEX(product!$A$1:$G$49,MATCH(Orders!D75,product!$A$1:$A$49,0),3)</f>
        <v>M</v>
      </c>
      <c r="L75" t="str">
        <f t="shared" si="5"/>
        <v>Medium</v>
      </c>
      <c r="M75" s="4">
        <f>INDEX(product!$A$1:$G$49,MATCH(Orders!D75,product!$A$1:$A$49,0),4)</f>
        <v>0.2</v>
      </c>
      <c r="N75" s="5">
        <f>INDEX(product!$A$1:$G$49,MATCH(Orders!D75,product!$A$1:$A$49,0),5)</f>
        <v>4.3650000000000002</v>
      </c>
      <c r="O75" s="5">
        <f t="shared" si="7"/>
        <v>21.825000000000003</v>
      </c>
      <c r="P75" s="11">
        <f t="shared" si="6"/>
        <v>1</v>
      </c>
      <c r="Q75" s="11"/>
      <c r="XFD75" s="35" t="s">
        <v>1942</v>
      </c>
    </row>
    <row r="76" spans="1:17 16384:16384" x14ac:dyDescent="0.25">
      <c r="A76" s="1" t="s">
        <v>187</v>
      </c>
      <c r="B76" s="3">
        <v>44396</v>
      </c>
      <c r="C76" s="1" t="s">
        <v>188</v>
      </c>
      <c r="D76" t="s">
        <v>189</v>
      </c>
      <c r="E76" s="13">
        <v>2</v>
      </c>
      <c r="F76" t="str">
        <f>INDEX(customer!A$1:I$1001,MATCH(Orders!C76,customer!A$1:A$1001,0),2)</f>
        <v>Jennifer Rangall</v>
      </c>
      <c r="G76" s="33" t="str">
        <f>IF(INDEX(customer!A$1:I$1001,MATCH(Orders!C76,customer!A$1:A$1001,0),3)=0,"--",INDEX(customer!A$1:I$1001,MATCH(Orders!C76,customer!A$1:A$1001,0),3))</f>
        <v>jrangall22@newsvine.com</v>
      </c>
      <c r="H76" t="str">
        <f>INDEX(customer!A$1:I$1001,MATCH(Orders!C76,customer!A$1:A$1001,0),7)</f>
        <v>United States</v>
      </c>
      <c r="I76" t="str">
        <f>INDEX(product!$A$1:$G$49,MATCH(Orders!D76,product!$A$1:$A$49,0),2)</f>
        <v>Exc</v>
      </c>
      <c r="J76" t="str">
        <f t="shared" si="4"/>
        <v>Excelsa</v>
      </c>
      <c r="K76" s="11" t="str">
        <f>INDEX(product!$A$1:$G$49,MATCH(Orders!D76,product!$A$1:$A$49,0),3)</f>
        <v>L</v>
      </c>
      <c r="L76" t="str">
        <f t="shared" si="5"/>
        <v>Light</v>
      </c>
      <c r="M76" s="4">
        <f>INDEX(product!$A$1:$G$49,MATCH(Orders!D76,product!$A$1:$A$49,0),4)</f>
        <v>0.5</v>
      </c>
      <c r="N76" s="5">
        <f>INDEX(product!$A$1:$G$49,MATCH(Orders!D76,product!$A$1:$A$49,0),5)</f>
        <v>8.91</v>
      </c>
      <c r="O76" s="5">
        <f t="shared" si="7"/>
        <v>17.82</v>
      </c>
      <c r="P76" s="11">
        <f t="shared" si="6"/>
        <v>1</v>
      </c>
      <c r="Q76" s="11"/>
      <c r="XFD76" s="35" t="s">
        <v>1942</v>
      </c>
    </row>
    <row r="77" spans="1:17 16384:16384" x14ac:dyDescent="0.25">
      <c r="A77" s="1" t="s">
        <v>190</v>
      </c>
      <c r="B77" s="3">
        <v>44400</v>
      </c>
      <c r="C77" s="1" t="s">
        <v>191</v>
      </c>
      <c r="D77" t="s">
        <v>192</v>
      </c>
      <c r="E77" s="13">
        <v>6</v>
      </c>
      <c r="F77" t="str">
        <f>INDEX(customer!A$1:I$1001,MATCH(Orders!C77,customer!A$1:A$1001,0),2)</f>
        <v>Kipper Boorn</v>
      </c>
      <c r="G77" s="33" t="str">
        <f>IF(INDEX(customer!A$1:I$1001,MATCH(Orders!C77,customer!A$1:A$1001,0),3)=0,"--",INDEX(customer!A$1:I$1001,MATCH(Orders!C77,customer!A$1:A$1001,0),3))</f>
        <v>kboorn23@ezinearticles.com</v>
      </c>
      <c r="H77" t="str">
        <f>INDEX(customer!A$1:I$1001,MATCH(Orders!C77,customer!A$1:A$1001,0),7)</f>
        <v>Ireland</v>
      </c>
      <c r="I77" t="str">
        <f>INDEX(product!$A$1:$G$49,MATCH(Orders!D77,product!$A$1:$A$49,0),2)</f>
        <v>Rob</v>
      </c>
      <c r="J77" t="str">
        <f t="shared" si="4"/>
        <v>Robusta</v>
      </c>
      <c r="K77" s="11" t="str">
        <f>INDEX(product!$A$1:$G$49,MATCH(Orders!D77,product!$A$1:$A$49,0),3)</f>
        <v>D</v>
      </c>
      <c r="L77" t="str">
        <f t="shared" si="5"/>
        <v>Dark</v>
      </c>
      <c r="M77" s="4">
        <f>INDEX(product!$A$1:$G$49,MATCH(Orders!D77,product!$A$1:$A$49,0),4)</f>
        <v>1</v>
      </c>
      <c r="N77" s="5">
        <f>INDEX(product!$A$1:$G$49,MATCH(Orders!D77,product!$A$1:$A$49,0),5)</f>
        <v>8.9499999999999993</v>
      </c>
      <c r="O77" s="5">
        <f t="shared" si="7"/>
        <v>53.699999999999996</v>
      </c>
      <c r="P77" s="11">
        <f t="shared" si="6"/>
        <v>1</v>
      </c>
      <c r="Q77" s="11"/>
      <c r="XFD77" s="35" t="s">
        <v>1942</v>
      </c>
    </row>
    <row r="78" spans="1:17 16384:16384" x14ac:dyDescent="0.25">
      <c r="A78" s="1" t="s">
        <v>193</v>
      </c>
      <c r="B78" s="3">
        <v>43855</v>
      </c>
      <c r="C78" s="1" t="s">
        <v>194</v>
      </c>
      <c r="D78" t="s">
        <v>195</v>
      </c>
      <c r="E78" s="13">
        <v>1</v>
      </c>
      <c r="F78" t="str">
        <f>INDEX(customer!A$1:I$1001,MATCH(Orders!C78,customer!A$1:A$1001,0),2)</f>
        <v>Melania Beadle</v>
      </c>
      <c r="G78" s="33" t="str">
        <f>IF(INDEX(customer!A$1:I$1001,MATCH(Orders!C78,customer!A$1:A$1001,0),3)=0,"--",INDEX(customer!A$1:I$1001,MATCH(Orders!C78,customer!A$1:A$1001,0),3))</f>
        <v>--</v>
      </c>
      <c r="H78" t="str">
        <f>INDEX(customer!A$1:I$1001,MATCH(Orders!C78,customer!A$1:A$1001,0),7)</f>
        <v>Ireland</v>
      </c>
      <c r="I78" t="str">
        <f>INDEX(product!$A$1:$G$49,MATCH(Orders!D78,product!$A$1:$A$49,0),2)</f>
        <v>Rob</v>
      </c>
      <c r="J78" t="str">
        <f t="shared" si="4"/>
        <v>Robusta</v>
      </c>
      <c r="K78" s="11" t="str">
        <f>INDEX(product!$A$1:$G$49,MATCH(Orders!D78,product!$A$1:$A$49,0),3)</f>
        <v>L</v>
      </c>
      <c r="L78" t="str">
        <f t="shared" si="5"/>
        <v>Light</v>
      </c>
      <c r="M78" s="4">
        <f>INDEX(product!$A$1:$G$49,MATCH(Orders!D78,product!$A$1:$A$49,0),4)</f>
        <v>0.2</v>
      </c>
      <c r="N78" s="5">
        <f>INDEX(product!$A$1:$G$49,MATCH(Orders!D78,product!$A$1:$A$49,0),5)</f>
        <v>3.5849999999999995</v>
      </c>
      <c r="O78" s="5">
        <f t="shared" si="7"/>
        <v>3.5849999999999995</v>
      </c>
      <c r="P78" s="11">
        <f t="shared" si="6"/>
        <v>1</v>
      </c>
      <c r="Q78" s="11"/>
      <c r="XFD78" s="35" t="s">
        <v>1942</v>
      </c>
    </row>
    <row r="79" spans="1:17 16384:16384" x14ac:dyDescent="0.25">
      <c r="A79" s="1" t="s">
        <v>196</v>
      </c>
      <c r="B79" s="3">
        <v>43594</v>
      </c>
      <c r="C79" s="1" t="s">
        <v>197</v>
      </c>
      <c r="D79" t="s">
        <v>64</v>
      </c>
      <c r="E79" s="13">
        <v>2</v>
      </c>
      <c r="F79" t="str">
        <f>INDEX(customer!A$1:I$1001,MATCH(Orders!C79,customer!A$1:A$1001,0),2)</f>
        <v>Colene Elgey</v>
      </c>
      <c r="G79" s="33" t="str">
        <f>IF(INDEX(customer!A$1:I$1001,MATCH(Orders!C79,customer!A$1:A$1001,0),3)=0,"--",INDEX(customer!A$1:I$1001,MATCH(Orders!C79,customer!A$1:A$1001,0),3))</f>
        <v>celgey25@webs.com</v>
      </c>
      <c r="H79" t="str">
        <f>INDEX(customer!A$1:I$1001,MATCH(Orders!C79,customer!A$1:A$1001,0),7)</f>
        <v>United States</v>
      </c>
      <c r="I79" t="str">
        <f>INDEX(product!$A$1:$G$49,MATCH(Orders!D79,product!$A$1:$A$49,0),2)</f>
        <v>Exc</v>
      </c>
      <c r="J79" t="str">
        <f t="shared" si="4"/>
        <v>Excelsa</v>
      </c>
      <c r="K79" s="11" t="str">
        <f>INDEX(product!$A$1:$G$49,MATCH(Orders!D79,product!$A$1:$A$49,0),3)</f>
        <v>D</v>
      </c>
      <c r="L79" t="str">
        <f t="shared" si="5"/>
        <v>Dark</v>
      </c>
      <c r="M79" s="4">
        <f>INDEX(product!$A$1:$G$49,MATCH(Orders!D79,product!$A$1:$A$49,0),4)</f>
        <v>0.2</v>
      </c>
      <c r="N79" s="5">
        <f>INDEX(product!$A$1:$G$49,MATCH(Orders!D79,product!$A$1:$A$49,0),5)</f>
        <v>3.645</v>
      </c>
      <c r="O79" s="5">
        <f t="shared" si="7"/>
        <v>7.29</v>
      </c>
      <c r="P79" s="11">
        <f t="shared" si="6"/>
        <v>0</v>
      </c>
      <c r="Q79" s="11"/>
      <c r="XFD79" s="35" t="s">
        <v>1951</v>
      </c>
    </row>
    <row r="80" spans="1:17 16384:16384" x14ac:dyDescent="0.25">
      <c r="A80" s="1" t="s">
        <v>198</v>
      </c>
      <c r="B80" s="3">
        <v>43920</v>
      </c>
      <c r="C80" s="1" t="s">
        <v>199</v>
      </c>
      <c r="D80" t="s">
        <v>80</v>
      </c>
      <c r="E80" s="13">
        <v>6</v>
      </c>
      <c r="F80" t="str">
        <f>INDEX(customer!A$1:I$1001,MATCH(Orders!C80,customer!A$1:A$1001,0),2)</f>
        <v>Lothaire Mizzi</v>
      </c>
      <c r="G80" s="33" t="str">
        <f>IF(INDEX(customer!A$1:I$1001,MATCH(Orders!C80,customer!A$1:A$1001,0),3)=0,"--",INDEX(customer!A$1:I$1001,MATCH(Orders!C80,customer!A$1:A$1001,0),3))</f>
        <v>lmizzi26@rakuten.co.jp</v>
      </c>
      <c r="H80" t="str">
        <f>INDEX(customer!A$1:I$1001,MATCH(Orders!C80,customer!A$1:A$1001,0),7)</f>
        <v>United States</v>
      </c>
      <c r="I80" t="str">
        <f>INDEX(product!$A$1:$G$49,MATCH(Orders!D80,product!$A$1:$A$49,0),2)</f>
        <v>Ara</v>
      </c>
      <c r="J80" t="str">
        <f t="shared" si="4"/>
        <v>Arabica</v>
      </c>
      <c r="K80" s="11" t="str">
        <f>INDEX(product!$A$1:$G$49,MATCH(Orders!D80,product!$A$1:$A$49,0),3)</f>
        <v>M</v>
      </c>
      <c r="L80" t="str">
        <f t="shared" si="5"/>
        <v>Medium</v>
      </c>
      <c r="M80" s="4">
        <f>INDEX(product!$A$1:$G$49,MATCH(Orders!D80,product!$A$1:$A$49,0),4)</f>
        <v>0.5</v>
      </c>
      <c r="N80" s="5">
        <f>INDEX(product!$A$1:$G$49,MATCH(Orders!D80,product!$A$1:$A$49,0),5)</f>
        <v>6.75</v>
      </c>
      <c r="O80" s="5">
        <f t="shared" si="7"/>
        <v>40.5</v>
      </c>
      <c r="P80" s="11">
        <f t="shared" si="6"/>
        <v>1</v>
      </c>
      <c r="Q80" s="11"/>
      <c r="XFD80" s="35" t="s">
        <v>1942</v>
      </c>
    </row>
    <row r="81" spans="1:17 16384:16384" x14ac:dyDescent="0.25">
      <c r="A81" s="1" t="s">
        <v>200</v>
      </c>
      <c r="B81" s="3">
        <v>44633</v>
      </c>
      <c r="C81" s="1" t="s">
        <v>201</v>
      </c>
      <c r="D81" t="s">
        <v>202</v>
      </c>
      <c r="E81" s="13">
        <v>4</v>
      </c>
      <c r="F81" t="str">
        <f>INDEX(customer!A$1:I$1001,MATCH(Orders!C81,customer!A$1:A$1001,0),2)</f>
        <v>Cletis Giacomazzo</v>
      </c>
      <c r="G81" s="33" t="str">
        <f>IF(INDEX(customer!A$1:I$1001,MATCH(Orders!C81,customer!A$1:A$1001,0),3)=0,"--",INDEX(customer!A$1:I$1001,MATCH(Orders!C81,customer!A$1:A$1001,0),3))</f>
        <v>cgiacomazzo27@jigsy.com</v>
      </c>
      <c r="H81" t="str">
        <f>INDEX(customer!A$1:I$1001,MATCH(Orders!C81,customer!A$1:A$1001,0),7)</f>
        <v>United States</v>
      </c>
      <c r="I81" t="str">
        <f>INDEX(product!$A$1:$G$49,MATCH(Orders!D81,product!$A$1:$A$49,0),2)</f>
        <v>Rob</v>
      </c>
      <c r="J81" t="str">
        <f t="shared" si="4"/>
        <v>Robusta</v>
      </c>
      <c r="K81" s="11" t="str">
        <f>INDEX(product!$A$1:$G$49,MATCH(Orders!D81,product!$A$1:$A$49,0),3)</f>
        <v>L</v>
      </c>
      <c r="L81" t="str">
        <f t="shared" si="5"/>
        <v>Light</v>
      </c>
      <c r="M81" s="4">
        <f>INDEX(product!$A$1:$G$49,MATCH(Orders!D81,product!$A$1:$A$49,0),4)</f>
        <v>1</v>
      </c>
      <c r="N81" s="5">
        <f>INDEX(product!$A$1:$G$49,MATCH(Orders!D81,product!$A$1:$A$49,0),5)</f>
        <v>11.95</v>
      </c>
      <c r="O81" s="5">
        <f t="shared" si="7"/>
        <v>47.8</v>
      </c>
      <c r="P81" s="11">
        <f t="shared" si="6"/>
        <v>0</v>
      </c>
      <c r="Q81" s="11"/>
      <c r="XFD81" s="35" t="s">
        <v>1951</v>
      </c>
    </row>
    <row r="82" spans="1:17 16384:16384" x14ac:dyDescent="0.25">
      <c r="A82" s="1" t="s">
        <v>203</v>
      </c>
      <c r="B82" s="3">
        <v>43572</v>
      </c>
      <c r="C82" s="1" t="s">
        <v>204</v>
      </c>
      <c r="D82" t="s">
        <v>205</v>
      </c>
      <c r="E82" s="13">
        <v>5</v>
      </c>
      <c r="F82" t="str">
        <f>INDEX(customer!A$1:I$1001,MATCH(Orders!C82,customer!A$1:A$1001,0),2)</f>
        <v>Ami Arnow</v>
      </c>
      <c r="G82" s="33" t="str">
        <f>IF(INDEX(customer!A$1:I$1001,MATCH(Orders!C82,customer!A$1:A$1001,0),3)=0,"--",INDEX(customer!A$1:I$1001,MATCH(Orders!C82,customer!A$1:A$1001,0),3))</f>
        <v>aarnow28@arizona.edu</v>
      </c>
      <c r="H82" t="str">
        <f>INDEX(customer!A$1:I$1001,MATCH(Orders!C82,customer!A$1:A$1001,0),7)</f>
        <v>United States</v>
      </c>
      <c r="I82" t="str">
        <f>INDEX(product!$A$1:$G$49,MATCH(Orders!D82,product!$A$1:$A$49,0),2)</f>
        <v>Ara</v>
      </c>
      <c r="J82" t="str">
        <f t="shared" si="4"/>
        <v>Arabica</v>
      </c>
      <c r="K82" s="11" t="str">
        <f>INDEX(product!$A$1:$G$49,MATCH(Orders!D82,product!$A$1:$A$49,0),3)</f>
        <v>L</v>
      </c>
      <c r="L82" t="str">
        <f t="shared" si="5"/>
        <v>Light</v>
      </c>
      <c r="M82" s="4">
        <f>INDEX(product!$A$1:$G$49,MATCH(Orders!D82,product!$A$1:$A$49,0),4)</f>
        <v>0.5</v>
      </c>
      <c r="N82" s="5">
        <f>INDEX(product!$A$1:$G$49,MATCH(Orders!D82,product!$A$1:$A$49,0),5)</f>
        <v>7.77</v>
      </c>
      <c r="O82" s="5">
        <f t="shared" si="7"/>
        <v>38.849999999999994</v>
      </c>
      <c r="P82" s="11">
        <f t="shared" si="6"/>
        <v>1</v>
      </c>
      <c r="Q82" s="11"/>
      <c r="XFD82" s="35" t="s">
        <v>1942</v>
      </c>
    </row>
    <row r="83" spans="1:17 16384:16384" x14ac:dyDescent="0.25">
      <c r="A83" s="1" t="s">
        <v>206</v>
      </c>
      <c r="B83" s="3">
        <v>43763</v>
      </c>
      <c r="C83" s="1" t="s">
        <v>207</v>
      </c>
      <c r="D83" t="s">
        <v>117</v>
      </c>
      <c r="E83" s="13">
        <v>3</v>
      </c>
      <c r="F83" t="str">
        <f>INDEX(customer!A$1:I$1001,MATCH(Orders!C83,customer!A$1:A$1001,0),2)</f>
        <v>Sheppard Yann</v>
      </c>
      <c r="G83" s="33" t="str">
        <f>IF(INDEX(customer!A$1:I$1001,MATCH(Orders!C83,customer!A$1:A$1001,0),3)=0,"--",INDEX(customer!A$1:I$1001,MATCH(Orders!C83,customer!A$1:A$1001,0),3))</f>
        <v>syann29@senate.gov</v>
      </c>
      <c r="H83" t="str">
        <f>INDEX(customer!A$1:I$1001,MATCH(Orders!C83,customer!A$1:A$1001,0),7)</f>
        <v>United States</v>
      </c>
      <c r="I83" t="str">
        <f>INDEX(product!$A$1:$G$49,MATCH(Orders!D83,product!$A$1:$A$49,0),2)</f>
        <v>Lib</v>
      </c>
      <c r="J83" t="str">
        <f t="shared" si="4"/>
        <v>Liberica</v>
      </c>
      <c r="K83" s="11" t="str">
        <f>INDEX(product!$A$1:$G$49,MATCH(Orders!D83,product!$A$1:$A$49,0),3)</f>
        <v>L</v>
      </c>
      <c r="L83" t="str">
        <f t="shared" si="5"/>
        <v>Light</v>
      </c>
      <c r="M83" s="4">
        <f>INDEX(product!$A$1:$G$49,MATCH(Orders!D83,product!$A$1:$A$49,0),4)</f>
        <v>2.5</v>
      </c>
      <c r="N83" s="5">
        <f>INDEX(product!$A$1:$G$49,MATCH(Orders!D83,product!$A$1:$A$49,0),5)</f>
        <v>36.454999999999998</v>
      </c>
      <c r="O83" s="5">
        <f t="shared" si="7"/>
        <v>109.36499999999999</v>
      </c>
      <c r="P83" s="11">
        <f t="shared" si="6"/>
        <v>1</v>
      </c>
      <c r="Q83" s="11"/>
      <c r="XFD83" s="35" t="s">
        <v>1942</v>
      </c>
    </row>
    <row r="84" spans="1:17 16384:16384" x14ac:dyDescent="0.25">
      <c r="A84" s="1" t="s">
        <v>208</v>
      </c>
      <c r="B84" s="3">
        <v>43721</v>
      </c>
      <c r="C84" s="1" t="s">
        <v>209</v>
      </c>
      <c r="D84" t="s">
        <v>210</v>
      </c>
      <c r="E84" s="13">
        <v>3</v>
      </c>
      <c r="F84" t="str">
        <f>INDEX(customer!A$1:I$1001,MATCH(Orders!C84,customer!A$1:A$1001,0),2)</f>
        <v>Bunny Naulls</v>
      </c>
      <c r="G84" s="33" t="str">
        <f>IF(INDEX(customer!A$1:I$1001,MATCH(Orders!C84,customer!A$1:A$1001,0),3)=0,"--",INDEX(customer!A$1:I$1001,MATCH(Orders!C84,customer!A$1:A$1001,0),3))</f>
        <v>bnaulls2a@tiny.cc</v>
      </c>
      <c r="H84" t="str">
        <f>INDEX(customer!A$1:I$1001,MATCH(Orders!C84,customer!A$1:A$1001,0),7)</f>
        <v>Ireland</v>
      </c>
      <c r="I84" t="str">
        <f>INDEX(product!$A$1:$G$49,MATCH(Orders!D84,product!$A$1:$A$49,0),2)</f>
        <v>Lib</v>
      </c>
      <c r="J84" t="str">
        <f t="shared" si="4"/>
        <v>Liberica</v>
      </c>
      <c r="K84" s="11" t="str">
        <f>INDEX(product!$A$1:$G$49,MATCH(Orders!D84,product!$A$1:$A$49,0),3)</f>
        <v>M</v>
      </c>
      <c r="L84" t="str">
        <f t="shared" si="5"/>
        <v>Medium</v>
      </c>
      <c r="M84" s="4">
        <f>INDEX(product!$A$1:$G$49,MATCH(Orders!D84,product!$A$1:$A$49,0),4)</f>
        <v>2.5</v>
      </c>
      <c r="N84" s="5">
        <f>INDEX(product!$A$1:$G$49,MATCH(Orders!D84,product!$A$1:$A$49,0),5)</f>
        <v>33.464999999999996</v>
      </c>
      <c r="O84" s="5">
        <f t="shared" si="7"/>
        <v>100.39499999999998</v>
      </c>
      <c r="P84" s="11">
        <f t="shared" si="6"/>
        <v>1</v>
      </c>
      <c r="Q84" s="11"/>
      <c r="XFD84" s="35" t="s">
        <v>1942</v>
      </c>
    </row>
    <row r="85" spans="1:17 16384:16384" x14ac:dyDescent="0.25">
      <c r="A85" s="1" t="s">
        <v>211</v>
      </c>
      <c r="B85" s="3">
        <v>43933</v>
      </c>
      <c r="C85" s="1" t="s">
        <v>212</v>
      </c>
      <c r="D85" t="s">
        <v>48</v>
      </c>
      <c r="E85" s="13">
        <v>4</v>
      </c>
      <c r="F85" t="str">
        <f>INDEX(customer!A$1:I$1001,MATCH(Orders!C85,customer!A$1:A$1001,0),2)</f>
        <v>Hally Lorait</v>
      </c>
      <c r="G85" s="33" t="str">
        <f>IF(INDEX(customer!A$1:I$1001,MATCH(Orders!C85,customer!A$1:A$1001,0),3)=0,"--",INDEX(customer!A$1:I$1001,MATCH(Orders!C85,customer!A$1:A$1001,0),3))</f>
        <v>--</v>
      </c>
      <c r="H85" t="str">
        <f>INDEX(customer!A$1:I$1001,MATCH(Orders!C85,customer!A$1:A$1001,0),7)</f>
        <v>United States</v>
      </c>
      <c r="I85" t="str">
        <f>INDEX(product!$A$1:$G$49,MATCH(Orders!D85,product!$A$1:$A$49,0),2)</f>
        <v>Rob</v>
      </c>
      <c r="J85" t="str">
        <f t="shared" si="4"/>
        <v>Robusta</v>
      </c>
      <c r="K85" s="11" t="str">
        <f>INDEX(product!$A$1:$G$49,MATCH(Orders!D85,product!$A$1:$A$49,0),3)</f>
        <v>D</v>
      </c>
      <c r="L85" t="str">
        <f t="shared" si="5"/>
        <v>Dark</v>
      </c>
      <c r="M85" s="4">
        <f>INDEX(product!$A$1:$G$49,MATCH(Orders!D85,product!$A$1:$A$49,0),4)</f>
        <v>2.5</v>
      </c>
      <c r="N85" s="5">
        <f>INDEX(product!$A$1:$G$49,MATCH(Orders!D85,product!$A$1:$A$49,0),5)</f>
        <v>20.584999999999997</v>
      </c>
      <c r="O85" s="5">
        <f t="shared" si="7"/>
        <v>82.339999999999989</v>
      </c>
      <c r="P85" s="11">
        <f t="shared" si="6"/>
        <v>1</v>
      </c>
      <c r="Q85" s="11"/>
      <c r="XFD85" s="35" t="s">
        <v>1942</v>
      </c>
    </row>
    <row r="86" spans="1:17 16384:16384" x14ac:dyDescent="0.25">
      <c r="A86" s="1" t="s">
        <v>213</v>
      </c>
      <c r="B86" s="3">
        <v>43783</v>
      </c>
      <c r="C86" s="1" t="s">
        <v>214</v>
      </c>
      <c r="D86" t="s">
        <v>96</v>
      </c>
      <c r="E86" s="13">
        <v>1</v>
      </c>
      <c r="F86" t="str">
        <f>INDEX(customer!A$1:I$1001,MATCH(Orders!C86,customer!A$1:A$1001,0),2)</f>
        <v>Zaccaria Sherewood</v>
      </c>
      <c r="G86" s="33" t="str">
        <f>IF(INDEX(customer!A$1:I$1001,MATCH(Orders!C86,customer!A$1:A$1001,0),3)=0,"--",INDEX(customer!A$1:I$1001,MATCH(Orders!C86,customer!A$1:A$1001,0),3))</f>
        <v>zsherewood2c@apache.org</v>
      </c>
      <c r="H86" t="str">
        <f>INDEX(customer!A$1:I$1001,MATCH(Orders!C86,customer!A$1:A$1001,0),7)</f>
        <v>United States</v>
      </c>
      <c r="I86" t="str">
        <f>INDEX(product!$A$1:$G$49,MATCH(Orders!D86,product!$A$1:$A$49,0),2)</f>
        <v>Lib</v>
      </c>
      <c r="J86" t="str">
        <f t="shared" si="4"/>
        <v>Liberica</v>
      </c>
      <c r="K86" s="11" t="str">
        <f>INDEX(product!$A$1:$G$49,MATCH(Orders!D86,product!$A$1:$A$49,0),3)</f>
        <v>L</v>
      </c>
      <c r="L86" t="str">
        <f t="shared" si="5"/>
        <v>Light</v>
      </c>
      <c r="M86" s="4">
        <f>INDEX(product!$A$1:$G$49,MATCH(Orders!D86,product!$A$1:$A$49,0),4)</f>
        <v>0.5</v>
      </c>
      <c r="N86" s="5">
        <f>INDEX(product!$A$1:$G$49,MATCH(Orders!D86,product!$A$1:$A$49,0),5)</f>
        <v>9.51</v>
      </c>
      <c r="O86" s="5">
        <f t="shared" si="7"/>
        <v>9.51</v>
      </c>
      <c r="P86" s="11">
        <f t="shared" si="6"/>
        <v>0</v>
      </c>
      <c r="Q86" s="11"/>
      <c r="XFD86" s="35" t="s">
        <v>1951</v>
      </c>
    </row>
    <row r="87" spans="1:17 16384:16384" x14ac:dyDescent="0.25">
      <c r="A87" s="1" t="s">
        <v>215</v>
      </c>
      <c r="B87" s="3">
        <v>43664</v>
      </c>
      <c r="C87" s="1" t="s">
        <v>216</v>
      </c>
      <c r="D87" t="s">
        <v>217</v>
      </c>
      <c r="E87" s="13">
        <v>3</v>
      </c>
      <c r="F87" t="str">
        <f>INDEX(customer!A$1:I$1001,MATCH(Orders!C87,customer!A$1:A$1001,0),2)</f>
        <v>Jeffrey Dufaire</v>
      </c>
      <c r="G87" s="33" t="str">
        <f>IF(INDEX(customer!A$1:I$1001,MATCH(Orders!C87,customer!A$1:A$1001,0),3)=0,"--",INDEX(customer!A$1:I$1001,MATCH(Orders!C87,customer!A$1:A$1001,0),3))</f>
        <v>jdufaire2d@fc2.com</v>
      </c>
      <c r="H87" t="str">
        <f>INDEX(customer!A$1:I$1001,MATCH(Orders!C87,customer!A$1:A$1001,0),7)</f>
        <v>United States</v>
      </c>
      <c r="I87" t="str">
        <f>INDEX(product!$A$1:$G$49,MATCH(Orders!D87,product!$A$1:$A$49,0),2)</f>
        <v>Ara</v>
      </c>
      <c r="J87" t="str">
        <f t="shared" si="4"/>
        <v>Arabica</v>
      </c>
      <c r="K87" s="11" t="str">
        <f>INDEX(product!$A$1:$G$49,MATCH(Orders!D87,product!$A$1:$A$49,0),3)</f>
        <v>L</v>
      </c>
      <c r="L87" t="str">
        <f t="shared" si="5"/>
        <v>Light</v>
      </c>
      <c r="M87" s="4">
        <f>INDEX(product!$A$1:$G$49,MATCH(Orders!D87,product!$A$1:$A$49,0),4)</f>
        <v>2.5</v>
      </c>
      <c r="N87" s="5">
        <f>INDEX(product!$A$1:$G$49,MATCH(Orders!D87,product!$A$1:$A$49,0),5)</f>
        <v>29.784999999999997</v>
      </c>
      <c r="O87" s="5">
        <f t="shared" si="7"/>
        <v>89.35499999999999</v>
      </c>
      <c r="P87" s="11">
        <f t="shared" si="6"/>
        <v>0</v>
      </c>
      <c r="Q87" s="11"/>
      <c r="XFD87" s="35" t="s">
        <v>1951</v>
      </c>
    </row>
    <row r="88" spans="1:17 16384:16384" x14ac:dyDescent="0.25">
      <c r="A88" s="1" t="s">
        <v>215</v>
      </c>
      <c r="B88" s="3">
        <v>43664</v>
      </c>
      <c r="C88" s="1" t="s">
        <v>216</v>
      </c>
      <c r="D88" t="s">
        <v>67</v>
      </c>
      <c r="E88" s="13">
        <v>4</v>
      </c>
      <c r="F88" t="str">
        <f>INDEX(customer!A$1:I$1001,MATCH(Orders!C88,customer!A$1:A$1001,0),2)</f>
        <v>Jeffrey Dufaire</v>
      </c>
      <c r="G88" s="33" t="str">
        <f>IF(INDEX(customer!A$1:I$1001,MATCH(Orders!C88,customer!A$1:A$1001,0),3)=0,"--",INDEX(customer!A$1:I$1001,MATCH(Orders!C88,customer!A$1:A$1001,0),3))</f>
        <v>jdufaire2d@fc2.com</v>
      </c>
      <c r="H88" t="str">
        <f>INDEX(customer!A$1:I$1001,MATCH(Orders!C88,customer!A$1:A$1001,0),7)</f>
        <v>United States</v>
      </c>
      <c r="I88" t="str">
        <f>INDEX(product!$A$1:$G$49,MATCH(Orders!D88,product!$A$1:$A$49,0),2)</f>
        <v>Ara</v>
      </c>
      <c r="J88" t="str">
        <f t="shared" si="4"/>
        <v>Arabica</v>
      </c>
      <c r="K88" s="11" t="str">
        <f>INDEX(product!$A$1:$G$49,MATCH(Orders!D88,product!$A$1:$A$49,0),3)</f>
        <v>D</v>
      </c>
      <c r="L88" t="str">
        <f t="shared" si="5"/>
        <v>Dark</v>
      </c>
      <c r="M88" s="4">
        <f>INDEX(product!$A$1:$G$49,MATCH(Orders!D88,product!$A$1:$A$49,0),4)</f>
        <v>0.2</v>
      </c>
      <c r="N88" s="5">
        <f>INDEX(product!$A$1:$G$49,MATCH(Orders!D88,product!$A$1:$A$49,0),5)</f>
        <v>2.9849999999999999</v>
      </c>
      <c r="O88" s="5">
        <f t="shared" si="7"/>
        <v>11.94</v>
      </c>
      <c r="P88" s="11">
        <f t="shared" si="6"/>
        <v>0</v>
      </c>
      <c r="Q88" s="11"/>
      <c r="XFD88" s="35" t="s">
        <v>1951</v>
      </c>
    </row>
    <row r="89" spans="1:17 16384:16384" x14ac:dyDescent="0.25">
      <c r="A89" s="1" t="s">
        <v>218</v>
      </c>
      <c r="B89" s="3">
        <v>44289</v>
      </c>
      <c r="C89" s="1" t="s">
        <v>219</v>
      </c>
      <c r="D89" t="s">
        <v>74</v>
      </c>
      <c r="E89" s="13">
        <v>3</v>
      </c>
      <c r="F89" t="str">
        <f>INDEX(customer!A$1:I$1001,MATCH(Orders!C89,customer!A$1:A$1001,0),2)</f>
        <v>Beitris Keaveney</v>
      </c>
      <c r="G89" s="33" t="str">
        <f>IF(INDEX(customer!A$1:I$1001,MATCH(Orders!C89,customer!A$1:A$1001,0),3)=0,"--",INDEX(customer!A$1:I$1001,MATCH(Orders!C89,customer!A$1:A$1001,0),3))</f>
        <v>bkeaveney2f@netlog.com</v>
      </c>
      <c r="H89" t="str">
        <f>INDEX(customer!A$1:I$1001,MATCH(Orders!C89,customer!A$1:A$1001,0),7)</f>
        <v>United States</v>
      </c>
      <c r="I89" t="str">
        <f>INDEX(product!$A$1:$G$49,MATCH(Orders!D89,product!$A$1:$A$49,0),2)</f>
        <v>Ara</v>
      </c>
      <c r="J89" t="str">
        <f t="shared" si="4"/>
        <v>Arabica</v>
      </c>
      <c r="K89" s="11" t="str">
        <f>INDEX(product!$A$1:$G$49,MATCH(Orders!D89,product!$A$1:$A$49,0),3)</f>
        <v>M</v>
      </c>
      <c r="L89" t="str">
        <f t="shared" si="5"/>
        <v>Medium</v>
      </c>
      <c r="M89" s="4">
        <f>INDEX(product!$A$1:$G$49,MATCH(Orders!D89,product!$A$1:$A$49,0),4)</f>
        <v>1</v>
      </c>
      <c r="N89" s="5">
        <f>INDEX(product!$A$1:$G$49,MATCH(Orders!D89,product!$A$1:$A$49,0),5)</f>
        <v>11.25</v>
      </c>
      <c r="O89" s="5">
        <f t="shared" si="7"/>
        <v>33.75</v>
      </c>
      <c r="P89" s="11">
        <f t="shared" si="6"/>
        <v>0</v>
      </c>
      <c r="Q89" s="11"/>
      <c r="XFD89" s="35" t="s">
        <v>1951</v>
      </c>
    </row>
    <row r="90" spans="1:17 16384:16384" x14ac:dyDescent="0.25">
      <c r="A90" s="1" t="s">
        <v>220</v>
      </c>
      <c r="B90" s="3">
        <v>44284</v>
      </c>
      <c r="C90" s="1" t="s">
        <v>221</v>
      </c>
      <c r="D90" t="s">
        <v>202</v>
      </c>
      <c r="E90" s="13">
        <v>3</v>
      </c>
      <c r="F90" t="str">
        <f>INDEX(customer!A$1:I$1001,MATCH(Orders!C90,customer!A$1:A$1001,0),2)</f>
        <v>Elna Grise</v>
      </c>
      <c r="G90" s="33" t="str">
        <f>IF(INDEX(customer!A$1:I$1001,MATCH(Orders!C90,customer!A$1:A$1001,0),3)=0,"--",INDEX(customer!A$1:I$1001,MATCH(Orders!C90,customer!A$1:A$1001,0),3))</f>
        <v>egrise2g@cargocollective.com</v>
      </c>
      <c r="H90" t="str">
        <f>INDEX(customer!A$1:I$1001,MATCH(Orders!C90,customer!A$1:A$1001,0),7)</f>
        <v>United States</v>
      </c>
      <c r="I90" t="str">
        <f>INDEX(product!$A$1:$G$49,MATCH(Orders!D90,product!$A$1:$A$49,0),2)</f>
        <v>Rob</v>
      </c>
      <c r="J90" t="str">
        <f t="shared" si="4"/>
        <v>Robusta</v>
      </c>
      <c r="K90" s="11" t="str">
        <f>INDEX(product!$A$1:$G$49,MATCH(Orders!D90,product!$A$1:$A$49,0),3)</f>
        <v>L</v>
      </c>
      <c r="L90" t="str">
        <f t="shared" si="5"/>
        <v>Light</v>
      </c>
      <c r="M90" s="4">
        <f>INDEX(product!$A$1:$G$49,MATCH(Orders!D90,product!$A$1:$A$49,0),4)</f>
        <v>1</v>
      </c>
      <c r="N90" s="5">
        <f>INDEX(product!$A$1:$G$49,MATCH(Orders!D90,product!$A$1:$A$49,0),5)</f>
        <v>11.95</v>
      </c>
      <c r="O90" s="5">
        <f t="shared" si="7"/>
        <v>35.849999999999994</v>
      </c>
      <c r="P90" s="11">
        <f t="shared" si="6"/>
        <v>0</v>
      </c>
      <c r="Q90" s="11"/>
      <c r="XFD90" s="35" t="s">
        <v>1951</v>
      </c>
    </row>
    <row r="91" spans="1:17 16384:16384" x14ac:dyDescent="0.25">
      <c r="A91" s="1" t="s">
        <v>222</v>
      </c>
      <c r="B91" s="3">
        <v>44545</v>
      </c>
      <c r="C91" s="1" t="s">
        <v>223</v>
      </c>
      <c r="D91" t="s">
        <v>19</v>
      </c>
      <c r="E91" s="13">
        <v>6</v>
      </c>
      <c r="F91" t="str">
        <f>INDEX(customer!A$1:I$1001,MATCH(Orders!C91,customer!A$1:A$1001,0),2)</f>
        <v>Torie Gottelier</v>
      </c>
      <c r="G91" s="33" t="str">
        <f>IF(INDEX(customer!A$1:I$1001,MATCH(Orders!C91,customer!A$1:A$1001,0),3)=0,"--",INDEX(customer!A$1:I$1001,MATCH(Orders!C91,customer!A$1:A$1001,0),3))</f>
        <v>tgottelier2h@vistaprint.com</v>
      </c>
      <c r="H91" t="str">
        <f>INDEX(customer!A$1:I$1001,MATCH(Orders!C91,customer!A$1:A$1001,0),7)</f>
        <v>United States</v>
      </c>
      <c r="I91" t="str">
        <f>INDEX(product!$A$1:$G$49,MATCH(Orders!D91,product!$A$1:$A$49,0),2)</f>
        <v>Ara</v>
      </c>
      <c r="J91" t="str">
        <f t="shared" si="4"/>
        <v>Arabica</v>
      </c>
      <c r="K91" s="11" t="str">
        <f>INDEX(product!$A$1:$G$49,MATCH(Orders!D91,product!$A$1:$A$49,0),3)</f>
        <v>L</v>
      </c>
      <c r="L91" t="str">
        <f t="shared" si="5"/>
        <v>Light</v>
      </c>
      <c r="M91" s="4">
        <f>INDEX(product!$A$1:$G$49,MATCH(Orders!D91,product!$A$1:$A$49,0),4)</f>
        <v>1</v>
      </c>
      <c r="N91" s="5">
        <f>INDEX(product!$A$1:$G$49,MATCH(Orders!D91,product!$A$1:$A$49,0),5)</f>
        <v>12.95</v>
      </c>
      <c r="O91" s="5">
        <f t="shared" si="7"/>
        <v>77.699999999999989</v>
      </c>
      <c r="P91" s="11">
        <f t="shared" si="6"/>
        <v>0</v>
      </c>
      <c r="Q91" s="11"/>
      <c r="XFD91" s="35" t="s">
        <v>1951</v>
      </c>
    </row>
    <row r="92" spans="1:17 16384:16384" x14ac:dyDescent="0.25">
      <c r="A92" s="1" t="s">
        <v>224</v>
      </c>
      <c r="B92" s="3">
        <v>43971</v>
      </c>
      <c r="C92" s="1" t="s">
        <v>225</v>
      </c>
      <c r="D92" t="s">
        <v>19</v>
      </c>
      <c r="E92" s="13">
        <v>4</v>
      </c>
      <c r="F92" t="str">
        <f>INDEX(customer!A$1:I$1001,MATCH(Orders!C92,customer!A$1:A$1001,0),2)</f>
        <v>Loydie Langlais</v>
      </c>
      <c r="G92" s="33" t="str">
        <f>IF(INDEX(customer!A$1:I$1001,MATCH(Orders!C92,customer!A$1:A$1001,0),3)=0,"--",INDEX(customer!A$1:I$1001,MATCH(Orders!C92,customer!A$1:A$1001,0),3))</f>
        <v>--</v>
      </c>
      <c r="H92" t="str">
        <f>INDEX(customer!A$1:I$1001,MATCH(Orders!C92,customer!A$1:A$1001,0),7)</f>
        <v>Ireland</v>
      </c>
      <c r="I92" t="str">
        <f>INDEX(product!$A$1:$G$49,MATCH(Orders!D92,product!$A$1:$A$49,0),2)</f>
        <v>Ara</v>
      </c>
      <c r="J92" t="str">
        <f t="shared" si="4"/>
        <v>Arabica</v>
      </c>
      <c r="K92" s="11" t="str">
        <f>INDEX(product!$A$1:$G$49,MATCH(Orders!D92,product!$A$1:$A$49,0),3)</f>
        <v>L</v>
      </c>
      <c r="L92" t="str">
        <f t="shared" si="5"/>
        <v>Light</v>
      </c>
      <c r="M92" s="4">
        <f>INDEX(product!$A$1:$G$49,MATCH(Orders!D92,product!$A$1:$A$49,0),4)</f>
        <v>1</v>
      </c>
      <c r="N92" s="5">
        <f>INDEX(product!$A$1:$G$49,MATCH(Orders!D92,product!$A$1:$A$49,0),5)</f>
        <v>12.95</v>
      </c>
      <c r="O92" s="5">
        <f t="shared" si="7"/>
        <v>51.8</v>
      </c>
      <c r="P92" s="11">
        <f t="shared" si="6"/>
        <v>1</v>
      </c>
      <c r="Q92" s="11"/>
      <c r="XFD92" s="35" t="s">
        <v>1942</v>
      </c>
    </row>
    <row r="93" spans="1:17 16384:16384" x14ac:dyDescent="0.25">
      <c r="A93" s="1" t="s">
        <v>226</v>
      </c>
      <c r="B93" s="3">
        <v>44137</v>
      </c>
      <c r="C93" s="1" t="s">
        <v>227</v>
      </c>
      <c r="D93" t="s">
        <v>184</v>
      </c>
      <c r="E93" s="13">
        <v>4</v>
      </c>
      <c r="F93" t="str">
        <f>INDEX(customer!A$1:I$1001,MATCH(Orders!C93,customer!A$1:A$1001,0),2)</f>
        <v>Adham Greenhead</v>
      </c>
      <c r="G93" s="33" t="str">
        <f>IF(INDEX(customer!A$1:I$1001,MATCH(Orders!C93,customer!A$1:A$1001,0),3)=0,"--",INDEX(customer!A$1:I$1001,MATCH(Orders!C93,customer!A$1:A$1001,0),3))</f>
        <v>agreenhead2j@dailymail.co.uk</v>
      </c>
      <c r="H93" t="str">
        <f>INDEX(customer!A$1:I$1001,MATCH(Orders!C93,customer!A$1:A$1001,0),7)</f>
        <v>United States</v>
      </c>
      <c r="I93" t="str">
        <f>INDEX(product!$A$1:$G$49,MATCH(Orders!D93,product!$A$1:$A$49,0),2)</f>
        <v>Ara</v>
      </c>
      <c r="J93" t="str">
        <f t="shared" si="4"/>
        <v>Arabica</v>
      </c>
      <c r="K93" s="11" t="str">
        <f>INDEX(product!$A$1:$G$49,MATCH(Orders!D93,product!$A$1:$A$49,0),3)</f>
        <v>M</v>
      </c>
      <c r="L93" t="str">
        <f t="shared" si="5"/>
        <v>Medium</v>
      </c>
      <c r="M93" s="4">
        <f>INDEX(product!$A$1:$G$49,MATCH(Orders!D93,product!$A$1:$A$49,0),4)</f>
        <v>2.5</v>
      </c>
      <c r="N93" s="5">
        <f>INDEX(product!$A$1:$G$49,MATCH(Orders!D93,product!$A$1:$A$49,0),5)</f>
        <v>25.874999999999996</v>
      </c>
      <c r="O93" s="5">
        <f t="shared" si="7"/>
        <v>103.49999999999999</v>
      </c>
      <c r="P93" s="11">
        <f t="shared" si="6"/>
        <v>0</v>
      </c>
      <c r="Q93" s="11"/>
      <c r="XFD93" s="35" t="s">
        <v>1951</v>
      </c>
    </row>
    <row r="94" spans="1:17 16384:16384" x14ac:dyDescent="0.25">
      <c r="A94" s="1" t="s">
        <v>228</v>
      </c>
      <c r="B94" s="3">
        <v>44037</v>
      </c>
      <c r="C94" s="1" t="s">
        <v>229</v>
      </c>
      <c r="D94" t="s">
        <v>150</v>
      </c>
      <c r="E94" s="13">
        <v>3</v>
      </c>
      <c r="F94" t="str">
        <f>INDEX(customer!A$1:I$1001,MATCH(Orders!C94,customer!A$1:A$1001,0),2)</f>
        <v>Hamish MacSherry</v>
      </c>
      <c r="G94" s="33" t="str">
        <f>IF(INDEX(customer!A$1:I$1001,MATCH(Orders!C94,customer!A$1:A$1001,0),3)=0,"--",INDEX(customer!A$1:I$1001,MATCH(Orders!C94,customer!A$1:A$1001,0),3))</f>
        <v>--</v>
      </c>
      <c r="H94" t="str">
        <f>INDEX(customer!A$1:I$1001,MATCH(Orders!C94,customer!A$1:A$1001,0),7)</f>
        <v>United States</v>
      </c>
      <c r="I94" t="str">
        <f>INDEX(product!$A$1:$G$49,MATCH(Orders!D94,product!$A$1:$A$49,0),2)</f>
        <v>Exc</v>
      </c>
      <c r="J94" t="str">
        <f t="shared" si="4"/>
        <v>Excelsa</v>
      </c>
      <c r="K94" s="11" t="str">
        <f>INDEX(product!$A$1:$G$49,MATCH(Orders!D94,product!$A$1:$A$49,0),3)</f>
        <v>L</v>
      </c>
      <c r="L94" t="str">
        <f t="shared" si="5"/>
        <v>Light</v>
      </c>
      <c r="M94" s="4">
        <f>INDEX(product!$A$1:$G$49,MATCH(Orders!D94,product!$A$1:$A$49,0),4)</f>
        <v>1</v>
      </c>
      <c r="N94" s="5">
        <f>INDEX(product!$A$1:$G$49,MATCH(Orders!D94,product!$A$1:$A$49,0),5)</f>
        <v>14.85</v>
      </c>
      <c r="O94" s="5">
        <f t="shared" si="7"/>
        <v>44.55</v>
      </c>
      <c r="P94" s="11">
        <f t="shared" si="6"/>
        <v>1</v>
      </c>
      <c r="Q94" s="11"/>
      <c r="XFD94" s="35" t="s">
        <v>1942</v>
      </c>
    </row>
    <row r="95" spans="1:17 16384:16384" x14ac:dyDescent="0.25">
      <c r="A95" s="1" t="s">
        <v>230</v>
      </c>
      <c r="B95" s="3">
        <v>43538</v>
      </c>
      <c r="C95" s="1" t="s">
        <v>231</v>
      </c>
      <c r="D95" t="s">
        <v>189</v>
      </c>
      <c r="E95" s="13">
        <v>4</v>
      </c>
      <c r="F95" t="str">
        <f>INDEX(customer!A$1:I$1001,MATCH(Orders!C95,customer!A$1:A$1001,0),2)</f>
        <v>Else Langcaster</v>
      </c>
      <c r="G95" s="33" t="str">
        <f>IF(INDEX(customer!A$1:I$1001,MATCH(Orders!C95,customer!A$1:A$1001,0),3)=0,"--",INDEX(customer!A$1:I$1001,MATCH(Orders!C95,customer!A$1:A$1001,0),3))</f>
        <v>elangcaster2l@spotify.com</v>
      </c>
      <c r="H95" t="str">
        <f>INDEX(customer!A$1:I$1001,MATCH(Orders!C95,customer!A$1:A$1001,0),7)</f>
        <v>United Kingdom</v>
      </c>
      <c r="I95" t="str">
        <f>INDEX(product!$A$1:$G$49,MATCH(Orders!D95,product!$A$1:$A$49,0),2)</f>
        <v>Exc</v>
      </c>
      <c r="J95" t="str">
        <f t="shared" si="4"/>
        <v>Excelsa</v>
      </c>
      <c r="K95" s="11" t="str">
        <f>INDEX(product!$A$1:$G$49,MATCH(Orders!D95,product!$A$1:$A$49,0),3)</f>
        <v>L</v>
      </c>
      <c r="L95" t="str">
        <f t="shared" si="5"/>
        <v>Light</v>
      </c>
      <c r="M95" s="4">
        <f>INDEX(product!$A$1:$G$49,MATCH(Orders!D95,product!$A$1:$A$49,0),4)</f>
        <v>0.5</v>
      </c>
      <c r="N95" s="5">
        <f>INDEX(product!$A$1:$G$49,MATCH(Orders!D95,product!$A$1:$A$49,0),5)</f>
        <v>8.91</v>
      </c>
      <c r="O95" s="5">
        <f t="shared" si="7"/>
        <v>35.64</v>
      </c>
      <c r="P95" s="11">
        <f t="shared" si="6"/>
        <v>1</v>
      </c>
      <c r="Q95" s="11"/>
      <c r="XFD95" s="35" t="s">
        <v>1942</v>
      </c>
    </row>
    <row r="96" spans="1:17 16384:16384" x14ac:dyDescent="0.25">
      <c r="A96" s="1" t="s">
        <v>232</v>
      </c>
      <c r="B96" s="3">
        <v>44014</v>
      </c>
      <c r="C96" s="1" t="s">
        <v>233</v>
      </c>
      <c r="D96" t="s">
        <v>67</v>
      </c>
      <c r="E96" s="13">
        <v>6</v>
      </c>
      <c r="F96" t="str">
        <f>INDEX(customer!A$1:I$1001,MATCH(Orders!C96,customer!A$1:A$1001,0),2)</f>
        <v>Rudy Farquharson</v>
      </c>
      <c r="G96" s="33" t="str">
        <f>IF(INDEX(customer!A$1:I$1001,MATCH(Orders!C96,customer!A$1:A$1001,0),3)=0,"--",INDEX(customer!A$1:I$1001,MATCH(Orders!C96,customer!A$1:A$1001,0),3))</f>
        <v>--</v>
      </c>
      <c r="H96" t="str">
        <f>INDEX(customer!A$1:I$1001,MATCH(Orders!C96,customer!A$1:A$1001,0),7)</f>
        <v>Ireland</v>
      </c>
      <c r="I96" t="str">
        <f>INDEX(product!$A$1:$G$49,MATCH(Orders!D96,product!$A$1:$A$49,0),2)</f>
        <v>Ara</v>
      </c>
      <c r="J96" t="str">
        <f t="shared" si="4"/>
        <v>Arabica</v>
      </c>
      <c r="K96" s="11" t="str">
        <f>INDEX(product!$A$1:$G$49,MATCH(Orders!D96,product!$A$1:$A$49,0),3)</f>
        <v>D</v>
      </c>
      <c r="L96" t="str">
        <f t="shared" si="5"/>
        <v>Dark</v>
      </c>
      <c r="M96" s="4">
        <f>INDEX(product!$A$1:$G$49,MATCH(Orders!D96,product!$A$1:$A$49,0),4)</f>
        <v>0.2</v>
      </c>
      <c r="N96" s="5">
        <f>INDEX(product!$A$1:$G$49,MATCH(Orders!D96,product!$A$1:$A$49,0),5)</f>
        <v>2.9849999999999999</v>
      </c>
      <c r="O96" s="5">
        <f t="shared" si="7"/>
        <v>17.91</v>
      </c>
      <c r="P96" s="11">
        <f t="shared" si="6"/>
        <v>1</v>
      </c>
      <c r="Q96" s="11"/>
      <c r="XFD96" s="35" t="s">
        <v>1942</v>
      </c>
    </row>
    <row r="97" spans="1:17 16384:16384" x14ac:dyDescent="0.25">
      <c r="A97" s="1" t="s">
        <v>234</v>
      </c>
      <c r="B97" s="3">
        <v>43816</v>
      </c>
      <c r="C97" s="1" t="s">
        <v>235</v>
      </c>
      <c r="D97" t="s">
        <v>184</v>
      </c>
      <c r="E97" s="13">
        <v>6</v>
      </c>
      <c r="F97" t="str">
        <f>INDEX(customer!A$1:I$1001,MATCH(Orders!C97,customer!A$1:A$1001,0),2)</f>
        <v>Norene Magauran</v>
      </c>
      <c r="G97" s="33" t="str">
        <f>IF(INDEX(customer!A$1:I$1001,MATCH(Orders!C97,customer!A$1:A$1001,0),3)=0,"--",INDEX(customer!A$1:I$1001,MATCH(Orders!C97,customer!A$1:A$1001,0),3))</f>
        <v>nmagauran2n@51.la</v>
      </c>
      <c r="H97" t="str">
        <f>INDEX(customer!A$1:I$1001,MATCH(Orders!C97,customer!A$1:A$1001,0),7)</f>
        <v>United States</v>
      </c>
      <c r="I97" t="str">
        <f>INDEX(product!$A$1:$G$49,MATCH(Orders!D97,product!$A$1:$A$49,0),2)</f>
        <v>Ara</v>
      </c>
      <c r="J97" t="str">
        <f t="shared" si="4"/>
        <v>Arabica</v>
      </c>
      <c r="K97" s="11" t="str">
        <f>INDEX(product!$A$1:$G$49,MATCH(Orders!D97,product!$A$1:$A$49,0),3)</f>
        <v>M</v>
      </c>
      <c r="L97" t="str">
        <f t="shared" si="5"/>
        <v>Medium</v>
      </c>
      <c r="M97" s="4">
        <f>INDEX(product!$A$1:$G$49,MATCH(Orders!D97,product!$A$1:$A$49,0),4)</f>
        <v>2.5</v>
      </c>
      <c r="N97" s="5">
        <f>INDEX(product!$A$1:$G$49,MATCH(Orders!D97,product!$A$1:$A$49,0),5)</f>
        <v>25.874999999999996</v>
      </c>
      <c r="O97" s="5">
        <f t="shared" si="7"/>
        <v>155.24999999999997</v>
      </c>
      <c r="P97" s="11">
        <f t="shared" si="6"/>
        <v>0</v>
      </c>
      <c r="Q97" s="11"/>
      <c r="XFD97" s="35" t="s">
        <v>1951</v>
      </c>
    </row>
    <row r="98" spans="1:17 16384:16384" x14ac:dyDescent="0.25">
      <c r="A98" s="1" t="s">
        <v>236</v>
      </c>
      <c r="B98" s="3">
        <v>44171</v>
      </c>
      <c r="C98" s="1" t="s">
        <v>237</v>
      </c>
      <c r="D98" t="s">
        <v>67</v>
      </c>
      <c r="E98" s="13">
        <v>2</v>
      </c>
      <c r="F98" t="str">
        <f>INDEX(customer!A$1:I$1001,MATCH(Orders!C98,customer!A$1:A$1001,0),2)</f>
        <v>Vicki Kirdsch</v>
      </c>
      <c r="G98" s="33" t="str">
        <f>IF(INDEX(customer!A$1:I$1001,MATCH(Orders!C98,customer!A$1:A$1001,0),3)=0,"--",INDEX(customer!A$1:I$1001,MATCH(Orders!C98,customer!A$1:A$1001,0),3))</f>
        <v>vkirdsch2o@google.fr</v>
      </c>
      <c r="H98" t="str">
        <f>INDEX(customer!A$1:I$1001,MATCH(Orders!C98,customer!A$1:A$1001,0),7)</f>
        <v>United States</v>
      </c>
      <c r="I98" t="str">
        <f>INDEX(product!$A$1:$G$49,MATCH(Orders!D98,product!$A$1:$A$49,0),2)</f>
        <v>Ara</v>
      </c>
      <c r="J98" t="str">
        <f t="shared" si="4"/>
        <v>Arabica</v>
      </c>
      <c r="K98" s="11" t="str">
        <f>INDEX(product!$A$1:$G$49,MATCH(Orders!D98,product!$A$1:$A$49,0),3)</f>
        <v>D</v>
      </c>
      <c r="L98" t="str">
        <f t="shared" si="5"/>
        <v>Dark</v>
      </c>
      <c r="M98" s="4">
        <f>INDEX(product!$A$1:$G$49,MATCH(Orders!D98,product!$A$1:$A$49,0),4)</f>
        <v>0.2</v>
      </c>
      <c r="N98" s="5">
        <f>INDEX(product!$A$1:$G$49,MATCH(Orders!D98,product!$A$1:$A$49,0),5)</f>
        <v>2.9849999999999999</v>
      </c>
      <c r="O98" s="5">
        <f t="shared" si="7"/>
        <v>5.97</v>
      </c>
      <c r="P98" s="11">
        <f t="shared" si="6"/>
        <v>0</v>
      </c>
      <c r="Q98" s="11"/>
      <c r="XFD98" s="35" t="s">
        <v>1951</v>
      </c>
    </row>
    <row r="99" spans="1:17 16384:16384" x14ac:dyDescent="0.25">
      <c r="A99" s="1" t="s">
        <v>238</v>
      </c>
      <c r="B99" s="3">
        <v>44259</v>
      </c>
      <c r="C99" s="1" t="s">
        <v>239</v>
      </c>
      <c r="D99" t="s">
        <v>80</v>
      </c>
      <c r="E99" s="13">
        <v>2</v>
      </c>
      <c r="F99" t="str">
        <f>INDEX(customer!A$1:I$1001,MATCH(Orders!C99,customer!A$1:A$1001,0),2)</f>
        <v>Ilysa Whapple</v>
      </c>
      <c r="G99" s="33" t="str">
        <f>IF(INDEX(customer!A$1:I$1001,MATCH(Orders!C99,customer!A$1:A$1001,0),3)=0,"--",INDEX(customer!A$1:I$1001,MATCH(Orders!C99,customer!A$1:A$1001,0),3))</f>
        <v>iwhapple2p@com.com</v>
      </c>
      <c r="H99" t="str">
        <f>INDEX(customer!A$1:I$1001,MATCH(Orders!C99,customer!A$1:A$1001,0),7)</f>
        <v>United States</v>
      </c>
      <c r="I99" t="str">
        <f>INDEX(product!$A$1:$G$49,MATCH(Orders!D99,product!$A$1:$A$49,0),2)</f>
        <v>Ara</v>
      </c>
      <c r="J99" t="str">
        <f t="shared" si="4"/>
        <v>Arabica</v>
      </c>
      <c r="K99" s="11" t="str">
        <f>INDEX(product!$A$1:$G$49,MATCH(Orders!D99,product!$A$1:$A$49,0),3)</f>
        <v>M</v>
      </c>
      <c r="L99" t="str">
        <f t="shared" si="5"/>
        <v>Medium</v>
      </c>
      <c r="M99" s="4">
        <f>INDEX(product!$A$1:$G$49,MATCH(Orders!D99,product!$A$1:$A$49,0),4)</f>
        <v>0.5</v>
      </c>
      <c r="N99" s="5">
        <f>INDEX(product!$A$1:$G$49,MATCH(Orders!D99,product!$A$1:$A$49,0),5)</f>
        <v>6.75</v>
      </c>
      <c r="O99" s="5">
        <f t="shared" si="7"/>
        <v>13.5</v>
      </c>
      <c r="P99" s="11">
        <f t="shared" si="6"/>
        <v>0</v>
      </c>
      <c r="Q99" s="11"/>
      <c r="XFD99" s="35" t="s">
        <v>1951</v>
      </c>
    </row>
    <row r="100" spans="1:17 16384:16384" x14ac:dyDescent="0.25">
      <c r="A100" s="1" t="s">
        <v>240</v>
      </c>
      <c r="B100" s="3">
        <v>44394</v>
      </c>
      <c r="C100" s="1" t="s">
        <v>241</v>
      </c>
      <c r="D100" t="s">
        <v>67</v>
      </c>
      <c r="E100" s="13">
        <v>1</v>
      </c>
      <c r="F100" t="str">
        <f>INDEX(customer!A$1:I$1001,MATCH(Orders!C100,customer!A$1:A$1001,0),2)</f>
        <v>Ruy Cancellieri</v>
      </c>
      <c r="G100" s="33" t="str">
        <f>IF(INDEX(customer!A$1:I$1001,MATCH(Orders!C100,customer!A$1:A$1001,0),3)=0,"--",INDEX(customer!A$1:I$1001,MATCH(Orders!C100,customer!A$1:A$1001,0),3))</f>
        <v>--</v>
      </c>
      <c r="H100" t="str">
        <f>INDEX(customer!A$1:I$1001,MATCH(Orders!C100,customer!A$1:A$1001,0),7)</f>
        <v>Ireland</v>
      </c>
      <c r="I100" t="str">
        <f>INDEX(product!$A$1:$G$49,MATCH(Orders!D100,product!$A$1:$A$49,0),2)</f>
        <v>Ara</v>
      </c>
      <c r="J100" t="str">
        <f t="shared" si="4"/>
        <v>Arabica</v>
      </c>
      <c r="K100" s="11" t="str">
        <f>INDEX(product!$A$1:$G$49,MATCH(Orders!D100,product!$A$1:$A$49,0),3)</f>
        <v>D</v>
      </c>
      <c r="L100" t="str">
        <f t="shared" si="5"/>
        <v>Dark</v>
      </c>
      <c r="M100" s="4">
        <f>INDEX(product!$A$1:$G$49,MATCH(Orders!D100,product!$A$1:$A$49,0),4)</f>
        <v>0.2</v>
      </c>
      <c r="N100" s="5">
        <f>INDEX(product!$A$1:$G$49,MATCH(Orders!D100,product!$A$1:$A$49,0),5)</f>
        <v>2.9849999999999999</v>
      </c>
      <c r="O100" s="5">
        <f t="shared" si="7"/>
        <v>2.9849999999999999</v>
      </c>
      <c r="P100" s="11">
        <f t="shared" si="6"/>
        <v>0</v>
      </c>
      <c r="Q100" s="11"/>
      <c r="XFD100" s="35" t="s">
        <v>1951</v>
      </c>
    </row>
    <row r="101" spans="1:17 16384:16384" x14ac:dyDescent="0.25">
      <c r="A101" s="1" t="s">
        <v>242</v>
      </c>
      <c r="B101" s="3">
        <v>44139</v>
      </c>
      <c r="C101" s="1" t="s">
        <v>243</v>
      </c>
      <c r="D101" t="s">
        <v>90</v>
      </c>
      <c r="E101" s="13">
        <v>3</v>
      </c>
      <c r="F101" t="str">
        <f>INDEX(customer!A$1:I$1001,MATCH(Orders!C101,customer!A$1:A$1001,0),2)</f>
        <v>Aube Follett</v>
      </c>
      <c r="G101" s="33" t="str">
        <f>IF(INDEX(customer!A$1:I$1001,MATCH(Orders!C101,customer!A$1:A$1001,0),3)=0,"--",INDEX(customer!A$1:I$1001,MATCH(Orders!C101,customer!A$1:A$1001,0),3))</f>
        <v>--</v>
      </c>
      <c r="H101" t="str">
        <f>INDEX(customer!A$1:I$1001,MATCH(Orders!C101,customer!A$1:A$1001,0),7)</f>
        <v>United States</v>
      </c>
      <c r="I101" t="str">
        <f>INDEX(product!$A$1:$G$49,MATCH(Orders!D101,product!$A$1:$A$49,0),2)</f>
        <v>Lib</v>
      </c>
      <c r="J101" t="str">
        <f t="shared" si="4"/>
        <v>Liberica</v>
      </c>
      <c r="K101" s="11" t="str">
        <f>INDEX(product!$A$1:$G$49,MATCH(Orders!D101,product!$A$1:$A$49,0),3)</f>
        <v>M</v>
      </c>
      <c r="L101" t="str">
        <f t="shared" si="5"/>
        <v>Medium</v>
      </c>
      <c r="M101" s="4">
        <f>INDEX(product!$A$1:$G$49,MATCH(Orders!D101,product!$A$1:$A$49,0),4)</f>
        <v>0.2</v>
      </c>
      <c r="N101" s="5">
        <f>INDEX(product!$A$1:$G$49,MATCH(Orders!D101,product!$A$1:$A$49,0),5)</f>
        <v>4.3650000000000002</v>
      </c>
      <c r="O101" s="5">
        <f t="shared" si="7"/>
        <v>13.095000000000001</v>
      </c>
      <c r="P101" s="11">
        <f t="shared" si="6"/>
        <v>1</v>
      </c>
      <c r="Q101" s="11"/>
      <c r="XFD101" s="35" t="s">
        <v>1942</v>
      </c>
    </row>
    <row r="102" spans="1:17 16384:16384" x14ac:dyDescent="0.25">
      <c r="A102" s="1" t="s">
        <v>244</v>
      </c>
      <c r="B102" s="3">
        <v>44291</v>
      </c>
      <c r="C102" s="1" t="s">
        <v>245</v>
      </c>
      <c r="D102" t="s">
        <v>128</v>
      </c>
      <c r="E102" s="13">
        <v>2</v>
      </c>
      <c r="F102" t="str">
        <f>INDEX(customer!A$1:I$1001,MATCH(Orders!C102,customer!A$1:A$1001,0),2)</f>
        <v>Rudiger Di Bartolomeo</v>
      </c>
      <c r="G102" s="33" t="str">
        <f>IF(INDEX(customer!A$1:I$1001,MATCH(Orders!C102,customer!A$1:A$1001,0),3)=0,"--",INDEX(customer!A$1:I$1001,MATCH(Orders!C102,customer!A$1:A$1001,0),3))</f>
        <v>--</v>
      </c>
      <c r="H102" t="str">
        <f>INDEX(customer!A$1:I$1001,MATCH(Orders!C102,customer!A$1:A$1001,0),7)</f>
        <v>United States</v>
      </c>
      <c r="I102" t="str">
        <f>INDEX(product!$A$1:$G$49,MATCH(Orders!D102,product!$A$1:$A$49,0),2)</f>
        <v>Ara</v>
      </c>
      <c r="J102" t="str">
        <f t="shared" si="4"/>
        <v>Arabica</v>
      </c>
      <c r="K102" s="11" t="str">
        <f>INDEX(product!$A$1:$G$49,MATCH(Orders!D102,product!$A$1:$A$49,0),3)</f>
        <v>L</v>
      </c>
      <c r="L102" t="str">
        <f t="shared" si="5"/>
        <v>Light</v>
      </c>
      <c r="M102" s="4">
        <f>INDEX(product!$A$1:$G$49,MATCH(Orders!D102,product!$A$1:$A$49,0),4)</f>
        <v>0.2</v>
      </c>
      <c r="N102" s="5">
        <f>INDEX(product!$A$1:$G$49,MATCH(Orders!D102,product!$A$1:$A$49,0),5)</f>
        <v>3.8849999999999998</v>
      </c>
      <c r="O102" s="5">
        <f t="shared" si="7"/>
        <v>7.77</v>
      </c>
      <c r="P102" s="11">
        <f t="shared" si="6"/>
        <v>1</v>
      </c>
      <c r="Q102" s="11"/>
      <c r="XFD102" s="35" t="s">
        <v>1942</v>
      </c>
    </row>
    <row r="103" spans="1:17 16384:16384" x14ac:dyDescent="0.25">
      <c r="A103" s="1" t="s">
        <v>246</v>
      </c>
      <c r="B103" s="3">
        <v>43891</v>
      </c>
      <c r="C103" s="1" t="s">
        <v>247</v>
      </c>
      <c r="D103" t="s">
        <v>122</v>
      </c>
      <c r="E103" s="13">
        <v>5</v>
      </c>
      <c r="F103" t="str">
        <f>INDEX(customer!A$1:I$1001,MATCH(Orders!C103,customer!A$1:A$1001,0),2)</f>
        <v>Nickey Youles</v>
      </c>
      <c r="G103" s="33" t="str">
        <f>IF(INDEX(customer!A$1:I$1001,MATCH(Orders!C103,customer!A$1:A$1001,0),3)=0,"--",INDEX(customer!A$1:I$1001,MATCH(Orders!C103,customer!A$1:A$1001,0),3))</f>
        <v>nyoules2t@reference.com</v>
      </c>
      <c r="H103" t="str">
        <f>INDEX(customer!A$1:I$1001,MATCH(Orders!C103,customer!A$1:A$1001,0),7)</f>
        <v>Ireland</v>
      </c>
      <c r="I103" t="str">
        <f>INDEX(product!$A$1:$G$49,MATCH(Orders!D103,product!$A$1:$A$49,0),2)</f>
        <v>Lib</v>
      </c>
      <c r="J103" t="str">
        <f t="shared" si="4"/>
        <v>Liberica</v>
      </c>
      <c r="K103" s="11" t="str">
        <f>INDEX(product!$A$1:$G$49,MATCH(Orders!D103,product!$A$1:$A$49,0),3)</f>
        <v>D</v>
      </c>
      <c r="L103" t="str">
        <f t="shared" si="5"/>
        <v>Dark</v>
      </c>
      <c r="M103" s="4">
        <f>INDEX(product!$A$1:$G$49,MATCH(Orders!D103,product!$A$1:$A$49,0),4)</f>
        <v>2.5</v>
      </c>
      <c r="N103" s="5">
        <f>INDEX(product!$A$1:$G$49,MATCH(Orders!D103,product!$A$1:$A$49,0),5)</f>
        <v>29.784999999999997</v>
      </c>
      <c r="O103" s="5">
        <f t="shared" si="7"/>
        <v>148.92499999999998</v>
      </c>
      <c r="P103" s="11">
        <f t="shared" si="6"/>
        <v>1</v>
      </c>
      <c r="Q103" s="11"/>
      <c r="XFD103" s="35" t="s">
        <v>1942</v>
      </c>
    </row>
    <row r="104" spans="1:17 16384:16384" x14ac:dyDescent="0.25">
      <c r="A104" s="1" t="s">
        <v>248</v>
      </c>
      <c r="B104" s="3">
        <v>44488</v>
      </c>
      <c r="C104" s="1" t="s">
        <v>249</v>
      </c>
      <c r="D104" t="s">
        <v>26</v>
      </c>
      <c r="E104" s="13">
        <v>3</v>
      </c>
      <c r="F104" t="str">
        <f>INDEX(customer!A$1:I$1001,MATCH(Orders!C104,customer!A$1:A$1001,0),2)</f>
        <v>Dyanna Aizikovitz</v>
      </c>
      <c r="G104" s="33" t="str">
        <f>IF(INDEX(customer!A$1:I$1001,MATCH(Orders!C104,customer!A$1:A$1001,0),3)=0,"--",INDEX(customer!A$1:I$1001,MATCH(Orders!C104,customer!A$1:A$1001,0),3))</f>
        <v>daizikovitz2u@answers.com</v>
      </c>
      <c r="H104" t="str">
        <f>INDEX(customer!A$1:I$1001,MATCH(Orders!C104,customer!A$1:A$1001,0),7)</f>
        <v>Ireland</v>
      </c>
      <c r="I104" t="str">
        <f>INDEX(product!$A$1:$G$49,MATCH(Orders!D104,product!$A$1:$A$49,0),2)</f>
        <v>Lib</v>
      </c>
      <c r="J104" t="str">
        <f t="shared" si="4"/>
        <v>Liberica</v>
      </c>
      <c r="K104" s="11" t="str">
        <f>INDEX(product!$A$1:$G$49,MATCH(Orders!D104,product!$A$1:$A$49,0),3)</f>
        <v>D</v>
      </c>
      <c r="L104" t="str">
        <f t="shared" si="5"/>
        <v>Dark</v>
      </c>
      <c r="M104" s="4">
        <f>INDEX(product!$A$1:$G$49,MATCH(Orders!D104,product!$A$1:$A$49,0),4)</f>
        <v>1</v>
      </c>
      <c r="N104" s="5">
        <f>INDEX(product!$A$1:$G$49,MATCH(Orders!D104,product!$A$1:$A$49,0),5)</f>
        <v>12.95</v>
      </c>
      <c r="O104" s="5">
        <f t="shared" si="7"/>
        <v>38.849999999999994</v>
      </c>
      <c r="P104" s="11">
        <f t="shared" si="6"/>
        <v>1</v>
      </c>
      <c r="Q104" s="11"/>
      <c r="XFD104" s="35" t="s">
        <v>1942</v>
      </c>
    </row>
    <row r="105" spans="1:17 16384:16384" x14ac:dyDescent="0.25">
      <c r="A105" s="1" t="s">
        <v>250</v>
      </c>
      <c r="B105" s="3">
        <v>44750</v>
      </c>
      <c r="C105" s="1" t="s">
        <v>251</v>
      </c>
      <c r="D105" t="s">
        <v>175</v>
      </c>
      <c r="E105" s="13">
        <v>4</v>
      </c>
      <c r="F105" t="str">
        <f>INDEX(customer!A$1:I$1001,MATCH(Orders!C105,customer!A$1:A$1001,0),2)</f>
        <v>Bram Revel</v>
      </c>
      <c r="G105" s="33" t="str">
        <f>IF(INDEX(customer!A$1:I$1001,MATCH(Orders!C105,customer!A$1:A$1001,0),3)=0,"--",INDEX(customer!A$1:I$1001,MATCH(Orders!C105,customer!A$1:A$1001,0),3))</f>
        <v>brevel2v@fastcompany.com</v>
      </c>
      <c r="H105" t="str">
        <f>INDEX(customer!A$1:I$1001,MATCH(Orders!C105,customer!A$1:A$1001,0),7)</f>
        <v>United States</v>
      </c>
      <c r="I105" t="str">
        <f>INDEX(product!$A$1:$G$49,MATCH(Orders!D105,product!$A$1:$A$49,0),2)</f>
        <v>Rob</v>
      </c>
      <c r="J105" t="str">
        <f t="shared" si="4"/>
        <v>Robusta</v>
      </c>
      <c r="K105" s="11" t="str">
        <f>INDEX(product!$A$1:$G$49,MATCH(Orders!D105,product!$A$1:$A$49,0),3)</f>
        <v>M</v>
      </c>
      <c r="L105" t="str">
        <f t="shared" si="5"/>
        <v>Medium</v>
      </c>
      <c r="M105" s="4">
        <f>INDEX(product!$A$1:$G$49,MATCH(Orders!D105,product!$A$1:$A$49,0),4)</f>
        <v>0.2</v>
      </c>
      <c r="N105" s="5">
        <f>INDEX(product!$A$1:$G$49,MATCH(Orders!D105,product!$A$1:$A$49,0),5)</f>
        <v>2.9849999999999999</v>
      </c>
      <c r="O105" s="5">
        <f t="shared" si="7"/>
        <v>11.94</v>
      </c>
      <c r="P105" s="11">
        <f t="shared" si="6"/>
        <v>0</v>
      </c>
      <c r="Q105" s="11"/>
      <c r="XFD105" s="35" t="s">
        <v>1951</v>
      </c>
    </row>
    <row r="106" spans="1:17 16384:16384" x14ac:dyDescent="0.25">
      <c r="A106" s="1" t="s">
        <v>252</v>
      </c>
      <c r="B106" s="3">
        <v>43694</v>
      </c>
      <c r="C106" s="1" t="s">
        <v>253</v>
      </c>
      <c r="D106" t="s">
        <v>109</v>
      </c>
      <c r="E106" s="13">
        <v>6</v>
      </c>
      <c r="F106" t="str">
        <f>INDEX(customer!A$1:I$1001,MATCH(Orders!C106,customer!A$1:A$1001,0),2)</f>
        <v>Emiline Priddis</v>
      </c>
      <c r="G106" s="33" t="str">
        <f>IF(INDEX(customer!A$1:I$1001,MATCH(Orders!C106,customer!A$1:A$1001,0),3)=0,"--",INDEX(customer!A$1:I$1001,MATCH(Orders!C106,customer!A$1:A$1001,0),3))</f>
        <v>epriddis2w@nationalgeographic.com</v>
      </c>
      <c r="H106" t="str">
        <f>INDEX(customer!A$1:I$1001,MATCH(Orders!C106,customer!A$1:A$1001,0),7)</f>
        <v>United States</v>
      </c>
      <c r="I106" t="str">
        <f>INDEX(product!$A$1:$G$49,MATCH(Orders!D106,product!$A$1:$A$49,0),2)</f>
        <v>Lib</v>
      </c>
      <c r="J106" t="str">
        <f t="shared" si="4"/>
        <v>Liberica</v>
      </c>
      <c r="K106" s="11" t="str">
        <f>INDEX(product!$A$1:$G$49,MATCH(Orders!D106,product!$A$1:$A$49,0),3)</f>
        <v>M</v>
      </c>
      <c r="L106" t="str">
        <f t="shared" si="5"/>
        <v>Medium</v>
      </c>
      <c r="M106" s="4">
        <f>INDEX(product!$A$1:$G$49,MATCH(Orders!D106,product!$A$1:$A$49,0),4)</f>
        <v>1</v>
      </c>
      <c r="N106" s="5">
        <f>INDEX(product!$A$1:$G$49,MATCH(Orders!D106,product!$A$1:$A$49,0),5)</f>
        <v>14.55</v>
      </c>
      <c r="O106" s="5">
        <f t="shared" si="7"/>
        <v>87.300000000000011</v>
      </c>
      <c r="P106" s="11">
        <f t="shared" si="6"/>
        <v>0</v>
      </c>
      <c r="Q106" s="11"/>
      <c r="XFD106" s="35" t="s">
        <v>1951</v>
      </c>
    </row>
    <row r="107" spans="1:17 16384:16384" x14ac:dyDescent="0.25">
      <c r="A107" s="1" t="s">
        <v>254</v>
      </c>
      <c r="B107" s="3">
        <v>43982</v>
      </c>
      <c r="C107" s="1" t="s">
        <v>255</v>
      </c>
      <c r="D107" t="s">
        <v>80</v>
      </c>
      <c r="E107" s="13">
        <v>6</v>
      </c>
      <c r="F107" t="str">
        <f>INDEX(customer!A$1:I$1001,MATCH(Orders!C107,customer!A$1:A$1001,0),2)</f>
        <v>Queenie Veel</v>
      </c>
      <c r="G107" s="33" t="str">
        <f>IF(INDEX(customer!A$1:I$1001,MATCH(Orders!C107,customer!A$1:A$1001,0),3)=0,"--",INDEX(customer!A$1:I$1001,MATCH(Orders!C107,customer!A$1:A$1001,0),3))</f>
        <v>qveel2x@jugem.jp</v>
      </c>
      <c r="H107" t="str">
        <f>INDEX(customer!A$1:I$1001,MATCH(Orders!C107,customer!A$1:A$1001,0),7)</f>
        <v>United States</v>
      </c>
      <c r="I107" t="str">
        <f>INDEX(product!$A$1:$G$49,MATCH(Orders!D107,product!$A$1:$A$49,0),2)</f>
        <v>Ara</v>
      </c>
      <c r="J107" t="str">
        <f t="shared" si="4"/>
        <v>Arabica</v>
      </c>
      <c r="K107" s="11" t="str">
        <f>INDEX(product!$A$1:$G$49,MATCH(Orders!D107,product!$A$1:$A$49,0),3)</f>
        <v>M</v>
      </c>
      <c r="L107" t="str">
        <f t="shared" si="5"/>
        <v>Medium</v>
      </c>
      <c r="M107" s="4">
        <f>INDEX(product!$A$1:$G$49,MATCH(Orders!D107,product!$A$1:$A$49,0),4)</f>
        <v>0.5</v>
      </c>
      <c r="N107" s="5">
        <f>INDEX(product!$A$1:$G$49,MATCH(Orders!D107,product!$A$1:$A$49,0),5)</f>
        <v>6.75</v>
      </c>
      <c r="O107" s="5">
        <f t="shared" si="7"/>
        <v>40.5</v>
      </c>
      <c r="P107" s="11">
        <f t="shared" si="6"/>
        <v>1</v>
      </c>
      <c r="Q107" s="11"/>
      <c r="XFD107" s="35" t="s">
        <v>1942</v>
      </c>
    </row>
    <row r="108" spans="1:17 16384:16384" x14ac:dyDescent="0.25">
      <c r="A108" s="1" t="s">
        <v>256</v>
      </c>
      <c r="B108" s="3">
        <v>43956</v>
      </c>
      <c r="C108" s="1" t="s">
        <v>257</v>
      </c>
      <c r="D108" t="s">
        <v>258</v>
      </c>
      <c r="E108" s="13">
        <v>2</v>
      </c>
      <c r="F108" t="str">
        <f>INDEX(customer!A$1:I$1001,MATCH(Orders!C108,customer!A$1:A$1001,0),2)</f>
        <v>Lind Conyers</v>
      </c>
      <c r="G108" s="33" t="str">
        <f>IF(INDEX(customer!A$1:I$1001,MATCH(Orders!C108,customer!A$1:A$1001,0),3)=0,"--",INDEX(customer!A$1:I$1001,MATCH(Orders!C108,customer!A$1:A$1001,0),3))</f>
        <v>lconyers2y@twitter.com</v>
      </c>
      <c r="H108" t="str">
        <f>INDEX(customer!A$1:I$1001,MATCH(Orders!C108,customer!A$1:A$1001,0),7)</f>
        <v>United States</v>
      </c>
      <c r="I108" t="str">
        <f>INDEX(product!$A$1:$G$49,MATCH(Orders!D108,product!$A$1:$A$49,0),2)</f>
        <v>Exc</v>
      </c>
      <c r="J108" t="str">
        <f t="shared" si="4"/>
        <v>Excelsa</v>
      </c>
      <c r="K108" s="11" t="str">
        <f>INDEX(product!$A$1:$G$49,MATCH(Orders!D108,product!$A$1:$A$49,0),3)</f>
        <v>D</v>
      </c>
      <c r="L108" t="str">
        <f t="shared" si="5"/>
        <v>Dark</v>
      </c>
      <c r="M108" s="4">
        <f>INDEX(product!$A$1:$G$49,MATCH(Orders!D108,product!$A$1:$A$49,0),4)</f>
        <v>1</v>
      </c>
      <c r="N108" s="5">
        <f>INDEX(product!$A$1:$G$49,MATCH(Orders!D108,product!$A$1:$A$49,0),5)</f>
        <v>12.15</v>
      </c>
      <c r="O108" s="5">
        <f t="shared" si="7"/>
        <v>24.3</v>
      </c>
      <c r="P108" s="11">
        <f t="shared" si="6"/>
        <v>0</v>
      </c>
      <c r="Q108" s="11"/>
      <c r="XFD108" s="35" t="s">
        <v>1951</v>
      </c>
    </row>
    <row r="109" spans="1:17 16384:16384" x14ac:dyDescent="0.25">
      <c r="A109" s="1" t="s">
        <v>259</v>
      </c>
      <c r="B109" s="3">
        <v>43569</v>
      </c>
      <c r="C109" s="1" t="s">
        <v>260</v>
      </c>
      <c r="D109" t="s">
        <v>35</v>
      </c>
      <c r="E109" s="13">
        <v>3</v>
      </c>
      <c r="F109" t="str">
        <f>INDEX(customer!A$1:I$1001,MATCH(Orders!C109,customer!A$1:A$1001,0),2)</f>
        <v>Pen Wye</v>
      </c>
      <c r="G109" s="33" t="str">
        <f>IF(INDEX(customer!A$1:I$1001,MATCH(Orders!C109,customer!A$1:A$1001,0),3)=0,"--",INDEX(customer!A$1:I$1001,MATCH(Orders!C109,customer!A$1:A$1001,0),3))</f>
        <v>pwye2z@dagondesign.com</v>
      </c>
      <c r="H109" t="str">
        <f>INDEX(customer!A$1:I$1001,MATCH(Orders!C109,customer!A$1:A$1001,0),7)</f>
        <v>United States</v>
      </c>
      <c r="I109" t="str">
        <f>INDEX(product!$A$1:$G$49,MATCH(Orders!D109,product!$A$1:$A$49,0),2)</f>
        <v>Rob</v>
      </c>
      <c r="J109" t="str">
        <f t="shared" si="4"/>
        <v>Robusta</v>
      </c>
      <c r="K109" s="11" t="str">
        <f>INDEX(product!$A$1:$G$49,MATCH(Orders!D109,product!$A$1:$A$49,0),3)</f>
        <v>M</v>
      </c>
      <c r="L109" t="str">
        <f t="shared" si="5"/>
        <v>Medium</v>
      </c>
      <c r="M109" s="4">
        <f>INDEX(product!$A$1:$G$49,MATCH(Orders!D109,product!$A$1:$A$49,0),4)</f>
        <v>0.5</v>
      </c>
      <c r="N109" s="5">
        <f>INDEX(product!$A$1:$G$49,MATCH(Orders!D109,product!$A$1:$A$49,0),5)</f>
        <v>5.97</v>
      </c>
      <c r="O109" s="5">
        <f t="shared" si="7"/>
        <v>17.91</v>
      </c>
      <c r="P109" s="11">
        <f t="shared" si="6"/>
        <v>1</v>
      </c>
      <c r="Q109" s="11"/>
      <c r="XFD109" s="35" t="s">
        <v>1942</v>
      </c>
    </row>
    <row r="110" spans="1:17 16384:16384" x14ac:dyDescent="0.25">
      <c r="A110" s="1" t="s">
        <v>261</v>
      </c>
      <c r="B110" s="3">
        <v>44041</v>
      </c>
      <c r="C110" s="1" t="s">
        <v>262</v>
      </c>
      <c r="D110" t="s">
        <v>80</v>
      </c>
      <c r="E110" s="13">
        <v>4</v>
      </c>
      <c r="F110" t="str">
        <f>INDEX(customer!A$1:I$1001,MATCH(Orders!C110,customer!A$1:A$1001,0),2)</f>
        <v>Isahella Hagland</v>
      </c>
      <c r="G110" s="33" t="str">
        <f>IF(INDEX(customer!A$1:I$1001,MATCH(Orders!C110,customer!A$1:A$1001,0),3)=0,"--",INDEX(customer!A$1:I$1001,MATCH(Orders!C110,customer!A$1:A$1001,0),3))</f>
        <v>--</v>
      </c>
      <c r="H110" t="str">
        <f>INDEX(customer!A$1:I$1001,MATCH(Orders!C110,customer!A$1:A$1001,0),7)</f>
        <v>United States</v>
      </c>
      <c r="I110" t="str">
        <f>INDEX(product!$A$1:$G$49,MATCH(Orders!D110,product!$A$1:$A$49,0),2)</f>
        <v>Ara</v>
      </c>
      <c r="J110" t="str">
        <f t="shared" si="4"/>
        <v>Arabica</v>
      </c>
      <c r="K110" s="11" t="str">
        <f>INDEX(product!$A$1:$G$49,MATCH(Orders!D110,product!$A$1:$A$49,0),3)</f>
        <v>M</v>
      </c>
      <c r="L110" t="str">
        <f t="shared" si="5"/>
        <v>Medium</v>
      </c>
      <c r="M110" s="4">
        <f>INDEX(product!$A$1:$G$49,MATCH(Orders!D110,product!$A$1:$A$49,0),4)</f>
        <v>0.5</v>
      </c>
      <c r="N110" s="5">
        <f>INDEX(product!$A$1:$G$49,MATCH(Orders!D110,product!$A$1:$A$49,0),5)</f>
        <v>6.75</v>
      </c>
      <c r="O110" s="5">
        <f t="shared" si="7"/>
        <v>27</v>
      </c>
      <c r="P110" s="11">
        <f t="shared" si="6"/>
        <v>0</v>
      </c>
      <c r="Q110" s="11"/>
      <c r="XFD110" s="35" t="s">
        <v>1951</v>
      </c>
    </row>
    <row r="111" spans="1:17 16384:16384" x14ac:dyDescent="0.25">
      <c r="A111" s="1" t="s">
        <v>263</v>
      </c>
      <c r="B111" s="3">
        <v>43811</v>
      </c>
      <c r="C111" s="1" t="s">
        <v>264</v>
      </c>
      <c r="D111" t="s">
        <v>136</v>
      </c>
      <c r="E111" s="13">
        <v>1</v>
      </c>
      <c r="F111" t="str">
        <f>INDEX(customer!A$1:I$1001,MATCH(Orders!C111,customer!A$1:A$1001,0),2)</f>
        <v>Terry Sheryn</v>
      </c>
      <c r="G111" s="33" t="str">
        <f>IF(INDEX(customer!A$1:I$1001,MATCH(Orders!C111,customer!A$1:A$1001,0),3)=0,"--",INDEX(customer!A$1:I$1001,MATCH(Orders!C111,customer!A$1:A$1001,0),3))</f>
        <v>tsheryn31@mtv.com</v>
      </c>
      <c r="H111" t="str">
        <f>INDEX(customer!A$1:I$1001,MATCH(Orders!C111,customer!A$1:A$1001,0),7)</f>
        <v>United States</v>
      </c>
      <c r="I111" t="str">
        <f>INDEX(product!$A$1:$G$49,MATCH(Orders!D111,product!$A$1:$A$49,0),2)</f>
        <v>Lib</v>
      </c>
      <c r="J111" t="str">
        <f t="shared" si="4"/>
        <v>Liberica</v>
      </c>
      <c r="K111" s="11" t="str">
        <f>INDEX(product!$A$1:$G$49,MATCH(Orders!D111,product!$A$1:$A$49,0),3)</f>
        <v>D</v>
      </c>
      <c r="L111" t="str">
        <f t="shared" si="5"/>
        <v>Dark</v>
      </c>
      <c r="M111" s="4">
        <f>INDEX(product!$A$1:$G$49,MATCH(Orders!D111,product!$A$1:$A$49,0),4)</f>
        <v>0.5</v>
      </c>
      <c r="N111" s="5">
        <f>INDEX(product!$A$1:$G$49,MATCH(Orders!D111,product!$A$1:$A$49,0),5)</f>
        <v>7.77</v>
      </c>
      <c r="O111" s="5">
        <f t="shared" si="7"/>
        <v>7.77</v>
      </c>
      <c r="P111" s="11">
        <f t="shared" si="6"/>
        <v>1</v>
      </c>
      <c r="Q111" s="11"/>
      <c r="XFD111" s="35" t="s">
        <v>1942</v>
      </c>
    </row>
    <row r="112" spans="1:17 16384:16384" x14ac:dyDescent="0.25">
      <c r="A112" s="1" t="s">
        <v>265</v>
      </c>
      <c r="B112" s="3">
        <v>44727</v>
      </c>
      <c r="C112" s="1" t="s">
        <v>266</v>
      </c>
      <c r="D112" t="s">
        <v>267</v>
      </c>
      <c r="E112" s="13">
        <v>3</v>
      </c>
      <c r="F112" t="str">
        <f>INDEX(customer!A$1:I$1001,MATCH(Orders!C112,customer!A$1:A$1001,0),2)</f>
        <v>Marie-jeanne Redgrave</v>
      </c>
      <c r="G112" s="33" t="str">
        <f>IF(INDEX(customer!A$1:I$1001,MATCH(Orders!C112,customer!A$1:A$1001,0),3)=0,"--",INDEX(customer!A$1:I$1001,MATCH(Orders!C112,customer!A$1:A$1001,0),3))</f>
        <v>mredgrave32@cargocollective.com</v>
      </c>
      <c r="H112" t="str">
        <f>INDEX(customer!A$1:I$1001,MATCH(Orders!C112,customer!A$1:A$1001,0),7)</f>
        <v>United States</v>
      </c>
      <c r="I112" t="str">
        <f>INDEX(product!$A$1:$G$49,MATCH(Orders!D112,product!$A$1:$A$49,0),2)</f>
        <v>Exc</v>
      </c>
      <c r="J112" t="str">
        <f t="shared" si="4"/>
        <v>Excelsa</v>
      </c>
      <c r="K112" s="11" t="str">
        <f>INDEX(product!$A$1:$G$49,MATCH(Orders!D112,product!$A$1:$A$49,0),3)</f>
        <v>L</v>
      </c>
      <c r="L112" t="str">
        <f t="shared" si="5"/>
        <v>Light</v>
      </c>
      <c r="M112" s="4">
        <f>INDEX(product!$A$1:$G$49,MATCH(Orders!D112,product!$A$1:$A$49,0),4)</f>
        <v>0.2</v>
      </c>
      <c r="N112" s="5">
        <f>INDEX(product!$A$1:$G$49,MATCH(Orders!D112,product!$A$1:$A$49,0),5)</f>
        <v>4.4550000000000001</v>
      </c>
      <c r="O112" s="5">
        <f t="shared" si="7"/>
        <v>13.365</v>
      </c>
      <c r="P112" s="11">
        <f t="shared" si="6"/>
        <v>1</v>
      </c>
      <c r="Q112" s="11"/>
      <c r="XFD112" s="35" t="s">
        <v>1942</v>
      </c>
    </row>
    <row r="113" spans="1:17 16384:16384" x14ac:dyDescent="0.25">
      <c r="A113" s="1" t="s">
        <v>268</v>
      </c>
      <c r="B113" s="3">
        <v>43642</v>
      </c>
      <c r="C113" s="1" t="s">
        <v>269</v>
      </c>
      <c r="D113" t="s">
        <v>159</v>
      </c>
      <c r="E113" s="13">
        <v>5</v>
      </c>
      <c r="F113" t="str">
        <f>INDEX(customer!A$1:I$1001,MATCH(Orders!C113,customer!A$1:A$1001,0),2)</f>
        <v>Betty Fominov</v>
      </c>
      <c r="G113" s="33" t="str">
        <f>IF(INDEX(customer!A$1:I$1001,MATCH(Orders!C113,customer!A$1:A$1001,0),3)=0,"--",INDEX(customer!A$1:I$1001,MATCH(Orders!C113,customer!A$1:A$1001,0),3))</f>
        <v>bfominov33@yale.edu</v>
      </c>
      <c r="H113" t="str">
        <f>INDEX(customer!A$1:I$1001,MATCH(Orders!C113,customer!A$1:A$1001,0),7)</f>
        <v>United States</v>
      </c>
      <c r="I113" t="str">
        <f>INDEX(product!$A$1:$G$49,MATCH(Orders!D113,product!$A$1:$A$49,0),2)</f>
        <v>Rob</v>
      </c>
      <c r="J113" t="str">
        <f t="shared" si="4"/>
        <v>Robusta</v>
      </c>
      <c r="K113" s="11" t="str">
        <f>INDEX(product!$A$1:$G$49,MATCH(Orders!D113,product!$A$1:$A$49,0),3)</f>
        <v>D</v>
      </c>
      <c r="L113" t="str">
        <f t="shared" si="5"/>
        <v>Dark</v>
      </c>
      <c r="M113" s="4">
        <f>INDEX(product!$A$1:$G$49,MATCH(Orders!D113,product!$A$1:$A$49,0),4)</f>
        <v>0.5</v>
      </c>
      <c r="N113" s="5">
        <f>INDEX(product!$A$1:$G$49,MATCH(Orders!D113,product!$A$1:$A$49,0),5)</f>
        <v>5.3699999999999992</v>
      </c>
      <c r="O113" s="5">
        <f t="shared" si="7"/>
        <v>26.849999999999994</v>
      </c>
      <c r="P113" s="11">
        <f t="shared" si="6"/>
        <v>0</v>
      </c>
      <c r="Q113" s="11"/>
      <c r="XFD113" s="35" t="s">
        <v>1951</v>
      </c>
    </row>
    <row r="114" spans="1:17 16384:16384" x14ac:dyDescent="0.25">
      <c r="A114" s="1" t="s">
        <v>270</v>
      </c>
      <c r="B114" s="3">
        <v>44481</v>
      </c>
      <c r="C114" s="1" t="s">
        <v>271</v>
      </c>
      <c r="D114" t="s">
        <v>74</v>
      </c>
      <c r="E114" s="13">
        <v>1</v>
      </c>
      <c r="F114" t="str">
        <f>INDEX(customer!A$1:I$1001,MATCH(Orders!C114,customer!A$1:A$1001,0),2)</f>
        <v>Shawnee Critchlow</v>
      </c>
      <c r="G114" s="33" t="str">
        <f>IF(INDEX(customer!A$1:I$1001,MATCH(Orders!C114,customer!A$1:A$1001,0),3)=0,"--",INDEX(customer!A$1:I$1001,MATCH(Orders!C114,customer!A$1:A$1001,0),3))</f>
        <v>scritchlow34@un.org</v>
      </c>
      <c r="H114" t="str">
        <f>INDEX(customer!A$1:I$1001,MATCH(Orders!C114,customer!A$1:A$1001,0),7)</f>
        <v>United States</v>
      </c>
      <c r="I114" t="str">
        <f>INDEX(product!$A$1:$G$49,MATCH(Orders!D114,product!$A$1:$A$49,0),2)</f>
        <v>Ara</v>
      </c>
      <c r="J114" t="str">
        <f t="shared" si="4"/>
        <v>Arabica</v>
      </c>
      <c r="K114" s="11" t="str">
        <f>INDEX(product!$A$1:$G$49,MATCH(Orders!D114,product!$A$1:$A$49,0),3)</f>
        <v>M</v>
      </c>
      <c r="L114" t="str">
        <f t="shared" si="5"/>
        <v>Medium</v>
      </c>
      <c r="M114" s="4">
        <f>INDEX(product!$A$1:$G$49,MATCH(Orders!D114,product!$A$1:$A$49,0),4)</f>
        <v>1</v>
      </c>
      <c r="N114" s="5">
        <f>INDEX(product!$A$1:$G$49,MATCH(Orders!D114,product!$A$1:$A$49,0),5)</f>
        <v>11.25</v>
      </c>
      <c r="O114" s="5">
        <f t="shared" si="7"/>
        <v>11.25</v>
      </c>
      <c r="P114" s="11">
        <f t="shared" si="6"/>
        <v>0</v>
      </c>
      <c r="Q114" s="11"/>
      <c r="XFD114" s="35" t="s">
        <v>1951</v>
      </c>
    </row>
    <row r="115" spans="1:17 16384:16384" x14ac:dyDescent="0.25">
      <c r="A115" s="1" t="s">
        <v>272</v>
      </c>
      <c r="B115" s="3">
        <v>43556</v>
      </c>
      <c r="C115" s="1" t="s">
        <v>273</v>
      </c>
      <c r="D115" t="s">
        <v>109</v>
      </c>
      <c r="E115" s="13">
        <v>1</v>
      </c>
      <c r="F115" t="str">
        <f>INDEX(customer!A$1:I$1001,MATCH(Orders!C115,customer!A$1:A$1001,0),2)</f>
        <v>Merrel Steptow</v>
      </c>
      <c r="G115" s="33" t="str">
        <f>IF(INDEX(customer!A$1:I$1001,MATCH(Orders!C115,customer!A$1:A$1001,0),3)=0,"--",INDEX(customer!A$1:I$1001,MATCH(Orders!C115,customer!A$1:A$1001,0),3))</f>
        <v>msteptow35@earthlink.net</v>
      </c>
      <c r="H115" t="str">
        <f>INDEX(customer!A$1:I$1001,MATCH(Orders!C115,customer!A$1:A$1001,0),7)</f>
        <v>Ireland</v>
      </c>
      <c r="I115" t="str">
        <f>INDEX(product!$A$1:$G$49,MATCH(Orders!D115,product!$A$1:$A$49,0),2)</f>
        <v>Lib</v>
      </c>
      <c r="J115" t="str">
        <f t="shared" si="4"/>
        <v>Liberica</v>
      </c>
      <c r="K115" s="11" t="str">
        <f>INDEX(product!$A$1:$G$49,MATCH(Orders!D115,product!$A$1:$A$49,0),3)</f>
        <v>M</v>
      </c>
      <c r="L115" t="str">
        <f t="shared" si="5"/>
        <v>Medium</v>
      </c>
      <c r="M115" s="4">
        <f>INDEX(product!$A$1:$G$49,MATCH(Orders!D115,product!$A$1:$A$49,0),4)</f>
        <v>1</v>
      </c>
      <c r="N115" s="5">
        <f>INDEX(product!$A$1:$G$49,MATCH(Orders!D115,product!$A$1:$A$49,0),5)</f>
        <v>14.55</v>
      </c>
      <c r="O115" s="5">
        <f t="shared" si="7"/>
        <v>14.55</v>
      </c>
      <c r="P115" s="11">
        <f t="shared" si="6"/>
        <v>0</v>
      </c>
      <c r="Q115" s="11"/>
      <c r="XFD115" s="35" t="s">
        <v>1951</v>
      </c>
    </row>
    <row r="116" spans="1:17 16384:16384" x14ac:dyDescent="0.25">
      <c r="A116" s="1" t="s">
        <v>274</v>
      </c>
      <c r="B116" s="3">
        <v>44265</v>
      </c>
      <c r="C116" s="1" t="s">
        <v>275</v>
      </c>
      <c r="D116" t="s">
        <v>195</v>
      </c>
      <c r="E116" s="13">
        <v>4</v>
      </c>
      <c r="F116" t="str">
        <f>INDEX(customer!A$1:I$1001,MATCH(Orders!C116,customer!A$1:A$1001,0),2)</f>
        <v>Carmina Hubbuck</v>
      </c>
      <c r="G116" s="33" t="str">
        <f>IF(INDEX(customer!A$1:I$1001,MATCH(Orders!C116,customer!A$1:A$1001,0),3)=0,"--",INDEX(customer!A$1:I$1001,MATCH(Orders!C116,customer!A$1:A$1001,0),3))</f>
        <v>--</v>
      </c>
      <c r="H116" t="str">
        <f>INDEX(customer!A$1:I$1001,MATCH(Orders!C116,customer!A$1:A$1001,0),7)</f>
        <v>United States</v>
      </c>
      <c r="I116" t="str">
        <f>INDEX(product!$A$1:$G$49,MATCH(Orders!D116,product!$A$1:$A$49,0),2)</f>
        <v>Rob</v>
      </c>
      <c r="J116" t="str">
        <f t="shared" si="4"/>
        <v>Robusta</v>
      </c>
      <c r="K116" s="11" t="str">
        <f>INDEX(product!$A$1:$G$49,MATCH(Orders!D116,product!$A$1:$A$49,0),3)</f>
        <v>L</v>
      </c>
      <c r="L116" t="str">
        <f t="shared" si="5"/>
        <v>Light</v>
      </c>
      <c r="M116" s="4">
        <f>INDEX(product!$A$1:$G$49,MATCH(Orders!D116,product!$A$1:$A$49,0),4)</f>
        <v>0.2</v>
      </c>
      <c r="N116" s="5">
        <f>INDEX(product!$A$1:$G$49,MATCH(Orders!D116,product!$A$1:$A$49,0),5)</f>
        <v>3.5849999999999995</v>
      </c>
      <c r="O116" s="5">
        <f t="shared" si="7"/>
        <v>14.339999999999998</v>
      </c>
      <c r="P116" s="11">
        <f t="shared" si="6"/>
        <v>0</v>
      </c>
      <c r="Q116" s="11"/>
      <c r="XFD116" s="35" t="s">
        <v>1951</v>
      </c>
    </row>
    <row r="117" spans="1:17 16384:16384" x14ac:dyDescent="0.25">
      <c r="A117" s="1" t="s">
        <v>276</v>
      </c>
      <c r="B117" s="3">
        <v>43693</v>
      </c>
      <c r="C117" s="1" t="s">
        <v>277</v>
      </c>
      <c r="D117" t="s">
        <v>145</v>
      </c>
      <c r="E117" s="13">
        <v>1</v>
      </c>
      <c r="F117" t="str">
        <f>INDEX(customer!A$1:I$1001,MATCH(Orders!C117,customer!A$1:A$1001,0),2)</f>
        <v>Ingeberg Mulliner</v>
      </c>
      <c r="G117" s="33" t="str">
        <f>IF(INDEX(customer!A$1:I$1001,MATCH(Orders!C117,customer!A$1:A$1001,0),3)=0,"--",INDEX(customer!A$1:I$1001,MATCH(Orders!C117,customer!A$1:A$1001,0),3))</f>
        <v>imulliner37@pinterest.com</v>
      </c>
      <c r="H117" t="str">
        <f>INDEX(customer!A$1:I$1001,MATCH(Orders!C117,customer!A$1:A$1001,0),7)</f>
        <v>United Kingdom</v>
      </c>
      <c r="I117" t="str">
        <f>INDEX(product!$A$1:$G$49,MATCH(Orders!D117,product!$A$1:$A$49,0),2)</f>
        <v>Lib</v>
      </c>
      <c r="J117" t="str">
        <f t="shared" si="4"/>
        <v>Liberica</v>
      </c>
      <c r="K117" s="11" t="str">
        <f>INDEX(product!$A$1:$G$49,MATCH(Orders!D117,product!$A$1:$A$49,0),3)</f>
        <v>L</v>
      </c>
      <c r="L117" t="str">
        <f t="shared" si="5"/>
        <v>Light</v>
      </c>
      <c r="M117" s="4">
        <f>INDEX(product!$A$1:$G$49,MATCH(Orders!D117,product!$A$1:$A$49,0),4)</f>
        <v>1</v>
      </c>
      <c r="N117" s="5">
        <f>INDEX(product!$A$1:$G$49,MATCH(Orders!D117,product!$A$1:$A$49,0),5)</f>
        <v>15.85</v>
      </c>
      <c r="O117" s="5">
        <f t="shared" si="7"/>
        <v>15.85</v>
      </c>
      <c r="P117" s="11">
        <f t="shared" si="6"/>
        <v>0</v>
      </c>
      <c r="Q117" s="11"/>
      <c r="XFD117" s="35" t="s">
        <v>1951</v>
      </c>
    </row>
    <row r="118" spans="1:17 16384:16384" x14ac:dyDescent="0.25">
      <c r="A118" s="1" t="s">
        <v>278</v>
      </c>
      <c r="B118" s="3">
        <v>44054</v>
      </c>
      <c r="C118" s="1" t="s">
        <v>279</v>
      </c>
      <c r="D118" t="s">
        <v>32</v>
      </c>
      <c r="E118" s="13">
        <v>4</v>
      </c>
      <c r="F118" t="str">
        <f>INDEX(customer!A$1:I$1001,MATCH(Orders!C118,customer!A$1:A$1001,0),2)</f>
        <v>Geneva Standley</v>
      </c>
      <c r="G118" s="33" t="str">
        <f>IF(INDEX(customer!A$1:I$1001,MATCH(Orders!C118,customer!A$1:A$1001,0),3)=0,"--",INDEX(customer!A$1:I$1001,MATCH(Orders!C118,customer!A$1:A$1001,0),3))</f>
        <v>gstandley38@dion.ne.jp</v>
      </c>
      <c r="H118" t="str">
        <f>INDEX(customer!A$1:I$1001,MATCH(Orders!C118,customer!A$1:A$1001,0),7)</f>
        <v>Ireland</v>
      </c>
      <c r="I118" t="str">
        <f>INDEX(product!$A$1:$G$49,MATCH(Orders!D118,product!$A$1:$A$49,0),2)</f>
        <v>Lib</v>
      </c>
      <c r="J118" t="str">
        <f t="shared" si="4"/>
        <v>Liberica</v>
      </c>
      <c r="K118" s="11" t="str">
        <f>INDEX(product!$A$1:$G$49,MATCH(Orders!D118,product!$A$1:$A$49,0),3)</f>
        <v>L</v>
      </c>
      <c r="L118" t="str">
        <f t="shared" si="5"/>
        <v>Light</v>
      </c>
      <c r="M118" s="4">
        <f>INDEX(product!$A$1:$G$49,MATCH(Orders!D118,product!$A$1:$A$49,0),4)</f>
        <v>0.2</v>
      </c>
      <c r="N118" s="5">
        <f>INDEX(product!$A$1:$G$49,MATCH(Orders!D118,product!$A$1:$A$49,0),5)</f>
        <v>4.7549999999999999</v>
      </c>
      <c r="O118" s="5">
        <f t="shared" si="7"/>
        <v>19.02</v>
      </c>
      <c r="P118" s="11">
        <f t="shared" si="6"/>
        <v>1</v>
      </c>
      <c r="Q118" s="11"/>
      <c r="XFD118" s="35" t="s">
        <v>1942</v>
      </c>
    </row>
    <row r="119" spans="1:17 16384:16384" x14ac:dyDescent="0.25">
      <c r="A119" s="1" t="s">
        <v>280</v>
      </c>
      <c r="B119" s="3">
        <v>44656</v>
      </c>
      <c r="C119" s="1" t="s">
        <v>281</v>
      </c>
      <c r="D119" t="s">
        <v>96</v>
      </c>
      <c r="E119" s="13">
        <v>4</v>
      </c>
      <c r="F119" t="str">
        <f>INDEX(customer!A$1:I$1001,MATCH(Orders!C119,customer!A$1:A$1001,0),2)</f>
        <v>Brook Drage</v>
      </c>
      <c r="G119" s="33" t="str">
        <f>IF(INDEX(customer!A$1:I$1001,MATCH(Orders!C119,customer!A$1:A$1001,0),3)=0,"--",INDEX(customer!A$1:I$1001,MATCH(Orders!C119,customer!A$1:A$1001,0),3))</f>
        <v>bdrage39@youku.com</v>
      </c>
      <c r="H119" t="str">
        <f>INDEX(customer!A$1:I$1001,MATCH(Orders!C119,customer!A$1:A$1001,0),7)</f>
        <v>United States</v>
      </c>
      <c r="I119" t="str">
        <f>INDEX(product!$A$1:$G$49,MATCH(Orders!D119,product!$A$1:$A$49,0),2)</f>
        <v>Lib</v>
      </c>
      <c r="J119" t="str">
        <f t="shared" si="4"/>
        <v>Liberica</v>
      </c>
      <c r="K119" s="11" t="str">
        <f>INDEX(product!$A$1:$G$49,MATCH(Orders!D119,product!$A$1:$A$49,0),3)</f>
        <v>L</v>
      </c>
      <c r="L119" t="str">
        <f t="shared" si="5"/>
        <v>Light</v>
      </c>
      <c r="M119" s="4">
        <f>INDEX(product!$A$1:$G$49,MATCH(Orders!D119,product!$A$1:$A$49,0),4)</f>
        <v>0.5</v>
      </c>
      <c r="N119" s="5">
        <f>INDEX(product!$A$1:$G$49,MATCH(Orders!D119,product!$A$1:$A$49,0),5)</f>
        <v>9.51</v>
      </c>
      <c r="O119" s="5">
        <f t="shared" si="7"/>
        <v>38.04</v>
      </c>
      <c r="P119" s="11">
        <f t="shared" si="6"/>
        <v>0</v>
      </c>
      <c r="Q119" s="11"/>
      <c r="XFD119" s="35" t="s">
        <v>1951</v>
      </c>
    </row>
    <row r="120" spans="1:17 16384:16384" x14ac:dyDescent="0.25">
      <c r="A120" s="1" t="s">
        <v>282</v>
      </c>
      <c r="B120" s="3">
        <v>43760</v>
      </c>
      <c r="C120" s="1" t="s">
        <v>283</v>
      </c>
      <c r="D120" t="s">
        <v>29</v>
      </c>
      <c r="E120" s="13">
        <v>3</v>
      </c>
      <c r="F120" t="str">
        <f>INDEX(customer!A$1:I$1001,MATCH(Orders!C120,customer!A$1:A$1001,0),2)</f>
        <v>Muffin Yallop</v>
      </c>
      <c r="G120" s="33" t="str">
        <f>IF(INDEX(customer!A$1:I$1001,MATCH(Orders!C120,customer!A$1:A$1001,0),3)=0,"--",INDEX(customer!A$1:I$1001,MATCH(Orders!C120,customer!A$1:A$1001,0),3))</f>
        <v>myallop3a@fema.gov</v>
      </c>
      <c r="H120" t="str">
        <f>INDEX(customer!A$1:I$1001,MATCH(Orders!C120,customer!A$1:A$1001,0),7)</f>
        <v>United States</v>
      </c>
      <c r="I120" t="str">
        <f>INDEX(product!$A$1:$G$49,MATCH(Orders!D120,product!$A$1:$A$49,0),2)</f>
        <v>Exc</v>
      </c>
      <c r="J120" t="str">
        <f t="shared" si="4"/>
        <v>Excelsa</v>
      </c>
      <c r="K120" s="11" t="str">
        <f>INDEX(product!$A$1:$G$49,MATCH(Orders!D120,product!$A$1:$A$49,0),3)</f>
        <v>D</v>
      </c>
      <c r="L120" t="str">
        <f t="shared" si="5"/>
        <v>Dark</v>
      </c>
      <c r="M120" s="4">
        <f>INDEX(product!$A$1:$G$49,MATCH(Orders!D120,product!$A$1:$A$49,0),4)</f>
        <v>0.5</v>
      </c>
      <c r="N120" s="5">
        <f>INDEX(product!$A$1:$G$49,MATCH(Orders!D120,product!$A$1:$A$49,0),5)</f>
        <v>7.29</v>
      </c>
      <c r="O120" s="5">
        <f t="shared" si="7"/>
        <v>21.87</v>
      </c>
      <c r="P120" s="11">
        <f t="shared" si="6"/>
        <v>1</v>
      </c>
      <c r="Q120" s="11"/>
      <c r="XFD120" s="35" t="s">
        <v>1942</v>
      </c>
    </row>
    <row r="121" spans="1:17 16384:16384" x14ac:dyDescent="0.25">
      <c r="A121" s="1" t="s">
        <v>284</v>
      </c>
      <c r="B121" s="3">
        <v>44471</v>
      </c>
      <c r="C121" s="1" t="s">
        <v>285</v>
      </c>
      <c r="D121" t="s">
        <v>77</v>
      </c>
      <c r="E121" s="13">
        <v>1</v>
      </c>
      <c r="F121" t="str">
        <f>INDEX(customer!A$1:I$1001,MATCH(Orders!C121,customer!A$1:A$1001,0),2)</f>
        <v>Cordi Switsur</v>
      </c>
      <c r="G121" s="33" t="str">
        <f>IF(INDEX(customer!A$1:I$1001,MATCH(Orders!C121,customer!A$1:A$1001,0),3)=0,"--",INDEX(customer!A$1:I$1001,MATCH(Orders!C121,customer!A$1:A$1001,0),3))</f>
        <v>cswitsur3b@chronoengine.com</v>
      </c>
      <c r="H121" t="str">
        <f>INDEX(customer!A$1:I$1001,MATCH(Orders!C121,customer!A$1:A$1001,0),7)</f>
        <v>United States</v>
      </c>
      <c r="I121" t="str">
        <f>INDEX(product!$A$1:$G$49,MATCH(Orders!D121,product!$A$1:$A$49,0),2)</f>
        <v>Exc</v>
      </c>
      <c r="J121" t="str">
        <f t="shared" si="4"/>
        <v>Excelsa</v>
      </c>
      <c r="K121" s="11" t="str">
        <f>INDEX(product!$A$1:$G$49,MATCH(Orders!D121,product!$A$1:$A$49,0),3)</f>
        <v>M</v>
      </c>
      <c r="L121" t="str">
        <f t="shared" si="5"/>
        <v>Medium</v>
      </c>
      <c r="M121" s="4">
        <f>INDEX(product!$A$1:$G$49,MATCH(Orders!D121,product!$A$1:$A$49,0),4)</f>
        <v>0.2</v>
      </c>
      <c r="N121" s="5">
        <f>INDEX(product!$A$1:$G$49,MATCH(Orders!D121,product!$A$1:$A$49,0),5)</f>
        <v>4.125</v>
      </c>
      <c r="O121" s="5">
        <f t="shared" si="7"/>
        <v>4.125</v>
      </c>
      <c r="P121" s="11">
        <f t="shared" si="6"/>
        <v>0</v>
      </c>
      <c r="Q121" s="11"/>
      <c r="XFD121" s="35" t="s">
        <v>1951</v>
      </c>
    </row>
    <row r="122" spans="1:17 16384:16384" x14ac:dyDescent="0.25">
      <c r="A122" s="1" t="s">
        <v>284</v>
      </c>
      <c r="B122" s="3">
        <v>44471</v>
      </c>
      <c r="C122" s="1" t="s">
        <v>285</v>
      </c>
      <c r="D122" t="s">
        <v>128</v>
      </c>
      <c r="E122" s="13">
        <v>1</v>
      </c>
      <c r="F122" t="str">
        <f>INDEX(customer!A$1:I$1001,MATCH(Orders!C122,customer!A$1:A$1001,0),2)</f>
        <v>Cordi Switsur</v>
      </c>
      <c r="G122" s="33" t="str">
        <f>IF(INDEX(customer!A$1:I$1001,MATCH(Orders!C122,customer!A$1:A$1001,0),3)=0,"--",INDEX(customer!A$1:I$1001,MATCH(Orders!C122,customer!A$1:A$1001,0),3))</f>
        <v>cswitsur3b@chronoengine.com</v>
      </c>
      <c r="H122" t="str">
        <f>INDEX(customer!A$1:I$1001,MATCH(Orders!C122,customer!A$1:A$1001,0),7)</f>
        <v>United States</v>
      </c>
      <c r="I122" t="str">
        <f>INDEX(product!$A$1:$G$49,MATCH(Orders!D122,product!$A$1:$A$49,0),2)</f>
        <v>Ara</v>
      </c>
      <c r="J122" t="str">
        <f t="shared" si="4"/>
        <v>Arabica</v>
      </c>
      <c r="K122" s="11" t="str">
        <f>INDEX(product!$A$1:$G$49,MATCH(Orders!D122,product!$A$1:$A$49,0),3)</f>
        <v>L</v>
      </c>
      <c r="L122" t="str">
        <f t="shared" si="5"/>
        <v>Light</v>
      </c>
      <c r="M122" s="4">
        <f>INDEX(product!$A$1:$G$49,MATCH(Orders!D122,product!$A$1:$A$49,0),4)</f>
        <v>0.2</v>
      </c>
      <c r="N122" s="5">
        <f>INDEX(product!$A$1:$G$49,MATCH(Orders!D122,product!$A$1:$A$49,0),5)</f>
        <v>3.8849999999999998</v>
      </c>
      <c r="O122" s="5">
        <f t="shared" si="7"/>
        <v>3.8849999999999998</v>
      </c>
      <c r="P122" s="11">
        <f t="shared" si="6"/>
        <v>0</v>
      </c>
      <c r="Q122" s="11"/>
      <c r="XFD122" s="35" t="s">
        <v>1951</v>
      </c>
    </row>
    <row r="123" spans="1:17 16384:16384" x14ac:dyDescent="0.25">
      <c r="A123" s="1" t="s">
        <v>284</v>
      </c>
      <c r="B123" s="3">
        <v>44471</v>
      </c>
      <c r="C123" s="1" t="s">
        <v>285</v>
      </c>
      <c r="D123" t="s">
        <v>22</v>
      </c>
      <c r="E123" s="13">
        <v>5</v>
      </c>
      <c r="F123" t="str">
        <f>INDEX(customer!A$1:I$1001,MATCH(Orders!C123,customer!A$1:A$1001,0),2)</f>
        <v>Cordi Switsur</v>
      </c>
      <c r="G123" s="33" t="str">
        <f>IF(INDEX(customer!A$1:I$1001,MATCH(Orders!C123,customer!A$1:A$1001,0),3)=0,"--",INDEX(customer!A$1:I$1001,MATCH(Orders!C123,customer!A$1:A$1001,0),3))</f>
        <v>cswitsur3b@chronoengine.com</v>
      </c>
      <c r="H123" t="str">
        <f>INDEX(customer!A$1:I$1001,MATCH(Orders!C123,customer!A$1:A$1001,0),7)</f>
        <v>United States</v>
      </c>
      <c r="I123" t="str">
        <f>INDEX(product!$A$1:$G$49,MATCH(Orders!D123,product!$A$1:$A$49,0),2)</f>
        <v>Exc</v>
      </c>
      <c r="J123" t="str">
        <f t="shared" si="4"/>
        <v>Excelsa</v>
      </c>
      <c r="K123" s="11" t="str">
        <f>INDEX(product!$A$1:$G$49,MATCH(Orders!D123,product!$A$1:$A$49,0),3)</f>
        <v>M</v>
      </c>
      <c r="L123" t="str">
        <f t="shared" si="5"/>
        <v>Medium</v>
      </c>
      <c r="M123" s="4">
        <f>INDEX(product!$A$1:$G$49,MATCH(Orders!D123,product!$A$1:$A$49,0),4)</f>
        <v>1</v>
      </c>
      <c r="N123" s="5">
        <f>INDEX(product!$A$1:$G$49,MATCH(Orders!D123,product!$A$1:$A$49,0),5)</f>
        <v>13.75</v>
      </c>
      <c r="O123" s="5">
        <f t="shared" si="7"/>
        <v>68.75</v>
      </c>
      <c r="P123" s="11">
        <f t="shared" si="6"/>
        <v>0</v>
      </c>
      <c r="Q123" s="11"/>
      <c r="XFD123" s="35" t="s">
        <v>1951</v>
      </c>
    </row>
    <row r="124" spans="1:17 16384:16384" x14ac:dyDescent="0.25">
      <c r="A124" s="1" t="s">
        <v>286</v>
      </c>
      <c r="B124" s="3">
        <v>44268</v>
      </c>
      <c r="C124" s="1" t="s">
        <v>287</v>
      </c>
      <c r="D124" t="s">
        <v>85</v>
      </c>
      <c r="E124" s="13">
        <v>4</v>
      </c>
      <c r="F124" t="str">
        <f>INDEX(customer!A$1:I$1001,MATCH(Orders!C124,customer!A$1:A$1001,0),2)</f>
        <v>Mahala Ludwell</v>
      </c>
      <c r="G124" s="33" t="str">
        <f>IF(INDEX(customer!A$1:I$1001,MATCH(Orders!C124,customer!A$1:A$1001,0),3)=0,"--",INDEX(customer!A$1:I$1001,MATCH(Orders!C124,customer!A$1:A$1001,0),3))</f>
        <v>mludwell3e@blogger.com</v>
      </c>
      <c r="H124" t="str">
        <f>INDEX(customer!A$1:I$1001,MATCH(Orders!C124,customer!A$1:A$1001,0),7)</f>
        <v>United States</v>
      </c>
      <c r="I124" t="str">
        <f>INDEX(product!$A$1:$G$49,MATCH(Orders!D124,product!$A$1:$A$49,0),2)</f>
        <v>Ara</v>
      </c>
      <c r="J124" t="str">
        <f t="shared" si="4"/>
        <v>Arabica</v>
      </c>
      <c r="K124" s="11" t="str">
        <f>INDEX(product!$A$1:$G$49,MATCH(Orders!D124,product!$A$1:$A$49,0),3)</f>
        <v>D</v>
      </c>
      <c r="L124" t="str">
        <f t="shared" si="5"/>
        <v>Dark</v>
      </c>
      <c r="M124" s="4">
        <f>INDEX(product!$A$1:$G$49,MATCH(Orders!D124,product!$A$1:$A$49,0),4)</f>
        <v>0.5</v>
      </c>
      <c r="N124" s="5">
        <f>INDEX(product!$A$1:$G$49,MATCH(Orders!D124,product!$A$1:$A$49,0),5)</f>
        <v>5.97</v>
      </c>
      <c r="O124" s="5">
        <f t="shared" si="7"/>
        <v>23.88</v>
      </c>
      <c r="P124" s="11">
        <f t="shared" si="6"/>
        <v>1</v>
      </c>
      <c r="Q124" s="11"/>
      <c r="XFD124" s="35" t="s">
        <v>1942</v>
      </c>
    </row>
    <row r="125" spans="1:17 16384:16384" x14ac:dyDescent="0.25">
      <c r="A125" s="1" t="s">
        <v>288</v>
      </c>
      <c r="B125" s="3">
        <v>44724</v>
      </c>
      <c r="C125" s="1" t="s">
        <v>289</v>
      </c>
      <c r="D125" t="s">
        <v>117</v>
      </c>
      <c r="E125" s="13">
        <v>4</v>
      </c>
      <c r="F125" t="str">
        <f>INDEX(customer!A$1:I$1001,MATCH(Orders!C125,customer!A$1:A$1001,0),2)</f>
        <v>Doll Beauchamp</v>
      </c>
      <c r="G125" s="33" t="str">
        <f>IF(INDEX(customer!A$1:I$1001,MATCH(Orders!C125,customer!A$1:A$1001,0),3)=0,"--",INDEX(customer!A$1:I$1001,MATCH(Orders!C125,customer!A$1:A$1001,0),3))</f>
        <v>dbeauchamp3f@usda.gov</v>
      </c>
      <c r="H125" t="str">
        <f>INDEX(customer!A$1:I$1001,MATCH(Orders!C125,customer!A$1:A$1001,0),7)</f>
        <v>United States</v>
      </c>
      <c r="I125" t="str">
        <f>INDEX(product!$A$1:$G$49,MATCH(Orders!D125,product!$A$1:$A$49,0),2)</f>
        <v>Lib</v>
      </c>
      <c r="J125" t="str">
        <f t="shared" si="4"/>
        <v>Liberica</v>
      </c>
      <c r="K125" s="11" t="str">
        <f>INDEX(product!$A$1:$G$49,MATCH(Orders!D125,product!$A$1:$A$49,0),3)</f>
        <v>L</v>
      </c>
      <c r="L125" t="str">
        <f t="shared" si="5"/>
        <v>Light</v>
      </c>
      <c r="M125" s="4">
        <f>INDEX(product!$A$1:$G$49,MATCH(Orders!D125,product!$A$1:$A$49,0),4)</f>
        <v>2.5</v>
      </c>
      <c r="N125" s="5">
        <f>INDEX(product!$A$1:$G$49,MATCH(Orders!D125,product!$A$1:$A$49,0),5)</f>
        <v>36.454999999999998</v>
      </c>
      <c r="O125" s="5">
        <f t="shared" si="7"/>
        <v>145.82</v>
      </c>
      <c r="P125" s="11">
        <f t="shared" si="6"/>
        <v>0</v>
      </c>
      <c r="Q125" s="11"/>
      <c r="XFD125" s="35" t="s">
        <v>1951</v>
      </c>
    </row>
    <row r="126" spans="1:17 16384:16384" x14ac:dyDescent="0.25">
      <c r="A126" s="1" t="s">
        <v>290</v>
      </c>
      <c r="B126" s="3">
        <v>43582</v>
      </c>
      <c r="C126" s="1" t="s">
        <v>291</v>
      </c>
      <c r="D126" t="s">
        <v>90</v>
      </c>
      <c r="E126" s="13">
        <v>5</v>
      </c>
      <c r="F126" t="str">
        <f>INDEX(customer!A$1:I$1001,MATCH(Orders!C126,customer!A$1:A$1001,0),2)</f>
        <v>Stanford Rodliff</v>
      </c>
      <c r="G126" s="33" t="str">
        <f>IF(INDEX(customer!A$1:I$1001,MATCH(Orders!C126,customer!A$1:A$1001,0),3)=0,"--",INDEX(customer!A$1:I$1001,MATCH(Orders!C126,customer!A$1:A$1001,0),3))</f>
        <v>srodliff3g@ted.com</v>
      </c>
      <c r="H126" t="str">
        <f>INDEX(customer!A$1:I$1001,MATCH(Orders!C126,customer!A$1:A$1001,0),7)</f>
        <v>United States</v>
      </c>
      <c r="I126" t="str">
        <f>INDEX(product!$A$1:$G$49,MATCH(Orders!D126,product!$A$1:$A$49,0),2)</f>
        <v>Lib</v>
      </c>
      <c r="J126" t="str">
        <f t="shared" si="4"/>
        <v>Liberica</v>
      </c>
      <c r="K126" s="11" t="str">
        <f>INDEX(product!$A$1:$G$49,MATCH(Orders!D126,product!$A$1:$A$49,0),3)</f>
        <v>M</v>
      </c>
      <c r="L126" t="str">
        <f t="shared" si="5"/>
        <v>Medium</v>
      </c>
      <c r="M126" s="4">
        <f>INDEX(product!$A$1:$G$49,MATCH(Orders!D126,product!$A$1:$A$49,0),4)</f>
        <v>0.2</v>
      </c>
      <c r="N126" s="5">
        <f>INDEX(product!$A$1:$G$49,MATCH(Orders!D126,product!$A$1:$A$49,0),5)</f>
        <v>4.3650000000000002</v>
      </c>
      <c r="O126" s="5">
        <f t="shared" si="7"/>
        <v>21.825000000000003</v>
      </c>
      <c r="P126" s="11">
        <f t="shared" si="6"/>
        <v>1</v>
      </c>
      <c r="Q126" s="11"/>
      <c r="XFD126" s="35" t="s">
        <v>1942</v>
      </c>
    </row>
    <row r="127" spans="1:17 16384:16384" x14ac:dyDescent="0.25">
      <c r="A127" s="1" t="s">
        <v>292</v>
      </c>
      <c r="B127" s="3">
        <v>43608</v>
      </c>
      <c r="C127" s="1" t="s">
        <v>293</v>
      </c>
      <c r="D127" t="s">
        <v>91</v>
      </c>
      <c r="E127" s="13">
        <v>3</v>
      </c>
      <c r="F127" t="str">
        <f>INDEX(customer!A$1:I$1001,MATCH(Orders!C127,customer!A$1:A$1001,0),2)</f>
        <v>Stevana Woodham</v>
      </c>
      <c r="G127" s="33" t="str">
        <f>IF(INDEX(customer!A$1:I$1001,MATCH(Orders!C127,customer!A$1:A$1001,0),3)=0,"--",INDEX(customer!A$1:I$1001,MATCH(Orders!C127,customer!A$1:A$1001,0),3))</f>
        <v>swoodham3h@businesswire.com</v>
      </c>
      <c r="H127" t="str">
        <f>INDEX(customer!A$1:I$1001,MATCH(Orders!C127,customer!A$1:A$1001,0),7)</f>
        <v>Ireland</v>
      </c>
      <c r="I127" t="str">
        <f>INDEX(product!$A$1:$G$49,MATCH(Orders!D127,product!$A$1:$A$49,0),2)</f>
        <v>Lib</v>
      </c>
      <c r="J127" t="str">
        <f t="shared" si="4"/>
        <v>Liberica</v>
      </c>
      <c r="K127" s="11" t="str">
        <f>INDEX(product!$A$1:$G$49,MATCH(Orders!D127,product!$A$1:$A$49,0),3)</f>
        <v>M</v>
      </c>
      <c r="L127" t="str">
        <f t="shared" si="5"/>
        <v>Medium</v>
      </c>
      <c r="M127" s="4">
        <f>INDEX(product!$A$1:$G$49,MATCH(Orders!D127,product!$A$1:$A$49,0),4)</f>
        <v>0.5</v>
      </c>
      <c r="N127" s="5">
        <f>INDEX(product!$A$1:$G$49,MATCH(Orders!D127,product!$A$1:$A$49,0),5)</f>
        <v>8.73</v>
      </c>
      <c r="O127" s="5">
        <f t="shared" si="7"/>
        <v>26.19</v>
      </c>
      <c r="P127" s="11">
        <f t="shared" si="6"/>
        <v>1</v>
      </c>
      <c r="Q127" s="11"/>
      <c r="XFD127" s="35" t="s">
        <v>1942</v>
      </c>
    </row>
    <row r="128" spans="1:17 16384:16384" x14ac:dyDescent="0.25">
      <c r="A128" s="1" t="s">
        <v>294</v>
      </c>
      <c r="B128" s="3">
        <v>44026</v>
      </c>
      <c r="C128" s="1" t="s">
        <v>295</v>
      </c>
      <c r="D128" t="s">
        <v>74</v>
      </c>
      <c r="E128" s="13">
        <v>1</v>
      </c>
      <c r="F128" t="str">
        <f>INDEX(customer!A$1:I$1001,MATCH(Orders!C128,customer!A$1:A$1001,0),2)</f>
        <v>Hewet Synnot</v>
      </c>
      <c r="G128" s="33" t="str">
        <f>IF(INDEX(customer!A$1:I$1001,MATCH(Orders!C128,customer!A$1:A$1001,0),3)=0,"--",INDEX(customer!A$1:I$1001,MATCH(Orders!C128,customer!A$1:A$1001,0),3))</f>
        <v>hsynnot3i@about.com</v>
      </c>
      <c r="H128" t="str">
        <f>INDEX(customer!A$1:I$1001,MATCH(Orders!C128,customer!A$1:A$1001,0),7)</f>
        <v>United States</v>
      </c>
      <c r="I128" t="str">
        <f>INDEX(product!$A$1:$G$49,MATCH(Orders!D128,product!$A$1:$A$49,0),2)</f>
        <v>Ara</v>
      </c>
      <c r="J128" t="str">
        <f t="shared" si="4"/>
        <v>Arabica</v>
      </c>
      <c r="K128" s="11" t="str">
        <f>INDEX(product!$A$1:$G$49,MATCH(Orders!D128,product!$A$1:$A$49,0),3)</f>
        <v>M</v>
      </c>
      <c r="L128" t="str">
        <f t="shared" si="5"/>
        <v>Medium</v>
      </c>
      <c r="M128" s="4">
        <f>INDEX(product!$A$1:$G$49,MATCH(Orders!D128,product!$A$1:$A$49,0),4)</f>
        <v>1</v>
      </c>
      <c r="N128" s="5">
        <f>INDEX(product!$A$1:$G$49,MATCH(Orders!D128,product!$A$1:$A$49,0),5)</f>
        <v>11.25</v>
      </c>
      <c r="O128" s="5">
        <f t="shared" si="7"/>
        <v>11.25</v>
      </c>
      <c r="P128" s="11">
        <f t="shared" si="6"/>
        <v>0</v>
      </c>
      <c r="Q128" s="11"/>
      <c r="XFD128" s="35" t="s">
        <v>1951</v>
      </c>
    </row>
    <row r="129" spans="1:17 16384:16384" x14ac:dyDescent="0.25">
      <c r="A129" s="1" t="s">
        <v>296</v>
      </c>
      <c r="B129" s="3">
        <v>44510</v>
      </c>
      <c r="C129" s="1" t="s">
        <v>297</v>
      </c>
      <c r="D129" t="s">
        <v>26</v>
      </c>
      <c r="E129" s="13">
        <v>6</v>
      </c>
      <c r="F129" t="str">
        <f>INDEX(customer!A$1:I$1001,MATCH(Orders!C129,customer!A$1:A$1001,0),2)</f>
        <v>Raleigh Lepere</v>
      </c>
      <c r="G129" s="33" t="str">
        <f>IF(INDEX(customer!A$1:I$1001,MATCH(Orders!C129,customer!A$1:A$1001,0),3)=0,"--",INDEX(customer!A$1:I$1001,MATCH(Orders!C129,customer!A$1:A$1001,0),3))</f>
        <v>rlepere3j@shop-pro.jp</v>
      </c>
      <c r="H129" t="str">
        <f>INDEX(customer!A$1:I$1001,MATCH(Orders!C129,customer!A$1:A$1001,0),7)</f>
        <v>Ireland</v>
      </c>
      <c r="I129" t="str">
        <f>INDEX(product!$A$1:$G$49,MATCH(Orders!D129,product!$A$1:$A$49,0),2)</f>
        <v>Lib</v>
      </c>
      <c r="J129" t="str">
        <f t="shared" si="4"/>
        <v>Liberica</v>
      </c>
      <c r="K129" s="11" t="str">
        <f>INDEX(product!$A$1:$G$49,MATCH(Orders!D129,product!$A$1:$A$49,0),3)</f>
        <v>D</v>
      </c>
      <c r="L129" t="str">
        <f t="shared" si="5"/>
        <v>Dark</v>
      </c>
      <c r="M129" s="4">
        <f>INDEX(product!$A$1:$G$49,MATCH(Orders!D129,product!$A$1:$A$49,0),4)</f>
        <v>1</v>
      </c>
      <c r="N129" s="5">
        <f>INDEX(product!$A$1:$G$49,MATCH(Orders!D129,product!$A$1:$A$49,0),5)</f>
        <v>12.95</v>
      </c>
      <c r="O129" s="5">
        <f t="shared" si="7"/>
        <v>77.699999999999989</v>
      </c>
      <c r="P129" s="11">
        <f t="shared" si="6"/>
        <v>0</v>
      </c>
      <c r="Q129" s="11"/>
      <c r="XFD129" s="35" t="s">
        <v>1951</v>
      </c>
    </row>
    <row r="130" spans="1:17 16384:16384" x14ac:dyDescent="0.25">
      <c r="A130" s="1" t="s">
        <v>298</v>
      </c>
      <c r="B130" s="3">
        <v>44439</v>
      </c>
      <c r="C130" s="1" t="s">
        <v>299</v>
      </c>
      <c r="D130" t="s">
        <v>80</v>
      </c>
      <c r="E130" s="13">
        <v>1</v>
      </c>
      <c r="F130" t="str">
        <f>INDEX(customer!A$1:I$1001,MATCH(Orders!C130,customer!A$1:A$1001,0),2)</f>
        <v>Timofei Woofinden</v>
      </c>
      <c r="G130" s="33" t="str">
        <f>IF(INDEX(customer!A$1:I$1001,MATCH(Orders!C130,customer!A$1:A$1001,0),3)=0,"--",INDEX(customer!A$1:I$1001,MATCH(Orders!C130,customer!A$1:A$1001,0),3))</f>
        <v>twoofinden3k@businesswire.com</v>
      </c>
      <c r="H130" t="str">
        <f>INDEX(customer!A$1:I$1001,MATCH(Orders!C130,customer!A$1:A$1001,0),7)</f>
        <v>United States</v>
      </c>
      <c r="I130" t="str">
        <f>INDEX(product!$A$1:$G$49,MATCH(Orders!D130,product!$A$1:$A$49,0),2)</f>
        <v>Ara</v>
      </c>
      <c r="J130" t="str">
        <f t="shared" ref="J130:J193" si="8">VLOOKUP(I130,Y$1048570:Z$1048573,2,FALSE)</f>
        <v>Arabica</v>
      </c>
      <c r="K130" s="11" t="str">
        <f>INDEX(product!$A$1:$G$49,MATCH(Orders!D130,product!$A$1:$A$49,0),3)</f>
        <v>M</v>
      </c>
      <c r="L130" t="str">
        <f t="shared" ref="L130:L193" si="9">VLOOKUP(K130,AA$1048570:AB$1048572,2,FALSE)</f>
        <v>Medium</v>
      </c>
      <c r="M130" s="4">
        <f>INDEX(product!$A$1:$G$49,MATCH(Orders!D130,product!$A$1:$A$49,0),4)</f>
        <v>0.5</v>
      </c>
      <c r="N130" s="5">
        <f>INDEX(product!$A$1:$G$49,MATCH(Orders!D130,product!$A$1:$A$49,0),5)</f>
        <v>6.75</v>
      </c>
      <c r="O130" s="5">
        <f t="shared" si="7"/>
        <v>6.75</v>
      </c>
      <c r="P130" s="11">
        <f t="shared" ref="P130:P193" si="10">IF(XFD130="Yes",1,0)</f>
        <v>0</v>
      </c>
      <c r="Q130" s="11"/>
      <c r="XFD130" s="35" t="s">
        <v>1951</v>
      </c>
    </row>
    <row r="131" spans="1:17 16384:16384" x14ac:dyDescent="0.25">
      <c r="A131" s="1" t="s">
        <v>300</v>
      </c>
      <c r="B131" s="3">
        <v>43652</v>
      </c>
      <c r="C131" s="1" t="s">
        <v>301</v>
      </c>
      <c r="D131" t="s">
        <v>258</v>
      </c>
      <c r="E131" s="13">
        <v>1</v>
      </c>
      <c r="F131" t="str">
        <f>INDEX(customer!A$1:I$1001,MATCH(Orders!C131,customer!A$1:A$1001,0),2)</f>
        <v>Evelina Dacca</v>
      </c>
      <c r="G131" s="33" t="str">
        <f>IF(INDEX(customer!A$1:I$1001,MATCH(Orders!C131,customer!A$1:A$1001,0),3)=0,"--",INDEX(customer!A$1:I$1001,MATCH(Orders!C131,customer!A$1:A$1001,0),3))</f>
        <v>edacca3l@google.pl</v>
      </c>
      <c r="H131" t="str">
        <f>INDEX(customer!A$1:I$1001,MATCH(Orders!C131,customer!A$1:A$1001,0),7)</f>
        <v>United States</v>
      </c>
      <c r="I131" t="str">
        <f>INDEX(product!$A$1:$G$49,MATCH(Orders!D131,product!$A$1:$A$49,0),2)</f>
        <v>Exc</v>
      </c>
      <c r="J131" t="str">
        <f t="shared" si="8"/>
        <v>Excelsa</v>
      </c>
      <c r="K131" s="11" t="str">
        <f>INDEX(product!$A$1:$G$49,MATCH(Orders!D131,product!$A$1:$A$49,0),3)</f>
        <v>D</v>
      </c>
      <c r="L131" t="str">
        <f t="shared" si="9"/>
        <v>Dark</v>
      </c>
      <c r="M131" s="4">
        <f>INDEX(product!$A$1:$G$49,MATCH(Orders!D131,product!$A$1:$A$49,0),4)</f>
        <v>1</v>
      </c>
      <c r="N131" s="5">
        <f>INDEX(product!$A$1:$G$49,MATCH(Orders!D131,product!$A$1:$A$49,0),5)</f>
        <v>12.15</v>
      </c>
      <c r="O131" s="5">
        <f t="shared" ref="O131:O194" si="11">N131*E131</f>
        <v>12.15</v>
      </c>
      <c r="P131" s="11">
        <f t="shared" si="10"/>
        <v>1</v>
      </c>
      <c r="Q131" s="11"/>
      <c r="XFD131" s="35" t="s">
        <v>1942</v>
      </c>
    </row>
    <row r="132" spans="1:17 16384:16384" x14ac:dyDescent="0.25">
      <c r="A132" s="1" t="s">
        <v>302</v>
      </c>
      <c r="B132" s="3">
        <v>44624</v>
      </c>
      <c r="C132" s="1" t="s">
        <v>303</v>
      </c>
      <c r="D132" t="s">
        <v>217</v>
      </c>
      <c r="E132" s="13">
        <v>5</v>
      </c>
      <c r="F132" t="str">
        <f>INDEX(customer!A$1:I$1001,MATCH(Orders!C132,customer!A$1:A$1001,0),2)</f>
        <v>Bidget Tremellier</v>
      </c>
      <c r="G132" s="33" t="str">
        <f>IF(INDEX(customer!A$1:I$1001,MATCH(Orders!C132,customer!A$1:A$1001,0),3)=0,"--",INDEX(customer!A$1:I$1001,MATCH(Orders!C132,customer!A$1:A$1001,0),3))</f>
        <v>--</v>
      </c>
      <c r="H132" t="str">
        <f>INDEX(customer!A$1:I$1001,MATCH(Orders!C132,customer!A$1:A$1001,0),7)</f>
        <v>Ireland</v>
      </c>
      <c r="I132" t="str">
        <f>INDEX(product!$A$1:$G$49,MATCH(Orders!D132,product!$A$1:$A$49,0),2)</f>
        <v>Ara</v>
      </c>
      <c r="J132" t="str">
        <f t="shared" si="8"/>
        <v>Arabica</v>
      </c>
      <c r="K132" s="11" t="str">
        <f>INDEX(product!$A$1:$G$49,MATCH(Orders!D132,product!$A$1:$A$49,0),3)</f>
        <v>L</v>
      </c>
      <c r="L132" t="str">
        <f t="shared" si="9"/>
        <v>Light</v>
      </c>
      <c r="M132" s="4">
        <f>INDEX(product!$A$1:$G$49,MATCH(Orders!D132,product!$A$1:$A$49,0),4)</f>
        <v>2.5</v>
      </c>
      <c r="N132" s="5">
        <f>INDEX(product!$A$1:$G$49,MATCH(Orders!D132,product!$A$1:$A$49,0),5)</f>
        <v>29.784999999999997</v>
      </c>
      <c r="O132" s="5">
        <f t="shared" si="11"/>
        <v>148.92499999999998</v>
      </c>
      <c r="P132" s="11">
        <f t="shared" si="10"/>
        <v>1</v>
      </c>
      <c r="Q132" s="11"/>
      <c r="XFD132" s="35" t="s">
        <v>1942</v>
      </c>
    </row>
    <row r="133" spans="1:17 16384:16384" x14ac:dyDescent="0.25">
      <c r="A133" s="1" t="s">
        <v>304</v>
      </c>
      <c r="B133" s="3">
        <v>44196</v>
      </c>
      <c r="C133" s="1" t="s">
        <v>305</v>
      </c>
      <c r="D133" t="s">
        <v>29</v>
      </c>
      <c r="E133" s="13">
        <v>2</v>
      </c>
      <c r="F133" t="str">
        <f>INDEX(customer!A$1:I$1001,MATCH(Orders!C133,customer!A$1:A$1001,0),2)</f>
        <v>Bobinette Hindsberg</v>
      </c>
      <c r="G133" s="33" t="str">
        <f>IF(INDEX(customer!A$1:I$1001,MATCH(Orders!C133,customer!A$1:A$1001,0),3)=0,"--",INDEX(customer!A$1:I$1001,MATCH(Orders!C133,customer!A$1:A$1001,0),3))</f>
        <v>bhindsberg3n@blogs.com</v>
      </c>
      <c r="H133" t="str">
        <f>INDEX(customer!A$1:I$1001,MATCH(Orders!C133,customer!A$1:A$1001,0),7)</f>
        <v>United States</v>
      </c>
      <c r="I133" t="str">
        <f>INDEX(product!$A$1:$G$49,MATCH(Orders!D133,product!$A$1:$A$49,0),2)</f>
        <v>Exc</v>
      </c>
      <c r="J133" t="str">
        <f t="shared" si="8"/>
        <v>Excelsa</v>
      </c>
      <c r="K133" s="11" t="str">
        <f>INDEX(product!$A$1:$G$49,MATCH(Orders!D133,product!$A$1:$A$49,0),3)</f>
        <v>D</v>
      </c>
      <c r="L133" t="str">
        <f t="shared" si="9"/>
        <v>Dark</v>
      </c>
      <c r="M133" s="4">
        <f>INDEX(product!$A$1:$G$49,MATCH(Orders!D133,product!$A$1:$A$49,0),4)</f>
        <v>0.5</v>
      </c>
      <c r="N133" s="5">
        <f>INDEX(product!$A$1:$G$49,MATCH(Orders!D133,product!$A$1:$A$49,0),5)</f>
        <v>7.29</v>
      </c>
      <c r="O133" s="5">
        <f t="shared" si="11"/>
        <v>14.58</v>
      </c>
      <c r="P133" s="11">
        <f t="shared" si="10"/>
        <v>1</v>
      </c>
      <c r="Q133" s="11"/>
      <c r="XFD133" s="35" t="s">
        <v>1942</v>
      </c>
    </row>
    <row r="134" spans="1:17 16384:16384" x14ac:dyDescent="0.25">
      <c r="A134" s="1" t="s">
        <v>306</v>
      </c>
      <c r="B134" s="3">
        <v>44043</v>
      </c>
      <c r="C134" s="1" t="s">
        <v>307</v>
      </c>
      <c r="D134" t="s">
        <v>217</v>
      </c>
      <c r="E134" s="13">
        <v>5</v>
      </c>
      <c r="F134" t="str">
        <f>INDEX(customer!A$1:I$1001,MATCH(Orders!C134,customer!A$1:A$1001,0),2)</f>
        <v>Osbert Robins</v>
      </c>
      <c r="G134" s="33" t="str">
        <f>IF(INDEX(customer!A$1:I$1001,MATCH(Orders!C134,customer!A$1:A$1001,0),3)=0,"--",INDEX(customer!A$1:I$1001,MATCH(Orders!C134,customer!A$1:A$1001,0),3))</f>
        <v>orobins3o@salon.com</v>
      </c>
      <c r="H134" t="str">
        <f>INDEX(customer!A$1:I$1001,MATCH(Orders!C134,customer!A$1:A$1001,0),7)</f>
        <v>United States</v>
      </c>
      <c r="I134" t="str">
        <f>INDEX(product!$A$1:$G$49,MATCH(Orders!D134,product!$A$1:$A$49,0),2)</f>
        <v>Ara</v>
      </c>
      <c r="J134" t="str">
        <f t="shared" si="8"/>
        <v>Arabica</v>
      </c>
      <c r="K134" s="11" t="str">
        <f>INDEX(product!$A$1:$G$49,MATCH(Orders!D134,product!$A$1:$A$49,0),3)</f>
        <v>L</v>
      </c>
      <c r="L134" t="str">
        <f t="shared" si="9"/>
        <v>Light</v>
      </c>
      <c r="M134" s="4">
        <f>INDEX(product!$A$1:$G$49,MATCH(Orders!D134,product!$A$1:$A$49,0),4)</f>
        <v>2.5</v>
      </c>
      <c r="N134" s="5">
        <f>INDEX(product!$A$1:$G$49,MATCH(Orders!D134,product!$A$1:$A$49,0),5)</f>
        <v>29.784999999999997</v>
      </c>
      <c r="O134" s="5">
        <f t="shared" si="11"/>
        <v>148.92499999999998</v>
      </c>
      <c r="P134" s="11">
        <f t="shared" si="10"/>
        <v>1</v>
      </c>
      <c r="Q134" s="11"/>
      <c r="XFD134" s="35" t="s">
        <v>1942</v>
      </c>
    </row>
    <row r="135" spans="1:17 16384:16384" x14ac:dyDescent="0.25">
      <c r="A135" s="1" t="s">
        <v>308</v>
      </c>
      <c r="B135" s="3">
        <v>44340</v>
      </c>
      <c r="C135" s="1" t="s">
        <v>309</v>
      </c>
      <c r="D135" t="s">
        <v>26</v>
      </c>
      <c r="E135" s="13">
        <v>1</v>
      </c>
      <c r="F135" t="str">
        <f>INDEX(customer!A$1:I$1001,MATCH(Orders!C135,customer!A$1:A$1001,0),2)</f>
        <v>Othello Syseland</v>
      </c>
      <c r="G135" s="33" t="str">
        <f>IF(INDEX(customer!A$1:I$1001,MATCH(Orders!C135,customer!A$1:A$1001,0),3)=0,"--",INDEX(customer!A$1:I$1001,MATCH(Orders!C135,customer!A$1:A$1001,0),3))</f>
        <v>osyseland3p@independent.co.uk</v>
      </c>
      <c r="H135" t="str">
        <f>INDEX(customer!A$1:I$1001,MATCH(Orders!C135,customer!A$1:A$1001,0),7)</f>
        <v>United States</v>
      </c>
      <c r="I135" t="str">
        <f>INDEX(product!$A$1:$G$49,MATCH(Orders!D135,product!$A$1:$A$49,0),2)</f>
        <v>Lib</v>
      </c>
      <c r="J135" t="str">
        <f t="shared" si="8"/>
        <v>Liberica</v>
      </c>
      <c r="K135" s="11" t="str">
        <f>INDEX(product!$A$1:$G$49,MATCH(Orders!D135,product!$A$1:$A$49,0),3)</f>
        <v>D</v>
      </c>
      <c r="L135" t="str">
        <f t="shared" si="9"/>
        <v>Dark</v>
      </c>
      <c r="M135" s="4">
        <f>INDEX(product!$A$1:$G$49,MATCH(Orders!D135,product!$A$1:$A$49,0),4)</f>
        <v>1</v>
      </c>
      <c r="N135" s="5">
        <f>INDEX(product!$A$1:$G$49,MATCH(Orders!D135,product!$A$1:$A$49,0),5)</f>
        <v>12.95</v>
      </c>
      <c r="O135" s="5">
        <f t="shared" si="11"/>
        <v>12.95</v>
      </c>
      <c r="P135" s="11">
        <f t="shared" si="10"/>
        <v>0</v>
      </c>
      <c r="Q135" s="11"/>
      <c r="XFD135" s="35" t="s">
        <v>1951</v>
      </c>
    </row>
    <row r="136" spans="1:17 16384:16384" x14ac:dyDescent="0.25">
      <c r="A136" s="1" t="s">
        <v>310</v>
      </c>
      <c r="B136" s="3">
        <v>44758</v>
      </c>
      <c r="C136" s="1" t="s">
        <v>311</v>
      </c>
      <c r="D136" t="s">
        <v>125</v>
      </c>
      <c r="E136" s="13">
        <v>3</v>
      </c>
      <c r="F136" t="str">
        <f>INDEX(customer!A$1:I$1001,MATCH(Orders!C136,customer!A$1:A$1001,0),2)</f>
        <v>Ewell Hanby</v>
      </c>
      <c r="G136" s="33" t="str">
        <f>IF(INDEX(customer!A$1:I$1001,MATCH(Orders!C136,customer!A$1:A$1001,0),3)=0,"--",INDEX(customer!A$1:I$1001,MATCH(Orders!C136,customer!A$1:A$1001,0),3))</f>
        <v>--</v>
      </c>
      <c r="H136" t="str">
        <f>INDEX(customer!A$1:I$1001,MATCH(Orders!C136,customer!A$1:A$1001,0),7)</f>
        <v>United States</v>
      </c>
      <c r="I136" t="str">
        <f>INDEX(product!$A$1:$G$49,MATCH(Orders!D136,product!$A$1:$A$49,0),2)</f>
        <v>Exc</v>
      </c>
      <c r="J136" t="str">
        <f t="shared" si="8"/>
        <v>Excelsa</v>
      </c>
      <c r="K136" s="11" t="str">
        <f>INDEX(product!$A$1:$G$49,MATCH(Orders!D136,product!$A$1:$A$49,0),3)</f>
        <v>M</v>
      </c>
      <c r="L136" t="str">
        <f t="shared" si="9"/>
        <v>Medium</v>
      </c>
      <c r="M136" s="4">
        <f>INDEX(product!$A$1:$G$49,MATCH(Orders!D136,product!$A$1:$A$49,0),4)</f>
        <v>2.5</v>
      </c>
      <c r="N136" s="5">
        <f>INDEX(product!$A$1:$G$49,MATCH(Orders!D136,product!$A$1:$A$49,0),5)</f>
        <v>31.624999999999996</v>
      </c>
      <c r="O136" s="5">
        <f t="shared" si="11"/>
        <v>94.874999999999986</v>
      </c>
      <c r="P136" s="11">
        <f t="shared" si="10"/>
        <v>1</v>
      </c>
      <c r="Q136" s="11"/>
      <c r="XFD136" s="35" t="s">
        <v>1942</v>
      </c>
    </row>
    <row r="137" spans="1:17 16384:16384" x14ac:dyDescent="0.25">
      <c r="A137" s="1" t="s">
        <v>312</v>
      </c>
      <c r="B137" s="3">
        <v>44232</v>
      </c>
      <c r="C137" s="1" t="s">
        <v>313</v>
      </c>
      <c r="D137" t="s">
        <v>205</v>
      </c>
      <c r="E137" s="13">
        <v>5</v>
      </c>
      <c r="F137" t="str">
        <f>INDEX(customer!A$1:I$1001,MATCH(Orders!C137,customer!A$1:A$1001,0),2)</f>
        <v>Blancha McAmish</v>
      </c>
      <c r="G137" s="33" t="str">
        <f>IF(INDEX(customer!A$1:I$1001,MATCH(Orders!C137,customer!A$1:A$1001,0),3)=0,"--",INDEX(customer!A$1:I$1001,MATCH(Orders!C137,customer!A$1:A$1001,0),3))</f>
        <v>bmcamish2e@tripadvisor.com</v>
      </c>
      <c r="H137" t="str">
        <f>INDEX(customer!A$1:I$1001,MATCH(Orders!C137,customer!A$1:A$1001,0),7)</f>
        <v>United States</v>
      </c>
      <c r="I137" t="str">
        <f>INDEX(product!$A$1:$G$49,MATCH(Orders!D137,product!$A$1:$A$49,0),2)</f>
        <v>Ara</v>
      </c>
      <c r="J137" t="str">
        <f t="shared" si="8"/>
        <v>Arabica</v>
      </c>
      <c r="K137" s="11" t="str">
        <f>INDEX(product!$A$1:$G$49,MATCH(Orders!D137,product!$A$1:$A$49,0),3)</f>
        <v>L</v>
      </c>
      <c r="L137" t="str">
        <f t="shared" si="9"/>
        <v>Light</v>
      </c>
      <c r="M137" s="4">
        <f>INDEX(product!$A$1:$G$49,MATCH(Orders!D137,product!$A$1:$A$49,0),4)</f>
        <v>0.5</v>
      </c>
      <c r="N137" s="5">
        <f>INDEX(product!$A$1:$G$49,MATCH(Orders!D137,product!$A$1:$A$49,0),5)</f>
        <v>7.77</v>
      </c>
      <c r="O137" s="5">
        <f t="shared" si="11"/>
        <v>38.849999999999994</v>
      </c>
      <c r="P137" s="11">
        <f t="shared" si="10"/>
        <v>1</v>
      </c>
      <c r="Q137" s="11"/>
      <c r="XFD137" s="35" t="s">
        <v>1942</v>
      </c>
    </row>
    <row r="138" spans="1:17 16384:16384" x14ac:dyDescent="0.25">
      <c r="A138" s="1" t="s">
        <v>314</v>
      </c>
      <c r="B138" s="3">
        <v>44406</v>
      </c>
      <c r="C138" s="1" t="s">
        <v>315</v>
      </c>
      <c r="D138" t="s">
        <v>67</v>
      </c>
      <c r="E138" s="13">
        <v>4</v>
      </c>
      <c r="F138" t="str">
        <f>INDEX(customer!A$1:I$1001,MATCH(Orders!C138,customer!A$1:A$1001,0),2)</f>
        <v>Lowell Keenleyside</v>
      </c>
      <c r="G138" s="33" t="str">
        <f>IF(INDEX(customer!A$1:I$1001,MATCH(Orders!C138,customer!A$1:A$1001,0),3)=0,"--",INDEX(customer!A$1:I$1001,MATCH(Orders!C138,customer!A$1:A$1001,0),3))</f>
        <v>lkeenleyside3s@topsy.com</v>
      </c>
      <c r="H138" t="str">
        <f>INDEX(customer!A$1:I$1001,MATCH(Orders!C138,customer!A$1:A$1001,0),7)</f>
        <v>United States</v>
      </c>
      <c r="I138" t="str">
        <f>INDEX(product!$A$1:$G$49,MATCH(Orders!D138,product!$A$1:$A$49,0),2)</f>
        <v>Ara</v>
      </c>
      <c r="J138" t="str">
        <f t="shared" si="8"/>
        <v>Arabica</v>
      </c>
      <c r="K138" s="11" t="str">
        <f>INDEX(product!$A$1:$G$49,MATCH(Orders!D138,product!$A$1:$A$49,0),3)</f>
        <v>D</v>
      </c>
      <c r="L138" t="str">
        <f t="shared" si="9"/>
        <v>Dark</v>
      </c>
      <c r="M138" s="4">
        <f>INDEX(product!$A$1:$G$49,MATCH(Orders!D138,product!$A$1:$A$49,0),4)</f>
        <v>0.2</v>
      </c>
      <c r="N138" s="5">
        <f>INDEX(product!$A$1:$G$49,MATCH(Orders!D138,product!$A$1:$A$49,0),5)</f>
        <v>2.9849999999999999</v>
      </c>
      <c r="O138" s="5">
        <f t="shared" si="11"/>
        <v>11.94</v>
      </c>
      <c r="P138" s="11">
        <f t="shared" si="10"/>
        <v>0</v>
      </c>
      <c r="Q138" s="11"/>
      <c r="XFD138" s="35" t="s">
        <v>1951</v>
      </c>
    </row>
    <row r="139" spans="1:17 16384:16384" x14ac:dyDescent="0.25">
      <c r="A139" s="1" t="s">
        <v>316</v>
      </c>
      <c r="B139" s="3">
        <v>44637</v>
      </c>
      <c r="C139" s="1" t="s">
        <v>317</v>
      </c>
      <c r="D139" t="s">
        <v>43</v>
      </c>
      <c r="E139" s="13">
        <v>3</v>
      </c>
      <c r="F139" t="str">
        <f>INDEX(customer!A$1:I$1001,MATCH(Orders!C139,customer!A$1:A$1001,0),2)</f>
        <v>Elonore Joliffe</v>
      </c>
      <c r="G139" s="33" t="str">
        <f>IF(INDEX(customer!A$1:I$1001,MATCH(Orders!C139,customer!A$1:A$1001,0),3)=0,"--",INDEX(customer!A$1:I$1001,MATCH(Orders!C139,customer!A$1:A$1001,0),3))</f>
        <v>--</v>
      </c>
      <c r="H139" t="str">
        <f>INDEX(customer!A$1:I$1001,MATCH(Orders!C139,customer!A$1:A$1001,0),7)</f>
        <v>Ireland</v>
      </c>
      <c r="I139" t="str">
        <f>INDEX(product!$A$1:$G$49,MATCH(Orders!D139,product!$A$1:$A$49,0),2)</f>
        <v>Exc</v>
      </c>
      <c r="J139" t="str">
        <f t="shared" si="8"/>
        <v>Excelsa</v>
      </c>
      <c r="K139" s="11" t="str">
        <f>INDEX(product!$A$1:$G$49,MATCH(Orders!D139,product!$A$1:$A$49,0),3)</f>
        <v>L</v>
      </c>
      <c r="L139" t="str">
        <f t="shared" si="9"/>
        <v>Light</v>
      </c>
      <c r="M139" s="4">
        <f>INDEX(product!$A$1:$G$49,MATCH(Orders!D139,product!$A$1:$A$49,0),4)</f>
        <v>2.5</v>
      </c>
      <c r="N139" s="5">
        <f>INDEX(product!$A$1:$G$49,MATCH(Orders!D139,product!$A$1:$A$49,0),5)</f>
        <v>34.154999999999994</v>
      </c>
      <c r="O139" s="5">
        <f t="shared" si="11"/>
        <v>102.46499999999997</v>
      </c>
      <c r="P139" s="11">
        <f t="shared" si="10"/>
        <v>0</v>
      </c>
      <c r="Q139" s="11"/>
      <c r="XFD139" s="35" t="s">
        <v>1951</v>
      </c>
    </row>
    <row r="140" spans="1:17 16384:16384" x14ac:dyDescent="0.25">
      <c r="A140" s="1" t="s">
        <v>318</v>
      </c>
      <c r="B140" s="3">
        <v>44238</v>
      </c>
      <c r="C140" s="1" t="s">
        <v>319</v>
      </c>
      <c r="D140" t="s">
        <v>258</v>
      </c>
      <c r="E140" s="13">
        <v>4</v>
      </c>
      <c r="F140" t="str">
        <f>INDEX(customer!A$1:I$1001,MATCH(Orders!C140,customer!A$1:A$1001,0),2)</f>
        <v>Abraham Coleman</v>
      </c>
      <c r="G140" s="33" t="str">
        <f>IF(INDEX(customer!A$1:I$1001,MATCH(Orders!C140,customer!A$1:A$1001,0),3)=0,"--",INDEX(customer!A$1:I$1001,MATCH(Orders!C140,customer!A$1:A$1001,0),3))</f>
        <v>--</v>
      </c>
      <c r="H140" t="str">
        <f>INDEX(customer!A$1:I$1001,MATCH(Orders!C140,customer!A$1:A$1001,0),7)</f>
        <v>United States</v>
      </c>
      <c r="I140" t="str">
        <f>INDEX(product!$A$1:$G$49,MATCH(Orders!D140,product!$A$1:$A$49,0),2)</f>
        <v>Exc</v>
      </c>
      <c r="J140" t="str">
        <f t="shared" si="8"/>
        <v>Excelsa</v>
      </c>
      <c r="K140" s="11" t="str">
        <f>INDEX(product!$A$1:$G$49,MATCH(Orders!D140,product!$A$1:$A$49,0),3)</f>
        <v>D</v>
      </c>
      <c r="L140" t="str">
        <f t="shared" si="9"/>
        <v>Dark</v>
      </c>
      <c r="M140" s="4">
        <f>INDEX(product!$A$1:$G$49,MATCH(Orders!D140,product!$A$1:$A$49,0),4)</f>
        <v>1</v>
      </c>
      <c r="N140" s="5">
        <f>INDEX(product!$A$1:$G$49,MATCH(Orders!D140,product!$A$1:$A$49,0),5)</f>
        <v>12.15</v>
      </c>
      <c r="O140" s="5">
        <f t="shared" si="11"/>
        <v>48.6</v>
      </c>
      <c r="P140" s="11">
        <f t="shared" si="10"/>
        <v>0</v>
      </c>
      <c r="Q140" s="11"/>
      <c r="XFD140" s="35" t="s">
        <v>1951</v>
      </c>
    </row>
    <row r="141" spans="1:17 16384:16384" x14ac:dyDescent="0.25">
      <c r="A141" s="1" t="s">
        <v>320</v>
      </c>
      <c r="B141" s="3">
        <v>43509</v>
      </c>
      <c r="C141" s="1" t="s">
        <v>321</v>
      </c>
      <c r="D141" t="s">
        <v>26</v>
      </c>
      <c r="E141" s="13">
        <v>6</v>
      </c>
      <c r="F141" t="str">
        <f>INDEX(customer!A$1:I$1001,MATCH(Orders!C141,customer!A$1:A$1001,0),2)</f>
        <v>Rivy Farington</v>
      </c>
      <c r="G141" s="33" t="str">
        <f>IF(INDEX(customer!A$1:I$1001,MATCH(Orders!C141,customer!A$1:A$1001,0),3)=0,"--",INDEX(customer!A$1:I$1001,MATCH(Orders!C141,customer!A$1:A$1001,0),3))</f>
        <v>--</v>
      </c>
      <c r="H141" t="str">
        <f>INDEX(customer!A$1:I$1001,MATCH(Orders!C141,customer!A$1:A$1001,0),7)</f>
        <v>United States</v>
      </c>
      <c r="I141" t="str">
        <f>INDEX(product!$A$1:$G$49,MATCH(Orders!D141,product!$A$1:$A$49,0),2)</f>
        <v>Lib</v>
      </c>
      <c r="J141" t="str">
        <f t="shared" si="8"/>
        <v>Liberica</v>
      </c>
      <c r="K141" s="11" t="str">
        <f>INDEX(product!$A$1:$G$49,MATCH(Orders!D141,product!$A$1:$A$49,0),3)</f>
        <v>D</v>
      </c>
      <c r="L141" t="str">
        <f t="shared" si="9"/>
        <v>Dark</v>
      </c>
      <c r="M141" s="4">
        <f>INDEX(product!$A$1:$G$49,MATCH(Orders!D141,product!$A$1:$A$49,0),4)</f>
        <v>1</v>
      </c>
      <c r="N141" s="5">
        <f>INDEX(product!$A$1:$G$49,MATCH(Orders!D141,product!$A$1:$A$49,0),5)</f>
        <v>12.95</v>
      </c>
      <c r="O141" s="5">
        <f t="shared" si="11"/>
        <v>77.699999999999989</v>
      </c>
      <c r="P141" s="11">
        <f t="shared" si="10"/>
        <v>1</v>
      </c>
      <c r="Q141" s="11"/>
      <c r="XFD141" s="35" t="s">
        <v>1942</v>
      </c>
    </row>
    <row r="142" spans="1:17 16384:16384" x14ac:dyDescent="0.25">
      <c r="A142" s="1" t="s">
        <v>322</v>
      </c>
      <c r="B142" s="3">
        <v>44694</v>
      </c>
      <c r="C142" s="1" t="s">
        <v>323</v>
      </c>
      <c r="D142" t="s">
        <v>122</v>
      </c>
      <c r="E142" s="13">
        <v>1</v>
      </c>
      <c r="F142" t="str">
        <f>INDEX(customer!A$1:I$1001,MATCH(Orders!C142,customer!A$1:A$1001,0),2)</f>
        <v>Vallie Kundt</v>
      </c>
      <c r="G142" s="33" t="str">
        <f>IF(INDEX(customer!A$1:I$1001,MATCH(Orders!C142,customer!A$1:A$1001,0),3)=0,"--",INDEX(customer!A$1:I$1001,MATCH(Orders!C142,customer!A$1:A$1001,0),3))</f>
        <v>vkundt3w@bigcartel.com</v>
      </c>
      <c r="H142" t="str">
        <f>INDEX(customer!A$1:I$1001,MATCH(Orders!C142,customer!A$1:A$1001,0),7)</f>
        <v>Ireland</v>
      </c>
      <c r="I142" t="str">
        <f>INDEX(product!$A$1:$G$49,MATCH(Orders!D142,product!$A$1:$A$49,0),2)</f>
        <v>Lib</v>
      </c>
      <c r="J142" t="str">
        <f t="shared" si="8"/>
        <v>Liberica</v>
      </c>
      <c r="K142" s="11" t="str">
        <f>INDEX(product!$A$1:$G$49,MATCH(Orders!D142,product!$A$1:$A$49,0),3)</f>
        <v>D</v>
      </c>
      <c r="L142" t="str">
        <f t="shared" si="9"/>
        <v>Dark</v>
      </c>
      <c r="M142" s="4">
        <f>INDEX(product!$A$1:$G$49,MATCH(Orders!D142,product!$A$1:$A$49,0),4)</f>
        <v>2.5</v>
      </c>
      <c r="N142" s="5">
        <f>INDEX(product!$A$1:$G$49,MATCH(Orders!D142,product!$A$1:$A$49,0),5)</f>
        <v>29.784999999999997</v>
      </c>
      <c r="O142" s="5">
        <f t="shared" si="11"/>
        <v>29.784999999999997</v>
      </c>
      <c r="P142" s="11">
        <f t="shared" si="10"/>
        <v>1</v>
      </c>
      <c r="Q142" s="11"/>
      <c r="XFD142" s="35" t="s">
        <v>1942</v>
      </c>
    </row>
    <row r="143" spans="1:17 16384:16384" x14ac:dyDescent="0.25">
      <c r="A143" s="1" t="s">
        <v>324</v>
      </c>
      <c r="B143" s="3">
        <v>43970</v>
      </c>
      <c r="C143" s="1" t="s">
        <v>325</v>
      </c>
      <c r="D143" t="s">
        <v>128</v>
      </c>
      <c r="E143" s="13">
        <v>4</v>
      </c>
      <c r="F143" t="str">
        <f>INDEX(customer!A$1:I$1001,MATCH(Orders!C143,customer!A$1:A$1001,0),2)</f>
        <v>Boyd Bett</v>
      </c>
      <c r="G143" s="33" t="str">
        <f>IF(INDEX(customer!A$1:I$1001,MATCH(Orders!C143,customer!A$1:A$1001,0),3)=0,"--",INDEX(customer!A$1:I$1001,MATCH(Orders!C143,customer!A$1:A$1001,0),3))</f>
        <v>bbett3x@google.de</v>
      </c>
      <c r="H143" t="str">
        <f>INDEX(customer!A$1:I$1001,MATCH(Orders!C143,customer!A$1:A$1001,0),7)</f>
        <v>United States</v>
      </c>
      <c r="I143" t="str">
        <f>INDEX(product!$A$1:$G$49,MATCH(Orders!D143,product!$A$1:$A$49,0),2)</f>
        <v>Ara</v>
      </c>
      <c r="J143" t="str">
        <f t="shared" si="8"/>
        <v>Arabica</v>
      </c>
      <c r="K143" s="11" t="str">
        <f>INDEX(product!$A$1:$G$49,MATCH(Orders!D143,product!$A$1:$A$49,0),3)</f>
        <v>L</v>
      </c>
      <c r="L143" t="str">
        <f t="shared" si="9"/>
        <v>Light</v>
      </c>
      <c r="M143" s="4">
        <f>INDEX(product!$A$1:$G$49,MATCH(Orders!D143,product!$A$1:$A$49,0),4)</f>
        <v>0.2</v>
      </c>
      <c r="N143" s="5">
        <f>INDEX(product!$A$1:$G$49,MATCH(Orders!D143,product!$A$1:$A$49,0),5)</f>
        <v>3.8849999999999998</v>
      </c>
      <c r="O143" s="5">
        <f t="shared" si="11"/>
        <v>15.54</v>
      </c>
      <c r="P143" s="11">
        <f t="shared" si="10"/>
        <v>1</v>
      </c>
      <c r="Q143" s="11"/>
      <c r="XFD143" s="35" t="s">
        <v>1942</v>
      </c>
    </row>
    <row r="144" spans="1:17 16384:16384" x14ac:dyDescent="0.25">
      <c r="A144" s="1" t="s">
        <v>326</v>
      </c>
      <c r="B144" s="3">
        <v>44678</v>
      </c>
      <c r="C144" s="1" t="s">
        <v>327</v>
      </c>
      <c r="D144" t="s">
        <v>43</v>
      </c>
      <c r="E144" s="13">
        <v>4</v>
      </c>
      <c r="F144" t="str">
        <f>INDEX(customer!A$1:I$1001,MATCH(Orders!C144,customer!A$1:A$1001,0),2)</f>
        <v>Julio Armytage</v>
      </c>
      <c r="G144" s="33" t="str">
        <f>IF(INDEX(customer!A$1:I$1001,MATCH(Orders!C144,customer!A$1:A$1001,0),3)=0,"--",INDEX(customer!A$1:I$1001,MATCH(Orders!C144,customer!A$1:A$1001,0),3))</f>
        <v>--</v>
      </c>
      <c r="H144" t="str">
        <f>INDEX(customer!A$1:I$1001,MATCH(Orders!C144,customer!A$1:A$1001,0),7)</f>
        <v>Ireland</v>
      </c>
      <c r="I144" t="str">
        <f>INDEX(product!$A$1:$G$49,MATCH(Orders!D144,product!$A$1:$A$49,0),2)</f>
        <v>Exc</v>
      </c>
      <c r="J144" t="str">
        <f t="shared" si="8"/>
        <v>Excelsa</v>
      </c>
      <c r="K144" s="11" t="str">
        <f>INDEX(product!$A$1:$G$49,MATCH(Orders!D144,product!$A$1:$A$49,0),3)</f>
        <v>L</v>
      </c>
      <c r="L144" t="str">
        <f t="shared" si="9"/>
        <v>Light</v>
      </c>
      <c r="M144" s="4">
        <f>INDEX(product!$A$1:$G$49,MATCH(Orders!D144,product!$A$1:$A$49,0),4)</f>
        <v>2.5</v>
      </c>
      <c r="N144" s="5">
        <f>INDEX(product!$A$1:$G$49,MATCH(Orders!D144,product!$A$1:$A$49,0),5)</f>
        <v>34.154999999999994</v>
      </c>
      <c r="O144" s="5">
        <f t="shared" si="11"/>
        <v>136.61999999999998</v>
      </c>
      <c r="P144" s="11">
        <f t="shared" si="10"/>
        <v>1</v>
      </c>
      <c r="Q144" s="11"/>
      <c r="XFD144" s="35" t="s">
        <v>1942</v>
      </c>
    </row>
    <row r="145" spans="1:17 16384:16384" x14ac:dyDescent="0.25">
      <c r="A145" s="1" t="s">
        <v>328</v>
      </c>
      <c r="B145" s="3">
        <v>44083</v>
      </c>
      <c r="C145" s="1" t="s">
        <v>329</v>
      </c>
      <c r="D145" t="s">
        <v>91</v>
      </c>
      <c r="E145" s="13">
        <v>2</v>
      </c>
      <c r="F145" t="str">
        <f>INDEX(customer!A$1:I$1001,MATCH(Orders!C145,customer!A$1:A$1001,0),2)</f>
        <v>Deana Staite</v>
      </c>
      <c r="G145" s="33" t="str">
        <f>IF(INDEX(customer!A$1:I$1001,MATCH(Orders!C145,customer!A$1:A$1001,0),3)=0,"--",INDEX(customer!A$1:I$1001,MATCH(Orders!C145,customer!A$1:A$1001,0),3))</f>
        <v>dstaite3z@scientificamerican.com</v>
      </c>
      <c r="H145" t="str">
        <f>INDEX(customer!A$1:I$1001,MATCH(Orders!C145,customer!A$1:A$1001,0),7)</f>
        <v>United States</v>
      </c>
      <c r="I145" t="str">
        <f>INDEX(product!$A$1:$G$49,MATCH(Orders!D145,product!$A$1:$A$49,0),2)</f>
        <v>Lib</v>
      </c>
      <c r="J145" t="str">
        <f t="shared" si="8"/>
        <v>Liberica</v>
      </c>
      <c r="K145" s="11" t="str">
        <f>INDEX(product!$A$1:$G$49,MATCH(Orders!D145,product!$A$1:$A$49,0),3)</f>
        <v>M</v>
      </c>
      <c r="L145" t="str">
        <f t="shared" si="9"/>
        <v>Medium</v>
      </c>
      <c r="M145" s="4">
        <f>INDEX(product!$A$1:$G$49,MATCH(Orders!D145,product!$A$1:$A$49,0),4)</f>
        <v>0.5</v>
      </c>
      <c r="N145" s="5">
        <f>INDEX(product!$A$1:$G$49,MATCH(Orders!D145,product!$A$1:$A$49,0),5)</f>
        <v>8.73</v>
      </c>
      <c r="O145" s="5">
        <f t="shared" si="11"/>
        <v>17.46</v>
      </c>
      <c r="P145" s="11">
        <f t="shared" si="10"/>
        <v>0</v>
      </c>
      <c r="Q145" s="11"/>
      <c r="XFD145" s="35" t="s">
        <v>1951</v>
      </c>
    </row>
    <row r="146" spans="1:17 16384:16384" x14ac:dyDescent="0.25">
      <c r="A146" s="1" t="s">
        <v>330</v>
      </c>
      <c r="B146" s="3">
        <v>44265</v>
      </c>
      <c r="C146" s="1" t="s">
        <v>331</v>
      </c>
      <c r="D146" t="s">
        <v>43</v>
      </c>
      <c r="E146" s="13">
        <v>2</v>
      </c>
      <c r="F146" t="str">
        <f>INDEX(customer!A$1:I$1001,MATCH(Orders!C146,customer!A$1:A$1001,0),2)</f>
        <v>Winn Keyse</v>
      </c>
      <c r="G146" s="33" t="str">
        <f>IF(INDEX(customer!A$1:I$1001,MATCH(Orders!C146,customer!A$1:A$1001,0),3)=0,"--",INDEX(customer!A$1:I$1001,MATCH(Orders!C146,customer!A$1:A$1001,0),3))</f>
        <v>wkeyse40@apple.com</v>
      </c>
      <c r="H146" t="str">
        <f>INDEX(customer!A$1:I$1001,MATCH(Orders!C146,customer!A$1:A$1001,0),7)</f>
        <v>United States</v>
      </c>
      <c r="I146" t="str">
        <f>INDEX(product!$A$1:$G$49,MATCH(Orders!D146,product!$A$1:$A$49,0),2)</f>
        <v>Exc</v>
      </c>
      <c r="J146" t="str">
        <f t="shared" si="8"/>
        <v>Excelsa</v>
      </c>
      <c r="K146" s="11" t="str">
        <f>INDEX(product!$A$1:$G$49,MATCH(Orders!D146,product!$A$1:$A$49,0),3)</f>
        <v>L</v>
      </c>
      <c r="L146" t="str">
        <f t="shared" si="9"/>
        <v>Light</v>
      </c>
      <c r="M146" s="4">
        <f>INDEX(product!$A$1:$G$49,MATCH(Orders!D146,product!$A$1:$A$49,0),4)</f>
        <v>2.5</v>
      </c>
      <c r="N146" s="5">
        <f>INDEX(product!$A$1:$G$49,MATCH(Orders!D146,product!$A$1:$A$49,0),5)</f>
        <v>34.154999999999994</v>
      </c>
      <c r="O146" s="5">
        <f t="shared" si="11"/>
        <v>68.309999999999988</v>
      </c>
      <c r="P146" s="11">
        <f t="shared" si="10"/>
        <v>1</v>
      </c>
      <c r="Q146" s="11"/>
      <c r="XFD146" s="35" t="s">
        <v>1942</v>
      </c>
    </row>
    <row r="147" spans="1:17 16384:16384" x14ac:dyDescent="0.25">
      <c r="A147" s="1" t="s">
        <v>332</v>
      </c>
      <c r="B147" s="3">
        <v>43562</v>
      </c>
      <c r="C147" s="1" t="s">
        <v>333</v>
      </c>
      <c r="D147" t="s">
        <v>90</v>
      </c>
      <c r="E147" s="13">
        <v>4</v>
      </c>
      <c r="F147" t="str">
        <f>INDEX(customer!A$1:I$1001,MATCH(Orders!C147,customer!A$1:A$1001,0),2)</f>
        <v>Osmund Clausen-Thue</v>
      </c>
      <c r="G147" s="33" t="str">
        <f>IF(INDEX(customer!A$1:I$1001,MATCH(Orders!C147,customer!A$1:A$1001,0),3)=0,"--",INDEX(customer!A$1:I$1001,MATCH(Orders!C147,customer!A$1:A$1001,0),3))</f>
        <v>oclausenthue41@marriott.com</v>
      </c>
      <c r="H147" t="str">
        <f>INDEX(customer!A$1:I$1001,MATCH(Orders!C147,customer!A$1:A$1001,0),7)</f>
        <v>United States</v>
      </c>
      <c r="I147" t="str">
        <f>INDEX(product!$A$1:$G$49,MATCH(Orders!D147,product!$A$1:$A$49,0),2)</f>
        <v>Lib</v>
      </c>
      <c r="J147" t="str">
        <f t="shared" si="8"/>
        <v>Liberica</v>
      </c>
      <c r="K147" s="11" t="str">
        <f>INDEX(product!$A$1:$G$49,MATCH(Orders!D147,product!$A$1:$A$49,0),3)</f>
        <v>M</v>
      </c>
      <c r="L147" t="str">
        <f t="shared" si="9"/>
        <v>Medium</v>
      </c>
      <c r="M147" s="4">
        <f>INDEX(product!$A$1:$G$49,MATCH(Orders!D147,product!$A$1:$A$49,0),4)</f>
        <v>0.2</v>
      </c>
      <c r="N147" s="5">
        <f>INDEX(product!$A$1:$G$49,MATCH(Orders!D147,product!$A$1:$A$49,0),5)</f>
        <v>4.3650000000000002</v>
      </c>
      <c r="O147" s="5">
        <f t="shared" si="11"/>
        <v>17.46</v>
      </c>
      <c r="P147" s="11">
        <f t="shared" si="10"/>
        <v>0</v>
      </c>
      <c r="Q147" s="11"/>
      <c r="XFD147" s="35" t="s">
        <v>1951</v>
      </c>
    </row>
    <row r="148" spans="1:17 16384:16384" x14ac:dyDescent="0.25">
      <c r="A148" s="1" t="s">
        <v>334</v>
      </c>
      <c r="B148" s="3">
        <v>44024</v>
      </c>
      <c r="C148" s="1" t="s">
        <v>335</v>
      </c>
      <c r="D148" t="s">
        <v>109</v>
      </c>
      <c r="E148" s="13">
        <v>3</v>
      </c>
      <c r="F148" t="str">
        <f>INDEX(customer!A$1:I$1001,MATCH(Orders!C148,customer!A$1:A$1001,0),2)</f>
        <v>Leonore Francisco</v>
      </c>
      <c r="G148" s="33" t="str">
        <f>IF(INDEX(customer!A$1:I$1001,MATCH(Orders!C148,customer!A$1:A$1001,0),3)=0,"--",INDEX(customer!A$1:I$1001,MATCH(Orders!C148,customer!A$1:A$1001,0),3))</f>
        <v>lfrancisco42@fema.gov</v>
      </c>
      <c r="H148" t="str">
        <f>INDEX(customer!A$1:I$1001,MATCH(Orders!C148,customer!A$1:A$1001,0),7)</f>
        <v>United States</v>
      </c>
      <c r="I148" t="str">
        <f>INDEX(product!$A$1:$G$49,MATCH(Orders!D148,product!$A$1:$A$49,0),2)</f>
        <v>Lib</v>
      </c>
      <c r="J148" t="str">
        <f t="shared" si="8"/>
        <v>Liberica</v>
      </c>
      <c r="K148" s="11" t="str">
        <f>INDEX(product!$A$1:$G$49,MATCH(Orders!D148,product!$A$1:$A$49,0),3)</f>
        <v>M</v>
      </c>
      <c r="L148" t="str">
        <f t="shared" si="9"/>
        <v>Medium</v>
      </c>
      <c r="M148" s="4">
        <f>INDEX(product!$A$1:$G$49,MATCH(Orders!D148,product!$A$1:$A$49,0),4)</f>
        <v>1</v>
      </c>
      <c r="N148" s="5">
        <f>INDEX(product!$A$1:$G$49,MATCH(Orders!D148,product!$A$1:$A$49,0),5)</f>
        <v>14.55</v>
      </c>
      <c r="O148" s="5">
        <f t="shared" si="11"/>
        <v>43.650000000000006</v>
      </c>
      <c r="P148" s="11">
        <f t="shared" si="10"/>
        <v>0</v>
      </c>
      <c r="Q148" s="11"/>
      <c r="XFD148" s="35" t="s">
        <v>1951</v>
      </c>
    </row>
    <row r="149" spans="1:17 16384:16384" x14ac:dyDescent="0.25">
      <c r="A149" s="1" t="s">
        <v>334</v>
      </c>
      <c r="B149" s="3">
        <v>44024</v>
      </c>
      <c r="C149" s="1" t="s">
        <v>335</v>
      </c>
      <c r="D149" t="s">
        <v>22</v>
      </c>
      <c r="E149" s="13">
        <v>2</v>
      </c>
      <c r="F149" t="str">
        <f>INDEX(customer!A$1:I$1001,MATCH(Orders!C149,customer!A$1:A$1001,0),2)</f>
        <v>Leonore Francisco</v>
      </c>
      <c r="G149" s="33" t="str">
        <f>IF(INDEX(customer!A$1:I$1001,MATCH(Orders!C149,customer!A$1:A$1001,0),3)=0,"--",INDEX(customer!A$1:I$1001,MATCH(Orders!C149,customer!A$1:A$1001,0),3))</f>
        <v>lfrancisco42@fema.gov</v>
      </c>
      <c r="H149" t="str">
        <f>INDEX(customer!A$1:I$1001,MATCH(Orders!C149,customer!A$1:A$1001,0),7)</f>
        <v>United States</v>
      </c>
      <c r="I149" t="str">
        <f>INDEX(product!$A$1:$G$49,MATCH(Orders!D149,product!$A$1:$A$49,0),2)</f>
        <v>Exc</v>
      </c>
      <c r="J149" t="str">
        <f t="shared" si="8"/>
        <v>Excelsa</v>
      </c>
      <c r="K149" s="11" t="str">
        <f>INDEX(product!$A$1:$G$49,MATCH(Orders!D149,product!$A$1:$A$49,0),3)</f>
        <v>M</v>
      </c>
      <c r="L149" t="str">
        <f t="shared" si="9"/>
        <v>Medium</v>
      </c>
      <c r="M149" s="4">
        <f>INDEX(product!$A$1:$G$49,MATCH(Orders!D149,product!$A$1:$A$49,0),4)</f>
        <v>1</v>
      </c>
      <c r="N149" s="5">
        <f>INDEX(product!$A$1:$G$49,MATCH(Orders!D149,product!$A$1:$A$49,0),5)</f>
        <v>13.75</v>
      </c>
      <c r="O149" s="5">
        <f t="shared" si="11"/>
        <v>27.5</v>
      </c>
      <c r="P149" s="11">
        <f t="shared" si="10"/>
        <v>0</v>
      </c>
      <c r="Q149" s="11"/>
      <c r="XFD149" s="35" t="s">
        <v>1951</v>
      </c>
    </row>
    <row r="150" spans="1:17 16384:16384" x14ac:dyDescent="0.25">
      <c r="A150" s="1" t="s">
        <v>336</v>
      </c>
      <c r="B150" s="3">
        <v>44551</v>
      </c>
      <c r="C150" s="1" t="s">
        <v>337</v>
      </c>
      <c r="D150" t="s">
        <v>64</v>
      </c>
      <c r="E150" s="13">
        <v>5</v>
      </c>
      <c r="F150" t="str">
        <f>INDEX(customer!A$1:I$1001,MATCH(Orders!C150,customer!A$1:A$1001,0),2)</f>
        <v>Giacobo Skingle</v>
      </c>
      <c r="G150" s="33" t="str">
        <f>IF(INDEX(customer!A$1:I$1001,MATCH(Orders!C150,customer!A$1:A$1001,0),3)=0,"--",INDEX(customer!A$1:I$1001,MATCH(Orders!C150,customer!A$1:A$1001,0),3))</f>
        <v>gskingle44@clickbank.net</v>
      </c>
      <c r="H150" t="str">
        <f>INDEX(customer!A$1:I$1001,MATCH(Orders!C150,customer!A$1:A$1001,0),7)</f>
        <v>United States</v>
      </c>
      <c r="I150" t="str">
        <f>INDEX(product!$A$1:$G$49,MATCH(Orders!D150,product!$A$1:$A$49,0),2)</f>
        <v>Exc</v>
      </c>
      <c r="J150" t="str">
        <f t="shared" si="8"/>
        <v>Excelsa</v>
      </c>
      <c r="K150" s="11" t="str">
        <f>INDEX(product!$A$1:$G$49,MATCH(Orders!D150,product!$A$1:$A$49,0),3)</f>
        <v>D</v>
      </c>
      <c r="L150" t="str">
        <f t="shared" si="9"/>
        <v>Dark</v>
      </c>
      <c r="M150" s="4">
        <f>INDEX(product!$A$1:$G$49,MATCH(Orders!D150,product!$A$1:$A$49,0),4)</f>
        <v>0.2</v>
      </c>
      <c r="N150" s="5">
        <f>INDEX(product!$A$1:$G$49,MATCH(Orders!D150,product!$A$1:$A$49,0),5)</f>
        <v>3.645</v>
      </c>
      <c r="O150" s="5">
        <f t="shared" si="11"/>
        <v>18.225000000000001</v>
      </c>
      <c r="P150" s="11">
        <f t="shared" si="10"/>
        <v>1</v>
      </c>
      <c r="Q150" s="11"/>
      <c r="XFD150" s="35" t="s">
        <v>1942</v>
      </c>
    </row>
    <row r="151" spans="1:17 16384:16384" x14ac:dyDescent="0.25">
      <c r="A151" s="1" t="s">
        <v>338</v>
      </c>
      <c r="B151" s="3">
        <v>44108</v>
      </c>
      <c r="C151" s="1" t="s">
        <v>339</v>
      </c>
      <c r="D151" t="s">
        <v>184</v>
      </c>
      <c r="E151" s="13">
        <v>2</v>
      </c>
      <c r="F151" t="str">
        <f>INDEX(customer!A$1:I$1001,MATCH(Orders!C151,customer!A$1:A$1001,0),2)</f>
        <v>Gerard Pirdy</v>
      </c>
      <c r="G151" s="33" t="str">
        <f>IF(INDEX(customer!A$1:I$1001,MATCH(Orders!C151,customer!A$1:A$1001,0),3)=0,"--",INDEX(customer!A$1:I$1001,MATCH(Orders!C151,customer!A$1:A$1001,0),3))</f>
        <v>--</v>
      </c>
      <c r="H151" t="str">
        <f>INDEX(customer!A$1:I$1001,MATCH(Orders!C151,customer!A$1:A$1001,0),7)</f>
        <v>United States</v>
      </c>
      <c r="I151" t="str">
        <f>INDEX(product!$A$1:$G$49,MATCH(Orders!D151,product!$A$1:$A$49,0),2)</f>
        <v>Ara</v>
      </c>
      <c r="J151" t="str">
        <f t="shared" si="8"/>
        <v>Arabica</v>
      </c>
      <c r="K151" s="11" t="str">
        <f>INDEX(product!$A$1:$G$49,MATCH(Orders!D151,product!$A$1:$A$49,0),3)</f>
        <v>M</v>
      </c>
      <c r="L151" t="str">
        <f t="shared" si="9"/>
        <v>Medium</v>
      </c>
      <c r="M151" s="4">
        <f>INDEX(product!$A$1:$G$49,MATCH(Orders!D151,product!$A$1:$A$49,0),4)</f>
        <v>2.5</v>
      </c>
      <c r="N151" s="5">
        <f>INDEX(product!$A$1:$G$49,MATCH(Orders!D151,product!$A$1:$A$49,0),5)</f>
        <v>25.874999999999996</v>
      </c>
      <c r="O151" s="5">
        <f t="shared" si="11"/>
        <v>51.749999999999993</v>
      </c>
      <c r="P151" s="11">
        <f t="shared" si="10"/>
        <v>1</v>
      </c>
      <c r="Q151" s="11"/>
      <c r="XFD151" s="35" t="s">
        <v>1942</v>
      </c>
    </row>
    <row r="152" spans="1:17 16384:16384" x14ac:dyDescent="0.25">
      <c r="A152" s="1" t="s">
        <v>340</v>
      </c>
      <c r="B152" s="3">
        <v>44051</v>
      </c>
      <c r="C152" s="1" t="s">
        <v>341</v>
      </c>
      <c r="D152" t="s">
        <v>26</v>
      </c>
      <c r="E152" s="13">
        <v>1</v>
      </c>
      <c r="F152" t="str">
        <f>INDEX(customer!A$1:I$1001,MATCH(Orders!C152,customer!A$1:A$1001,0),2)</f>
        <v>Jacinthe Balsillie</v>
      </c>
      <c r="G152" s="33" t="str">
        <f>IF(INDEX(customer!A$1:I$1001,MATCH(Orders!C152,customer!A$1:A$1001,0),3)=0,"--",INDEX(customer!A$1:I$1001,MATCH(Orders!C152,customer!A$1:A$1001,0),3))</f>
        <v>jbalsillie46@princeton.edu</v>
      </c>
      <c r="H152" t="str">
        <f>INDEX(customer!A$1:I$1001,MATCH(Orders!C152,customer!A$1:A$1001,0),7)</f>
        <v>United States</v>
      </c>
      <c r="I152" t="str">
        <f>INDEX(product!$A$1:$G$49,MATCH(Orders!D152,product!$A$1:$A$49,0),2)</f>
        <v>Lib</v>
      </c>
      <c r="J152" t="str">
        <f t="shared" si="8"/>
        <v>Liberica</v>
      </c>
      <c r="K152" s="11" t="str">
        <f>INDEX(product!$A$1:$G$49,MATCH(Orders!D152,product!$A$1:$A$49,0),3)</f>
        <v>D</v>
      </c>
      <c r="L152" t="str">
        <f t="shared" si="9"/>
        <v>Dark</v>
      </c>
      <c r="M152" s="4">
        <f>INDEX(product!$A$1:$G$49,MATCH(Orders!D152,product!$A$1:$A$49,0),4)</f>
        <v>1</v>
      </c>
      <c r="N152" s="5">
        <f>INDEX(product!$A$1:$G$49,MATCH(Orders!D152,product!$A$1:$A$49,0),5)</f>
        <v>12.95</v>
      </c>
      <c r="O152" s="5">
        <f t="shared" si="11"/>
        <v>12.95</v>
      </c>
      <c r="P152" s="11">
        <f t="shared" si="10"/>
        <v>1</v>
      </c>
      <c r="Q152" s="11"/>
      <c r="XFD152" s="35" t="s">
        <v>1942</v>
      </c>
    </row>
    <row r="153" spans="1:17 16384:16384" x14ac:dyDescent="0.25">
      <c r="A153" s="1" t="s">
        <v>342</v>
      </c>
      <c r="B153" s="3">
        <v>44115</v>
      </c>
      <c r="C153" s="1" t="s">
        <v>343</v>
      </c>
      <c r="D153" t="s">
        <v>74</v>
      </c>
      <c r="E153" s="13">
        <v>3</v>
      </c>
      <c r="F153" t="str">
        <f>INDEX(customer!A$1:I$1001,MATCH(Orders!C153,customer!A$1:A$1001,0),2)</f>
        <v>Quinton Fouracres</v>
      </c>
      <c r="G153" s="33" t="str">
        <f>IF(INDEX(customer!A$1:I$1001,MATCH(Orders!C153,customer!A$1:A$1001,0),3)=0,"--",INDEX(customer!A$1:I$1001,MATCH(Orders!C153,customer!A$1:A$1001,0),3))</f>
        <v>--</v>
      </c>
      <c r="H153" t="str">
        <f>INDEX(customer!A$1:I$1001,MATCH(Orders!C153,customer!A$1:A$1001,0),7)</f>
        <v>United States</v>
      </c>
      <c r="I153" t="str">
        <f>INDEX(product!$A$1:$G$49,MATCH(Orders!D153,product!$A$1:$A$49,0),2)</f>
        <v>Ara</v>
      </c>
      <c r="J153" t="str">
        <f t="shared" si="8"/>
        <v>Arabica</v>
      </c>
      <c r="K153" s="11" t="str">
        <f>INDEX(product!$A$1:$G$49,MATCH(Orders!D153,product!$A$1:$A$49,0),3)</f>
        <v>M</v>
      </c>
      <c r="L153" t="str">
        <f t="shared" si="9"/>
        <v>Medium</v>
      </c>
      <c r="M153" s="4">
        <f>INDEX(product!$A$1:$G$49,MATCH(Orders!D153,product!$A$1:$A$49,0),4)</f>
        <v>1</v>
      </c>
      <c r="N153" s="5">
        <f>INDEX(product!$A$1:$G$49,MATCH(Orders!D153,product!$A$1:$A$49,0),5)</f>
        <v>11.25</v>
      </c>
      <c r="O153" s="5">
        <f t="shared" si="11"/>
        <v>33.75</v>
      </c>
      <c r="P153" s="11">
        <f t="shared" si="10"/>
        <v>1</v>
      </c>
      <c r="Q153" s="11"/>
      <c r="XFD153" s="35" t="s">
        <v>1942</v>
      </c>
    </row>
    <row r="154" spans="1:17 16384:16384" x14ac:dyDescent="0.25">
      <c r="A154" s="1" t="s">
        <v>344</v>
      </c>
      <c r="B154" s="3">
        <v>44510</v>
      </c>
      <c r="C154" s="1" t="s">
        <v>345</v>
      </c>
      <c r="D154" t="s">
        <v>54</v>
      </c>
      <c r="E154" s="13">
        <v>3</v>
      </c>
      <c r="F154" t="str">
        <f>INDEX(customer!A$1:I$1001,MATCH(Orders!C154,customer!A$1:A$1001,0),2)</f>
        <v>Bettina Leffek</v>
      </c>
      <c r="G154" s="33" t="str">
        <f>IF(INDEX(customer!A$1:I$1001,MATCH(Orders!C154,customer!A$1:A$1001,0),3)=0,"--",INDEX(customer!A$1:I$1001,MATCH(Orders!C154,customer!A$1:A$1001,0),3))</f>
        <v>bleffek48@ning.com</v>
      </c>
      <c r="H154" t="str">
        <f>INDEX(customer!A$1:I$1001,MATCH(Orders!C154,customer!A$1:A$1001,0),7)</f>
        <v>United States</v>
      </c>
      <c r="I154" t="str">
        <f>INDEX(product!$A$1:$G$49,MATCH(Orders!D154,product!$A$1:$A$49,0),2)</f>
        <v>Rob</v>
      </c>
      <c r="J154" t="str">
        <f t="shared" si="8"/>
        <v>Robusta</v>
      </c>
      <c r="K154" s="11" t="str">
        <f>INDEX(product!$A$1:$G$49,MATCH(Orders!D154,product!$A$1:$A$49,0),3)</f>
        <v>M</v>
      </c>
      <c r="L154" t="str">
        <f t="shared" si="9"/>
        <v>Medium</v>
      </c>
      <c r="M154" s="4">
        <f>INDEX(product!$A$1:$G$49,MATCH(Orders!D154,product!$A$1:$A$49,0),4)</f>
        <v>2.5</v>
      </c>
      <c r="N154" s="5">
        <f>INDEX(product!$A$1:$G$49,MATCH(Orders!D154,product!$A$1:$A$49,0),5)</f>
        <v>22.884999999999998</v>
      </c>
      <c r="O154" s="5">
        <f t="shared" si="11"/>
        <v>68.655000000000001</v>
      </c>
      <c r="P154" s="11">
        <f t="shared" si="10"/>
        <v>1</v>
      </c>
      <c r="Q154" s="11"/>
      <c r="XFD154" s="35" t="s">
        <v>1942</v>
      </c>
    </row>
    <row r="155" spans="1:17 16384:16384" x14ac:dyDescent="0.25">
      <c r="A155" s="1" t="s">
        <v>346</v>
      </c>
      <c r="B155" s="3">
        <v>44367</v>
      </c>
      <c r="C155" s="1" t="s">
        <v>347</v>
      </c>
      <c r="D155" t="s">
        <v>114</v>
      </c>
      <c r="E155" s="13">
        <v>1</v>
      </c>
      <c r="F155" t="str">
        <f>INDEX(customer!A$1:I$1001,MATCH(Orders!C155,customer!A$1:A$1001,0),2)</f>
        <v>Hetti Penson</v>
      </c>
      <c r="G155" s="33" t="str">
        <f>IF(INDEX(customer!A$1:I$1001,MATCH(Orders!C155,customer!A$1:A$1001,0),3)=0,"--",INDEX(customer!A$1:I$1001,MATCH(Orders!C155,customer!A$1:A$1001,0),3))</f>
        <v>--</v>
      </c>
      <c r="H155" t="str">
        <f>INDEX(customer!A$1:I$1001,MATCH(Orders!C155,customer!A$1:A$1001,0),7)</f>
        <v>United States</v>
      </c>
      <c r="I155" t="str">
        <f>INDEX(product!$A$1:$G$49,MATCH(Orders!D155,product!$A$1:$A$49,0),2)</f>
        <v>Rob</v>
      </c>
      <c r="J155" t="str">
        <f t="shared" si="8"/>
        <v>Robusta</v>
      </c>
      <c r="K155" s="11" t="str">
        <f>INDEX(product!$A$1:$G$49,MATCH(Orders!D155,product!$A$1:$A$49,0),3)</f>
        <v>D</v>
      </c>
      <c r="L155" t="str">
        <f t="shared" si="9"/>
        <v>Dark</v>
      </c>
      <c r="M155" s="4">
        <f>INDEX(product!$A$1:$G$49,MATCH(Orders!D155,product!$A$1:$A$49,0),4)</f>
        <v>0.2</v>
      </c>
      <c r="N155" s="5">
        <f>INDEX(product!$A$1:$G$49,MATCH(Orders!D155,product!$A$1:$A$49,0),5)</f>
        <v>2.6849999999999996</v>
      </c>
      <c r="O155" s="5">
        <f t="shared" si="11"/>
        <v>2.6849999999999996</v>
      </c>
      <c r="P155" s="11">
        <f t="shared" si="10"/>
        <v>0</v>
      </c>
      <c r="Q155" s="11"/>
      <c r="XFD155" s="35" t="s">
        <v>1951</v>
      </c>
    </row>
    <row r="156" spans="1:17 16384:16384" x14ac:dyDescent="0.25">
      <c r="A156" s="1" t="s">
        <v>348</v>
      </c>
      <c r="B156" s="3">
        <v>44473</v>
      </c>
      <c r="C156" s="1" t="s">
        <v>349</v>
      </c>
      <c r="D156" t="s">
        <v>131</v>
      </c>
      <c r="E156" s="13">
        <v>5</v>
      </c>
      <c r="F156" t="str">
        <f>INDEX(customer!A$1:I$1001,MATCH(Orders!C156,customer!A$1:A$1001,0),2)</f>
        <v>Jocko Pray</v>
      </c>
      <c r="G156" s="33" t="str">
        <f>IF(INDEX(customer!A$1:I$1001,MATCH(Orders!C156,customer!A$1:A$1001,0),3)=0,"--",INDEX(customer!A$1:I$1001,MATCH(Orders!C156,customer!A$1:A$1001,0),3))</f>
        <v>jpray4a@youtube.com</v>
      </c>
      <c r="H156" t="str">
        <f>INDEX(customer!A$1:I$1001,MATCH(Orders!C156,customer!A$1:A$1001,0),7)</f>
        <v>United States</v>
      </c>
      <c r="I156" t="str">
        <f>INDEX(product!$A$1:$G$49,MATCH(Orders!D156,product!$A$1:$A$49,0),2)</f>
        <v>Ara</v>
      </c>
      <c r="J156" t="str">
        <f t="shared" si="8"/>
        <v>Arabica</v>
      </c>
      <c r="K156" s="11" t="str">
        <f>INDEX(product!$A$1:$G$49,MATCH(Orders!D156,product!$A$1:$A$49,0),3)</f>
        <v>D</v>
      </c>
      <c r="L156" t="str">
        <f t="shared" si="9"/>
        <v>Dark</v>
      </c>
      <c r="M156" s="4">
        <f>INDEX(product!$A$1:$G$49,MATCH(Orders!D156,product!$A$1:$A$49,0),4)</f>
        <v>2.5</v>
      </c>
      <c r="N156" s="5">
        <f>INDEX(product!$A$1:$G$49,MATCH(Orders!D156,product!$A$1:$A$49,0),5)</f>
        <v>22.884999999999998</v>
      </c>
      <c r="O156" s="5">
        <f t="shared" si="11"/>
        <v>114.42499999999998</v>
      </c>
      <c r="P156" s="11">
        <f t="shared" si="10"/>
        <v>0</v>
      </c>
      <c r="Q156" s="11"/>
      <c r="XFD156" s="35" t="s">
        <v>1951</v>
      </c>
    </row>
    <row r="157" spans="1:17 16384:16384" x14ac:dyDescent="0.25">
      <c r="A157" s="1" t="s">
        <v>350</v>
      </c>
      <c r="B157" s="3">
        <v>43640</v>
      </c>
      <c r="C157" s="1" t="s">
        <v>351</v>
      </c>
      <c r="D157" t="s">
        <v>184</v>
      </c>
      <c r="E157" s="13">
        <v>6</v>
      </c>
      <c r="F157" t="str">
        <f>INDEX(customer!A$1:I$1001,MATCH(Orders!C157,customer!A$1:A$1001,0),2)</f>
        <v>Grete Holborn</v>
      </c>
      <c r="G157" s="33" t="str">
        <f>IF(INDEX(customer!A$1:I$1001,MATCH(Orders!C157,customer!A$1:A$1001,0),3)=0,"--",INDEX(customer!A$1:I$1001,MATCH(Orders!C157,customer!A$1:A$1001,0),3))</f>
        <v>gholborn4b@ow.ly</v>
      </c>
      <c r="H157" t="str">
        <f>INDEX(customer!A$1:I$1001,MATCH(Orders!C157,customer!A$1:A$1001,0),7)</f>
        <v>United States</v>
      </c>
      <c r="I157" t="str">
        <f>INDEX(product!$A$1:$G$49,MATCH(Orders!D157,product!$A$1:$A$49,0),2)</f>
        <v>Ara</v>
      </c>
      <c r="J157" t="str">
        <f t="shared" si="8"/>
        <v>Arabica</v>
      </c>
      <c r="K157" s="11" t="str">
        <f>INDEX(product!$A$1:$G$49,MATCH(Orders!D157,product!$A$1:$A$49,0),3)</f>
        <v>M</v>
      </c>
      <c r="L157" t="str">
        <f t="shared" si="9"/>
        <v>Medium</v>
      </c>
      <c r="M157" s="4">
        <f>INDEX(product!$A$1:$G$49,MATCH(Orders!D157,product!$A$1:$A$49,0),4)</f>
        <v>2.5</v>
      </c>
      <c r="N157" s="5">
        <f>INDEX(product!$A$1:$G$49,MATCH(Orders!D157,product!$A$1:$A$49,0),5)</f>
        <v>25.874999999999996</v>
      </c>
      <c r="O157" s="5">
        <f t="shared" si="11"/>
        <v>155.24999999999997</v>
      </c>
      <c r="P157" s="11">
        <f t="shared" si="10"/>
        <v>1</v>
      </c>
      <c r="Q157" s="11"/>
      <c r="XFD157" s="35" t="s">
        <v>1942</v>
      </c>
    </row>
    <row r="158" spans="1:17 16384:16384" x14ac:dyDescent="0.25">
      <c r="A158" s="1" t="s">
        <v>352</v>
      </c>
      <c r="B158" s="3">
        <v>43764</v>
      </c>
      <c r="C158" s="1" t="s">
        <v>353</v>
      </c>
      <c r="D158" t="s">
        <v>184</v>
      </c>
      <c r="E158" s="13">
        <v>3</v>
      </c>
      <c r="F158" t="str">
        <f>INDEX(customer!A$1:I$1001,MATCH(Orders!C158,customer!A$1:A$1001,0),2)</f>
        <v>Fielding Keinrat</v>
      </c>
      <c r="G158" s="33" t="str">
        <f>IF(INDEX(customer!A$1:I$1001,MATCH(Orders!C158,customer!A$1:A$1001,0),3)=0,"--",INDEX(customer!A$1:I$1001,MATCH(Orders!C158,customer!A$1:A$1001,0),3))</f>
        <v>fkeinrat4c@dailymail.co.uk</v>
      </c>
      <c r="H158" t="str">
        <f>INDEX(customer!A$1:I$1001,MATCH(Orders!C158,customer!A$1:A$1001,0),7)</f>
        <v>United States</v>
      </c>
      <c r="I158" t="str">
        <f>INDEX(product!$A$1:$G$49,MATCH(Orders!D158,product!$A$1:$A$49,0),2)</f>
        <v>Ara</v>
      </c>
      <c r="J158" t="str">
        <f t="shared" si="8"/>
        <v>Arabica</v>
      </c>
      <c r="K158" s="11" t="str">
        <f>INDEX(product!$A$1:$G$49,MATCH(Orders!D158,product!$A$1:$A$49,0),3)</f>
        <v>M</v>
      </c>
      <c r="L158" t="str">
        <f t="shared" si="9"/>
        <v>Medium</v>
      </c>
      <c r="M158" s="4">
        <f>INDEX(product!$A$1:$G$49,MATCH(Orders!D158,product!$A$1:$A$49,0),4)</f>
        <v>2.5</v>
      </c>
      <c r="N158" s="5">
        <f>INDEX(product!$A$1:$G$49,MATCH(Orders!D158,product!$A$1:$A$49,0),5)</f>
        <v>25.874999999999996</v>
      </c>
      <c r="O158" s="5">
        <f t="shared" si="11"/>
        <v>77.624999999999986</v>
      </c>
      <c r="P158" s="11">
        <f t="shared" si="10"/>
        <v>1</v>
      </c>
      <c r="Q158" s="11"/>
      <c r="XFD158" s="35" t="s">
        <v>1942</v>
      </c>
    </row>
    <row r="159" spans="1:17 16384:16384" x14ac:dyDescent="0.25">
      <c r="A159" s="1" t="s">
        <v>354</v>
      </c>
      <c r="B159" s="3">
        <v>44374</v>
      </c>
      <c r="C159" s="1" t="s">
        <v>355</v>
      </c>
      <c r="D159" t="s">
        <v>48</v>
      </c>
      <c r="E159" s="13">
        <v>3</v>
      </c>
      <c r="F159" t="str">
        <f>INDEX(customer!A$1:I$1001,MATCH(Orders!C159,customer!A$1:A$1001,0),2)</f>
        <v>Paulo Yea</v>
      </c>
      <c r="G159" s="33" t="str">
        <f>IF(INDEX(customer!A$1:I$1001,MATCH(Orders!C159,customer!A$1:A$1001,0),3)=0,"--",INDEX(customer!A$1:I$1001,MATCH(Orders!C159,customer!A$1:A$1001,0),3))</f>
        <v>pyea4d@aol.com</v>
      </c>
      <c r="H159" t="str">
        <f>INDEX(customer!A$1:I$1001,MATCH(Orders!C159,customer!A$1:A$1001,0),7)</f>
        <v>Ireland</v>
      </c>
      <c r="I159" t="str">
        <f>INDEX(product!$A$1:$G$49,MATCH(Orders!D159,product!$A$1:$A$49,0),2)</f>
        <v>Rob</v>
      </c>
      <c r="J159" t="str">
        <f t="shared" si="8"/>
        <v>Robusta</v>
      </c>
      <c r="K159" s="11" t="str">
        <f>INDEX(product!$A$1:$G$49,MATCH(Orders!D159,product!$A$1:$A$49,0),3)</f>
        <v>D</v>
      </c>
      <c r="L159" t="str">
        <f t="shared" si="9"/>
        <v>Dark</v>
      </c>
      <c r="M159" s="4">
        <f>INDEX(product!$A$1:$G$49,MATCH(Orders!D159,product!$A$1:$A$49,0),4)</f>
        <v>2.5</v>
      </c>
      <c r="N159" s="5">
        <f>INDEX(product!$A$1:$G$49,MATCH(Orders!D159,product!$A$1:$A$49,0),5)</f>
        <v>20.584999999999997</v>
      </c>
      <c r="O159" s="5">
        <f t="shared" si="11"/>
        <v>61.754999999999995</v>
      </c>
      <c r="P159" s="11">
        <f t="shared" si="10"/>
        <v>0</v>
      </c>
      <c r="Q159" s="11"/>
      <c r="XFD159" s="35" t="s">
        <v>1951</v>
      </c>
    </row>
    <row r="160" spans="1:17 16384:16384" x14ac:dyDescent="0.25">
      <c r="A160" s="1" t="s">
        <v>356</v>
      </c>
      <c r="B160" s="3">
        <v>43714</v>
      </c>
      <c r="C160" s="1" t="s">
        <v>357</v>
      </c>
      <c r="D160" t="s">
        <v>48</v>
      </c>
      <c r="E160" s="13">
        <v>6</v>
      </c>
      <c r="F160" t="str">
        <f>INDEX(customer!A$1:I$1001,MATCH(Orders!C160,customer!A$1:A$1001,0),2)</f>
        <v>Say Risborough</v>
      </c>
      <c r="G160" s="33" t="str">
        <f>IF(INDEX(customer!A$1:I$1001,MATCH(Orders!C160,customer!A$1:A$1001,0),3)=0,"--",INDEX(customer!A$1:I$1001,MATCH(Orders!C160,customer!A$1:A$1001,0),3))</f>
        <v>--</v>
      </c>
      <c r="H160" t="str">
        <f>INDEX(customer!A$1:I$1001,MATCH(Orders!C160,customer!A$1:A$1001,0),7)</f>
        <v>United States</v>
      </c>
      <c r="I160" t="str">
        <f>INDEX(product!$A$1:$G$49,MATCH(Orders!D160,product!$A$1:$A$49,0),2)</f>
        <v>Rob</v>
      </c>
      <c r="J160" t="str">
        <f t="shared" si="8"/>
        <v>Robusta</v>
      </c>
      <c r="K160" s="11" t="str">
        <f>INDEX(product!$A$1:$G$49,MATCH(Orders!D160,product!$A$1:$A$49,0),3)</f>
        <v>D</v>
      </c>
      <c r="L160" t="str">
        <f t="shared" si="9"/>
        <v>Dark</v>
      </c>
      <c r="M160" s="4">
        <f>INDEX(product!$A$1:$G$49,MATCH(Orders!D160,product!$A$1:$A$49,0),4)</f>
        <v>2.5</v>
      </c>
      <c r="N160" s="5">
        <f>INDEX(product!$A$1:$G$49,MATCH(Orders!D160,product!$A$1:$A$49,0),5)</f>
        <v>20.584999999999997</v>
      </c>
      <c r="O160" s="5">
        <f t="shared" si="11"/>
        <v>123.50999999999999</v>
      </c>
      <c r="P160" s="11">
        <f t="shared" si="10"/>
        <v>1</v>
      </c>
      <c r="Q160" s="11"/>
      <c r="XFD160" s="35" t="s">
        <v>1942</v>
      </c>
    </row>
    <row r="161" spans="1:17 16384:16384" x14ac:dyDescent="0.25">
      <c r="A161" s="1" t="s">
        <v>358</v>
      </c>
      <c r="B161" s="3">
        <v>44316</v>
      </c>
      <c r="C161" s="1" t="s">
        <v>359</v>
      </c>
      <c r="D161" t="s">
        <v>117</v>
      </c>
      <c r="E161" s="13">
        <v>6</v>
      </c>
      <c r="F161" t="str">
        <f>INDEX(customer!A$1:I$1001,MATCH(Orders!C161,customer!A$1:A$1001,0),2)</f>
        <v>Alexa Sizey</v>
      </c>
      <c r="G161" s="33" t="str">
        <f>IF(INDEX(customer!A$1:I$1001,MATCH(Orders!C161,customer!A$1:A$1001,0),3)=0,"--",INDEX(customer!A$1:I$1001,MATCH(Orders!C161,customer!A$1:A$1001,0),3))</f>
        <v>--</v>
      </c>
      <c r="H161" t="str">
        <f>INDEX(customer!A$1:I$1001,MATCH(Orders!C161,customer!A$1:A$1001,0),7)</f>
        <v>United States</v>
      </c>
      <c r="I161" t="str">
        <f>INDEX(product!$A$1:$G$49,MATCH(Orders!D161,product!$A$1:$A$49,0),2)</f>
        <v>Lib</v>
      </c>
      <c r="J161" t="str">
        <f t="shared" si="8"/>
        <v>Liberica</v>
      </c>
      <c r="K161" s="11" t="str">
        <f>INDEX(product!$A$1:$G$49,MATCH(Orders!D161,product!$A$1:$A$49,0),3)</f>
        <v>L</v>
      </c>
      <c r="L161" t="str">
        <f t="shared" si="9"/>
        <v>Light</v>
      </c>
      <c r="M161" s="4">
        <f>INDEX(product!$A$1:$G$49,MATCH(Orders!D161,product!$A$1:$A$49,0),4)</f>
        <v>2.5</v>
      </c>
      <c r="N161" s="5">
        <f>INDEX(product!$A$1:$G$49,MATCH(Orders!D161,product!$A$1:$A$49,0),5)</f>
        <v>36.454999999999998</v>
      </c>
      <c r="O161" s="5">
        <f t="shared" si="11"/>
        <v>218.73</v>
      </c>
      <c r="P161" s="11">
        <f t="shared" si="10"/>
        <v>0</v>
      </c>
      <c r="Q161" s="11"/>
      <c r="XFD161" s="35" t="s">
        <v>1951</v>
      </c>
    </row>
    <row r="162" spans="1:17 16384:16384" x14ac:dyDescent="0.25">
      <c r="A162" s="1" t="s">
        <v>360</v>
      </c>
      <c r="B162" s="3">
        <v>43837</v>
      </c>
      <c r="C162" s="1" t="s">
        <v>361</v>
      </c>
      <c r="D162" t="s">
        <v>16</v>
      </c>
      <c r="E162" s="13">
        <v>4</v>
      </c>
      <c r="F162" t="str">
        <f>INDEX(customer!A$1:I$1001,MATCH(Orders!C162,customer!A$1:A$1001,0),2)</f>
        <v>Kari Swede</v>
      </c>
      <c r="G162" s="33" t="str">
        <f>IF(INDEX(customer!A$1:I$1001,MATCH(Orders!C162,customer!A$1:A$1001,0),3)=0,"--",INDEX(customer!A$1:I$1001,MATCH(Orders!C162,customer!A$1:A$1001,0),3))</f>
        <v>kswede4g@addthis.com</v>
      </c>
      <c r="H162" t="str">
        <f>INDEX(customer!A$1:I$1001,MATCH(Orders!C162,customer!A$1:A$1001,0),7)</f>
        <v>United States</v>
      </c>
      <c r="I162" t="str">
        <f>INDEX(product!$A$1:$G$49,MATCH(Orders!D162,product!$A$1:$A$49,0),2)</f>
        <v>Exc</v>
      </c>
      <c r="J162" t="str">
        <f t="shared" si="8"/>
        <v>Excelsa</v>
      </c>
      <c r="K162" s="11" t="str">
        <f>INDEX(product!$A$1:$G$49,MATCH(Orders!D162,product!$A$1:$A$49,0),3)</f>
        <v>M</v>
      </c>
      <c r="L162" t="str">
        <f t="shared" si="9"/>
        <v>Medium</v>
      </c>
      <c r="M162" s="4">
        <f>INDEX(product!$A$1:$G$49,MATCH(Orders!D162,product!$A$1:$A$49,0),4)</f>
        <v>0.5</v>
      </c>
      <c r="N162" s="5">
        <f>INDEX(product!$A$1:$G$49,MATCH(Orders!D162,product!$A$1:$A$49,0),5)</f>
        <v>8.25</v>
      </c>
      <c r="O162" s="5">
        <f t="shared" si="11"/>
        <v>33</v>
      </c>
      <c r="P162" s="11">
        <f t="shared" si="10"/>
        <v>0</v>
      </c>
      <c r="Q162" s="11"/>
      <c r="XFD162" s="35" t="s">
        <v>1951</v>
      </c>
    </row>
    <row r="163" spans="1:17 16384:16384" x14ac:dyDescent="0.25">
      <c r="A163" s="1" t="s">
        <v>362</v>
      </c>
      <c r="B163" s="3">
        <v>44207</v>
      </c>
      <c r="C163" s="1" t="s">
        <v>363</v>
      </c>
      <c r="D163" t="s">
        <v>205</v>
      </c>
      <c r="E163" s="13">
        <v>3</v>
      </c>
      <c r="F163" t="str">
        <f>INDEX(customer!A$1:I$1001,MATCH(Orders!C163,customer!A$1:A$1001,0),2)</f>
        <v>Leontine Rubrow</v>
      </c>
      <c r="G163" s="33" t="str">
        <f>IF(INDEX(customer!A$1:I$1001,MATCH(Orders!C163,customer!A$1:A$1001,0),3)=0,"--",INDEX(customer!A$1:I$1001,MATCH(Orders!C163,customer!A$1:A$1001,0),3))</f>
        <v>lrubrow4h@microsoft.com</v>
      </c>
      <c r="H163" t="str">
        <f>INDEX(customer!A$1:I$1001,MATCH(Orders!C163,customer!A$1:A$1001,0),7)</f>
        <v>United States</v>
      </c>
      <c r="I163" t="str">
        <f>INDEX(product!$A$1:$G$49,MATCH(Orders!D163,product!$A$1:$A$49,0),2)</f>
        <v>Ara</v>
      </c>
      <c r="J163" t="str">
        <f t="shared" si="8"/>
        <v>Arabica</v>
      </c>
      <c r="K163" s="11" t="str">
        <f>INDEX(product!$A$1:$G$49,MATCH(Orders!D163,product!$A$1:$A$49,0),3)</f>
        <v>L</v>
      </c>
      <c r="L163" t="str">
        <f t="shared" si="9"/>
        <v>Light</v>
      </c>
      <c r="M163" s="4">
        <f>INDEX(product!$A$1:$G$49,MATCH(Orders!D163,product!$A$1:$A$49,0),4)</f>
        <v>0.5</v>
      </c>
      <c r="N163" s="5">
        <f>INDEX(product!$A$1:$G$49,MATCH(Orders!D163,product!$A$1:$A$49,0),5)</f>
        <v>7.77</v>
      </c>
      <c r="O163" s="5">
        <f t="shared" si="11"/>
        <v>23.31</v>
      </c>
      <c r="P163" s="11">
        <f t="shared" si="10"/>
        <v>0</v>
      </c>
      <c r="Q163" s="11"/>
      <c r="XFD163" s="35" t="s">
        <v>1951</v>
      </c>
    </row>
    <row r="164" spans="1:17 16384:16384" x14ac:dyDescent="0.25">
      <c r="A164" s="1" t="s">
        <v>364</v>
      </c>
      <c r="B164" s="3">
        <v>44515</v>
      </c>
      <c r="C164" s="1" t="s">
        <v>365</v>
      </c>
      <c r="D164" t="s">
        <v>29</v>
      </c>
      <c r="E164" s="13">
        <v>3</v>
      </c>
      <c r="F164" t="str">
        <f>INDEX(customer!A$1:I$1001,MATCH(Orders!C164,customer!A$1:A$1001,0),2)</f>
        <v>Dottie Tift</v>
      </c>
      <c r="G164" s="33" t="str">
        <f>IF(INDEX(customer!A$1:I$1001,MATCH(Orders!C164,customer!A$1:A$1001,0),3)=0,"--",INDEX(customer!A$1:I$1001,MATCH(Orders!C164,customer!A$1:A$1001,0),3))</f>
        <v>dtift4i@netvibes.com</v>
      </c>
      <c r="H164" t="str">
        <f>INDEX(customer!A$1:I$1001,MATCH(Orders!C164,customer!A$1:A$1001,0),7)</f>
        <v>United States</v>
      </c>
      <c r="I164" t="str">
        <f>INDEX(product!$A$1:$G$49,MATCH(Orders!D164,product!$A$1:$A$49,0),2)</f>
        <v>Exc</v>
      </c>
      <c r="J164" t="str">
        <f t="shared" si="8"/>
        <v>Excelsa</v>
      </c>
      <c r="K164" s="11" t="str">
        <f>INDEX(product!$A$1:$G$49,MATCH(Orders!D164,product!$A$1:$A$49,0),3)</f>
        <v>D</v>
      </c>
      <c r="L164" t="str">
        <f t="shared" si="9"/>
        <v>Dark</v>
      </c>
      <c r="M164" s="4">
        <f>INDEX(product!$A$1:$G$49,MATCH(Orders!D164,product!$A$1:$A$49,0),4)</f>
        <v>0.5</v>
      </c>
      <c r="N164" s="5">
        <f>INDEX(product!$A$1:$G$49,MATCH(Orders!D164,product!$A$1:$A$49,0),5)</f>
        <v>7.29</v>
      </c>
      <c r="O164" s="5">
        <f t="shared" si="11"/>
        <v>21.87</v>
      </c>
      <c r="P164" s="11">
        <f t="shared" si="10"/>
        <v>1</v>
      </c>
      <c r="Q164" s="11"/>
      <c r="XFD164" s="35" t="s">
        <v>1942</v>
      </c>
    </row>
    <row r="165" spans="1:17 16384:16384" x14ac:dyDescent="0.25">
      <c r="A165" s="1" t="s">
        <v>366</v>
      </c>
      <c r="B165" s="3">
        <v>43619</v>
      </c>
      <c r="C165" s="1" t="s">
        <v>367</v>
      </c>
      <c r="D165" t="s">
        <v>114</v>
      </c>
      <c r="E165" s="13">
        <v>6</v>
      </c>
      <c r="F165" t="str">
        <f>INDEX(customer!A$1:I$1001,MATCH(Orders!C165,customer!A$1:A$1001,0),2)</f>
        <v>Gerardo Schonfeld</v>
      </c>
      <c r="G165" s="33" t="str">
        <f>IF(INDEX(customer!A$1:I$1001,MATCH(Orders!C165,customer!A$1:A$1001,0),3)=0,"--",INDEX(customer!A$1:I$1001,MATCH(Orders!C165,customer!A$1:A$1001,0),3))</f>
        <v>gschonfeld4j@oracle.com</v>
      </c>
      <c r="H165" t="str">
        <f>INDEX(customer!A$1:I$1001,MATCH(Orders!C165,customer!A$1:A$1001,0),7)</f>
        <v>United States</v>
      </c>
      <c r="I165" t="str">
        <f>INDEX(product!$A$1:$G$49,MATCH(Orders!D165,product!$A$1:$A$49,0),2)</f>
        <v>Rob</v>
      </c>
      <c r="J165" t="str">
        <f t="shared" si="8"/>
        <v>Robusta</v>
      </c>
      <c r="K165" s="11" t="str">
        <f>INDEX(product!$A$1:$G$49,MATCH(Orders!D165,product!$A$1:$A$49,0),3)</f>
        <v>D</v>
      </c>
      <c r="L165" t="str">
        <f t="shared" si="9"/>
        <v>Dark</v>
      </c>
      <c r="M165" s="4">
        <f>INDEX(product!$A$1:$G$49,MATCH(Orders!D165,product!$A$1:$A$49,0),4)</f>
        <v>0.2</v>
      </c>
      <c r="N165" s="5">
        <f>INDEX(product!$A$1:$G$49,MATCH(Orders!D165,product!$A$1:$A$49,0),5)</f>
        <v>2.6849999999999996</v>
      </c>
      <c r="O165" s="5">
        <f t="shared" si="11"/>
        <v>16.11</v>
      </c>
      <c r="P165" s="11">
        <f t="shared" si="10"/>
        <v>0</v>
      </c>
      <c r="Q165" s="11"/>
      <c r="XFD165" s="35" t="s">
        <v>1951</v>
      </c>
    </row>
    <row r="166" spans="1:17 16384:16384" x14ac:dyDescent="0.25">
      <c r="A166" s="1" t="s">
        <v>368</v>
      </c>
      <c r="B166" s="3">
        <v>44182</v>
      </c>
      <c r="C166" s="1" t="s">
        <v>369</v>
      </c>
      <c r="D166" t="s">
        <v>29</v>
      </c>
      <c r="E166" s="13">
        <v>4</v>
      </c>
      <c r="F166" t="str">
        <f>INDEX(customer!A$1:I$1001,MATCH(Orders!C166,customer!A$1:A$1001,0),2)</f>
        <v>Claiborne Feye</v>
      </c>
      <c r="G166" s="33" t="str">
        <f>IF(INDEX(customer!A$1:I$1001,MATCH(Orders!C166,customer!A$1:A$1001,0),3)=0,"--",INDEX(customer!A$1:I$1001,MATCH(Orders!C166,customer!A$1:A$1001,0),3))</f>
        <v>cfeye4k@google.co.jp</v>
      </c>
      <c r="H166" t="str">
        <f>INDEX(customer!A$1:I$1001,MATCH(Orders!C166,customer!A$1:A$1001,0),7)</f>
        <v>Ireland</v>
      </c>
      <c r="I166" t="str">
        <f>INDEX(product!$A$1:$G$49,MATCH(Orders!D166,product!$A$1:$A$49,0),2)</f>
        <v>Exc</v>
      </c>
      <c r="J166" t="str">
        <f t="shared" si="8"/>
        <v>Excelsa</v>
      </c>
      <c r="K166" s="11" t="str">
        <f>INDEX(product!$A$1:$G$49,MATCH(Orders!D166,product!$A$1:$A$49,0),3)</f>
        <v>D</v>
      </c>
      <c r="L166" t="str">
        <f t="shared" si="9"/>
        <v>Dark</v>
      </c>
      <c r="M166" s="4">
        <f>INDEX(product!$A$1:$G$49,MATCH(Orders!D166,product!$A$1:$A$49,0),4)</f>
        <v>0.5</v>
      </c>
      <c r="N166" s="5">
        <f>INDEX(product!$A$1:$G$49,MATCH(Orders!D166,product!$A$1:$A$49,0),5)</f>
        <v>7.29</v>
      </c>
      <c r="O166" s="5">
        <f t="shared" si="11"/>
        <v>29.16</v>
      </c>
      <c r="P166" s="11">
        <f t="shared" si="10"/>
        <v>0</v>
      </c>
      <c r="Q166" s="11"/>
      <c r="XFD166" s="35" t="s">
        <v>1951</v>
      </c>
    </row>
    <row r="167" spans="1:17 16384:16384" x14ac:dyDescent="0.25">
      <c r="A167" s="1" t="s">
        <v>370</v>
      </c>
      <c r="B167" s="3">
        <v>44234</v>
      </c>
      <c r="C167" s="1" t="s">
        <v>371</v>
      </c>
      <c r="D167" t="s">
        <v>192</v>
      </c>
      <c r="E167" s="13">
        <v>6</v>
      </c>
      <c r="F167" t="str">
        <f>INDEX(customer!A$1:I$1001,MATCH(Orders!C167,customer!A$1:A$1001,0),2)</f>
        <v>Mina Elstone</v>
      </c>
      <c r="G167" s="33" t="str">
        <f>IF(INDEX(customer!A$1:I$1001,MATCH(Orders!C167,customer!A$1:A$1001,0),3)=0,"--",INDEX(customer!A$1:I$1001,MATCH(Orders!C167,customer!A$1:A$1001,0),3))</f>
        <v>--</v>
      </c>
      <c r="H167" t="str">
        <f>INDEX(customer!A$1:I$1001,MATCH(Orders!C167,customer!A$1:A$1001,0),7)</f>
        <v>United States</v>
      </c>
      <c r="I167" t="str">
        <f>INDEX(product!$A$1:$G$49,MATCH(Orders!D167,product!$A$1:$A$49,0),2)</f>
        <v>Rob</v>
      </c>
      <c r="J167" t="str">
        <f t="shared" si="8"/>
        <v>Robusta</v>
      </c>
      <c r="K167" s="11" t="str">
        <f>INDEX(product!$A$1:$G$49,MATCH(Orders!D167,product!$A$1:$A$49,0),3)</f>
        <v>D</v>
      </c>
      <c r="L167" t="str">
        <f t="shared" si="9"/>
        <v>Dark</v>
      </c>
      <c r="M167" s="4">
        <f>INDEX(product!$A$1:$G$49,MATCH(Orders!D167,product!$A$1:$A$49,0),4)</f>
        <v>1</v>
      </c>
      <c r="N167" s="5">
        <f>INDEX(product!$A$1:$G$49,MATCH(Orders!D167,product!$A$1:$A$49,0),5)</f>
        <v>8.9499999999999993</v>
      </c>
      <c r="O167" s="5">
        <f t="shared" si="11"/>
        <v>53.699999999999996</v>
      </c>
      <c r="P167" s="11">
        <f t="shared" si="10"/>
        <v>1</v>
      </c>
      <c r="Q167" s="11"/>
      <c r="XFD167" s="35" t="s">
        <v>1942</v>
      </c>
    </row>
    <row r="168" spans="1:17 16384:16384" x14ac:dyDescent="0.25">
      <c r="A168" s="1" t="s">
        <v>372</v>
      </c>
      <c r="B168" s="3">
        <v>44270</v>
      </c>
      <c r="C168" s="1" t="s">
        <v>373</v>
      </c>
      <c r="D168" t="s">
        <v>159</v>
      </c>
      <c r="E168" s="13">
        <v>5</v>
      </c>
      <c r="F168" t="str">
        <f>INDEX(customer!A$1:I$1001,MATCH(Orders!C168,customer!A$1:A$1001,0),2)</f>
        <v>Sherman Mewrcik</v>
      </c>
      <c r="G168" s="33" t="str">
        <f>IF(INDEX(customer!A$1:I$1001,MATCH(Orders!C168,customer!A$1:A$1001,0),3)=0,"--",INDEX(customer!A$1:I$1001,MATCH(Orders!C168,customer!A$1:A$1001,0),3))</f>
        <v>--</v>
      </c>
      <c r="H168" t="str">
        <f>INDEX(customer!A$1:I$1001,MATCH(Orders!C168,customer!A$1:A$1001,0),7)</f>
        <v>United States</v>
      </c>
      <c r="I168" t="str">
        <f>INDEX(product!$A$1:$G$49,MATCH(Orders!D168,product!$A$1:$A$49,0),2)</f>
        <v>Rob</v>
      </c>
      <c r="J168" t="str">
        <f t="shared" si="8"/>
        <v>Robusta</v>
      </c>
      <c r="K168" s="11" t="str">
        <f>INDEX(product!$A$1:$G$49,MATCH(Orders!D168,product!$A$1:$A$49,0),3)</f>
        <v>D</v>
      </c>
      <c r="L168" t="str">
        <f t="shared" si="9"/>
        <v>Dark</v>
      </c>
      <c r="M168" s="4">
        <f>INDEX(product!$A$1:$G$49,MATCH(Orders!D168,product!$A$1:$A$49,0),4)</f>
        <v>0.5</v>
      </c>
      <c r="N168" s="5">
        <f>INDEX(product!$A$1:$G$49,MATCH(Orders!D168,product!$A$1:$A$49,0),5)</f>
        <v>5.3699999999999992</v>
      </c>
      <c r="O168" s="5">
        <f t="shared" si="11"/>
        <v>26.849999999999994</v>
      </c>
      <c r="P168" s="11">
        <f t="shared" si="10"/>
        <v>1</v>
      </c>
      <c r="Q168" s="11"/>
      <c r="XFD168" s="35" t="s">
        <v>1942</v>
      </c>
    </row>
    <row r="169" spans="1:17 16384:16384" x14ac:dyDescent="0.25">
      <c r="A169" s="1" t="s">
        <v>374</v>
      </c>
      <c r="B169" s="3">
        <v>44777</v>
      </c>
      <c r="C169" s="1" t="s">
        <v>375</v>
      </c>
      <c r="D169" t="s">
        <v>16</v>
      </c>
      <c r="E169" s="13">
        <v>5</v>
      </c>
      <c r="F169" t="str">
        <f>INDEX(customer!A$1:I$1001,MATCH(Orders!C169,customer!A$1:A$1001,0),2)</f>
        <v>Tamarah Fero</v>
      </c>
      <c r="G169" s="33" t="str">
        <f>IF(INDEX(customer!A$1:I$1001,MATCH(Orders!C169,customer!A$1:A$1001,0),3)=0,"--",INDEX(customer!A$1:I$1001,MATCH(Orders!C169,customer!A$1:A$1001,0),3))</f>
        <v>tfero4n@comsenz.com</v>
      </c>
      <c r="H169" t="str">
        <f>INDEX(customer!A$1:I$1001,MATCH(Orders!C169,customer!A$1:A$1001,0),7)</f>
        <v>United States</v>
      </c>
      <c r="I169" t="str">
        <f>INDEX(product!$A$1:$G$49,MATCH(Orders!D169,product!$A$1:$A$49,0),2)</f>
        <v>Exc</v>
      </c>
      <c r="J169" t="str">
        <f t="shared" si="8"/>
        <v>Excelsa</v>
      </c>
      <c r="K169" s="11" t="str">
        <f>INDEX(product!$A$1:$G$49,MATCH(Orders!D169,product!$A$1:$A$49,0),3)</f>
        <v>M</v>
      </c>
      <c r="L169" t="str">
        <f t="shared" si="9"/>
        <v>Medium</v>
      </c>
      <c r="M169" s="4">
        <f>INDEX(product!$A$1:$G$49,MATCH(Orders!D169,product!$A$1:$A$49,0),4)</f>
        <v>0.5</v>
      </c>
      <c r="N169" s="5">
        <f>INDEX(product!$A$1:$G$49,MATCH(Orders!D169,product!$A$1:$A$49,0),5)</f>
        <v>8.25</v>
      </c>
      <c r="O169" s="5">
        <f t="shared" si="11"/>
        <v>41.25</v>
      </c>
      <c r="P169" s="11">
        <f t="shared" si="10"/>
        <v>1</v>
      </c>
      <c r="Q169" s="11"/>
      <c r="XFD169" s="35" t="s">
        <v>1942</v>
      </c>
    </row>
    <row r="170" spans="1:17 16384:16384" x14ac:dyDescent="0.25">
      <c r="A170" s="1" t="s">
        <v>376</v>
      </c>
      <c r="B170" s="3">
        <v>43484</v>
      </c>
      <c r="C170" s="1" t="s">
        <v>377</v>
      </c>
      <c r="D170" t="s">
        <v>80</v>
      </c>
      <c r="E170" s="13">
        <v>6</v>
      </c>
      <c r="F170" t="str">
        <f>INDEX(customer!A$1:I$1001,MATCH(Orders!C170,customer!A$1:A$1001,0),2)</f>
        <v>Stanislaus Valsler</v>
      </c>
      <c r="G170" s="33" t="str">
        <f>IF(INDEX(customer!A$1:I$1001,MATCH(Orders!C170,customer!A$1:A$1001,0),3)=0,"--",INDEX(customer!A$1:I$1001,MATCH(Orders!C170,customer!A$1:A$1001,0),3))</f>
        <v>--</v>
      </c>
      <c r="H170" t="str">
        <f>INDEX(customer!A$1:I$1001,MATCH(Orders!C170,customer!A$1:A$1001,0),7)</f>
        <v>Ireland</v>
      </c>
      <c r="I170" t="str">
        <f>INDEX(product!$A$1:$G$49,MATCH(Orders!D170,product!$A$1:$A$49,0),2)</f>
        <v>Ara</v>
      </c>
      <c r="J170" t="str">
        <f t="shared" si="8"/>
        <v>Arabica</v>
      </c>
      <c r="K170" s="11" t="str">
        <f>INDEX(product!$A$1:$G$49,MATCH(Orders!D170,product!$A$1:$A$49,0),3)</f>
        <v>M</v>
      </c>
      <c r="L170" t="str">
        <f t="shared" si="9"/>
        <v>Medium</v>
      </c>
      <c r="M170" s="4">
        <f>INDEX(product!$A$1:$G$49,MATCH(Orders!D170,product!$A$1:$A$49,0),4)</f>
        <v>0.5</v>
      </c>
      <c r="N170" s="5">
        <f>INDEX(product!$A$1:$G$49,MATCH(Orders!D170,product!$A$1:$A$49,0),5)</f>
        <v>6.75</v>
      </c>
      <c r="O170" s="5">
        <f t="shared" si="11"/>
        <v>40.5</v>
      </c>
      <c r="P170" s="11">
        <f t="shared" si="10"/>
        <v>0</v>
      </c>
      <c r="Q170" s="11"/>
      <c r="XFD170" s="35" t="s">
        <v>1951</v>
      </c>
    </row>
    <row r="171" spans="1:17 16384:16384" x14ac:dyDescent="0.25">
      <c r="A171" s="1" t="s">
        <v>378</v>
      </c>
      <c r="B171" s="3">
        <v>44643</v>
      </c>
      <c r="C171" s="1" t="s">
        <v>379</v>
      </c>
      <c r="D171" t="s">
        <v>192</v>
      </c>
      <c r="E171" s="13">
        <v>2</v>
      </c>
      <c r="F171" t="str">
        <f>INDEX(customer!A$1:I$1001,MATCH(Orders!C171,customer!A$1:A$1001,0),2)</f>
        <v>Felita Dauney</v>
      </c>
      <c r="G171" s="33" t="str">
        <f>IF(INDEX(customer!A$1:I$1001,MATCH(Orders!C171,customer!A$1:A$1001,0),3)=0,"--",INDEX(customer!A$1:I$1001,MATCH(Orders!C171,customer!A$1:A$1001,0),3))</f>
        <v>fdauney4p@sphinn.com</v>
      </c>
      <c r="H171" t="str">
        <f>INDEX(customer!A$1:I$1001,MATCH(Orders!C171,customer!A$1:A$1001,0),7)</f>
        <v>Ireland</v>
      </c>
      <c r="I171" t="str">
        <f>INDEX(product!$A$1:$G$49,MATCH(Orders!D171,product!$A$1:$A$49,0),2)</f>
        <v>Rob</v>
      </c>
      <c r="J171" t="str">
        <f t="shared" si="8"/>
        <v>Robusta</v>
      </c>
      <c r="K171" s="11" t="str">
        <f>INDEX(product!$A$1:$G$49,MATCH(Orders!D171,product!$A$1:$A$49,0),3)</f>
        <v>D</v>
      </c>
      <c r="L171" t="str">
        <f t="shared" si="9"/>
        <v>Dark</v>
      </c>
      <c r="M171" s="4">
        <f>INDEX(product!$A$1:$G$49,MATCH(Orders!D171,product!$A$1:$A$49,0),4)</f>
        <v>1</v>
      </c>
      <c r="N171" s="5">
        <f>INDEX(product!$A$1:$G$49,MATCH(Orders!D171,product!$A$1:$A$49,0),5)</f>
        <v>8.9499999999999993</v>
      </c>
      <c r="O171" s="5">
        <f t="shared" si="11"/>
        <v>17.899999999999999</v>
      </c>
      <c r="P171" s="11">
        <f t="shared" si="10"/>
        <v>0</v>
      </c>
      <c r="Q171" s="11"/>
      <c r="XFD171" s="35" t="s">
        <v>1951</v>
      </c>
    </row>
    <row r="172" spans="1:17 16384:16384" x14ac:dyDescent="0.25">
      <c r="A172" s="1" t="s">
        <v>380</v>
      </c>
      <c r="B172" s="3">
        <v>44476</v>
      </c>
      <c r="C172" s="1" t="s">
        <v>381</v>
      </c>
      <c r="D172" t="s">
        <v>43</v>
      </c>
      <c r="E172" s="13">
        <v>2</v>
      </c>
      <c r="F172" t="str">
        <f>INDEX(customer!A$1:I$1001,MATCH(Orders!C172,customer!A$1:A$1001,0),2)</f>
        <v>Serena Earley</v>
      </c>
      <c r="G172" s="33" t="str">
        <f>IF(INDEX(customer!A$1:I$1001,MATCH(Orders!C172,customer!A$1:A$1001,0),3)=0,"--",INDEX(customer!A$1:I$1001,MATCH(Orders!C172,customer!A$1:A$1001,0),3))</f>
        <v>searley4q@youku.com</v>
      </c>
      <c r="H172" t="str">
        <f>INDEX(customer!A$1:I$1001,MATCH(Orders!C172,customer!A$1:A$1001,0),7)</f>
        <v>United Kingdom</v>
      </c>
      <c r="I172" t="str">
        <f>INDEX(product!$A$1:$G$49,MATCH(Orders!D172,product!$A$1:$A$49,0),2)</f>
        <v>Exc</v>
      </c>
      <c r="J172" t="str">
        <f t="shared" si="8"/>
        <v>Excelsa</v>
      </c>
      <c r="K172" s="11" t="str">
        <f>INDEX(product!$A$1:$G$49,MATCH(Orders!D172,product!$A$1:$A$49,0),3)</f>
        <v>L</v>
      </c>
      <c r="L172" t="str">
        <f t="shared" si="9"/>
        <v>Light</v>
      </c>
      <c r="M172" s="4">
        <f>INDEX(product!$A$1:$G$49,MATCH(Orders!D172,product!$A$1:$A$49,0),4)</f>
        <v>2.5</v>
      </c>
      <c r="N172" s="5">
        <f>INDEX(product!$A$1:$G$49,MATCH(Orders!D172,product!$A$1:$A$49,0),5)</f>
        <v>34.154999999999994</v>
      </c>
      <c r="O172" s="5">
        <f t="shared" si="11"/>
        <v>68.309999999999988</v>
      </c>
      <c r="P172" s="11">
        <f t="shared" si="10"/>
        <v>0</v>
      </c>
      <c r="Q172" s="11"/>
      <c r="XFD172" s="35" t="s">
        <v>1951</v>
      </c>
    </row>
    <row r="173" spans="1:17 16384:16384" x14ac:dyDescent="0.25">
      <c r="A173" s="1" t="s">
        <v>382</v>
      </c>
      <c r="B173" s="3">
        <v>43544</v>
      </c>
      <c r="C173" s="1" t="s">
        <v>383</v>
      </c>
      <c r="D173" t="s">
        <v>125</v>
      </c>
      <c r="E173" s="13">
        <v>2</v>
      </c>
      <c r="F173" t="str">
        <f>INDEX(customer!A$1:I$1001,MATCH(Orders!C173,customer!A$1:A$1001,0),2)</f>
        <v>Minny Chamberlayne</v>
      </c>
      <c r="G173" s="33" t="str">
        <f>IF(INDEX(customer!A$1:I$1001,MATCH(Orders!C173,customer!A$1:A$1001,0),3)=0,"--",INDEX(customer!A$1:I$1001,MATCH(Orders!C173,customer!A$1:A$1001,0),3))</f>
        <v>mchamberlayne4r@bigcartel.com</v>
      </c>
      <c r="H173" t="str">
        <f>INDEX(customer!A$1:I$1001,MATCH(Orders!C173,customer!A$1:A$1001,0),7)</f>
        <v>United States</v>
      </c>
      <c r="I173" t="str">
        <f>INDEX(product!$A$1:$G$49,MATCH(Orders!D173,product!$A$1:$A$49,0),2)</f>
        <v>Exc</v>
      </c>
      <c r="J173" t="str">
        <f t="shared" si="8"/>
        <v>Excelsa</v>
      </c>
      <c r="K173" s="11" t="str">
        <f>INDEX(product!$A$1:$G$49,MATCH(Orders!D173,product!$A$1:$A$49,0),3)</f>
        <v>M</v>
      </c>
      <c r="L173" t="str">
        <f t="shared" si="9"/>
        <v>Medium</v>
      </c>
      <c r="M173" s="4">
        <f>INDEX(product!$A$1:$G$49,MATCH(Orders!D173,product!$A$1:$A$49,0),4)</f>
        <v>2.5</v>
      </c>
      <c r="N173" s="5">
        <f>INDEX(product!$A$1:$G$49,MATCH(Orders!D173,product!$A$1:$A$49,0),5)</f>
        <v>31.624999999999996</v>
      </c>
      <c r="O173" s="5">
        <f t="shared" si="11"/>
        <v>63.249999999999993</v>
      </c>
      <c r="P173" s="11">
        <f t="shared" si="10"/>
        <v>1</v>
      </c>
      <c r="Q173" s="11"/>
      <c r="XFD173" s="35" t="s">
        <v>1942</v>
      </c>
    </row>
    <row r="174" spans="1:17 16384:16384" x14ac:dyDescent="0.25">
      <c r="A174" s="1" t="s">
        <v>384</v>
      </c>
      <c r="B174" s="3">
        <v>44545</v>
      </c>
      <c r="C174" s="1" t="s">
        <v>385</v>
      </c>
      <c r="D174" t="s">
        <v>29</v>
      </c>
      <c r="E174" s="13">
        <v>3</v>
      </c>
      <c r="F174" t="str">
        <f>INDEX(customer!A$1:I$1001,MATCH(Orders!C174,customer!A$1:A$1001,0),2)</f>
        <v>Bartholemy Flaherty</v>
      </c>
      <c r="G174" s="33" t="str">
        <f>IF(INDEX(customer!A$1:I$1001,MATCH(Orders!C174,customer!A$1:A$1001,0),3)=0,"--",INDEX(customer!A$1:I$1001,MATCH(Orders!C174,customer!A$1:A$1001,0),3))</f>
        <v>bflaherty4s@moonfruit.com</v>
      </c>
      <c r="H174" t="str">
        <f>INDEX(customer!A$1:I$1001,MATCH(Orders!C174,customer!A$1:A$1001,0),7)</f>
        <v>Ireland</v>
      </c>
      <c r="I174" t="str">
        <f>INDEX(product!$A$1:$G$49,MATCH(Orders!D174,product!$A$1:$A$49,0),2)</f>
        <v>Exc</v>
      </c>
      <c r="J174" t="str">
        <f t="shared" si="8"/>
        <v>Excelsa</v>
      </c>
      <c r="K174" s="11" t="str">
        <f>INDEX(product!$A$1:$G$49,MATCH(Orders!D174,product!$A$1:$A$49,0),3)</f>
        <v>D</v>
      </c>
      <c r="L174" t="str">
        <f t="shared" si="9"/>
        <v>Dark</v>
      </c>
      <c r="M174" s="4">
        <f>INDEX(product!$A$1:$G$49,MATCH(Orders!D174,product!$A$1:$A$49,0),4)</f>
        <v>0.5</v>
      </c>
      <c r="N174" s="5">
        <f>INDEX(product!$A$1:$G$49,MATCH(Orders!D174,product!$A$1:$A$49,0),5)</f>
        <v>7.29</v>
      </c>
      <c r="O174" s="5">
        <f t="shared" si="11"/>
        <v>21.87</v>
      </c>
      <c r="P174" s="11">
        <f t="shared" si="10"/>
        <v>0</v>
      </c>
      <c r="Q174" s="11"/>
      <c r="XFD174" s="35" t="s">
        <v>1951</v>
      </c>
    </row>
    <row r="175" spans="1:17 16384:16384" x14ac:dyDescent="0.25">
      <c r="A175" s="1" t="s">
        <v>386</v>
      </c>
      <c r="B175" s="3">
        <v>44720</v>
      </c>
      <c r="C175" s="1" t="s">
        <v>387</v>
      </c>
      <c r="D175" t="s">
        <v>54</v>
      </c>
      <c r="E175" s="13">
        <v>4</v>
      </c>
      <c r="F175" t="str">
        <f>INDEX(customer!A$1:I$1001,MATCH(Orders!C175,customer!A$1:A$1001,0),2)</f>
        <v>Oran Colbeck</v>
      </c>
      <c r="G175" s="33" t="str">
        <f>IF(INDEX(customer!A$1:I$1001,MATCH(Orders!C175,customer!A$1:A$1001,0),3)=0,"--",INDEX(customer!A$1:I$1001,MATCH(Orders!C175,customer!A$1:A$1001,0),3))</f>
        <v>ocolbeck4t@sina.com.cn</v>
      </c>
      <c r="H175" t="str">
        <f>INDEX(customer!A$1:I$1001,MATCH(Orders!C175,customer!A$1:A$1001,0),7)</f>
        <v>United States</v>
      </c>
      <c r="I175" t="str">
        <f>INDEX(product!$A$1:$G$49,MATCH(Orders!D175,product!$A$1:$A$49,0),2)</f>
        <v>Rob</v>
      </c>
      <c r="J175" t="str">
        <f t="shared" si="8"/>
        <v>Robusta</v>
      </c>
      <c r="K175" s="11" t="str">
        <f>INDEX(product!$A$1:$G$49,MATCH(Orders!D175,product!$A$1:$A$49,0),3)</f>
        <v>M</v>
      </c>
      <c r="L175" t="str">
        <f t="shared" si="9"/>
        <v>Medium</v>
      </c>
      <c r="M175" s="4">
        <f>INDEX(product!$A$1:$G$49,MATCH(Orders!D175,product!$A$1:$A$49,0),4)</f>
        <v>2.5</v>
      </c>
      <c r="N175" s="5">
        <f>INDEX(product!$A$1:$G$49,MATCH(Orders!D175,product!$A$1:$A$49,0),5)</f>
        <v>22.884999999999998</v>
      </c>
      <c r="O175" s="5">
        <f t="shared" si="11"/>
        <v>91.539999999999992</v>
      </c>
      <c r="P175" s="11">
        <f t="shared" si="10"/>
        <v>0</v>
      </c>
      <c r="Q175" s="11"/>
      <c r="XFD175" s="35" t="s">
        <v>1951</v>
      </c>
    </row>
    <row r="176" spans="1:17 16384:16384" x14ac:dyDescent="0.25">
      <c r="A176" s="1" t="s">
        <v>388</v>
      </c>
      <c r="B176" s="3">
        <v>43813</v>
      </c>
      <c r="C176" s="1" t="s">
        <v>389</v>
      </c>
      <c r="D176" t="s">
        <v>43</v>
      </c>
      <c r="E176" s="13">
        <v>6</v>
      </c>
      <c r="F176" t="str">
        <f>INDEX(customer!A$1:I$1001,MATCH(Orders!C176,customer!A$1:A$1001,0),2)</f>
        <v>Elysee Sketch</v>
      </c>
      <c r="G176" s="33" t="str">
        <f>IF(INDEX(customer!A$1:I$1001,MATCH(Orders!C176,customer!A$1:A$1001,0),3)=0,"--",INDEX(customer!A$1:I$1001,MATCH(Orders!C176,customer!A$1:A$1001,0),3))</f>
        <v>--</v>
      </c>
      <c r="H176" t="str">
        <f>INDEX(customer!A$1:I$1001,MATCH(Orders!C176,customer!A$1:A$1001,0),7)</f>
        <v>United States</v>
      </c>
      <c r="I176" t="str">
        <f>INDEX(product!$A$1:$G$49,MATCH(Orders!D176,product!$A$1:$A$49,0),2)</f>
        <v>Exc</v>
      </c>
      <c r="J176" t="str">
        <f t="shared" si="8"/>
        <v>Excelsa</v>
      </c>
      <c r="K176" s="11" t="str">
        <f>INDEX(product!$A$1:$G$49,MATCH(Orders!D176,product!$A$1:$A$49,0),3)</f>
        <v>L</v>
      </c>
      <c r="L176" t="str">
        <f t="shared" si="9"/>
        <v>Light</v>
      </c>
      <c r="M176" s="4">
        <f>INDEX(product!$A$1:$G$49,MATCH(Orders!D176,product!$A$1:$A$49,0),4)</f>
        <v>2.5</v>
      </c>
      <c r="N176" s="5">
        <f>INDEX(product!$A$1:$G$49,MATCH(Orders!D176,product!$A$1:$A$49,0),5)</f>
        <v>34.154999999999994</v>
      </c>
      <c r="O176" s="5">
        <f t="shared" si="11"/>
        <v>204.92999999999995</v>
      </c>
      <c r="P176" s="11">
        <f t="shared" si="10"/>
        <v>1</v>
      </c>
      <c r="Q176" s="11"/>
      <c r="XFD176" s="35" t="s">
        <v>1942</v>
      </c>
    </row>
    <row r="177" spans="1:17 16384:16384" x14ac:dyDescent="0.25">
      <c r="A177" s="1" t="s">
        <v>390</v>
      </c>
      <c r="B177" s="3">
        <v>44296</v>
      </c>
      <c r="C177" s="1" t="s">
        <v>391</v>
      </c>
      <c r="D177" t="s">
        <v>125</v>
      </c>
      <c r="E177" s="13">
        <v>2</v>
      </c>
      <c r="F177" t="str">
        <f>INDEX(customer!A$1:I$1001,MATCH(Orders!C177,customer!A$1:A$1001,0),2)</f>
        <v>Ethelda Hobbing</v>
      </c>
      <c r="G177" s="33" t="str">
        <f>IF(INDEX(customer!A$1:I$1001,MATCH(Orders!C177,customer!A$1:A$1001,0),3)=0,"--",INDEX(customer!A$1:I$1001,MATCH(Orders!C177,customer!A$1:A$1001,0),3))</f>
        <v>ehobbing4v@nsw.gov.au</v>
      </c>
      <c r="H177" t="str">
        <f>INDEX(customer!A$1:I$1001,MATCH(Orders!C177,customer!A$1:A$1001,0),7)</f>
        <v>United States</v>
      </c>
      <c r="I177" t="str">
        <f>INDEX(product!$A$1:$G$49,MATCH(Orders!D177,product!$A$1:$A$49,0),2)</f>
        <v>Exc</v>
      </c>
      <c r="J177" t="str">
        <f t="shared" si="8"/>
        <v>Excelsa</v>
      </c>
      <c r="K177" s="11" t="str">
        <f>INDEX(product!$A$1:$G$49,MATCH(Orders!D177,product!$A$1:$A$49,0),3)</f>
        <v>M</v>
      </c>
      <c r="L177" t="str">
        <f t="shared" si="9"/>
        <v>Medium</v>
      </c>
      <c r="M177" s="4">
        <f>INDEX(product!$A$1:$G$49,MATCH(Orders!D177,product!$A$1:$A$49,0),4)</f>
        <v>2.5</v>
      </c>
      <c r="N177" s="5">
        <f>INDEX(product!$A$1:$G$49,MATCH(Orders!D177,product!$A$1:$A$49,0),5)</f>
        <v>31.624999999999996</v>
      </c>
      <c r="O177" s="5">
        <f t="shared" si="11"/>
        <v>63.249999999999993</v>
      </c>
      <c r="P177" s="11">
        <f t="shared" si="10"/>
        <v>1</v>
      </c>
      <c r="Q177" s="11"/>
      <c r="XFD177" s="35" t="s">
        <v>1942</v>
      </c>
    </row>
    <row r="178" spans="1:17 16384:16384" x14ac:dyDescent="0.25">
      <c r="A178" s="1" t="s">
        <v>392</v>
      </c>
      <c r="B178" s="3">
        <v>43900</v>
      </c>
      <c r="C178" s="1" t="s">
        <v>393</v>
      </c>
      <c r="D178" t="s">
        <v>43</v>
      </c>
      <c r="E178" s="13">
        <v>1</v>
      </c>
      <c r="F178" t="str">
        <f>INDEX(customer!A$1:I$1001,MATCH(Orders!C178,customer!A$1:A$1001,0),2)</f>
        <v>Odille Thynne</v>
      </c>
      <c r="G178" s="33" t="str">
        <f>IF(INDEX(customer!A$1:I$1001,MATCH(Orders!C178,customer!A$1:A$1001,0),3)=0,"--",INDEX(customer!A$1:I$1001,MATCH(Orders!C178,customer!A$1:A$1001,0),3))</f>
        <v>othynne4w@auda.org.au</v>
      </c>
      <c r="H178" t="str">
        <f>INDEX(customer!A$1:I$1001,MATCH(Orders!C178,customer!A$1:A$1001,0),7)</f>
        <v>United States</v>
      </c>
      <c r="I178" t="str">
        <f>INDEX(product!$A$1:$G$49,MATCH(Orders!D178,product!$A$1:$A$49,0),2)</f>
        <v>Exc</v>
      </c>
      <c r="J178" t="str">
        <f t="shared" si="8"/>
        <v>Excelsa</v>
      </c>
      <c r="K178" s="11" t="str">
        <f>INDEX(product!$A$1:$G$49,MATCH(Orders!D178,product!$A$1:$A$49,0),3)</f>
        <v>L</v>
      </c>
      <c r="L178" t="str">
        <f t="shared" si="9"/>
        <v>Light</v>
      </c>
      <c r="M178" s="4">
        <f>INDEX(product!$A$1:$G$49,MATCH(Orders!D178,product!$A$1:$A$49,0),4)</f>
        <v>2.5</v>
      </c>
      <c r="N178" s="5">
        <f>INDEX(product!$A$1:$G$49,MATCH(Orders!D178,product!$A$1:$A$49,0),5)</f>
        <v>34.154999999999994</v>
      </c>
      <c r="O178" s="5">
        <f t="shared" si="11"/>
        <v>34.154999999999994</v>
      </c>
      <c r="P178" s="11">
        <f t="shared" si="10"/>
        <v>1</v>
      </c>
      <c r="Q178" s="11"/>
      <c r="XFD178" s="35" t="s">
        <v>1942</v>
      </c>
    </row>
    <row r="179" spans="1:17 16384:16384" x14ac:dyDescent="0.25">
      <c r="A179" s="1" t="s">
        <v>394</v>
      </c>
      <c r="B179" s="3">
        <v>44120</v>
      </c>
      <c r="C179" s="1" t="s">
        <v>395</v>
      </c>
      <c r="D179" t="s">
        <v>23</v>
      </c>
      <c r="E179" s="13">
        <v>4</v>
      </c>
      <c r="F179" t="str">
        <f>INDEX(customer!A$1:I$1001,MATCH(Orders!C179,customer!A$1:A$1001,0),2)</f>
        <v>Emlynne Heining</v>
      </c>
      <c r="G179" s="33" t="str">
        <f>IF(INDEX(customer!A$1:I$1001,MATCH(Orders!C179,customer!A$1:A$1001,0),3)=0,"--",INDEX(customer!A$1:I$1001,MATCH(Orders!C179,customer!A$1:A$1001,0),3))</f>
        <v>eheining4x@flickr.com</v>
      </c>
      <c r="H179" t="str">
        <f>INDEX(customer!A$1:I$1001,MATCH(Orders!C179,customer!A$1:A$1001,0),7)</f>
        <v>United States</v>
      </c>
      <c r="I179" t="str">
        <f>INDEX(product!$A$1:$G$49,MATCH(Orders!D179,product!$A$1:$A$49,0),2)</f>
        <v>Rob</v>
      </c>
      <c r="J179" t="str">
        <f t="shared" si="8"/>
        <v>Robusta</v>
      </c>
      <c r="K179" s="11" t="str">
        <f>INDEX(product!$A$1:$G$49,MATCH(Orders!D179,product!$A$1:$A$49,0),3)</f>
        <v>L</v>
      </c>
      <c r="L179" t="str">
        <f t="shared" si="9"/>
        <v>Light</v>
      </c>
      <c r="M179" s="4">
        <f>INDEX(product!$A$1:$G$49,MATCH(Orders!D179,product!$A$1:$A$49,0),4)</f>
        <v>2.5</v>
      </c>
      <c r="N179" s="5">
        <f>INDEX(product!$A$1:$G$49,MATCH(Orders!D179,product!$A$1:$A$49,0),5)</f>
        <v>27.484999999999996</v>
      </c>
      <c r="O179" s="5">
        <f t="shared" si="11"/>
        <v>109.93999999999998</v>
      </c>
      <c r="P179" s="11">
        <f t="shared" si="10"/>
        <v>1</v>
      </c>
      <c r="Q179" s="11"/>
      <c r="XFD179" s="35" t="s">
        <v>1942</v>
      </c>
    </row>
    <row r="180" spans="1:17 16384:16384" x14ac:dyDescent="0.25">
      <c r="A180" s="1" t="s">
        <v>396</v>
      </c>
      <c r="B180" s="3">
        <v>43746</v>
      </c>
      <c r="C180" s="1" t="s">
        <v>397</v>
      </c>
      <c r="D180" t="s">
        <v>19</v>
      </c>
      <c r="E180" s="13">
        <v>2</v>
      </c>
      <c r="F180" t="str">
        <f>INDEX(customer!A$1:I$1001,MATCH(Orders!C180,customer!A$1:A$1001,0),2)</f>
        <v>Katerina Melloi</v>
      </c>
      <c r="G180" s="33" t="str">
        <f>IF(INDEX(customer!A$1:I$1001,MATCH(Orders!C180,customer!A$1:A$1001,0),3)=0,"--",INDEX(customer!A$1:I$1001,MATCH(Orders!C180,customer!A$1:A$1001,0),3))</f>
        <v>kmelloi4y@imdb.com</v>
      </c>
      <c r="H180" t="str">
        <f>INDEX(customer!A$1:I$1001,MATCH(Orders!C180,customer!A$1:A$1001,0),7)</f>
        <v>United States</v>
      </c>
      <c r="I180" t="str">
        <f>INDEX(product!$A$1:$G$49,MATCH(Orders!D180,product!$A$1:$A$49,0),2)</f>
        <v>Ara</v>
      </c>
      <c r="J180" t="str">
        <f t="shared" si="8"/>
        <v>Arabica</v>
      </c>
      <c r="K180" s="11" t="str">
        <f>INDEX(product!$A$1:$G$49,MATCH(Orders!D180,product!$A$1:$A$49,0),3)</f>
        <v>L</v>
      </c>
      <c r="L180" t="str">
        <f t="shared" si="9"/>
        <v>Light</v>
      </c>
      <c r="M180" s="4">
        <f>INDEX(product!$A$1:$G$49,MATCH(Orders!D180,product!$A$1:$A$49,0),4)</f>
        <v>1</v>
      </c>
      <c r="N180" s="5">
        <f>INDEX(product!$A$1:$G$49,MATCH(Orders!D180,product!$A$1:$A$49,0),5)</f>
        <v>12.95</v>
      </c>
      <c r="O180" s="5">
        <f t="shared" si="11"/>
        <v>25.9</v>
      </c>
      <c r="P180" s="11">
        <f t="shared" si="10"/>
        <v>0</v>
      </c>
      <c r="Q180" s="11"/>
      <c r="XFD180" s="35" t="s">
        <v>1951</v>
      </c>
    </row>
    <row r="181" spans="1:17 16384:16384" x14ac:dyDescent="0.25">
      <c r="A181" s="1" t="s">
        <v>398</v>
      </c>
      <c r="B181" s="3">
        <v>43830</v>
      </c>
      <c r="C181" s="1" t="s">
        <v>399</v>
      </c>
      <c r="D181" t="s">
        <v>67</v>
      </c>
      <c r="E181" s="13">
        <v>1</v>
      </c>
      <c r="F181" t="str">
        <f>INDEX(customer!A$1:I$1001,MATCH(Orders!C181,customer!A$1:A$1001,0),2)</f>
        <v>Tiffany Scardafield</v>
      </c>
      <c r="G181" s="33" t="str">
        <f>IF(INDEX(customer!A$1:I$1001,MATCH(Orders!C181,customer!A$1:A$1001,0),3)=0,"--",INDEX(customer!A$1:I$1001,MATCH(Orders!C181,customer!A$1:A$1001,0),3))</f>
        <v>--</v>
      </c>
      <c r="H181" t="str">
        <f>INDEX(customer!A$1:I$1001,MATCH(Orders!C181,customer!A$1:A$1001,0),7)</f>
        <v>Ireland</v>
      </c>
      <c r="I181" t="str">
        <f>INDEX(product!$A$1:$G$49,MATCH(Orders!D181,product!$A$1:$A$49,0),2)</f>
        <v>Ara</v>
      </c>
      <c r="J181" t="str">
        <f t="shared" si="8"/>
        <v>Arabica</v>
      </c>
      <c r="K181" s="11" t="str">
        <f>INDEX(product!$A$1:$G$49,MATCH(Orders!D181,product!$A$1:$A$49,0),3)</f>
        <v>D</v>
      </c>
      <c r="L181" t="str">
        <f t="shared" si="9"/>
        <v>Dark</v>
      </c>
      <c r="M181" s="4">
        <f>INDEX(product!$A$1:$G$49,MATCH(Orders!D181,product!$A$1:$A$49,0),4)</f>
        <v>0.2</v>
      </c>
      <c r="N181" s="5">
        <f>INDEX(product!$A$1:$G$49,MATCH(Orders!D181,product!$A$1:$A$49,0),5)</f>
        <v>2.9849999999999999</v>
      </c>
      <c r="O181" s="5">
        <f t="shared" si="11"/>
        <v>2.9849999999999999</v>
      </c>
      <c r="P181" s="11">
        <f t="shared" si="10"/>
        <v>0</v>
      </c>
      <c r="Q181" s="11"/>
      <c r="XFD181" s="35" t="s">
        <v>1951</v>
      </c>
    </row>
    <row r="182" spans="1:17 16384:16384" x14ac:dyDescent="0.25">
      <c r="A182" s="1" t="s">
        <v>400</v>
      </c>
      <c r="B182" s="3">
        <v>43910</v>
      </c>
      <c r="C182" s="1" t="s">
        <v>401</v>
      </c>
      <c r="D182" t="s">
        <v>267</v>
      </c>
      <c r="E182" s="13">
        <v>5</v>
      </c>
      <c r="F182" t="str">
        <f>INDEX(customer!A$1:I$1001,MATCH(Orders!C182,customer!A$1:A$1001,0),2)</f>
        <v>Abrahan Mussen</v>
      </c>
      <c r="G182" s="33" t="str">
        <f>IF(INDEX(customer!A$1:I$1001,MATCH(Orders!C182,customer!A$1:A$1001,0),3)=0,"--",INDEX(customer!A$1:I$1001,MATCH(Orders!C182,customer!A$1:A$1001,0),3))</f>
        <v>amussen50@51.la</v>
      </c>
      <c r="H182" t="str">
        <f>INDEX(customer!A$1:I$1001,MATCH(Orders!C182,customer!A$1:A$1001,0),7)</f>
        <v>United States</v>
      </c>
      <c r="I182" t="str">
        <f>INDEX(product!$A$1:$G$49,MATCH(Orders!D182,product!$A$1:$A$49,0),2)</f>
        <v>Exc</v>
      </c>
      <c r="J182" t="str">
        <f t="shared" si="8"/>
        <v>Excelsa</v>
      </c>
      <c r="K182" s="11" t="str">
        <f>INDEX(product!$A$1:$G$49,MATCH(Orders!D182,product!$A$1:$A$49,0),3)</f>
        <v>L</v>
      </c>
      <c r="L182" t="str">
        <f t="shared" si="9"/>
        <v>Light</v>
      </c>
      <c r="M182" s="4">
        <f>INDEX(product!$A$1:$G$49,MATCH(Orders!D182,product!$A$1:$A$49,0),4)</f>
        <v>0.2</v>
      </c>
      <c r="N182" s="5">
        <f>INDEX(product!$A$1:$G$49,MATCH(Orders!D182,product!$A$1:$A$49,0),5)</f>
        <v>4.4550000000000001</v>
      </c>
      <c r="O182" s="5">
        <f t="shared" si="11"/>
        <v>22.274999999999999</v>
      </c>
      <c r="P182" s="11">
        <f t="shared" si="10"/>
        <v>0</v>
      </c>
      <c r="Q182" s="11"/>
      <c r="XFD182" s="35" t="s">
        <v>1951</v>
      </c>
    </row>
    <row r="183" spans="1:17 16384:16384" x14ac:dyDescent="0.25">
      <c r="A183" s="1" t="s">
        <v>400</v>
      </c>
      <c r="B183" s="3">
        <v>43910</v>
      </c>
      <c r="C183" s="1" t="s">
        <v>401</v>
      </c>
      <c r="D183" t="s">
        <v>85</v>
      </c>
      <c r="E183" s="13">
        <v>5</v>
      </c>
      <c r="F183" t="str">
        <f>INDEX(customer!A$1:I$1001,MATCH(Orders!C183,customer!A$1:A$1001,0),2)</f>
        <v>Abrahan Mussen</v>
      </c>
      <c r="G183" s="33" t="str">
        <f>IF(INDEX(customer!A$1:I$1001,MATCH(Orders!C183,customer!A$1:A$1001,0),3)=0,"--",INDEX(customer!A$1:I$1001,MATCH(Orders!C183,customer!A$1:A$1001,0),3))</f>
        <v>amussen50@51.la</v>
      </c>
      <c r="H183" t="str">
        <f>INDEX(customer!A$1:I$1001,MATCH(Orders!C183,customer!A$1:A$1001,0),7)</f>
        <v>United States</v>
      </c>
      <c r="I183" t="str">
        <f>INDEX(product!$A$1:$G$49,MATCH(Orders!D183,product!$A$1:$A$49,0),2)</f>
        <v>Ara</v>
      </c>
      <c r="J183" t="str">
        <f t="shared" si="8"/>
        <v>Arabica</v>
      </c>
      <c r="K183" s="11" t="str">
        <f>INDEX(product!$A$1:$G$49,MATCH(Orders!D183,product!$A$1:$A$49,0),3)</f>
        <v>D</v>
      </c>
      <c r="L183" t="str">
        <f t="shared" si="9"/>
        <v>Dark</v>
      </c>
      <c r="M183" s="4">
        <f>INDEX(product!$A$1:$G$49,MATCH(Orders!D183,product!$A$1:$A$49,0),4)</f>
        <v>0.5</v>
      </c>
      <c r="N183" s="5">
        <f>INDEX(product!$A$1:$G$49,MATCH(Orders!D183,product!$A$1:$A$49,0),5)</f>
        <v>5.97</v>
      </c>
      <c r="O183" s="5">
        <f t="shared" si="11"/>
        <v>29.849999999999998</v>
      </c>
      <c r="P183" s="11">
        <f t="shared" si="10"/>
        <v>0</v>
      </c>
      <c r="Q183" s="11"/>
      <c r="XFD183" s="35" t="s">
        <v>1951</v>
      </c>
    </row>
    <row r="184" spans="1:17 16384:16384" x14ac:dyDescent="0.25">
      <c r="A184" s="1" t="s">
        <v>402</v>
      </c>
      <c r="B184" s="3">
        <v>44284</v>
      </c>
      <c r="C184" s="1" t="s">
        <v>403</v>
      </c>
      <c r="D184" t="s">
        <v>159</v>
      </c>
      <c r="E184" s="13">
        <v>6</v>
      </c>
      <c r="F184" t="str">
        <f>INDEX(customer!A$1:I$1001,MATCH(Orders!C184,customer!A$1:A$1001,0),2)</f>
        <v>Anny Mundford</v>
      </c>
      <c r="G184" s="33" t="str">
        <f>IF(INDEX(customer!A$1:I$1001,MATCH(Orders!C184,customer!A$1:A$1001,0),3)=0,"--",INDEX(customer!A$1:I$1001,MATCH(Orders!C184,customer!A$1:A$1001,0),3))</f>
        <v>amundford52@nbcnews.com</v>
      </c>
      <c r="H184" t="str">
        <f>INDEX(customer!A$1:I$1001,MATCH(Orders!C184,customer!A$1:A$1001,0),7)</f>
        <v>United States</v>
      </c>
      <c r="I184" t="str">
        <f>INDEX(product!$A$1:$G$49,MATCH(Orders!D184,product!$A$1:$A$49,0),2)</f>
        <v>Rob</v>
      </c>
      <c r="J184" t="str">
        <f t="shared" si="8"/>
        <v>Robusta</v>
      </c>
      <c r="K184" s="11" t="str">
        <f>INDEX(product!$A$1:$G$49,MATCH(Orders!D184,product!$A$1:$A$49,0),3)</f>
        <v>D</v>
      </c>
      <c r="L184" t="str">
        <f t="shared" si="9"/>
        <v>Dark</v>
      </c>
      <c r="M184" s="4">
        <f>INDEX(product!$A$1:$G$49,MATCH(Orders!D184,product!$A$1:$A$49,0),4)</f>
        <v>0.5</v>
      </c>
      <c r="N184" s="5">
        <f>INDEX(product!$A$1:$G$49,MATCH(Orders!D184,product!$A$1:$A$49,0),5)</f>
        <v>5.3699999999999992</v>
      </c>
      <c r="O184" s="5">
        <f t="shared" si="11"/>
        <v>32.22</v>
      </c>
      <c r="P184" s="11">
        <f t="shared" si="10"/>
        <v>0</v>
      </c>
      <c r="Q184" s="11"/>
      <c r="XFD184" s="35" t="s">
        <v>1951</v>
      </c>
    </row>
    <row r="185" spans="1:17 16384:16384" x14ac:dyDescent="0.25">
      <c r="A185" s="1" t="s">
        <v>404</v>
      </c>
      <c r="B185" s="3">
        <v>44512</v>
      </c>
      <c r="C185" s="1" t="s">
        <v>405</v>
      </c>
      <c r="D185" t="s">
        <v>77</v>
      </c>
      <c r="E185" s="13">
        <v>2</v>
      </c>
      <c r="F185" t="str">
        <f>INDEX(customer!A$1:I$1001,MATCH(Orders!C185,customer!A$1:A$1001,0),2)</f>
        <v>Tory Walas</v>
      </c>
      <c r="G185" s="33" t="str">
        <f>IF(INDEX(customer!A$1:I$1001,MATCH(Orders!C185,customer!A$1:A$1001,0),3)=0,"--",INDEX(customer!A$1:I$1001,MATCH(Orders!C185,customer!A$1:A$1001,0),3))</f>
        <v>twalas53@google.ca</v>
      </c>
      <c r="H185" t="str">
        <f>INDEX(customer!A$1:I$1001,MATCH(Orders!C185,customer!A$1:A$1001,0),7)</f>
        <v>United States</v>
      </c>
      <c r="I185" t="str">
        <f>INDEX(product!$A$1:$G$49,MATCH(Orders!D185,product!$A$1:$A$49,0),2)</f>
        <v>Exc</v>
      </c>
      <c r="J185" t="str">
        <f t="shared" si="8"/>
        <v>Excelsa</v>
      </c>
      <c r="K185" s="11" t="str">
        <f>INDEX(product!$A$1:$G$49,MATCH(Orders!D185,product!$A$1:$A$49,0),3)</f>
        <v>M</v>
      </c>
      <c r="L185" t="str">
        <f t="shared" si="9"/>
        <v>Medium</v>
      </c>
      <c r="M185" s="4">
        <f>INDEX(product!$A$1:$G$49,MATCH(Orders!D185,product!$A$1:$A$49,0),4)</f>
        <v>0.2</v>
      </c>
      <c r="N185" s="5">
        <f>INDEX(product!$A$1:$G$49,MATCH(Orders!D185,product!$A$1:$A$49,0),5)</f>
        <v>4.125</v>
      </c>
      <c r="O185" s="5">
        <f t="shared" si="11"/>
        <v>8.25</v>
      </c>
      <c r="P185" s="11">
        <f t="shared" si="10"/>
        <v>0</v>
      </c>
      <c r="Q185" s="11"/>
      <c r="XFD185" s="35" t="s">
        <v>1951</v>
      </c>
    </row>
    <row r="186" spans="1:17 16384:16384" x14ac:dyDescent="0.25">
      <c r="A186" s="1" t="s">
        <v>406</v>
      </c>
      <c r="B186" s="3">
        <v>44397</v>
      </c>
      <c r="C186" s="1" t="s">
        <v>407</v>
      </c>
      <c r="D186" t="s">
        <v>205</v>
      </c>
      <c r="E186" s="13">
        <v>4</v>
      </c>
      <c r="F186" t="str">
        <f>INDEX(customer!A$1:I$1001,MATCH(Orders!C186,customer!A$1:A$1001,0),2)</f>
        <v>Isa Blazewicz</v>
      </c>
      <c r="G186" s="33" t="str">
        <f>IF(INDEX(customer!A$1:I$1001,MATCH(Orders!C186,customer!A$1:A$1001,0),3)=0,"--",INDEX(customer!A$1:I$1001,MATCH(Orders!C186,customer!A$1:A$1001,0),3))</f>
        <v>iblazewicz54@thetimes.co.uk</v>
      </c>
      <c r="H186" t="str">
        <f>INDEX(customer!A$1:I$1001,MATCH(Orders!C186,customer!A$1:A$1001,0),7)</f>
        <v>United States</v>
      </c>
      <c r="I186" t="str">
        <f>INDEX(product!$A$1:$G$49,MATCH(Orders!D186,product!$A$1:$A$49,0),2)</f>
        <v>Ara</v>
      </c>
      <c r="J186" t="str">
        <f t="shared" si="8"/>
        <v>Arabica</v>
      </c>
      <c r="K186" s="11" t="str">
        <f>INDEX(product!$A$1:$G$49,MATCH(Orders!D186,product!$A$1:$A$49,0),3)</f>
        <v>L</v>
      </c>
      <c r="L186" t="str">
        <f t="shared" si="9"/>
        <v>Light</v>
      </c>
      <c r="M186" s="4">
        <f>INDEX(product!$A$1:$G$49,MATCH(Orders!D186,product!$A$1:$A$49,0),4)</f>
        <v>0.5</v>
      </c>
      <c r="N186" s="5">
        <f>INDEX(product!$A$1:$G$49,MATCH(Orders!D186,product!$A$1:$A$49,0),5)</f>
        <v>7.77</v>
      </c>
      <c r="O186" s="5">
        <f t="shared" si="11"/>
        <v>31.08</v>
      </c>
      <c r="P186" s="11">
        <f t="shared" si="10"/>
        <v>0</v>
      </c>
      <c r="Q186" s="11"/>
      <c r="XFD186" s="35" t="s">
        <v>1951</v>
      </c>
    </row>
    <row r="187" spans="1:17 16384:16384" x14ac:dyDescent="0.25">
      <c r="A187" s="1" t="s">
        <v>408</v>
      </c>
      <c r="B187" s="3">
        <v>43483</v>
      </c>
      <c r="C187" s="1" t="s">
        <v>409</v>
      </c>
      <c r="D187" t="s">
        <v>29</v>
      </c>
      <c r="E187" s="13">
        <v>5</v>
      </c>
      <c r="F187" t="str">
        <f>INDEX(customer!A$1:I$1001,MATCH(Orders!C187,customer!A$1:A$1001,0),2)</f>
        <v>Angie Rizzetti</v>
      </c>
      <c r="G187" s="33" t="str">
        <f>IF(INDEX(customer!A$1:I$1001,MATCH(Orders!C187,customer!A$1:A$1001,0),3)=0,"--",INDEX(customer!A$1:I$1001,MATCH(Orders!C187,customer!A$1:A$1001,0),3))</f>
        <v>arizzetti55@naver.com</v>
      </c>
      <c r="H187" t="str">
        <f>INDEX(customer!A$1:I$1001,MATCH(Orders!C187,customer!A$1:A$1001,0),7)</f>
        <v>United States</v>
      </c>
      <c r="I187" t="str">
        <f>INDEX(product!$A$1:$G$49,MATCH(Orders!D187,product!$A$1:$A$49,0),2)</f>
        <v>Exc</v>
      </c>
      <c r="J187" t="str">
        <f t="shared" si="8"/>
        <v>Excelsa</v>
      </c>
      <c r="K187" s="11" t="str">
        <f>INDEX(product!$A$1:$G$49,MATCH(Orders!D187,product!$A$1:$A$49,0),3)</f>
        <v>D</v>
      </c>
      <c r="L187" t="str">
        <f t="shared" si="9"/>
        <v>Dark</v>
      </c>
      <c r="M187" s="4">
        <f>INDEX(product!$A$1:$G$49,MATCH(Orders!D187,product!$A$1:$A$49,0),4)</f>
        <v>0.5</v>
      </c>
      <c r="N187" s="5">
        <f>INDEX(product!$A$1:$G$49,MATCH(Orders!D187,product!$A$1:$A$49,0),5)</f>
        <v>7.29</v>
      </c>
      <c r="O187" s="5">
        <f t="shared" si="11"/>
        <v>36.450000000000003</v>
      </c>
      <c r="P187" s="11">
        <f t="shared" si="10"/>
        <v>1</v>
      </c>
      <c r="Q187" s="11"/>
      <c r="XFD187" s="35" t="s">
        <v>1942</v>
      </c>
    </row>
    <row r="188" spans="1:17 16384:16384" x14ac:dyDescent="0.25">
      <c r="A188" s="1" t="s">
        <v>410</v>
      </c>
      <c r="B188" s="3">
        <v>43684</v>
      </c>
      <c r="C188" s="1" t="s">
        <v>411</v>
      </c>
      <c r="D188" t="s">
        <v>54</v>
      </c>
      <c r="E188" s="13">
        <v>3</v>
      </c>
      <c r="F188" t="str">
        <f>INDEX(customer!A$1:I$1001,MATCH(Orders!C188,customer!A$1:A$1001,0),2)</f>
        <v>Mord Meriet</v>
      </c>
      <c r="G188" s="33" t="str">
        <f>IF(INDEX(customer!A$1:I$1001,MATCH(Orders!C188,customer!A$1:A$1001,0),3)=0,"--",INDEX(customer!A$1:I$1001,MATCH(Orders!C188,customer!A$1:A$1001,0),3))</f>
        <v>mmeriet56@noaa.gov</v>
      </c>
      <c r="H188" t="str">
        <f>INDEX(customer!A$1:I$1001,MATCH(Orders!C188,customer!A$1:A$1001,0),7)</f>
        <v>United States</v>
      </c>
      <c r="I188" t="str">
        <f>INDEX(product!$A$1:$G$49,MATCH(Orders!D188,product!$A$1:$A$49,0),2)</f>
        <v>Rob</v>
      </c>
      <c r="J188" t="str">
        <f t="shared" si="8"/>
        <v>Robusta</v>
      </c>
      <c r="K188" s="11" t="str">
        <f>INDEX(product!$A$1:$G$49,MATCH(Orders!D188,product!$A$1:$A$49,0),3)</f>
        <v>M</v>
      </c>
      <c r="L188" t="str">
        <f t="shared" si="9"/>
        <v>Medium</v>
      </c>
      <c r="M188" s="4">
        <f>INDEX(product!$A$1:$G$49,MATCH(Orders!D188,product!$A$1:$A$49,0),4)</f>
        <v>2.5</v>
      </c>
      <c r="N188" s="5">
        <f>INDEX(product!$A$1:$G$49,MATCH(Orders!D188,product!$A$1:$A$49,0),5)</f>
        <v>22.884999999999998</v>
      </c>
      <c r="O188" s="5">
        <f t="shared" si="11"/>
        <v>68.655000000000001</v>
      </c>
      <c r="P188" s="11">
        <f t="shared" si="10"/>
        <v>0</v>
      </c>
      <c r="Q188" s="11"/>
      <c r="XFD188" s="35" t="s">
        <v>1951</v>
      </c>
    </row>
    <row r="189" spans="1:17 16384:16384" x14ac:dyDescent="0.25">
      <c r="A189" s="1" t="s">
        <v>412</v>
      </c>
      <c r="B189" s="3">
        <v>44633</v>
      </c>
      <c r="C189" s="1" t="s">
        <v>413</v>
      </c>
      <c r="D189" t="s">
        <v>91</v>
      </c>
      <c r="E189" s="13">
        <v>5</v>
      </c>
      <c r="F189" t="str">
        <f>INDEX(customer!A$1:I$1001,MATCH(Orders!C189,customer!A$1:A$1001,0),2)</f>
        <v>Lawrence Pratt</v>
      </c>
      <c r="G189" s="33" t="str">
        <f>IF(INDEX(customer!A$1:I$1001,MATCH(Orders!C189,customer!A$1:A$1001,0),3)=0,"--",INDEX(customer!A$1:I$1001,MATCH(Orders!C189,customer!A$1:A$1001,0),3))</f>
        <v>lpratt57@netvibes.com</v>
      </c>
      <c r="H189" t="str">
        <f>INDEX(customer!A$1:I$1001,MATCH(Orders!C189,customer!A$1:A$1001,0),7)</f>
        <v>United States</v>
      </c>
      <c r="I189" t="str">
        <f>INDEX(product!$A$1:$G$49,MATCH(Orders!D189,product!$A$1:$A$49,0),2)</f>
        <v>Lib</v>
      </c>
      <c r="J189" t="str">
        <f t="shared" si="8"/>
        <v>Liberica</v>
      </c>
      <c r="K189" s="11" t="str">
        <f>INDEX(product!$A$1:$G$49,MATCH(Orders!D189,product!$A$1:$A$49,0),3)</f>
        <v>M</v>
      </c>
      <c r="L189" t="str">
        <f t="shared" si="9"/>
        <v>Medium</v>
      </c>
      <c r="M189" s="4">
        <f>INDEX(product!$A$1:$G$49,MATCH(Orders!D189,product!$A$1:$A$49,0),4)</f>
        <v>0.5</v>
      </c>
      <c r="N189" s="5">
        <f>INDEX(product!$A$1:$G$49,MATCH(Orders!D189,product!$A$1:$A$49,0),5)</f>
        <v>8.73</v>
      </c>
      <c r="O189" s="5">
        <f t="shared" si="11"/>
        <v>43.650000000000006</v>
      </c>
      <c r="P189" s="11">
        <f t="shared" si="10"/>
        <v>1</v>
      </c>
      <c r="Q189" s="11"/>
      <c r="XFD189" s="35" t="s">
        <v>1942</v>
      </c>
    </row>
    <row r="190" spans="1:17 16384:16384" x14ac:dyDescent="0.25">
      <c r="A190" s="1" t="s">
        <v>414</v>
      </c>
      <c r="B190" s="3">
        <v>44698</v>
      </c>
      <c r="C190" s="1" t="s">
        <v>415</v>
      </c>
      <c r="D190" t="s">
        <v>267</v>
      </c>
      <c r="E190" s="13">
        <v>1</v>
      </c>
      <c r="F190" t="str">
        <f>INDEX(customer!A$1:I$1001,MATCH(Orders!C190,customer!A$1:A$1001,0),2)</f>
        <v>Astrix Kitchingham</v>
      </c>
      <c r="G190" s="33" t="str">
        <f>IF(INDEX(customer!A$1:I$1001,MATCH(Orders!C190,customer!A$1:A$1001,0),3)=0,"--",INDEX(customer!A$1:I$1001,MATCH(Orders!C190,customer!A$1:A$1001,0),3))</f>
        <v>akitchingham58@com.com</v>
      </c>
      <c r="H190" t="str">
        <f>INDEX(customer!A$1:I$1001,MATCH(Orders!C190,customer!A$1:A$1001,0),7)</f>
        <v>United States</v>
      </c>
      <c r="I190" t="str">
        <f>INDEX(product!$A$1:$G$49,MATCH(Orders!D190,product!$A$1:$A$49,0),2)</f>
        <v>Exc</v>
      </c>
      <c r="J190" t="str">
        <f t="shared" si="8"/>
        <v>Excelsa</v>
      </c>
      <c r="K190" s="11" t="str">
        <f>INDEX(product!$A$1:$G$49,MATCH(Orders!D190,product!$A$1:$A$49,0),3)</f>
        <v>L</v>
      </c>
      <c r="L190" t="str">
        <f t="shared" si="9"/>
        <v>Light</v>
      </c>
      <c r="M190" s="4">
        <f>INDEX(product!$A$1:$G$49,MATCH(Orders!D190,product!$A$1:$A$49,0),4)</f>
        <v>0.2</v>
      </c>
      <c r="N190" s="5">
        <f>INDEX(product!$A$1:$G$49,MATCH(Orders!D190,product!$A$1:$A$49,0),5)</f>
        <v>4.4550000000000001</v>
      </c>
      <c r="O190" s="5">
        <f t="shared" si="11"/>
        <v>4.4550000000000001</v>
      </c>
      <c r="P190" s="11">
        <f t="shared" si="10"/>
        <v>1</v>
      </c>
      <c r="Q190" s="11"/>
      <c r="XFD190" s="35" t="s">
        <v>1942</v>
      </c>
    </row>
    <row r="191" spans="1:17 16384:16384" x14ac:dyDescent="0.25">
      <c r="A191" s="1" t="s">
        <v>416</v>
      </c>
      <c r="B191" s="3">
        <v>43813</v>
      </c>
      <c r="C191" s="1" t="s">
        <v>417</v>
      </c>
      <c r="D191" t="s">
        <v>109</v>
      </c>
      <c r="E191" s="13">
        <v>3</v>
      </c>
      <c r="F191" t="str">
        <f>INDEX(customer!A$1:I$1001,MATCH(Orders!C191,customer!A$1:A$1001,0),2)</f>
        <v>Burnard Bartholin</v>
      </c>
      <c r="G191" s="33" t="str">
        <f>IF(INDEX(customer!A$1:I$1001,MATCH(Orders!C191,customer!A$1:A$1001,0),3)=0,"--",INDEX(customer!A$1:I$1001,MATCH(Orders!C191,customer!A$1:A$1001,0),3))</f>
        <v>bbartholin59@xinhuanet.com</v>
      </c>
      <c r="H191" t="str">
        <f>INDEX(customer!A$1:I$1001,MATCH(Orders!C191,customer!A$1:A$1001,0),7)</f>
        <v>United States</v>
      </c>
      <c r="I191" t="str">
        <f>INDEX(product!$A$1:$G$49,MATCH(Orders!D191,product!$A$1:$A$49,0),2)</f>
        <v>Lib</v>
      </c>
      <c r="J191" t="str">
        <f t="shared" si="8"/>
        <v>Liberica</v>
      </c>
      <c r="K191" s="11" t="str">
        <f>INDEX(product!$A$1:$G$49,MATCH(Orders!D191,product!$A$1:$A$49,0),3)</f>
        <v>M</v>
      </c>
      <c r="L191" t="str">
        <f t="shared" si="9"/>
        <v>Medium</v>
      </c>
      <c r="M191" s="4">
        <f>INDEX(product!$A$1:$G$49,MATCH(Orders!D191,product!$A$1:$A$49,0),4)</f>
        <v>1</v>
      </c>
      <c r="N191" s="5">
        <f>INDEX(product!$A$1:$G$49,MATCH(Orders!D191,product!$A$1:$A$49,0),5)</f>
        <v>14.55</v>
      </c>
      <c r="O191" s="5">
        <f t="shared" si="11"/>
        <v>43.650000000000006</v>
      </c>
      <c r="P191" s="11">
        <f t="shared" si="10"/>
        <v>1</v>
      </c>
      <c r="Q191" s="11"/>
      <c r="XFD191" s="35" t="s">
        <v>1942</v>
      </c>
    </row>
    <row r="192" spans="1:17 16384:16384" x14ac:dyDescent="0.25">
      <c r="A192" s="1" t="s">
        <v>418</v>
      </c>
      <c r="B192" s="3">
        <v>43845</v>
      </c>
      <c r="C192" s="1" t="s">
        <v>419</v>
      </c>
      <c r="D192" t="s">
        <v>210</v>
      </c>
      <c r="E192" s="13">
        <v>1</v>
      </c>
      <c r="F192" t="str">
        <f>INDEX(customer!A$1:I$1001,MATCH(Orders!C192,customer!A$1:A$1001,0),2)</f>
        <v>Madelene Prinn</v>
      </c>
      <c r="G192" s="33" t="str">
        <f>IF(INDEX(customer!A$1:I$1001,MATCH(Orders!C192,customer!A$1:A$1001,0),3)=0,"--",INDEX(customer!A$1:I$1001,MATCH(Orders!C192,customer!A$1:A$1001,0),3))</f>
        <v>mprinn5a@usa.gov</v>
      </c>
      <c r="H192" t="str">
        <f>INDEX(customer!A$1:I$1001,MATCH(Orders!C192,customer!A$1:A$1001,0),7)</f>
        <v>United States</v>
      </c>
      <c r="I192" t="str">
        <f>INDEX(product!$A$1:$G$49,MATCH(Orders!D192,product!$A$1:$A$49,0),2)</f>
        <v>Lib</v>
      </c>
      <c r="J192" t="str">
        <f t="shared" si="8"/>
        <v>Liberica</v>
      </c>
      <c r="K192" s="11" t="str">
        <f>INDEX(product!$A$1:$G$49,MATCH(Orders!D192,product!$A$1:$A$49,0),3)</f>
        <v>M</v>
      </c>
      <c r="L192" t="str">
        <f t="shared" si="9"/>
        <v>Medium</v>
      </c>
      <c r="M192" s="4">
        <f>INDEX(product!$A$1:$G$49,MATCH(Orders!D192,product!$A$1:$A$49,0),4)</f>
        <v>2.5</v>
      </c>
      <c r="N192" s="5">
        <f>INDEX(product!$A$1:$G$49,MATCH(Orders!D192,product!$A$1:$A$49,0),5)</f>
        <v>33.464999999999996</v>
      </c>
      <c r="O192" s="5">
        <f t="shared" si="11"/>
        <v>33.464999999999996</v>
      </c>
      <c r="P192" s="11">
        <f t="shared" si="10"/>
        <v>1</v>
      </c>
      <c r="Q192" s="11"/>
      <c r="XFD192" s="35" t="s">
        <v>1942</v>
      </c>
    </row>
    <row r="193" spans="1:17 16384:16384" x14ac:dyDescent="0.25">
      <c r="A193" s="1" t="s">
        <v>420</v>
      </c>
      <c r="B193" s="3">
        <v>43567</v>
      </c>
      <c r="C193" s="1" t="s">
        <v>421</v>
      </c>
      <c r="D193" t="s">
        <v>51</v>
      </c>
      <c r="E193" s="13">
        <v>5</v>
      </c>
      <c r="F193" t="str">
        <f>INDEX(customer!A$1:I$1001,MATCH(Orders!C193,customer!A$1:A$1001,0),2)</f>
        <v>Alisun Baudino</v>
      </c>
      <c r="G193" s="33" t="str">
        <f>IF(INDEX(customer!A$1:I$1001,MATCH(Orders!C193,customer!A$1:A$1001,0),3)=0,"--",INDEX(customer!A$1:I$1001,MATCH(Orders!C193,customer!A$1:A$1001,0),3))</f>
        <v>abaudino5b@netvibes.com</v>
      </c>
      <c r="H193" t="str">
        <f>INDEX(customer!A$1:I$1001,MATCH(Orders!C193,customer!A$1:A$1001,0),7)</f>
        <v>United States</v>
      </c>
      <c r="I193" t="str">
        <f>INDEX(product!$A$1:$G$49,MATCH(Orders!D193,product!$A$1:$A$49,0),2)</f>
        <v>Lib</v>
      </c>
      <c r="J193" t="str">
        <f t="shared" si="8"/>
        <v>Liberica</v>
      </c>
      <c r="K193" s="11" t="str">
        <f>INDEX(product!$A$1:$G$49,MATCH(Orders!D193,product!$A$1:$A$49,0),3)</f>
        <v>D</v>
      </c>
      <c r="L193" t="str">
        <f t="shared" si="9"/>
        <v>Dark</v>
      </c>
      <c r="M193" s="4">
        <f>INDEX(product!$A$1:$G$49,MATCH(Orders!D193,product!$A$1:$A$49,0),4)</f>
        <v>0.2</v>
      </c>
      <c r="N193" s="5">
        <f>INDEX(product!$A$1:$G$49,MATCH(Orders!D193,product!$A$1:$A$49,0),5)</f>
        <v>3.8849999999999998</v>
      </c>
      <c r="O193" s="5">
        <f t="shared" si="11"/>
        <v>19.424999999999997</v>
      </c>
      <c r="P193" s="11">
        <f t="shared" si="10"/>
        <v>1</v>
      </c>
      <c r="Q193" s="11"/>
      <c r="XFD193" s="35" t="s">
        <v>1942</v>
      </c>
    </row>
    <row r="194" spans="1:17 16384:16384" x14ac:dyDescent="0.25">
      <c r="A194" s="1" t="s">
        <v>422</v>
      </c>
      <c r="B194" s="3">
        <v>43919</v>
      </c>
      <c r="C194" s="1" t="s">
        <v>423</v>
      </c>
      <c r="D194" t="s">
        <v>258</v>
      </c>
      <c r="E194" s="13">
        <v>6</v>
      </c>
      <c r="F194" t="str">
        <f>INDEX(customer!A$1:I$1001,MATCH(Orders!C194,customer!A$1:A$1001,0),2)</f>
        <v>Philipa Petrushanko</v>
      </c>
      <c r="G194" s="33" t="str">
        <f>IF(INDEX(customer!A$1:I$1001,MATCH(Orders!C194,customer!A$1:A$1001,0),3)=0,"--",INDEX(customer!A$1:I$1001,MATCH(Orders!C194,customer!A$1:A$1001,0),3))</f>
        <v>ppetrushanko5c@blinklist.com</v>
      </c>
      <c r="H194" t="str">
        <f>INDEX(customer!A$1:I$1001,MATCH(Orders!C194,customer!A$1:A$1001,0),7)</f>
        <v>Ireland</v>
      </c>
      <c r="I194" t="str">
        <f>INDEX(product!$A$1:$G$49,MATCH(Orders!D194,product!$A$1:$A$49,0),2)</f>
        <v>Exc</v>
      </c>
      <c r="J194" t="str">
        <f t="shared" ref="J194:J257" si="12">VLOOKUP(I194,Y$1048570:Z$1048573,2,FALSE)</f>
        <v>Excelsa</v>
      </c>
      <c r="K194" s="11" t="str">
        <f>INDEX(product!$A$1:$G$49,MATCH(Orders!D194,product!$A$1:$A$49,0),3)</f>
        <v>D</v>
      </c>
      <c r="L194" t="str">
        <f t="shared" ref="L194:L257" si="13">VLOOKUP(K194,AA$1048570:AB$1048572,2,FALSE)</f>
        <v>Dark</v>
      </c>
      <c r="M194" s="4">
        <f>INDEX(product!$A$1:$G$49,MATCH(Orders!D194,product!$A$1:$A$49,0),4)</f>
        <v>1</v>
      </c>
      <c r="N194" s="5">
        <f>INDEX(product!$A$1:$G$49,MATCH(Orders!D194,product!$A$1:$A$49,0),5)</f>
        <v>12.15</v>
      </c>
      <c r="O194" s="5">
        <f t="shared" si="11"/>
        <v>72.900000000000006</v>
      </c>
      <c r="P194" s="11">
        <f t="shared" ref="P194:P257" si="14">IF(XFD194="Yes",1,0)</f>
        <v>1</v>
      </c>
      <c r="Q194" s="11"/>
      <c r="XFD194" s="35" t="s">
        <v>1942</v>
      </c>
    </row>
    <row r="195" spans="1:17 16384:16384" x14ac:dyDescent="0.25">
      <c r="A195" s="1" t="s">
        <v>424</v>
      </c>
      <c r="B195" s="3">
        <v>44644</v>
      </c>
      <c r="C195" s="1" t="s">
        <v>425</v>
      </c>
      <c r="D195" t="s">
        <v>150</v>
      </c>
      <c r="E195" s="13">
        <v>3</v>
      </c>
      <c r="F195" t="str">
        <f>INDEX(customer!A$1:I$1001,MATCH(Orders!C195,customer!A$1:A$1001,0),2)</f>
        <v>Kimberli Mustchin</v>
      </c>
      <c r="G195" s="33" t="str">
        <f>IF(INDEX(customer!A$1:I$1001,MATCH(Orders!C195,customer!A$1:A$1001,0),3)=0,"--",INDEX(customer!A$1:I$1001,MATCH(Orders!C195,customer!A$1:A$1001,0),3))</f>
        <v>--</v>
      </c>
      <c r="H195" t="str">
        <f>INDEX(customer!A$1:I$1001,MATCH(Orders!C195,customer!A$1:A$1001,0),7)</f>
        <v>United States</v>
      </c>
      <c r="I195" t="str">
        <f>INDEX(product!$A$1:$G$49,MATCH(Orders!D195,product!$A$1:$A$49,0),2)</f>
        <v>Exc</v>
      </c>
      <c r="J195" t="str">
        <f t="shared" si="12"/>
        <v>Excelsa</v>
      </c>
      <c r="K195" s="11" t="str">
        <f>INDEX(product!$A$1:$G$49,MATCH(Orders!D195,product!$A$1:$A$49,0),3)</f>
        <v>L</v>
      </c>
      <c r="L195" t="str">
        <f t="shared" si="13"/>
        <v>Light</v>
      </c>
      <c r="M195" s="4">
        <f>INDEX(product!$A$1:$G$49,MATCH(Orders!D195,product!$A$1:$A$49,0),4)</f>
        <v>1</v>
      </c>
      <c r="N195" s="5">
        <f>INDEX(product!$A$1:$G$49,MATCH(Orders!D195,product!$A$1:$A$49,0),5)</f>
        <v>14.85</v>
      </c>
      <c r="O195" s="5">
        <f t="shared" ref="O195:O258" si="15">N195*E195</f>
        <v>44.55</v>
      </c>
      <c r="P195" s="11">
        <f t="shared" si="14"/>
        <v>0</v>
      </c>
      <c r="Q195" s="11"/>
      <c r="XFD195" s="35" t="s">
        <v>1951</v>
      </c>
    </row>
    <row r="196" spans="1:17 16384:16384" x14ac:dyDescent="0.25">
      <c r="A196" s="1" t="s">
        <v>426</v>
      </c>
      <c r="B196" s="3">
        <v>44398</v>
      </c>
      <c r="C196" s="1" t="s">
        <v>427</v>
      </c>
      <c r="D196" t="s">
        <v>29</v>
      </c>
      <c r="E196" s="13">
        <v>5</v>
      </c>
      <c r="F196" t="str">
        <f>INDEX(customer!A$1:I$1001,MATCH(Orders!C196,customer!A$1:A$1001,0),2)</f>
        <v>Emlynne Laird</v>
      </c>
      <c r="G196" s="33" t="str">
        <f>IF(INDEX(customer!A$1:I$1001,MATCH(Orders!C196,customer!A$1:A$1001,0),3)=0,"--",INDEX(customer!A$1:I$1001,MATCH(Orders!C196,customer!A$1:A$1001,0),3))</f>
        <v>elaird5e@bing.com</v>
      </c>
      <c r="H196" t="str">
        <f>INDEX(customer!A$1:I$1001,MATCH(Orders!C196,customer!A$1:A$1001,0),7)</f>
        <v>United States</v>
      </c>
      <c r="I196" t="str">
        <f>INDEX(product!$A$1:$G$49,MATCH(Orders!D196,product!$A$1:$A$49,0),2)</f>
        <v>Exc</v>
      </c>
      <c r="J196" t="str">
        <f t="shared" si="12"/>
        <v>Excelsa</v>
      </c>
      <c r="K196" s="11" t="str">
        <f>INDEX(product!$A$1:$G$49,MATCH(Orders!D196,product!$A$1:$A$49,0),3)</f>
        <v>D</v>
      </c>
      <c r="L196" t="str">
        <f t="shared" si="13"/>
        <v>Dark</v>
      </c>
      <c r="M196" s="4">
        <f>INDEX(product!$A$1:$G$49,MATCH(Orders!D196,product!$A$1:$A$49,0),4)</f>
        <v>0.5</v>
      </c>
      <c r="N196" s="5">
        <f>INDEX(product!$A$1:$G$49,MATCH(Orders!D196,product!$A$1:$A$49,0),5)</f>
        <v>7.29</v>
      </c>
      <c r="O196" s="5">
        <f t="shared" si="15"/>
        <v>36.450000000000003</v>
      </c>
      <c r="P196" s="11">
        <f t="shared" si="14"/>
        <v>0</v>
      </c>
      <c r="Q196" s="11"/>
      <c r="XFD196" s="35" t="s">
        <v>1951</v>
      </c>
    </row>
    <row r="197" spans="1:17 16384:16384" x14ac:dyDescent="0.25">
      <c r="A197" s="1" t="s">
        <v>428</v>
      </c>
      <c r="B197" s="3">
        <v>43683</v>
      </c>
      <c r="C197" s="1" t="s">
        <v>429</v>
      </c>
      <c r="D197" t="s">
        <v>19</v>
      </c>
      <c r="E197" s="13">
        <v>3</v>
      </c>
      <c r="F197" t="str">
        <f>INDEX(customer!A$1:I$1001,MATCH(Orders!C197,customer!A$1:A$1001,0),2)</f>
        <v>Marlena Howsden</v>
      </c>
      <c r="G197" s="33" t="str">
        <f>IF(INDEX(customer!A$1:I$1001,MATCH(Orders!C197,customer!A$1:A$1001,0),3)=0,"--",INDEX(customer!A$1:I$1001,MATCH(Orders!C197,customer!A$1:A$1001,0),3))</f>
        <v>mhowsden5f@infoseek.co.jp</v>
      </c>
      <c r="H197" t="str">
        <f>INDEX(customer!A$1:I$1001,MATCH(Orders!C197,customer!A$1:A$1001,0),7)</f>
        <v>United States</v>
      </c>
      <c r="I197" t="str">
        <f>INDEX(product!$A$1:$G$49,MATCH(Orders!D197,product!$A$1:$A$49,0),2)</f>
        <v>Ara</v>
      </c>
      <c r="J197" t="str">
        <f t="shared" si="12"/>
        <v>Arabica</v>
      </c>
      <c r="K197" s="11" t="str">
        <f>INDEX(product!$A$1:$G$49,MATCH(Orders!D197,product!$A$1:$A$49,0),3)</f>
        <v>L</v>
      </c>
      <c r="L197" t="str">
        <f t="shared" si="13"/>
        <v>Light</v>
      </c>
      <c r="M197" s="4">
        <f>INDEX(product!$A$1:$G$49,MATCH(Orders!D197,product!$A$1:$A$49,0),4)</f>
        <v>1</v>
      </c>
      <c r="N197" s="5">
        <f>INDEX(product!$A$1:$G$49,MATCH(Orders!D197,product!$A$1:$A$49,0),5)</f>
        <v>12.95</v>
      </c>
      <c r="O197" s="5">
        <f t="shared" si="15"/>
        <v>38.849999999999994</v>
      </c>
      <c r="P197" s="11">
        <f t="shared" si="14"/>
        <v>0</v>
      </c>
      <c r="Q197" s="11"/>
      <c r="XFD197" s="35" t="s">
        <v>1951</v>
      </c>
    </row>
    <row r="198" spans="1:17 16384:16384" x14ac:dyDescent="0.25">
      <c r="A198" s="1" t="s">
        <v>430</v>
      </c>
      <c r="B198" s="3">
        <v>44339</v>
      </c>
      <c r="C198" s="1" t="s">
        <v>431</v>
      </c>
      <c r="D198" t="s">
        <v>189</v>
      </c>
      <c r="E198" s="13">
        <v>6</v>
      </c>
      <c r="F198" t="str">
        <f>INDEX(customer!A$1:I$1001,MATCH(Orders!C198,customer!A$1:A$1001,0),2)</f>
        <v>Nealson Cuttler</v>
      </c>
      <c r="G198" s="33" t="str">
        <f>IF(INDEX(customer!A$1:I$1001,MATCH(Orders!C198,customer!A$1:A$1001,0),3)=0,"--",INDEX(customer!A$1:I$1001,MATCH(Orders!C198,customer!A$1:A$1001,0),3))</f>
        <v>ncuttler5g@parallels.com</v>
      </c>
      <c r="H198" t="str">
        <f>INDEX(customer!A$1:I$1001,MATCH(Orders!C198,customer!A$1:A$1001,0),7)</f>
        <v>United States</v>
      </c>
      <c r="I198" t="str">
        <f>INDEX(product!$A$1:$G$49,MATCH(Orders!D198,product!$A$1:$A$49,0),2)</f>
        <v>Exc</v>
      </c>
      <c r="J198" t="str">
        <f t="shared" si="12"/>
        <v>Excelsa</v>
      </c>
      <c r="K198" s="11" t="str">
        <f>INDEX(product!$A$1:$G$49,MATCH(Orders!D198,product!$A$1:$A$49,0),3)</f>
        <v>L</v>
      </c>
      <c r="L198" t="str">
        <f t="shared" si="13"/>
        <v>Light</v>
      </c>
      <c r="M198" s="4">
        <f>INDEX(product!$A$1:$G$49,MATCH(Orders!D198,product!$A$1:$A$49,0),4)</f>
        <v>0.5</v>
      </c>
      <c r="N198" s="5">
        <f>INDEX(product!$A$1:$G$49,MATCH(Orders!D198,product!$A$1:$A$49,0),5)</f>
        <v>8.91</v>
      </c>
      <c r="O198" s="5">
        <f t="shared" si="15"/>
        <v>53.46</v>
      </c>
      <c r="P198" s="11">
        <f t="shared" si="14"/>
        <v>0</v>
      </c>
      <c r="Q198" s="11"/>
      <c r="XFD198" s="35" t="s">
        <v>1951</v>
      </c>
    </row>
    <row r="199" spans="1:17 16384:16384" x14ac:dyDescent="0.25">
      <c r="A199" s="1" t="s">
        <v>430</v>
      </c>
      <c r="B199" s="3">
        <v>44339</v>
      </c>
      <c r="C199" s="1" t="s">
        <v>431</v>
      </c>
      <c r="D199" t="s">
        <v>122</v>
      </c>
      <c r="E199" s="13">
        <v>2</v>
      </c>
      <c r="F199" t="str">
        <f>INDEX(customer!A$1:I$1001,MATCH(Orders!C199,customer!A$1:A$1001,0),2)</f>
        <v>Nealson Cuttler</v>
      </c>
      <c r="G199" s="33" t="str">
        <f>IF(INDEX(customer!A$1:I$1001,MATCH(Orders!C199,customer!A$1:A$1001,0),3)=0,"--",INDEX(customer!A$1:I$1001,MATCH(Orders!C199,customer!A$1:A$1001,0),3))</f>
        <v>ncuttler5g@parallels.com</v>
      </c>
      <c r="H199" t="str">
        <f>INDEX(customer!A$1:I$1001,MATCH(Orders!C199,customer!A$1:A$1001,0),7)</f>
        <v>United States</v>
      </c>
      <c r="I199" t="str">
        <f>INDEX(product!$A$1:$G$49,MATCH(Orders!D199,product!$A$1:$A$49,0),2)</f>
        <v>Lib</v>
      </c>
      <c r="J199" t="str">
        <f t="shared" si="12"/>
        <v>Liberica</v>
      </c>
      <c r="K199" s="11" t="str">
        <f>INDEX(product!$A$1:$G$49,MATCH(Orders!D199,product!$A$1:$A$49,0),3)</f>
        <v>D</v>
      </c>
      <c r="L199" t="str">
        <f t="shared" si="13"/>
        <v>Dark</v>
      </c>
      <c r="M199" s="4">
        <f>INDEX(product!$A$1:$G$49,MATCH(Orders!D199,product!$A$1:$A$49,0),4)</f>
        <v>2.5</v>
      </c>
      <c r="N199" s="5">
        <f>INDEX(product!$A$1:$G$49,MATCH(Orders!D199,product!$A$1:$A$49,0),5)</f>
        <v>29.784999999999997</v>
      </c>
      <c r="O199" s="5">
        <f t="shared" si="15"/>
        <v>59.569999999999993</v>
      </c>
      <c r="P199" s="11">
        <f t="shared" si="14"/>
        <v>0</v>
      </c>
      <c r="Q199" s="11"/>
      <c r="XFD199" s="35" t="s">
        <v>1951</v>
      </c>
    </row>
    <row r="200" spans="1:17 16384:16384" x14ac:dyDescent="0.25">
      <c r="A200" s="1" t="s">
        <v>430</v>
      </c>
      <c r="B200" s="3">
        <v>44339</v>
      </c>
      <c r="C200" s="1" t="s">
        <v>431</v>
      </c>
      <c r="D200" t="s">
        <v>122</v>
      </c>
      <c r="E200" s="13">
        <v>3</v>
      </c>
      <c r="F200" t="str">
        <f>INDEX(customer!A$1:I$1001,MATCH(Orders!C200,customer!A$1:A$1001,0),2)</f>
        <v>Nealson Cuttler</v>
      </c>
      <c r="G200" s="33" t="str">
        <f>IF(INDEX(customer!A$1:I$1001,MATCH(Orders!C200,customer!A$1:A$1001,0),3)=0,"--",INDEX(customer!A$1:I$1001,MATCH(Orders!C200,customer!A$1:A$1001,0),3))</f>
        <v>ncuttler5g@parallels.com</v>
      </c>
      <c r="H200" t="str">
        <f>INDEX(customer!A$1:I$1001,MATCH(Orders!C200,customer!A$1:A$1001,0),7)</f>
        <v>United States</v>
      </c>
      <c r="I200" t="str">
        <f>INDEX(product!$A$1:$G$49,MATCH(Orders!D200,product!$A$1:$A$49,0),2)</f>
        <v>Lib</v>
      </c>
      <c r="J200" t="str">
        <f t="shared" si="12"/>
        <v>Liberica</v>
      </c>
      <c r="K200" s="11" t="str">
        <f>INDEX(product!$A$1:$G$49,MATCH(Orders!D200,product!$A$1:$A$49,0),3)</f>
        <v>D</v>
      </c>
      <c r="L200" t="str">
        <f t="shared" si="13"/>
        <v>Dark</v>
      </c>
      <c r="M200" s="4">
        <f>INDEX(product!$A$1:$G$49,MATCH(Orders!D200,product!$A$1:$A$49,0),4)</f>
        <v>2.5</v>
      </c>
      <c r="N200" s="5">
        <f>INDEX(product!$A$1:$G$49,MATCH(Orders!D200,product!$A$1:$A$49,0),5)</f>
        <v>29.784999999999997</v>
      </c>
      <c r="O200" s="5">
        <f t="shared" si="15"/>
        <v>89.35499999999999</v>
      </c>
      <c r="P200" s="11">
        <f t="shared" si="14"/>
        <v>0</v>
      </c>
      <c r="Q200" s="11"/>
      <c r="XFD200" s="35" t="s">
        <v>1951</v>
      </c>
    </row>
    <row r="201" spans="1:17 16384:16384" x14ac:dyDescent="0.25">
      <c r="A201" s="1" t="s">
        <v>430</v>
      </c>
      <c r="B201" s="3">
        <v>44339</v>
      </c>
      <c r="C201" s="1" t="s">
        <v>431</v>
      </c>
      <c r="D201" t="s">
        <v>96</v>
      </c>
      <c r="E201" s="13">
        <v>4</v>
      </c>
      <c r="F201" t="str">
        <f>INDEX(customer!A$1:I$1001,MATCH(Orders!C201,customer!A$1:A$1001,0),2)</f>
        <v>Nealson Cuttler</v>
      </c>
      <c r="G201" s="33" t="str">
        <f>IF(INDEX(customer!A$1:I$1001,MATCH(Orders!C201,customer!A$1:A$1001,0),3)=0,"--",INDEX(customer!A$1:I$1001,MATCH(Orders!C201,customer!A$1:A$1001,0),3))</f>
        <v>ncuttler5g@parallels.com</v>
      </c>
      <c r="H201" t="str">
        <f>INDEX(customer!A$1:I$1001,MATCH(Orders!C201,customer!A$1:A$1001,0),7)</f>
        <v>United States</v>
      </c>
      <c r="I201" t="str">
        <f>INDEX(product!$A$1:$G$49,MATCH(Orders!D201,product!$A$1:$A$49,0),2)</f>
        <v>Lib</v>
      </c>
      <c r="J201" t="str">
        <f t="shared" si="12"/>
        <v>Liberica</v>
      </c>
      <c r="K201" s="11" t="str">
        <f>INDEX(product!$A$1:$G$49,MATCH(Orders!D201,product!$A$1:$A$49,0),3)</f>
        <v>L</v>
      </c>
      <c r="L201" t="str">
        <f t="shared" si="13"/>
        <v>Light</v>
      </c>
      <c r="M201" s="4">
        <f>INDEX(product!$A$1:$G$49,MATCH(Orders!D201,product!$A$1:$A$49,0),4)</f>
        <v>0.5</v>
      </c>
      <c r="N201" s="5">
        <f>INDEX(product!$A$1:$G$49,MATCH(Orders!D201,product!$A$1:$A$49,0),5)</f>
        <v>9.51</v>
      </c>
      <c r="O201" s="5">
        <f t="shared" si="15"/>
        <v>38.04</v>
      </c>
      <c r="P201" s="11">
        <f t="shared" si="14"/>
        <v>0</v>
      </c>
      <c r="Q201" s="11"/>
      <c r="XFD201" s="35" t="s">
        <v>1951</v>
      </c>
    </row>
    <row r="202" spans="1:17 16384:16384" x14ac:dyDescent="0.25">
      <c r="A202" s="1" t="s">
        <v>430</v>
      </c>
      <c r="B202" s="3">
        <v>44339</v>
      </c>
      <c r="C202" s="1" t="s">
        <v>431</v>
      </c>
      <c r="D202" t="s">
        <v>22</v>
      </c>
      <c r="E202" s="13">
        <v>3</v>
      </c>
      <c r="F202" t="str">
        <f>INDEX(customer!A$1:I$1001,MATCH(Orders!C202,customer!A$1:A$1001,0),2)</f>
        <v>Nealson Cuttler</v>
      </c>
      <c r="G202" s="33" t="str">
        <f>IF(INDEX(customer!A$1:I$1001,MATCH(Orders!C202,customer!A$1:A$1001,0),3)=0,"--",INDEX(customer!A$1:I$1001,MATCH(Orders!C202,customer!A$1:A$1001,0),3))</f>
        <v>ncuttler5g@parallels.com</v>
      </c>
      <c r="H202" t="str">
        <f>INDEX(customer!A$1:I$1001,MATCH(Orders!C202,customer!A$1:A$1001,0),7)</f>
        <v>United States</v>
      </c>
      <c r="I202" t="str">
        <f>INDEX(product!$A$1:$G$49,MATCH(Orders!D202,product!$A$1:$A$49,0),2)</f>
        <v>Exc</v>
      </c>
      <c r="J202" t="str">
        <f t="shared" si="12"/>
        <v>Excelsa</v>
      </c>
      <c r="K202" s="11" t="str">
        <f>INDEX(product!$A$1:$G$49,MATCH(Orders!D202,product!$A$1:$A$49,0),3)</f>
        <v>M</v>
      </c>
      <c r="L202" t="str">
        <f t="shared" si="13"/>
        <v>Medium</v>
      </c>
      <c r="M202" s="4">
        <f>INDEX(product!$A$1:$G$49,MATCH(Orders!D202,product!$A$1:$A$49,0),4)</f>
        <v>1</v>
      </c>
      <c r="N202" s="5">
        <f>INDEX(product!$A$1:$G$49,MATCH(Orders!D202,product!$A$1:$A$49,0),5)</f>
        <v>13.75</v>
      </c>
      <c r="O202" s="5">
        <f t="shared" si="15"/>
        <v>41.25</v>
      </c>
      <c r="P202" s="11">
        <f t="shared" si="14"/>
        <v>0</v>
      </c>
      <c r="Q202" s="11"/>
      <c r="XFD202" s="35" t="s">
        <v>1951</v>
      </c>
    </row>
    <row r="203" spans="1:17 16384:16384" x14ac:dyDescent="0.25">
      <c r="A203" s="1" t="s">
        <v>432</v>
      </c>
      <c r="B203" s="3">
        <v>44294</v>
      </c>
      <c r="C203" s="1" t="s">
        <v>433</v>
      </c>
      <c r="D203" t="s">
        <v>96</v>
      </c>
      <c r="E203" s="13">
        <v>6</v>
      </c>
      <c r="F203" t="str">
        <f>INDEX(customer!A$1:I$1001,MATCH(Orders!C203,customer!A$1:A$1001,0),2)</f>
        <v>Adriana Lazarus</v>
      </c>
      <c r="G203" s="33" t="str">
        <f>IF(INDEX(customer!A$1:I$1001,MATCH(Orders!C203,customer!A$1:A$1001,0),3)=0,"--",INDEX(customer!A$1:I$1001,MATCH(Orders!C203,customer!A$1:A$1001,0),3))</f>
        <v>--</v>
      </c>
      <c r="H203" t="str">
        <f>INDEX(customer!A$1:I$1001,MATCH(Orders!C203,customer!A$1:A$1001,0),7)</f>
        <v>United States</v>
      </c>
      <c r="I203" t="str">
        <f>INDEX(product!$A$1:$G$49,MATCH(Orders!D203,product!$A$1:$A$49,0),2)</f>
        <v>Lib</v>
      </c>
      <c r="J203" t="str">
        <f t="shared" si="12"/>
        <v>Liberica</v>
      </c>
      <c r="K203" s="11" t="str">
        <f>INDEX(product!$A$1:$G$49,MATCH(Orders!D203,product!$A$1:$A$49,0),3)</f>
        <v>L</v>
      </c>
      <c r="L203" t="str">
        <f t="shared" si="13"/>
        <v>Light</v>
      </c>
      <c r="M203" s="4">
        <f>INDEX(product!$A$1:$G$49,MATCH(Orders!D203,product!$A$1:$A$49,0),4)</f>
        <v>0.5</v>
      </c>
      <c r="N203" s="5">
        <f>INDEX(product!$A$1:$G$49,MATCH(Orders!D203,product!$A$1:$A$49,0),5)</f>
        <v>9.51</v>
      </c>
      <c r="O203" s="5">
        <f t="shared" si="15"/>
        <v>57.06</v>
      </c>
      <c r="P203" s="11">
        <f t="shared" si="14"/>
        <v>0</v>
      </c>
      <c r="Q203" s="11"/>
      <c r="XFD203" s="35" t="s">
        <v>1951</v>
      </c>
    </row>
    <row r="204" spans="1:17 16384:16384" x14ac:dyDescent="0.25">
      <c r="A204" s="1" t="s">
        <v>434</v>
      </c>
      <c r="B204" s="3">
        <v>44486</v>
      </c>
      <c r="C204" s="1" t="s">
        <v>435</v>
      </c>
      <c r="D204" t="s">
        <v>122</v>
      </c>
      <c r="E204" s="13">
        <v>6</v>
      </c>
      <c r="F204" t="str">
        <f>INDEX(customer!A$1:I$1001,MATCH(Orders!C204,customer!A$1:A$1001,0),2)</f>
        <v>Tallie felip</v>
      </c>
      <c r="G204" s="33" t="str">
        <f>IF(INDEX(customer!A$1:I$1001,MATCH(Orders!C204,customer!A$1:A$1001,0),3)=0,"--",INDEX(customer!A$1:I$1001,MATCH(Orders!C204,customer!A$1:A$1001,0),3))</f>
        <v>tfelip5m@typepad.com</v>
      </c>
      <c r="H204" t="str">
        <f>INDEX(customer!A$1:I$1001,MATCH(Orders!C204,customer!A$1:A$1001,0),7)</f>
        <v>United States</v>
      </c>
      <c r="I204" t="str">
        <f>INDEX(product!$A$1:$G$49,MATCH(Orders!D204,product!$A$1:$A$49,0),2)</f>
        <v>Lib</v>
      </c>
      <c r="J204" t="str">
        <f t="shared" si="12"/>
        <v>Liberica</v>
      </c>
      <c r="K204" s="11" t="str">
        <f>INDEX(product!$A$1:$G$49,MATCH(Orders!D204,product!$A$1:$A$49,0),3)</f>
        <v>D</v>
      </c>
      <c r="L204" t="str">
        <f t="shared" si="13"/>
        <v>Dark</v>
      </c>
      <c r="M204" s="4">
        <f>INDEX(product!$A$1:$G$49,MATCH(Orders!D204,product!$A$1:$A$49,0),4)</f>
        <v>2.5</v>
      </c>
      <c r="N204" s="5">
        <f>INDEX(product!$A$1:$G$49,MATCH(Orders!D204,product!$A$1:$A$49,0),5)</f>
        <v>29.784999999999997</v>
      </c>
      <c r="O204" s="5">
        <f t="shared" si="15"/>
        <v>178.70999999999998</v>
      </c>
      <c r="P204" s="11">
        <f t="shared" si="14"/>
        <v>1</v>
      </c>
      <c r="Q204" s="11"/>
      <c r="XFD204" s="35" t="s">
        <v>1942</v>
      </c>
    </row>
    <row r="205" spans="1:17 16384:16384" x14ac:dyDescent="0.25">
      <c r="A205" s="1" t="s">
        <v>436</v>
      </c>
      <c r="B205" s="3">
        <v>44608</v>
      </c>
      <c r="C205" s="1" t="s">
        <v>437</v>
      </c>
      <c r="D205" t="s">
        <v>32</v>
      </c>
      <c r="E205" s="13">
        <v>1</v>
      </c>
      <c r="F205" t="str">
        <f>INDEX(customer!A$1:I$1001,MATCH(Orders!C205,customer!A$1:A$1001,0),2)</f>
        <v>Vanna Le - Count</v>
      </c>
      <c r="G205" s="33" t="str">
        <f>IF(INDEX(customer!A$1:I$1001,MATCH(Orders!C205,customer!A$1:A$1001,0),3)=0,"--",INDEX(customer!A$1:I$1001,MATCH(Orders!C205,customer!A$1:A$1001,0),3))</f>
        <v>vle5n@disqus.com</v>
      </c>
      <c r="H205" t="str">
        <f>INDEX(customer!A$1:I$1001,MATCH(Orders!C205,customer!A$1:A$1001,0),7)</f>
        <v>United States</v>
      </c>
      <c r="I205" t="str">
        <f>INDEX(product!$A$1:$G$49,MATCH(Orders!D205,product!$A$1:$A$49,0),2)</f>
        <v>Lib</v>
      </c>
      <c r="J205" t="str">
        <f t="shared" si="12"/>
        <v>Liberica</v>
      </c>
      <c r="K205" s="11" t="str">
        <f>INDEX(product!$A$1:$G$49,MATCH(Orders!D205,product!$A$1:$A$49,0),3)</f>
        <v>L</v>
      </c>
      <c r="L205" t="str">
        <f t="shared" si="13"/>
        <v>Light</v>
      </c>
      <c r="M205" s="4">
        <f>INDEX(product!$A$1:$G$49,MATCH(Orders!D205,product!$A$1:$A$49,0),4)</f>
        <v>0.2</v>
      </c>
      <c r="N205" s="5">
        <f>INDEX(product!$A$1:$G$49,MATCH(Orders!D205,product!$A$1:$A$49,0),5)</f>
        <v>4.7549999999999999</v>
      </c>
      <c r="O205" s="5">
        <f t="shared" si="15"/>
        <v>4.7549999999999999</v>
      </c>
      <c r="P205" s="11">
        <f t="shared" si="14"/>
        <v>0</v>
      </c>
      <c r="Q205" s="11"/>
      <c r="XFD205" s="35" t="s">
        <v>1951</v>
      </c>
    </row>
    <row r="206" spans="1:17 16384:16384" x14ac:dyDescent="0.25">
      <c r="A206" s="1" t="s">
        <v>438</v>
      </c>
      <c r="B206" s="3">
        <v>44027</v>
      </c>
      <c r="C206" s="1" t="s">
        <v>439</v>
      </c>
      <c r="D206" t="s">
        <v>22</v>
      </c>
      <c r="E206" s="13">
        <v>6</v>
      </c>
      <c r="F206" t="str">
        <f>INDEX(customer!A$1:I$1001,MATCH(Orders!C206,customer!A$1:A$1001,0),2)</f>
        <v>Sarette Ducarel</v>
      </c>
      <c r="G206" s="33" t="str">
        <f>IF(INDEX(customer!A$1:I$1001,MATCH(Orders!C206,customer!A$1:A$1001,0),3)=0,"--",INDEX(customer!A$1:I$1001,MATCH(Orders!C206,customer!A$1:A$1001,0),3))</f>
        <v>--</v>
      </c>
      <c r="H206" t="str">
        <f>INDEX(customer!A$1:I$1001,MATCH(Orders!C206,customer!A$1:A$1001,0),7)</f>
        <v>United States</v>
      </c>
      <c r="I206" t="str">
        <f>INDEX(product!$A$1:$G$49,MATCH(Orders!D206,product!$A$1:$A$49,0),2)</f>
        <v>Exc</v>
      </c>
      <c r="J206" t="str">
        <f t="shared" si="12"/>
        <v>Excelsa</v>
      </c>
      <c r="K206" s="11" t="str">
        <f>INDEX(product!$A$1:$G$49,MATCH(Orders!D206,product!$A$1:$A$49,0),3)</f>
        <v>M</v>
      </c>
      <c r="L206" t="str">
        <f t="shared" si="13"/>
        <v>Medium</v>
      </c>
      <c r="M206" s="4">
        <f>INDEX(product!$A$1:$G$49,MATCH(Orders!D206,product!$A$1:$A$49,0),4)</f>
        <v>1</v>
      </c>
      <c r="N206" s="5">
        <f>INDEX(product!$A$1:$G$49,MATCH(Orders!D206,product!$A$1:$A$49,0),5)</f>
        <v>13.75</v>
      </c>
      <c r="O206" s="5">
        <f t="shared" si="15"/>
        <v>82.5</v>
      </c>
      <c r="P206" s="11">
        <f t="shared" si="14"/>
        <v>0</v>
      </c>
      <c r="Q206" s="11"/>
      <c r="XFD206" s="35" t="s">
        <v>1951</v>
      </c>
    </row>
    <row r="207" spans="1:17 16384:16384" x14ac:dyDescent="0.25">
      <c r="A207" s="1" t="s">
        <v>440</v>
      </c>
      <c r="B207" s="3">
        <v>43883</v>
      </c>
      <c r="C207" s="1" t="s">
        <v>441</v>
      </c>
      <c r="D207" t="s">
        <v>114</v>
      </c>
      <c r="E207" s="13">
        <v>3</v>
      </c>
      <c r="F207" t="str">
        <f>INDEX(customer!A$1:I$1001,MATCH(Orders!C207,customer!A$1:A$1001,0),2)</f>
        <v>Kendra Glison</v>
      </c>
      <c r="G207" s="33" t="str">
        <f>IF(INDEX(customer!A$1:I$1001,MATCH(Orders!C207,customer!A$1:A$1001,0),3)=0,"--",INDEX(customer!A$1:I$1001,MATCH(Orders!C207,customer!A$1:A$1001,0),3))</f>
        <v>--</v>
      </c>
      <c r="H207" t="str">
        <f>INDEX(customer!A$1:I$1001,MATCH(Orders!C207,customer!A$1:A$1001,0),7)</f>
        <v>United States</v>
      </c>
      <c r="I207" t="str">
        <f>INDEX(product!$A$1:$G$49,MATCH(Orders!D207,product!$A$1:$A$49,0),2)</f>
        <v>Rob</v>
      </c>
      <c r="J207" t="str">
        <f t="shared" si="12"/>
        <v>Robusta</v>
      </c>
      <c r="K207" s="11" t="str">
        <f>INDEX(product!$A$1:$G$49,MATCH(Orders!D207,product!$A$1:$A$49,0),3)</f>
        <v>D</v>
      </c>
      <c r="L207" t="str">
        <f t="shared" si="13"/>
        <v>Dark</v>
      </c>
      <c r="M207" s="4">
        <f>INDEX(product!$A$1:$G$49,MATCH(Orders!D207,product!$A$1:$A$49,0),4)</f>
        <v>0.2</v>
      </c>
      <c r="N207" s="5">
        <f>INDEX(product!$A$1:$G$49,MATCH(Orders!D207,product!$A$1:$A$49,0),5)</f>
        <v>2.6849999999999996</v>
      </c>
      <c r="O207" s="5">
        <f t="shared" si="15"/>
        <v>8.0549999999999997</v>
      </c>
      <c r="P207" s="11">
        <f t="shared" si="14"/>
        <v>1</v>
      </c>
      <c r="Q207" s="11"/>
      <c r="XFD207" s="35" t="s">
        <v>1942</v>
      </c>
    </row>
    <row r="208" spans="1:17 16384:16384" x14ac:dyDescent="0.25">
      <c r="A208" s="1" t="s">
        <v>442</v>
      </c>
      <c r="B208" s="3">
        <v>44211</v>
      </c>
      <c r="C208" s="1" t="s">
        <v>443</v>
      </c>
      <c r="D208" t="s">
        <v>74</v>
      </c>
      <c r="E208" s="13">
        <v>2</v>
      </c>
      <c r="F208" t="str">
        <f>INDEX(customer!A$1:I$1001,MATCH(Orders!C208,customer!A$1:A$1001,0),2)</f>
        <v>Nertie Poolman</v>
      </c>
      <c r="G208" s="33" t="str">
        <f>IF(INDEX(customer!A$1:I$1001,MATCH(Orders!C208,customer!A$1:A$1001,0),3)=0,"--",INDEX(customer!A$1:I$1001,MATCH(Orders!C208,customer!A$1:A$1001,0),3))</f>
        <v>npoolman5q@howstuffworks.com</v>
      </c>
      <c r="H208" t="str">
        <f>INDEX(customer!A$1:I$1001,MATCH(Orders!C208,customer!A$1:A$1001,0),7)</f>
        <v>United States</v>
      </c>
      <c r="I208" t="str">
        <f>INDEX(product!$A$1:$G$49,MATCH(Orders!D208,product!$A$1:$A$49,0),2)</f>
        <v>Ara</v>
      </c>
      <c r="J208" t="str">
        <f t="shared" si="12"/>
        <v>Arabica</v>
      </c>
      <c r="K208" s="11" t="str">
        <f>INDEX(product!$A$1:$G$49,MATCH(Orders!D208,product!$A$1:$A$49,0),3)</f>
        <v>M</v>
      </c>
      <c r="L208" t="str">
        <f t="shared" si="13"/>
        <v>Medium</v>
      </c>
      <c r="M208" s="4">
        <f>INDEX(product!$A$1:$G$49,MATCH(Orders!D208,product!$A$1:$A$49,0),4)</f>
        <v>1</v>
      </c>
      <c r="N208" s="5">
        <f>INDEX(product!$A$1:$G$49,MATCH(Orders!D208,product!$A$1:$A$49,0),5)</f>
        <v>11.25</v>
      </c>
      <c r="O208" s="5">
        <f t="shared" si="15"/>
        <v>22.5</v>
      </c>
      <c r="P208" s="11">
        <f t="shared" si="14"/>
        <v>0</v>
      </c>
      <c r="Q208" s="11"/>
      <c r="XFD208" s="35" t="s">
        <v>1951</v>
      </c>
    </row>
    <row r="209" spans="1:17 16384:16384" x14ac:dyDescent="0.25">
      <c r="A209" s="1" t="s">
        <v>444</v>
      </c>
      <c r="B209" s="3">
        <v>44207</v>
      </c>
      <c r="C209" s="1" t="s">
        <v>445</v>
      </c>
      <c r="D209" t="s">
        <v>80</v>
      </c>
      <c r="E209" s="13">
        <v>6</v>
      </c>
      <c r="F209" t="str">
        <f>INDEX(customer!A$1:I$1001,MATCH(Orders!C209,customer!A$1:A$1001,0),2)</f>
        <v>Orbadiah Duny</v>
      </c>
      <c r="G209" s="33" t="str">
        <f>IF(INDEX(customer!A$1:I$1001,MATCH(Orders!C209,customer!A$1:A$1001,0),3)=0,"--",INDEX(customer!A$1:I$1001,MATCH(Orders!C209,customer!A$1:A$1001,0),3))</f>
        <v>oduny5r@constantcontact.com</v>
      </c>
      <c r="H209" t="str">
        <f>INDEX(customer!A$1:I$1001,MATCH(Orders!C209,customer!A$1:A$1001,0),7)</f>
        <v>United States</v>
      </c>
      <c r="I209" t="str">
        <f>INDEX(product!$A$1:$G$49,MATCH(Orders!D209,product!$A$1:$A$49,0),2)</f>
        <v>Ara</v>
      </c>
      <c r="J209" t="str">
        <f t="shared" si="12"/>
        <v>Arabica</v>
      </c>
      <c r="K209" s="11" t="str">
        <f>INDEX(product!$A$1:$G$49,MATCH(Orders!D209,product!$A$1:$A$49,0),3)</f>
        <v>M</v>
      </c>
      <c r="L209" t="str">
        <f t="shared" si="13"/>
        <v>Medium</v>
      </c>
      <c r="M209" s="4">
        <f>INDEX(product!$A$1:$G$49,MATCH(Orders!D209,product!$A$1:$A$49,0),4)</f>
        <v>0.5</v>
      </c>
      <c r="N209" s="5">
        <f>INDEX(product!$A$1:$G$49,MATCH(Orders!D209,product!$A$1:$A$49,0),5)</f>
        <v>6.75</v>
      </c>
      <c r="O209" s="5">
        <f t="shared" si="15"/>
        <v>40.5</v>
      </c>
      <c r="P209" s="11">
        <f t="shared" si="14"/>
        <v>1</v>
      </c>
      <c r="Q209" s="11"/>
      <c r="XFD209" s="35" t="s">
        <v>1942</v>
      </c>
    </row>
    <row r="210" spans="1:17 16384:16384" x14ac:dyDescent="0.25">
      <c r="A210" s="1" t="s">
        <v>446</v>
      </c>
      <c r="B210" s="3">
        <v>44659</v>
      </c>
      <c r="C210" s="1" t="s">
        <v>447</v>
      </c>
      <c r="D210" t="s">
        <v>29</v>
      </c>
      <c r="E210" s="13">
        <v>4</v>
      </c>
      <c r="F210" t="str">
        <f>INDEX(customer!A$1:I$1001,MATCH(Orders!C210,customer!A$1:A$1001,0),2)</f>
        <v>Constance Halfhide</v>
      </c>
      <c r="G210" s="33" t="str">
        <f>IF(INDEX(customer!A$1:I$1001,MATCH(Orders!C210,customer!A$1:A$1001,0),3)=0,"--",INDEX(customer!A$1:I$1001,MATCH(Orders!C210,customer!A$1:A$1001,0),3))</f>
        <v>chalfhide5s@google.ru</v>
      </c>
      <c r="H210" t="str">
        <f>INDEX(customer!A$1:I$1001,MATCH(Orders!C210,customer!A$1:A$1001,0),7)</f>
        <v>Ireland</v>
      </c>
      <c r="I210" t="str">
        <f>INDEX(product!$A$1:$G$49,MATCH(Orders!D210,product!$A$1:$A$49,0),2)</f>
        <v>Exc</v>
      </c>
      <c r="J210" t="str">
        <f t="shared" si="12"/>
        <v>Excelsa</v>
      </c>
      <c r="K210" s="11" t="str">
        <f>INDEX(product!$A$1:$G$49,MATCH(Orders!D210,product!$A$1:$A$49,0),3)</f>
        <v>D</v>
      </c>
      <c r="L210" t="str">
        <f t="shared" si="13"/>
        <v>Dark</v>
      </c>
      <c r="M210" s="4">
        <f>INDEX(product!$A$1:$G$49,MATCH(Orders!D210,product!$A$1:$A$49,0),4)</f>
        <v>0.5</v>
      </c>
      <c r="N210" s="5">
        <f>INDEX(product!$A$1:$G$49,MATCH(Orders!D210,product!$A$1:$A$49,0),5)</f>
        <v>7.29</v>
      </c>
      <c r="O210" s="5">
        <f t="shared" si="15"/>
        <v>29.16</v>
      </c>
      <c r="P210" s="11">
        <f t="shared" si="14"/>
        <v>1</v>
      </c>
      <c r="Q210" s="11"/>
      <c r="XFD210" s="35" t="s">
        <v>1942</v>
      </c>
    </row>
    <row r="211" spans="1:17 16384:16384" x14ac:dyDescent="0.25">
      <c r="A211" s="1" t="s">
        <v>448</v>
      </c>
      <c r="B211" s="3">
        <v>44105</v>
      </c>
      <c r="C211" s="1" t="s">
        <v>449</v>
      </c>
      <c r="D211" t="s">
        <v>80</v>
      </c>
      <c r="E211" s="13">
        <v>1</v>
      </c>
      <c r="F211" t="str">
        <f>INDEX(customer!A$1:I$1001,MATCH(Orders!C211,customer!A$1:A$1001,0),2)</f>
        <v>Fransisco Malecky</v>
      </c>
      <c r="G211" s="33" t="str">
        <f>IF(INDEX(customer!A$1:I$1001,MATCH(Orders!C211,customer!A$1:A$1001,0),3)=0,"--",INDEX(customer!A$1:I$1001,MATCH(Orders!C211,customer!A$1:A$1001,0),3))</f>
        <v>fmalecky5t@list-manage.com</v>
      </c>
      <c r="H211" t="str">
        <f>INDEX(customer!A$1:I$1001,MATCH(Orders!C211,customer!A$1:A$1001,0),7)</f>
        <v>United Kingdom</v>
      </c>
      <c r="I211" t="str">
        <f>INDEX(product!$A$1:$G$49,MATCH(Orders!D211,product!$A$1:$A$49,0),2)</f>
        <v>Ara</v>
      </c>
      <c r="J211" t="str">
        <f t="shared" si="12"/>
        <v>Arabica</v>
      </c>
      <c r="K211" s="11" t="str">
        <f>INDEX(product!$A$1:$G$49,MATCH(Orders!D211,product!$A$1:$A$49,0),3)</f>
        <v>M</v>
      </c>
      <c r="L211" t="str">
        <f t="shared" si="13"/>
        <v>Medium</v>
      </c>
      <c r="M211" s="4">
        <f>INDEX(product!$A$1:$G$49,MATCH(Orders!D211,product!$A$1:$A$49,0),4)</f>
        <v>0.5</v>
      </c>
      <c r="N211" s="5">
        <f>INDEX(product!$A$1:$G$49,MATCH(Orders!D211,product!$A$1:$A$49,0),5)</f>
        <v>6.75</v>
      </c>
      <c r="O211" s="5">
        <f t="shared" si="15"/>
        <v>6.75</v>
      </c>
      <c r="P211" s="11">
        <f t="shared" si="14"/>
        <v>0</v>
      </c>
      <c r="Q211" s="11"/>
      <c r="XFD211" s="35" t="s">
        <v>1951</v>
      </c>
    </row>
    <row r="212" spans="1:17 16384:16384" x14ac:dyDescent="0.25">
      <c r="A212" s="1" t="s">
        <v>450</v>
      </c>
      <c r="B212" s="3">
        <v>43766</v>
      </c>
      <c r="C212" s="1" t="s">
        <v>451</v>
      </c>
      <c r="D212" t="s">
        <v>26</v>
      </c>
      <c r="E212" s="13">
        <v>4</v>
      </c>
      <c r="F212" t="str">
        <f>INDEX(customer!A$1:I$1001,MATCH(Orders!C212,customer!A$1:A$1001,0),2)</f>
        <v>Anselma Attwater</v>
      </c>
      <c r="G212" s="33" t="str">
        <f>IF(INDEX(customer!A$1:I$1001,MATCH(Orders!C212,customer!A$1:A$1001,0),3)=0,"--",INDEX(customer!A$1:I$1001,MATCH(Orders!C212,customer!A$1:A$1001,0),3))</f>
        <v>aattwater5u@wikia.com</v>
      </c>
      <c r="H212" t="str">
        <f>INDEX(customer!A$1:I$1001,MATCH(Orders!C212,customer!A$1:A$1001,0),7)</f>
        <v>United States</v>
      </c>
      <c r="I212" t="str">
        <f>INDEX(product!$A$1:$G$49,MATCH(Orders!D212,product!$A$1:$A$49,0),2)</f>
        <v>Lib</v>
      </c>
      <c r="J212" t="str">
        <f t="shared" si="12"/>
        <v>Liberica</v>
      </c>
      <c r="K212" s="11" t="str">
        <f>INDEX(product!$A$1:$G$49,MATCH(Orders!D212,product!$A$1:$A$49,0),3)</f>
        <v>D</v>
      </c>
      <c r="L212" t="str">
        <f t="shared" si="13"/>
        <v>Dark</v>
      </c>
      <c r="M212" s="4">
        <f>INDEX(product!$A$1:$G$49,MATCH(Orders!D212,product!$A$1:$A$49,0),4)</f>
        <v>1</v>
      </c>
      <c r="N212" s="5">
        <f>INDEX(product!$A$1:$G$49,MATCH(Orders!D212,product!$A$1:$A$49,0),5)</f>
        <v>12.95</v>
      </c>
      <c r="O212" s="5">
        <f t="shared" si="15"/>
        <v>51.8</v>
      </c>
      <c r="P212" s="11">
        <f t="shared" si="14"/>
        <v>1</v>
      </c>
      <c r="Q212" s="11"/>
      <c r="XFD212" s="35" t="s">
        <v>1942</v>
      </c>
    </row>
    <row r="213" spans="1:17 16384:16384" x14ac:dyDescent="0.25">
      <c r="A213" s="1" t="s">
        <v>452</v>
      </c>
      <c r="B213" s="3">
        <v>44283</v>
      </c>
      <c r="C213" s="1" t="s">
        <v>453</v>
      </c>
      <c r="D213" t="s">
        <v>189</v>
      </c>
      <c r="E213" s="13">
        <v>6</v>
      </c>
      <c r="F213" t="str">
        <f>INDEX(customer!A$1:I$1001,MATCH(Orders!C213,customer!A$1:A$1001,0),2)</f>
        <v>Minette Whellans</v>
      </c>
      <c r="G213" s="33" t="str">
        <f>IF(INDEX(customer!A$1:I$1001,MATCH(Orders!C213,customer!A$1:A$1001,0),3)=0,"--",INDEX(customer!A$1:I$1001,MATCH(Orders!C213,customer!A$1:A$1001,0),3))</f>
        <v>mwhellans5v@mapquest.com</v>
      </c>
      <c r="H213" t="str">
        <f>INDEX(customer!A$1:I$1001,MATCH(Orders!C213,customer!A$1:A$1001,0),7)</f>
        <v>United States</v>
      </c>
      <c r="I213" t="str">
        <f>INDEX(product!$A$1:$G$49,MATCH(Orders!D213,product!$A$1:$A$49,0),2)</f>
        <v>Exc</v>
      </c>
      <c r="J213" t="str">
        <f t="shared" si="12"/>
        <v>Excelsa</v>
      </c>
      <c r="K213" s="11" t="str">
        <f>INDEX(product!$A$1:$G$49,MATCH(Orders!D213,product!$A$1:$A$49,0),3)</f>
        <v>L</v>
      </c>
      <c r="L213" t="str">
        <f t="shared" si="13"/>
        <v>Light</v>
      </c>
      <c r="M213" s="4">
        <f>INDEX(product!$A$1:$G$49,MATCH(Orders!D213,product!$A$1:$A$49,0),4)</f>
        <v>0.5</v>
      </c>
      <c r="N213" s="5">
        <f>INDEX(product!$A$1:$G$49,MATCH(Orders!D213,product!$A$1:$A$49,0),5)</f>
        <v>8.91</v>
      </c>
      <c r="O213" s="5">
        <f t="shared" si="15"/>
        <v>53.46</v>
      </c>
      <c r="P213" s="11">
        <f t="shared" si="14"/>
        <v>0</v>
      </c>
      <c r="Q213" s="11"/>
      <c r="XFD213" s="35" t="s">
        <v>1951</v>
      </c>
    </row>
    <row r="214" spans="1:17 16384:16384" x14ac:dyDescent="0.25">
      <c r="A214" s="1" t="s">
        <v>454</v>
      </c>
      <c r="B214" s="3">
        <v>43921</v>
      </c>
      <c r="C214" s="1" t="s">
        <v>455</v>
      </c>
      <c r="D214" t="s">
        <v>64</v>
      </c>
      <c r="E214" s="13">
        <v>4</v>
      </c>
      <c r="F214" t="str">
        <f>INDEX(customer!A$1:I$1001,MATCH(Orders!C214,customer!A$1:A$1001,0),2)</f>
        <v>Dael Camilletti</v>
      </c>
      <c r="G214" s="33" t="str">
        <f>IF(INDEX(customer!A$1:I$1001,MATCH(Orders!C214,customer!A$1:A$1001,0),3)=0,"--",INDEX(customer!A$1:I$1001,MATCH(Orders!C214,customer!A$1:A$1001,0),3))</f>
        <v>dcamilletti5w@businesswire.com</v>
      </c>
      <c r="H214" t="str">
        <f>INDEX(customer!A$1:I$1001,MATCH(Orders!C214,customer!A$1:A$1001,0),7)</f>
        <v>United States</v>
      </c>
      <c r="I214" t="str">
        <f>INDEX(product!$A$1:$G$49,MATCH(Orders!D214,product!$A$1:$A$49,0),2)</f>
        <v>Exc</v>
      </c>
      <c r="J214" t="str">
        <f t="shared" si="12"/>
        <v>Excelsa</v>
      </c>
      <c r="K214" s="11" t="str">
        <f>INDEX(product!$A$1:$G$49,MATCH(Orders!D214,product!$A$1:$A$49,0),3)</f>
        <v>D</v>
      </c>
      <c r="L214" t="str">
        <f t="shared" si="13"/>
        <v>Dark</v>
      </c>
      <c r="M214" s="4">
        <f>INDEX(product!$A$1:$G$49,MATCH(Orders!D214,product!$A$1:$A$49,0),4)</f>
        <v>0.2</v>
      </c>
      <c r="N214" s="5">
        <f>INDEX(product!$A$1:$G$49,MATCH(Orders!D214,product!$A$1:$A$49,0),5)</f>
        <v>3.645</v>
      </c>
      <c r="O214" s="5">
        <f t="shared" si="15"/>
        <v>14.58</v>
      </c>
      <c r="P214" s="11">
        <f t="shared" si="14"/>
        <v>1</v>
      </c>
      <c r="Q214" s="11"/>
      <c r="XFD214" s="35" t="s">
        <v>1942</v>
      </c>
    </row>
    <row r="215" spans="1:17 16384:16384" x14ac:dyDescent="0.25">
      <c r="A215" s="1" t="s">
        <v>456</v>
      </c>
      <c r="B215" s="3">
        <v>44646</v>
      </c>
      <c r="C215" s="1" t="s">
        <v>457</v>
      </c>
      <c r="D215" t="s">
        <v>48</v>
      </c>
      <c r="E215" s="13">
        <v>1</v>
      </c>
      <c r="F215" t="str">
        <f>INDEX(customer!A$1:I$1001,MATCH(Orders!C215,customer!A$1:A$1001,0),2)</f>
        <v>Emiline Galgey</v>
      </c>
      <c r="G215" s="33" t="str">
        <f>IF(INDEX(customer!A$1:I$1001,MATCH(Orders!C215,customer!A$1:A$1001,0),3)=0,"--",INDEX(customer!A$1:I$1001,MATCH(Orders!C215,customer!A$1:A$1001,0),3))</f>
        <v>egalgey5x@wufoo.com</v>
      </c>
      <c r="H215" t="str">
        <f>INDEX(customer!A$1:I$1001,MATCH(Orders!C215,customer!A$1:A$1001,0),7)</f>
        <v>United States</v>
      </c>
      <c r="I215" t="str">
        <f>INDEX(product!$A$1:$G$49,MATCH(Orders!D215,product!$A$1:$A$49,0),2)</f>
        <v>Rob</v>
      </c>
      <c r="J215" t="str">
        <f t="shared" si="12"/>
        <v>Robusta</v>
      </c>
      <c r="K215" s="11" t="str">
        <f>INDEX(product!$A$1:$G$49,MATCH(Orders!D215,product!$A$1:$A$49,0),3)</f>
        <v>D</v>
      </c>
      <c r="L215" t="str">
        <f t="shared" si="13"/>
        <v>Dark</v>
      </c>
      <c r="M215" s="4">
        <f>INDEX(product!$A$1:$G$49,MATCH(Orders!D215,product!$A$1:$A$49,0),4)</f>
        <v>2.5</v>
      </c>
      <c r="N215" s="5">
        <f>INDEX(product!$A$1:$G$49,MATCH(Orders!D215,product!$A$1:$A$49,0),5)</f>
        <v>20.584999999999997</v>
      </c>
      <c r="O215" s="5">
        <f t="shared" si="15"/>
        <v>20.584999999999997</v>
      </c>
      <c r="P215" s="11">
        <f t="shared" si="14"/>
        <v>0</v>
      </c>
      <c r="Q215" s="11"/>
      <c r="XFD215" s="35" t="s">
        <v>1951</v>
      </c>
    </row>
    <row r="216" spans="1:17 16384:16384" x14ac:dyDescent="0.25">
      <c r="A216" s="1" t="s">
        <v>458</v>
      </c>
      <c r="B216" s="3">
        <v>43775</v>
      </c>
      <c r="C216" s="1" t="s">
        <v>459</v>
      </c>
      <c r="D216" t="s">
        <v>145</v>
      </c>
      <c r="E216" s="13">
        <v>2</v>
      </c>
      <c r="F216" t="str">
        <f>INDEX(customer!A$1:I$1001,MATCH(Orders!C216,customer!A$1:A$1001,0),2)</f>
        <v>Murdock Hame</v>
      </c>
      <c r="G216" s="33" t="str">
        <f>IF(INDEX(customer!A$1:I$1001,MATCH(Orders!C216,customer!A$1:A$1001,0),3)=0,"--",INDEX(customer!A$1:I$1001,MATCH(Orders!C216,customer!A$1:A$1001,0),3))</f>
        <v>mhame5y@newsvine.com</v>
      </c>
      <c r="H216" t="str">
        <f>INDEX(customer!A$1:I$1001,MATCH(Orders!C216,customer!A$1:A$1001,0),7)</f>
        <v>Ireland</v>
      </c>
      <c r="I216" t="str">
        <f>INDEX(product!$A$1:$G$49,MATCH(Orders!D216,product!$A$1:$A$49,0),2)</f>
        <v>Lib</v>
      </c>
      <c r="J216" t="str">
        <f t="shared" si="12"/>
        <v>Liberica</v>
      </c>
      <c r="K216" s="11" t="str">
        <f>INDEX(product!$A$1:$G$49,MATCH(Orders!D216,product!$A$1:$A$49,0),3)</f>
        <v>L</v>
      </c>
      <c r="L216" t="str">
        <f t="shared" si="13"/>
        <v>Light</v>
      </c>
      <c r="M216" s="4">
        <f>INDEX(product!$A$1:$G$49,MATCH(Orders!D216,product!$A$1:$A$49,0),4)</f>
        <v>1</v>
      </c>
      <c r="N216" s="5">
        <f>INDEX(product!$A$1:$G$49,MATCH(Orders!D216,product!$A$1:$A$49,0),5)</f>
        <v>15.85</v>
      </c>
      <c r="O216" s="5">
        <f t="shared" si="15"/>
        <v>31.7</v>
      </c>
      <c r="P216" s="11">
        <f t="shared" si="14"/>
        <v>0</v>
      </c>
      <c r="Q216" s="11"/>
      <c r="XFD216" s="35" t="s">
        <v>1951</v>
      </c>
    </row>
    <row r="217" spans="1:17 16384:16384" x14ac:dyDescent="0.25">
      <c r="A217" s="1" t="s">
        <v>460</v>
      </c>
      <c r="B217" s="3">
        <v>43829</v>
      </c>
      <c r="C217" s="1" t="s">
        <v>461</v>
      </c>
      <c r="D217" t="s">
        <v>51</v>
      </c>
      <c r="E217" s="13">
        <v>6</v>
      </c>
      <c r="F217" t="str">
        <f>INDEX(customer!A$1:I$1001,MATCH(Orders!C217,customer!A$1:A$1001,0),2)</f>
        <v>Ilka Gurnee</v>
      </c>
      <c r="G217" s="33" t="str">
        <f>IF(INDEX(customer!A$1:I$1001,MATCH(Orders!C217,customer!A$1:A$1001,0),3)=0,"--",INDEX(customer!A$1:I$1001,MATCH(Orders!C217,customer!A$1:A$1001,0),3))</f>
        <v>igurnee5z@usnews.com</v>
      </c>
      <c r="H217" t="str">
        <f>INDEX(customer!A$1:I$1001,MATCH(Orders!C217,customer!A$1:A$1001,0),7)</f>
        <v>United States</v>
      </c>
      <c r="I217" t="str">
        <f>INDEX(product!$A$1:$G$49,MATCH(Orders!D217,product!$A$1:$A$49,0),2)</f>
        <v>Lib</v>
      </c>
      <c r="J217" t="str">
        <f t="shared" si="12"/>
        <v>Liberica</v>
      </c>
      <c r="K217" s="11" t="str">
        <f>INDEX(product!$A$1:$G$49,MATCH(Orders!D217,product!$A$1:$A$49,0),3)</f>
        <v>D</v>
      </c>
      <c r="L217" t="str">
        <f t="shared" si="13"/>
        <v>Dark</v>
      </c>
      <c r="M217" s="4">
        <f>INDEX(product!$A$1:$G$49,MATCH(Orders!D217,product!$A$1:$A$49,0),4)</f>
        <v>0.2</v>
      </c>
      <c r="N217" s="5">
        <f>INDEX(product!$A$1:$G$49,MATCH(Orders!D217,product!$A$1:$A$49,0),5)</f>
        <v>3.8849999999999998</v>
      </c>
      <c r="O217" s="5">
        <f t="shared" si="15"/>
        <v>23.31</v>
      </c>
      <c r="P217" s="11">
        <f t="shared" si="14"/>
        <v>0</v>
      </c>
      <c r="Q217" s="11"/>
      <c r="XFD217" s="35" t="s">
        <v>1951</v>
      </c>
    </row>
    <row r="218" spans="1:17 16384:16384" x14ac:dyDescent="0.25">
      <c r="A218" s="1" t="s">
        <v>462</v>
      </c>
      <c r="B218" s="3">
        <v>44470</v>
      </c>
      <c r="C218" s="1" t="s">
        <v>463</v>
      </c>
      <c r="D218" t="s">
        <v>109</v>
      </c>
      <c r="E218" s="13">
        <v>4</v>
      </c>
      <c r="F218" t="str">
        <f>INDEX(customer!A$1:I$1001,MATCH(Orders!C218,customer!A$1:A$1001,0),2)</f>
        <v>Alfy Snowding</v>
      </c>
      <c r="G218" s="33" t="str">
        <f>IF(INDEX(customer!A$1:I$1001,MATCH(Orders!C218,customer!A$1:A$1001,0),3)=0,"--",INDEX(customer!A$1:I$1001,MATCH(Orders!C218,customer!A$1:A$1001,0),3))</f>
        <v>asnowding60@comsenz.com</v>
      </c>
      <c r="H218" t="str">
        <f>INDEX(customer!A$1:I$1001,MATCH(Orders!C218,customer!A$1:A$1001,0),7)</f>
        <v>United States</v>
      </c>
      <c r="I218" t="str">
        <f>INDEX(product!$A$1:$G$49,MATCH(Orders!D218,product!$A$1:$A$49,0),2)</f>
        <v>Lib</v>
      </c>
      <c r="J218" t="str">
        <f t="shared" si="12"/>
        <v>Liberica</v>
      </c>
      <c r="K218" s="11" t="str">
        <f>INDEX(product!$A$1:$G$49,MATCH(Orders!D218,product!$A$1:$A$49,0),3)</f>
        <v>M</v>
      </c>
      <c r="L218" t="str">
        <f t="shared" si="13"/>
        <v>Medium</v>
      </c>
      <c r="M218" s="4">
        <f>INDEX(product!$A$1:$G$49,MATCH(Orders!D218,product!$A$1:$A$49,0),4)</f>
        <v>1</v>
      </c>
      <c r="N218" s="5">
        <f>INDEX(product!$A$1:$G$49,MATCH(Orders!D218,product!$A$1:$A$49,0),5)</f>
        <v>14.55</v>
      </c>
      <c r="O218" s="5">
        <f t="shared" si="15"/>
        <v>58.2</v>
      </c>
      <c r="P218" s="11">
        <f t="shared" si="14"/>
        <v>1</v>
      </c>
      <c r="Q218" s="11"/>
      <c r="XFD218" s="35" t="s">
        <v>1942</v>
      </c>
    </row>
    <row r="219" spans="1:17 16384:16384" x14ac:dyDescent="0.25">
      <c r="A219" s="1" t="s">
        <v>464</v>
      </c>
      <c r="B219" s="3">
        <v>44174</v>
      </c>
      <c r="C219" s="1" t="s">
        <v>465</v>
      </c>
      <c r="D219" t="s">
        <v>189</v>
      </c>
      <c r="E219" s="13">
        <v>4</v>
      </c>
      <c r="F219" t="str">
        <f>INDEX(customer!A$1:I$1001,MATCH(Orders!C219,customer!A$1:A$1001,0),2)</f>
        <v>Godfry Poinsett</v>
      </c>
      <c r="G219" s="33" t="str">
        <f>IF(INDEX(customer!A$1:I$1001,MATCH(Orders!C219,customer!A$1:A$1001,0),3)=0,"--",INDEX(customer!A$1:I$1001,MATCH(Orders!C219,customer!A$1:A$1001,0),3))</f>
        <v>gpoinsett61@berkeley.edu</v>
      </c>
      <c r="H219" t="str">
        <f>INDEX(customer!A$1:I$1001,MATCH(Orders!C219,customer!A$1:A$1001,0),7)</f>
        <v>United States</v>
      </c>
      <c r="I219" t="str">
        <f>INDEX(product!$A$1:$G$49,MATCH(Orders!D219,product!$A$1:$A$49,0),2)</f>
        <v>Exc</v>
      </c>
      <c r="J219" t="str">
        <f t="shared" si="12"/>
        <v>Excelsa</v>
      </c>
      <c r="K219" s="11" t="str">
        <f>INDEX(product!$A$1:$G$49,MATCH(Orders!D219,product!$A$1:$A$49,0),3)</f>
        <v>L</v>
      </c>
      <c r="L219" t="str">
        <f t="shared" si="13"/>
        <v>Light</v>
      </c>
      <c r="M219" s="4">
        <f>INDEX(product!$A$1:$G$49,MATCH(Orders!D219,product!$A$1:$A$49,0),4)</f>
        <v>0.5</v>
      </c>
      <c r="N219" s="5">
        <f>INDEX(product!$A$1:$G$49,MATCH(Orders!D219,product!$A$1:$A$49,0),5)</f>
        <v>8.91</v>
      </c>
      <c r="O219" s="5">
        <f t="shared" si="15"/>
        <v>35.64</v>
      </c>
      <c r="P219" s="11">
        <f t="shared" si="14"/>
        <v>0</v>
      </c>
      <c r="Q219" s="11"/>
      <c r="XFD219" s="35" t="s">
        <v>1951</v>
      </c>
    </row>
    <row r="220" spans="1:17 16384:16384" x14ac:dyDescent="0.25">
      <c r="A220" s="1" t="s">
        <v>466</v>
      </c>
      <c r="B220" s="3">
        <v>44317</v>
      </c>
      <c r="C220" s="1" t="s">
        <v>467</v>
      </c>
      <c r="D220" t="s">
        <v>74</v>
      </c>
      <c r="E220" s="13">
        <v>5</v>
      </c>
      <c r="F220" t="str">
        <f>INDEX(customer!A$1:I$1001,MATCH(Orders!C220,customer!A$1:A$1001,0),2)</f>
        <v>Rem Furman</v>
      </c>
      <c r="G220" s="33" t="str">
        <f>IF(INDEX(customer!A$1:I$1001,MATCH(Orders!C220,customer!A$1:A$1001,0),3)=0,"--",INDEX(customer!A$1:I$1001,MATCH(Orders!C220,customer!A$1:A$1001,0),3))</f>
        <v>rfurman62@t.co</v>
      </c>
      <c r="H220" t="str">
        <f>INDEX(customer!A$1:I$1001,MATCH(Orders!C220,customer!A$1:A$1001,0),7)</f>
        <v>Ireland</v>
      </c>
      <c r="I220" t="str">
        <f>INDEX(product!$A$1:$G$49,MATCH(Orders!D220,product!$A$1:$A$49,0),2)</f>
        <v>Ara</v>
      </c>
      <c r="J220" t="str">
        <f t="shared" si="12"/>
        <v>Arabica</v>
      </c>
      <c r="K220" s="11" t="str">
        <f>INDEX(product!$A$1:$G$49,MATCH(Orders!D220,product!$A$1:$A$49,0),3)</f>
        <v>M</v>
      </c>
      <c r="L220" t="str">
        <f t="shared" si="13"/>
        <v>Medium</v>
      </c>
      <c r="M220" s="4">
        <f>INDEX(product!$A$1:$G$49,MATCH(Orders!D220,product!$A$1:$A$49,0),4)</f>
        <v>1</v>
      </c>
      <c r="N220" s="5">
        <f>INDEX(product!$A$1:$G$49,MATCH(Orders!D220,product!$A$1:$A$49,0),5)</f>
        <v>11.25</v>
      </c>
      <c r="O220" s="5">
        <f t="shared" si="15"/>
        <v>56.25</v>
      </c>
      <c r="P220" s="11">
        <f t="shared" si="14"/>
        <v>1</v>
      </c>
      <c r="Q220" s="11"/>
      <c r="XFD220" s="35" t="s">
        <v>1942</v>
      </c>
    </row>
    <row r="221" spans="1:17 16384:16384" x14ac:dyDescent="0.25">
      <c r="A221" s="1" t="s">
        <v>468</v>
      </c>
      <c r="B221" s="3">
        <v>44777</v>
      </c>
      <c r="C221" s="1" t="s">
        <v>469</v>
      </c>
      <c r="D221" t="s">
        <v>195</v>
      </c>
      <c r="E221" s="13">
        <v>3</v>
      </c>
      <c r="F221" t="str">
        <f>INDEX(customer!A$1:I$1001,MATCH(Orders!C221,customer!A$1:A$1001,0),2)</f>
        <v>Charis Crosier</v>
      </c>
      <c r="G221" s="33" t="str">
        <f>IF(INDEX(customer!A$1:I$1001,MATCH(Orders!C221,customer!A$1:A$1001,0),3)=0,"--",INDEX(customer!A$1:I$1001,MATCH(Orders!C221,customer!A$1:A$1001,0),3))</f>
        <v>ccrosier63@xrea.com</v>
      </c>
      <c r="H221" t="str">
        <f>INDEX(customer!A$1:I$1001,MATCH(Orders!C221,customer!A$1:A$1001,0),7)</f>
        <v>United States</v>
      </c>
      <c r="I221" t="str">
        <f>INDEX(product!$A$1:$G$49,MATCH(Orders!D221,product!$A$1:$A$49,0),2)</f>
        <v>Rob</v>
      </c>
      <c r="J221" t="str">
        <f t="shared" si="12"/>
        <v>Robusta</v>
      </c>
      <c r="K221" s="11" t="str">
        <f>INDEX(product!$A$1:$G$49,MATCH(Orders!D221,product!$A$1:$A$49,0),3)</f>
        <v>L</v>
      </c>
      <c r="L221" t="str">
        <f t="shared" si="13"/>
        <v>Light</v>
      </c>
      <c r="M221" s="4">
        <f>INDEX(product!$A$1:$G$49,MATCH(Orders!D221,product!$A$1:$A$49,0),4)</f>
        <v>0.2</v>
      </c>
      <c r="N221" s="5">
        <f>INDEX(product!$A$1:$G$49,MATCH(Orders!D221,product!$A$1:$A$49,0),5)</f>
        <v>3.5849999999999995</v>
      </c>
      <c r="O221" s="5">
        <f t="shared" si="15"/>
        <v>10.754999999999999</v>
      </c>
      <c r="P221" s="11">
        <f t="shared" si="14"/>
        <v>0</v>
      </c>
      <c r="Q221" s="11"/>
      <c r="XFD221" s="35" t="s">
        <v>1951</v>
      </c>
    </row>
    <row r="222" spans="1:17 16384:16384" x14ac:dyDescent="0.25">
      <c r="A222" s="1" t="s">
        <v>468</v>
      </c>
      <c r="B222" s="3">
        <v>44777</v>
      </c>
      <c r="C222" s="1" t="s">
        <v>469</v>
      </c>
      <c r="D222" t="s">
        <v>175</v>
      </c>
      <c r="E222" s="13">
        <v>5</v>
      </c>
      <c r="F222" t="str">
        <f>INDEX(customer!A$1:I$1001,MATCH(Orders!C222,customer!A$1:A$1001,0),2)</f>
        <v>Charis Crosier</v>
      </c>
      <c r="G222" s="33" t="str">
        <f>IF(INDEX(customer!A$1:I$1001,MATCH(Orders!C222,customer!A$1:A$1001,0),3)=0,"--",INDEX(customer!A$1:I$1001,MATCH(Orders!C222,customer!A$1:A$1001,0),3))</f>
        <v>ccrosier63@xrea.com</v>
      </c>
      <c r="H222" t="str">
        <f>INDEX(customer!A$1:I$1001,MATCH(Orders!C222,customer!A$1:A$1001,0),7)</f>
        <v>United States</v>
      </c>
      <c r="I222" t="str">
        <f>INDEX(product!$A$1:$G$49,MATCH(Orders!D222,product!$A$1:$A$49,0),2)</f>
        <v>Rob</v>
      </c>
      <c r="J222" t="str">
        <f t="shared" si="12"/>
        <v>Robusta</v>
      </c>
      <c r="K222" s="11" t="str">
        <f>INDEX(product!$A$1:$G$49,MATCH(Orders!D222,product!$A$1:$A$49,0),3)</f>
        <v>M</v>
      </c>
      <c r="L222" t="str">
        <f t="shared" si="13"/>
        <v>Medium</v>
      </c>
      <c r="M222" s="4">
        <f>INDEX(product!$A$1:$G$49,MATCH(Orders!D222,product!$A$1:$A$49,0),4)</f>
        <v>0.2</v>
      </c>
      <c r="N222" s="5">
        <f>INDEX(product!$A$1:$G$49,MATCH(Orders!D222,product!$A$1:$A$49,0),5)</f>
        <v>2.9849999999999999</v>
      </c>
      <c r="O222" s="5">
        <f t="shared" si="15"/>
        <v>14.924999999999999</v>
      </c>
      <c r="P222" s="11">
        <f t="shared" si="14"/>
        <v>0</v>
      </c>
      <c r="Q222" s="11"/>
      <c r="XFD222" s="35" t="s">
        <v>1951</v>
      </c>
    </row>
    <row r="223" spans="1:17 16384:16384" x14ac:dyDescent="0.25">
      <c r="A223" s="1" t="s">
        <v>470</v>
      </c>
      <c r="B223" s="3">
        <v>44513</v>
      </c>
      <c r="C223" s="1" t="s">
        <v>471</v>
      </c>
      <c r="D223" t="s">
        <v>19</v>
      </c>
      <c r="E223" s="13">
        <v>6</v>
      </c>
      <c r="F223" t="str">
        <f>INDEX(customer!A$1:I$1001,MATCH(Orders!C223,customer!A$1:A$1001,0),2)</f>
        <v>Lenka Rushmer</v>
      </c>
      <c r="G223" s="33" t="str">
        <f>IF(INDEX(customer!A$1:I$1001,MATCH(Orders!C223,customer!A$1:A$1001,0),3)=0,"--",INDEX(customer!A$1:I$1001,MATCH(Orders!C223,customer!A$1:A$1001,0),3))</f>
        <v>lrushmer65@europa.eu</v>
      </c>
      <c r="H223" t="str">
        <f>INDEX(customer!A$1:I$1001,MATCH(Orders!C223,customer!A$1:A$1001,0),7)</f>
        <v>United States</v>
      </c>
      <c r="I223" t="str">
        <f>INDEX(product!$A$1:$G$49,MATCH(Orders!D223,product!$A$1:$A$49,0),2)</f>
        <v>Ara</v>
      </c>
      <c r="J223" t="str">
        <f t="shared" si="12"/>
        <v>Arabica</v>
      </c>
      <c r="K223" s="11" t="str">
        <f>INDEX(product!$A$1:$G$49,MATCH(Orders!D223,product!$A$1:$A$49,0),3)</f>
        <v>L</v>
      </c>
      <c r="L223" t="str">
        <f t="shared" si="13"/>
        <v>Light</v>
      </c>
      <c r="M223" s="4">
        <f>INDEX(product!$A$1:$G$49,MATCH(Orders!D223,product!$A$1:$A$49,0),4)</f>
        <v>1</v>
      </c>
      <c r="N223" s="5">
        <f>INDEX(product!$A$1:$G$49,MATCH(Orders!D223,product!$A$1:$A$49,0),5)</f>
        <v>12.95</v>
      </c>
      <c r="O223" s="5">
        <f t="shared" si="15"/>
        <v>77.699999999999989</v>
      </c>
      <c r="P223" s="11">
        <f t="shared" si="14"/>
        <v>1</v>
      </c>
      <c r="Q223" s="11"/>
      <c r="XFD223" s="35" t="s">
        <v>1942</v>
      </c>
    </row>
    <row r="224" spans="1:17 16384:16384" x14ac:dyDescent="0.25">
      <c r="A224" s="1" t="s">
        <v>472</v>
      </c>
      <c r="B224" s="3">
        <v>44090</v>
      </c>
      <c r="C224" s="1" t="s">
        <v>473</v>
      </c>
      <c r="D224" t="s">
        <v>136</v>
      </c>
      <c r="E224" s="13">
        <v>3</v>
      </c>
      <c r="F224" t="str">
        <f>INDEX(customer!A$1:I$1001,MATCH(Orders!C224,customer!A$1:A$1001,0),2)</f>
        <v>Waneta Edinborough</v>
      </c>
      <c r="G224" s="33" t="str">
        <f>IF(INDEX(customer!A$1:I$1001,MATCH(Orders!C224,customer!A$1:A$1001,0),3)=0,"--",INDEX(customer!A$1:I$1001,MATCH(Orders!C224,customer!A$1:A$1001,0),3))</f>
        <v>wedinborough66@github.io</v>
      </c>
      <c r="H224" t="str">
        <f>INDEX(customer!A$1:I$1001,MATCH(Orders!C224,customer!A$1:A$1001,0),7)</f>
        <v>United States</v>
      </c>
      <c r="I224" t="str">
        <f>INDEX(product!$A$1:$G$49,MATCH(Orders!D224,product!$A$1:$A$49,0),2)</f>
        <v>Lib</v>
      </c>
      <c r="J224" t="str">
        <f t="shared" si="12"/>
        <v>Liberica</v>
      </c>
      <c r="K224" s="11" t="str">
        <f>INDEX(product!$A$1:$G$49,MATCH(Orders!D224,product!$A$1:$A$49,0),3)</f>
        <v>D</v>
      </c>
      <c r="L224" t="str">
        <f t="shared" si="13"/>
        <v>Dark</v>
      </c>
      <c r="M224" s="4">
        <f>INDEX(product!$A$1:$G$49,MATCH(Orders!D224,product!$A$1:$A$49,0),4)</f>
        <v>0.5</v>
      </c>
      <c r="N224" s="5">
        <f>INDEX(product!$A$1:$G$49,MATCH(Orders!D224,product!$A$1:$A$49,0),5)</f>
        <v>7.77</v>
      </c>
      <c r="O224" s="5">
        <f t="shared" si="15"/>
        <v>23.31</v>
      </c>
      <c r="P224" s="11">
        <f t="shared" si="14"/>
        <v>0</v>
      </c>
      <c r="Q224" s="11"/>
      <c r="XFD224" s="35" t="s">
        <v>1951</v>
      </c>
    </row>
    <row r="225" spans="1:17 16384:16384" x14ac:dyDescent="0.25">
      <c r="A225" s="1" t="s">
        <v>474</v>
      </c>
      <c r="B225" s="3">
        <v>44109</v>
      </c>
      <c r="C225" s="1" t="s">
        <v>475</v>
      </c>
      <c r="D225" t="s">
        <v>150</v>
      </c>
      <c r="E225" s="13">
        <v>4</v>
      </c>
      <c r="F225" t="str">
        <f>INDEX(customer!A$1:I$1001,MATCH(Orders!C225,customer!A$1:A$1001,0),2)</f>
        <v>Bobbe Piggott</v>
      </c>
      <c r="G225" s="33" t="str">
        <f>IF(INDEX(customer!A$1:I$1001,MATCH(Orders!C225,customer!A$1:A$1001,0),3)=0,"--",INDEX(customer!A$1:I$1001,MATCH(Orders!C225,customer!A$1:A$1001,0),3))</f>
        <v>--</v>
      </c>
      <c r="H225" t="str">
        <f>INDEX(customer!A$1:I$1001,MATCH(Orders!C225,customer!A$1:A$1001,0),7)</f>
        <v>United States</v>
      </c>
      <c r="I225" t="str">
        <f>INDEX(product!$A$1:$G$49,MATCH(Orders!D225,product!$A$1:$A$49,0),2)</f>
        <v>Exc</v>
      </c>
      <c r="J225" t="str">
        <f t="shared" si="12"/>
        <v>Excelsa</v>
      </c>
      <c r="K225" s="11" t="str">
        <f>INDEX(product!$A$1:$G$49,MATCH(Orders!D225,product!$A$1:$A$49,0),3)</f>
        <v>L</v>
      </c>
      <c r="L225" t="str">
        <f t="shared" si="13"/>
        <v>Light</v>
      </c>
      <c r="M225" s="4">
        <f>INDEX(product!$A$1:$G$49,MATCH(Orders!D225,product!$A$1:$A$49,0),4)</f>
        <v>1</v>
      </c>
      <c r="N225" s="5">
        <f>INDEX(product!$A$1:$G$49,MATCH(Orders!D225,product!$A$1:$A$49,0),5)</f>
        <v>14.85</v>
      </c>
      <c r="O225" s="5">
        <f t="shared" si="15"/>
        <v>59.4</v>
      </c>
      <c r="P225" s="11">
        <f t="shared" si="14"/>
        <v>1</v>
      </c>
      <c r="Q225" s="11"/>
      <c r="XFD225" s="35" t="s">
        <v>1942</v>
      </c>
    </row>
    <row r="226" spans="1:17 16384:16384" x14ac:dyDescent="0.25">
      <c r="A226" s="1" t="s">
        <v>476</v>
      </c>
      <c r="B226" s="3">
        <v>43836</v>
      </c>
      <c r="C226" s="1" t="s">
        <v>477</v>
      </c>
      <c r="D226" t="s">
        <v>122</v>
      </c>
      <c r="E226" s="13">
        <v>4</v>
      </c>
      <c r="F226" t="str">
        <f>INDEX(customer!A$1:I$1001,MATCH(Orders!C226,customer!A$1:A$1001,0),2)</f>
        <v>Ketty Bromehead</v>
      </c>
      <c r="G226" s="33" t="str">
        <f>IF(INDEX(customer!A$1:I$1001,MATCH(Orders!C226,customer!A$1:A$1001,0),3)=0,"--",INDEX(customer!A$1:I$1001,MATCH(Orders!C226,customer!A$1:A$1001,0),3))</f>
        <v>kbromehead68@un.org</v>
      </c>
      <c r="H226" t="str">
        <f>INDEX(customer!A$1:I$1001,MATCH(Orders!C226,customer!A$1:A$1001,0),7)</f>
        <v>United States</v>
      </c>
      <c r="I226" t="str">
        <f>INDEX(product!$A$1:$G$49,MATCH(Orders!D226,product!$A$1:$A$49,0),2)</f>
        <v>Lib</v>
      </c>
      <c r="J226" t="str">
        <f t="shared" si="12"/>
        <v>Liberica</v>
      </c>
      <c r="K226" s="11" t="str">
        <f>INDEX(product!$A$1:$G$49,MATCH(Orders!D226,product!$A$1:$A$49,0),3)</f>
        <v>D</v>
      </c>
      <c r="L226" t="str">
        <f t="shared" si="13"/>
        <v>Dark</v>
      </c>
      <c r="M226" s="4">
        <f>INDEX(product!$A$1:$G$49,MATCH(Orders!D226,product!$A$1:$A$49,0),4)</f>
        <v>2.5</v>
      </c>
      <c r="N226" s="5">
        <f>INDEX(product!$A$1:$G$49,MATCH(Orders!D226,product!$A$1:$A$49,0),5)</f>
        <v>29.784999999999997</v>
      </c>
      <c r="O226" s="5">
        <f t="shared" si="15"/>
        <v>119.13999999999999</v>
      </c>
      <c r="P226" s="11">
        <f t="shared" si="14"/>
        <v>1</v>
      </c>
      <c r="Q226" s="11"/>
      <c r="XFD226" s="35" t="s">
        <v>1942</v>
      </c>
    </row>
    <row r="227" spans="1:17 16384:16384" x14ac:dyDescent="0.25">
      <c r="A227" s="1" t="s">
        <v>478</v>
      </c>
      <c r="B227" s="3">
        <v>44337</v>
      </c>
      <c r="C227" s="1" t="s">
        <v>479</v>
      </c>
      <c r="D227" t="s">
        <v>195</v>
      </c>
      <c r="E227" s="13">
        <v>4</v>
      </c>
      <c r="F227" t="str">
        <f>INDEX(customer!A$1:I$1001,MATCH(Orders!C227,customer!A$1:A$1001,0),2)</f>
        <v>Elsbeth Westerman</v>
      </c>
      <c r="G227" s="33" t="str">
        <f>IF(INDEX(customer!A$1:I$1001,MATCH(Orders!C227,customer!A$1:A$1001,0),3)=0,"--",INDEX(customer!A$1:I$1001,MATCH(Orders!C227,customer!A$1:A$1001,0),3))</f>
        <v>ewesterman69@si.edu</v>
      </c>
      <c r="H227" t="str">
        <f>INDEX(customer!A$1:I$1001,MATCH(Orders!C227,customer!A$1:A$1001,0),7)</f>
        <v>Ireland</v>
      </c>
      <c r="I227" t="str">
        <f>INDEX(product!$A$1:$G$49,MATCH(Orders!D227,product!$A$1:$A$49,0),2)</f>
        <v>Rob</v>
      </c>
      <c r="J227" t="str">
        <f t="shared" si="12"/>
        <v>Robusta</v>
      </c>
      <c r="K227" s="11" t="str">
        <f>INDEX(product!$A$1:$G$49,MATCH(Orders!D227,product!$A$1:$A$49,0),3)</f>
        <v>L</v>
      </c>
      <c r="L227" t="str">
        <f t="shared" si="13"/>
        <v>Light</v>
      </c>
      <c r="M227" s="4">
        <f>INDEX(product!$A$1:$G$49,MATCH(Orders!D227,product!$A$1:$A$49,0),4)</f>
        <v>0.2</v>
      </c>
      <c r="N227" s="5">
        <f>INDEX(product!$A$1:$G$49,MATCH(Orders!D227,product!$A$1:$A$49,0),5)</f>
        <v>3.5849999999999995</v>
      </c>
      <c r="O227" s="5">
        <f t="shared" si="15"/>
        <v>14.339999999999998</v>
      </c>
      <c r="P227" s="11">
        <f t="shared" si="14"/>
        <v>0</v>
      </c>
      <c r="Q227" s="11"/>
      <c r="XFD227" s="35" t="s">
        <v>1951</v>
      </c>
    </row>
    <row r="228" spans="1:17 16384:16384" x14ac:dyDescent="0.25">
      <c r="A228" s="1" t="s">
        <v>480</v>
      </c>
      <c r="B228" s="3">
        <v>43887</v>
      </c>
      <c r="C228" s="1" t="s">
        <v>481</v>
      </c>
      <c r="D228" t="s">
        <v>184</v>
      </c>
      <c r="E228" s="13">
        <v>5</v>
      </c>
      <c r="F228" t="str">
        <f>INDEX(customer!A$1:I$1001,MATCH(Orders!C228,customer!A$1:A$1001,0),2)</f>
        <v>Anabelle Hutchens</v>
      </c>
      <c r="G228" s="33" t="str">
        <f>IF(INDEX(customer!A$1:I$1001,MATCH(Orders!C228,customer!A$1:A$1001,0),3)=0,"--",INDEX(customer!A$1:I$1001,MATCH(Orders!C228,customer!A$1:A$1001,0),3))</f>
        <v>ahutchens6a@amazonaws.com</v>
      </c>
      <c r="H228" t="str">
        <f>INDEX(customer!A$1:I$1001,MATCH(Orders!C228,customer!A$1:A$1001,0),7)</f>
        <v>United States</v>
      </c>
      <c r="I228" t="str">
        <f>INDEX(product!$A$1:$G$49,MATCH(Orders!D228,product!$A$1:$A$49,0),2)</f>
        <v>Ara</v>
      </c>
      <c r="J228" t="str">
        <f t="shared" si="12"/>
        <v>Arabica</v>
      </c>
      <c r="K228" s="11" t="str">
        <f>INDEX(product!$A$1:$G$49,MATCH(Orders!D228,product!$A$1:$A$49,0),3)</f>
        <v>M</v>
      </c>
      <c r="L228" t="str">
        <f t="shared" si="13"/>
        <v>Medium</v>
      </c>
      <c r="M228" s="4">
        <f>INDEX(product!$A$1:$G$49,MATCH(Orders!D228,product!$A$1:$A$49,0),4)</f>
        <v>2.5</v>
      </c>
      <c r="N228" s="5">
        <f>INDEX(product!$A$1:$G$49,MATCH(Orders!D228,product!$A$1:$A$49,0),5)</f>
        <v>25.874999999999996</v>
      </c>
      <c r="O228" s="5">
        <f t="shared" si="15"/>
        <v>129.37499999999997</v>
      </c>
      <c r="P228" s="11">
        <f t="shared" si="14"/>
        <v>0</v>
      </c>
      <c r="Q228" s="11"/>
      <c r="XFD228" s="35" t="s">
        <v>1951</v>
      </c>
    </row>
    <row r="229" spans="1:17 16384:16384" x14ac:dyDescent="0.25">
      <c r="A229" s="1" t="s">
        <v>482</v>
      </c>
      <c r="B229" s="3">
        <v>43880</v>
      </c>
      <c r="C229" s="1" t="s">
        <v>483</v>
      </c>
      <c r="D229" t="s">
        <v>114</v>
      </c>
      <c r="E229" s="13">
        <v>6</v>
      </c>
      <c r="F229" t="str">
        <f>INDEX(customer!A$1:I$1001,MATCH(Orders!C229,customer!A$1:A$1001,0),2)</f>
        <v>Noak Wyvill</v>
      </c>
      <c r="G229" s="33" t="str">
        <f>IF(INDEX(customer!A$1:I$1001,MATCH(Orders!C229,customer!A$1:A$1001,0),3)=0,"--",INDEX(customer!A$1:I$1001,MATCH(Orders!C229,customer!A$1:A$1001,0),3))</f>
        <v>nwyvill6b@naver.com</v>
      </c>
      <c r="H229" t="str">
        <f>INDEX(customer!A$1:I$1001,MATCH(Orders!C229,customer!A$1:A$1001,0),7)</f>
        <v>United Kingdom</v>
      </c>
      <c r="I229" t="str">
        <f>INDEX(product!$A$1:$G$49,MATCH(Orders!D229,product!$A$1:$A$49,0),2)</f>
        <v>Rob</v>
      </c>
      <c r="J229" t="str">
        <f t="shared" si="12"/>
        <v>Robusta</v>
      </c>
      <c r="K229" s="11" t="str">
        <f>INDEX(product!$A$1:$G$49,MATCH(Orders!D229,product!$A$1:$A$49,0),3)</f>
        <v>D</v>
      </c>
      <c r="L229" t="str">
        <f t="shared" si="13"/>
        <v>Dark</v>
      </c>
      <c r="M229" s="4">
        <f>INDEX(product!$A$1:$G$49,MATCH(Orders!D229,product!$A$1:$A$49,0),4)</f>
        <v>0.2</v>
      </c>
      <c r="N229" s="5">
        <f>INDEX(product!$A$1:$G$49,MATCH(Orders!D229,product!$A$1:$A$49,0),5)</f>
        <v>2.6849999999999996</v>
      </c>
      <c r="O229" s="5">
        <f t="shared" si="15"/>
        <v>16.11</v>
      </c>
      <c r="P229" s="11">
        <f t="shared" si="14"/>
        <v>1</v>
      </c>
      <c r="Q229" s="11"/>
      <c r="XFD229" s="35" t="s">
        <v>1942</v>
      </c>
    </row>
    <row r="230" spans="1:17 16384:16384" x14ac:dyDescent="0.25">
      <c r="A230" s="1" t="s">
        <v>484</v>
      </c>
      <c r="B230" s="3">
        <v>44376</v>
      </c>
      <c r="C230" s="1" t="s">
        <v>485</v>
      </c>
      <c r="D230" t="s">
        <v>195</v>
      </c>
      <c r="E230" s="13">
        <v>5</v>
      </c>
      <c r="F230" t="str">
        <f>INDEX(customer!A$1:I$1001,MATCH(Orders!C230,customer!A$1:A$1001,0),2)</f>
        <v>Beltran Mathon</v>
      </c>
      <c r="G230" s="33" t="str">
        <f>IF(INDEX(customer!A$1:I$1001,MATCH(Orders!C230,customer!A$1:A$1001,0),3)=0,"--",INDEX(customer!A$1:I$1001,MATCH(Orders!C230,customer!A$1:A$1001,0),3))</f>
        <v>bmathon6c@barnesandnoble.com</v>
      </c>
      <c r="H230" t="str">
        <f>INDEX(customer!A$1:I$1001,MATCH(Orders!C230,customer!A$1:A$1001,0),7)</f>
        <v>United States</v>
      </c>
      <c r="I230" t="str">
        <f>INDEX(product!$A$1:$G$49,MATCH(Orders!D230,product!$A$1:$A$49,0),2)</f>
        <v>Rob</v>
      </c>
      <c r="J230" t="str">
        <f t="shared" si="12"/>
        <v>Robusta</v>
      </c>
      <c r="K230" s="11" t="str">
        <f>INDEX(product!$A$1:$G$49,MATCH(Orders!D230,product!$A$1:$A$49,0),3)</f>
        <v>L</v>
      </c>
      <c r="L230" t="str">
        <f t="shared" si="13"/>
        <v>Light</v>
      </c>
      <c r="M230" s="4">
        <f>INDEX(product!$A$1:$G$49,MATCH(Orders!D230,product!$A$1:$A$49,0),4)</f>
        <v>0.2</v>
      </c>
      <c r="N230" s="5">
        <f>INDEX(product!$A$1:$G$49,MATCH(Orders!D230,product!$A$1:$A$49,0),5)</f>
        <v>3.5849999999999995</v>
      </c>
      <c r="O230" s="5">
        <f t="shared" si="15"/>
        <v>17.924999999999997</v>
      </c>
      <c r="P230" s="11">
        <f t="shared" si="14"/>
        <v>0</v>
      </c>
      <c r="Q230" s="11"/>
      <c r="XFD230" s="35" t="s">
        <v>1951</v>
      </c>
    </row>
    <row r="231" spans="1:17 16384:16384" x14ac:dyDescent="0.25">
      <c r="A231" s="1" t="s">
        <v>486</v>
      </c>
      <c r="B231" s="3">
        <v>44282</v>
      </c>
      <c r="C231" s="1" t="s">
        <v>487</v>
      </c>
      <c r="D231" t="s">
        <v>90</v>
      </c>
      <c r="E231" s="13">
        <v>2</v>
      </c>
      <c r="F231" t="str">
        <f>INDEX(customer!A$1:I$1001,MATCH(Orders!C231,customer!A$1:A$1001,0),2)</f>
        <v>Kristos Streight</v>
      </c>
      <c r="G231" s="33" t="str">
        <f>IF(INDEX(customer!A$1:I$1001,MATCH(Orders!C231,customer!A$1:A$1001,0),3)=0,"--",INDEX(customer!A$1:I$1001,MATCH(Orders!C231,customer!A$1:A$1001,0),3))</f>
        <v>kstreight6d@about.com</v>
      </c>
      <c r="H231" t="str">
        <f>INDEX(customer!A$1:I$1001,MATCH(Orders!C231,customer!A$1:A$1001,0),7)</f>
        <v>United States</v>
      </c>
      <c r="I231" t="str">
        <f>INDEX(product!$A$1:$G$49,MATCH(Orders!D231,product!$A$1:$A$49,0),2)</f>
        <v>Lib</v>
      </c>
      <c r="J231" t="str">
        <f t="shared" si="12"/>
        <v>Liberica</v>
      </c>
      <c r="K231" s="11" t="str">
        <f>INDEX(product!$A$1:$G$49,MATCH(Orders!D231,product!$A$1:$A$49,0),3)</f>
        <v>M</v>
      </c>
      <c r="L231" t="str">
        <f t="shared" si="13"/>
        <v>Medium</v>
      </c>
      <c r="M231" s="4">
        <f>INDEX(product!$A$1:$G$49,MATCH(Orders!D231,product!$A$1:$A$49,0),4)</f>
        <v>0.2</v>
      </c>
      <c r="N231" s="5">
        <f>INDEX(product!$A$1:$G$49,MATCH(Orders!D231,product!$A$1:$A$49,0),5)</f>
        <v>4.3650000000000002</v>
      </c>
      <c r="O231" s="5">
        <f t="shared" si="15"/>
        <v>8.73</v>
      </c>
      <c r="P231" s="11">
        <f t="shared" si="14"/>
        <v>0</v>
      </c>
      <c r="Q231" s="11"/>
      <c r="XFD231" s="35" t="s">
        <v>1951</v>
      </c>
    </row>
    <row r="232" spans="1:17 16384:16384" x14ac:dyDescent="0.25">
      <c r="A232" s="1" t="s">
        <v>488</v>
      </c>
      <c r="B232" s="3">
        <v>44496</v>
      </c>
      <c r="C232" s="1" t="s">
        <v>489</v>
      </c>
      <c r="D232" t="s">
        <v>184</v>
      </c>
      <c r="E232" s="13">
        <v>2</v>
      </c>
      <c r="F232" t="str">
        <f>INDEX(customer!A$1:I$1001,MATCH(Orders!C232,customer!A$1:A$1001,0),2)</f>
        <v>Portie Cutchie</v>
      </c>
      <c r="G232" s="33" t="str">
        <f>IF(INDEX(customer!A$1:I$1001,MATCH(Orders!C232,customer!A$1:A$1001,0),3)=0,"--",INDEX(customer!A$1:I$1001,MATCH(Orders!C232,customer!A$1:A$1001,0),3))</f>
        <v>pcutchie6e@globo.com</v>
      </c>
      <c r="H232" t="str">
        <f>INDEX(customer!A$1:I$1001,MATCH(Orders!C232,customer!A$1:A$1001,0),7)</f>
        <v>United States</v>
      </c>
      <c r="I232" t="str">
        <f>INDEX(product!$A$1:$G$49,MATCH(Orders!D232,product!$A$1:$A$49,0),2)</f>
        <v>Ara</v>
      </c>
      <c r="J232" t="str">
        <f t="shared" si="12"/>
        <v>Arabica</v>
      </c>
      <c r="K232" s="11" t="str">
        <f>INDEX(product!$A$1:$G$49,MATCH(Orders!D232,product!$A$1:$A$49,0),3)</f>
        <v>M</v>
      </c>
      <c r="L232" t="str">
        <f t="shared" si="13"/>
        <v>Medium</v>
      </c>
      <c r="M232" s="4">
        <f>INDEX(product!$A$1:$G$49,MATCH(Orders!D232,product!$A$1:$A$49,0),4)</f>
        <v>2.5</v>
      </c>
      <c r="N232" s="5">
        <f>INDEX(product!$A$1:$G$49,MATCH(Orders!D232,product!$A$1:$A$49,0),5)</f>
        <v>25.874999999999996</v>
      </c>
      <c r="O232" s="5">
        <f t="shared" si="15"/>
        <v>51.749999999999993</v>
      </c>
      <c r="P232" s="11">
        <f t="shared" si="14"/>
        <v>0</v>
      </c>
      <c r="Q232" s="11"/>
      <c r="XFD232" s="35" t="s">
        <v>1951</v>
      </c>
    </row>
    <row r="233" spans="1:17 16384:16384" x14ac:dyDescent="0.25">
      <c r="A233" s="1" t="s">
        <v>490</v>
      </c>
      <c r="B233" s="3">
        <v>43628</v>
      </c>
      <c r="C233" s="1" t="s">
        <v>491</v>
      </c>
      <c r="D233" t="s">
        <v>90</v>
      </c>
      <c r="E233" s="13">
        <v>2</v>
      </c>
      <c r="F233" t="str">
        <f>INDEX(customer!A$1:I$1001,MATCH(Orders!C233,customer!A$1:A$1001,0),2)</f>
        <v>Sinclare Edsell</v>
      </c>
      <c r="G233" s="33" t="str">
        <f>IF(INDEX(customer!A$1:I$1001,MATCH(Orders!C233,customer!A$1:A$1001,0),3)=0,"--",INDEX(customer!A$1:I$1001,MATCH(Orders!C233,customer!A$1:A$1001,0),3))</f>
        <v>--</v>
      </c>
      <c r="H233" t="str">
        <f>INDEX(customer!A$1:I$1001,MATCH(Orders!C233,customer!A$1:A$1001,0),7)</f>
        <v>United States</v>
      </c>
      <c r="I233" t="str">
        <f>INDEX(product!$A$1:$G$49,MATCH(Orders!D233,product!$A$1:$A$49,0),2)</f>
        <v>Lib</v>
      </c>
      <c r="J233" t="str">
        <f t="shared" si="12"/>
        <v>Liberica</v>
      </c>
      <c r="K233" s="11" t="str">
        <f>INDEX(product!$A$1:$G$49,MATCH(Orders!D233,product!$A$1:$A$49,0),3)</f>
        <v>M</v>
      </c>
      <c r="L233" t="str">
        <f t="shared" si="13"/>
        <v>Medium</v>
      </c>
      <c r="M233" s="4">
        <f>INDEX(product!$A$1:$G$49,MATCH(Orders!D233,product!$A$1:$A$49,0),4)</f>
        <v>0.2</v>
      </c>
      <c r="N233" s="5">
        <f>INDEX(product!$A$1:$G$49,MATCH(Orders!D233,product!$A$1:$A$49,0),5)</f>
        <v>4.3650000000000002</v>
      </c>
      <c r="O233" s="5">
        <f t="shared" si="15"/>
        <v>8.73</v>
      </c>
      <c r="P233" s="11">
        <f t="shared" si="14"/>
        <v>1</v>
      </c>
      <c r="Q233" s="11"/>
      <c r="XFD233" s="35" t="s">
        <v>1942</v>
      </c>
    </row>
    <row r="234" spans="1:17 16384:16384" x14ac:dyDescent="0.25">
      <c r="A234" s="1" t="s">
        <v>492</v>
      </c>
      <c r="B234" s="3">
        <v>44010</v>
      </c>
      <c r="C234" s="1" t="s">
        <v>493</v>
      </c>
      <c r="D234" t="s">
        <v>32</v>
      </c>
      <c r="E234" s="13">
        <v>5</v>
      </c>
      <c r="F234" t="str">
        <f>INDEX(customer!A$1:I$1001,MATCH(Orders!C234,customer!A$1:A$1001,0),2)</f>
        <v>Conny Gheraldi</v>
      </c>
      <c r="G234" s="33" t="str">
        <f>IF(INDEX(customer!A$1:I$1001,MATCH(Orders!C234,customer!A$1:A$1001,0),3)=0,"--",INDEX(customer!A$1:I$1001,MATCH(Orders!C234,customer!A$1:A$1001,0),3))</f>
        <v>cgheraldi6g@opera.com</v>
      </c>
      <c r="H234" t="str">
        <f>INDEX(customer!A$1:I$1001,MATCH(Orders!C234,customer!A$1:A$1001,0),7)</f>
        <v>United Kingdom</v>
      </c>
      <c r="I234" t="str">
        <f>INDEX(product!$A$1:$G$49,MATCH(Orders!D234,product!$A$1:$A$49,0),2)</f>
        <v>Lib</v>
      </c>
      <c r="J234" t="str">
        <f t="shared" si="12"/>
        <v>Liberica</v>
      </c>
      <c r="K234" s="11" t="str">
        <f>INDEX(product!$A$1:$G$49,MATCH(Orders!D234,product!$A$1:$A$49,0),3)</f>
        <v>L</v>
      </c>
      <c r="L234" t="str">
        <f t="shared" si="13"/>
        <v>Light</v>
      </c>
      <c r="M234" s="4">
        <f>INDEX(product!$A$1:$G$49,MATCH(Orders!D234,product!$A$1:$A$49,0),4)</f>
        <v>0.2</v>
      </c>
      <c r="N234" s="5">
        <f>INDEX(product!$A$1:$G$49,MATCH(Orders!D234,product!$A$1:$A$49,0),5)</f>
        <v>4.7549999999999999</v>
      </c>
      <c r="O234" s="5">
        <f t="shared" si="15"/>
        <v>23.774999999999999</v>
      </c>
      <c r="P234" s="11">
        <f t="shared" si="14"/>
        <v>0</v>
      </c>
      <c r="Q234" s="11"/>
      <c r="XFD234" s="35" t="s">
        <v>1951</v>
      </c>
    </row>
    <row r="235" spans="1:17 16384:16384" x14ac:dyDescent="0.25">
      <c r="A235" s="1" t="s">
        <v>494</v>
      </c>
      <c r="B235" s="3">
        <v>44278</v>
      </c>
      <c r="C235" s="1" t="s">
        <v>495</v>
      </c>
      <c r="D235" t="s">
        <v>77</v>
      </c>
      <c r="E235" s="13">
        <v>5</v>
      </c>
      <c r="F235" t="str">
        <f>INDEX(customer!A$1:I$1001,MATCH(Orders!C235,customer!A$1:A$1001,0),2)</f>
        <v>Beryle Kenwell</v>
      </c>
      <c r="G235" s="33" t="str">
        <f>IF(INDEX(customer!A$1:I$1001,MATCH(Orders!C235,customer!A$1:A$1001,0),3)=0,"--",INDEX(customer!A$1:I$1001,MATCH(Orders!C235,customer!A$1:A$1001,0),3))</f>
        <v>bkenwell6h@over-blog.com</v>
      </c>
      <c r="H235" t="str">
        <f>INDEX(customer!A$1:I$1001,MATCH(Orders!C235,customer!A$1:A$1001,0),7)</f>
        <v>United States</v>
      </c>
      <c r="I235" t="str">
        <f>INDEX(product!$A$1:$G$49,MATCH(Orders!D235,product!$A$1:$A$49,0),2)</f>
        <v>Exc</v>
      </c>
      <c r="J235" t="str">
        <f t="shared" si="12"/>
        <v>Excelsa</v>
      </c>
      <c r="K235" s="11" t="str">
        <f>INDEX(product!$A$1:$G$49,MATCH(Orders!D235,product!$A$1:$A$49,0),3)</f>
        <v>M</v>
      </c>
      <c r="L235" t="str">
        <f t="shared" si="13"/>
        <v>Medium</v>
      </c>
      <c r="M235" s="4">
        <f>INDEX(product!$A$1:$G$49,MATCH(Orders!D235,product!$A$1:$A$49,0),4)</f>
        <v>0.2</v>
      </c>
      <c r="N235" s="5">
        <f>INDEX(product!$A$1:$G$49,MATCH(Orders!D235,product!$A$1:$A$49,0),5)</f>
        <v>4.125</v>
      </c>
      <c r="O235" s="5">
        <f t="shared" si="15"/>
        <v>20.625</v>
      </c>
      <c r="P235" s="11">
        <f t="shared" si="14"/>
        <v>0</v>
      </c>
      <c r="Q235" s="11"/>
      <c r="XFD235" s="35" t="s">
        <v>1951</v>
      </c>
    </row>
    <row r="236" spans="1:17 16384:16384" x14ac:dyDescent="0.25">
      <c r="A236" s="1" t="s">
        <v>496</v>
      </c>
      <c r="B236" s="3">
        <v>44602</v>
      </c>
      <c r="C236" s="1" t="s">
        <v>497</v>
      </c>
      <c r="D236" t="s">
        <v>117</v>
      </c>
      <c r="E236" s="13">
        <v>1</v>
      </c>
      <c r="F236" t="str">
        <f>INDEX(customer!A$1:I$1001,MATCH(Orders!C236,customer!A$1:A$1001,0),2)</f>
        <v>Tomas Sutty</v>
      </c>
      <c r="G236" s="33" t="str">
        <f>IF(INDEX(customer!A$1:I$1001,MATCH(Orders!C236,customer!A$1:A$1001,0),3)=0,"--",INDEX(customer!A$1:I$1001,MATCH(Orders!C236,customer!A$1:A$1001,0),3))</f>
        <v>tsutty6i@google.es</v>
      </c>
      <c r="H236" t="str">
        <f>INDEX(customer!A$1:I$1001,MATCH(Orders!C236,customer!A$1:A$1001,0),7)</f>
        <v>United States</v>
      </c>
      <c r="I236" t="str">
        <f>INDEX(product!$A$1:$G$49,MATCH(Orders!D236,product!$A$1:$A$49,0),2)</f>
        <v>Lib</v>
      </c>
      <c r="J236" t="str">
        <f t="shared" si="12"/>
        <v>Liberica</v>
      </c>
      <c r="K236" s="11" t="str">
        <f>INDEX(product!$A$1:$G$49,MATCH(Orders!D236,product!$A$1:$A$49,0),3)</f>
        <v>L</v>
      </c>
      <c r="L236" t="str">
        <f t="shared" si="13"/>
        <v>Light</v>
      </c>
      <c r="M236" s="4">
        <f>INDEX(product!$A$1:$G$49,MATCH(Orders!D236,product!$A$1:$A$49,0),4)</f>
        <v>2.5</v>
      </c>
      <c r="N236" s="5">
        <f>INDEX(product!$A$1:$G$49,MATCH(Orders!D236,product!$A$1:$A$49,0),5)</f>
        <v>36.454999999999998</v>
      </c>
      <c r="O236" s="5">
        <f t="shared" si="15"/>
        <v>36.454999999999998</v>
      </c>
      <c r="P236" s="11">
        <f t="shared" si="14"/>
        <v>0</v>
      </c>
      <c r="Q236" s="11"/>
      <c r="XFD236" s="35" t="s">
        <v>1951</v>
      </c>
    </row>
    <row r="237" spans="1:17 16384:16384" x14ac:dyDescent="0.25">
      <c r="A237" s="1" t="s">
        <v>498</v>
      </c>
      <c r="B237" s="3">
        <v>43571</v>
      </c>
      <c r="C237" s="1" t="s">
        <v>499</v>
      </c>
      <c r="D237" t="s">
        <v>117</v>
      </c>
      <c r="E237" s="13">
        <v>5</v>
      </c>
      <c r="F237" t="str">
        <f>INDEX(customer!A$1:I$1001,MATCH(Orders!C237,customer!A$1:A$1001,0),2)</f>
        <v>Samuele Ales0</v>
      </c>
      <c r="G237" s="33" t="str">
        <f>IF(INDEX(customer!A$1:I$1001,MATCH(Orders!C237,customer!A$1:A$1001,0),3)=0,"--",INDEX(customer!A$1:I$1001,MATCH(Orders!C237,customer!A$1:A$1001,0),3))</f>
        <v>--</v>
      </c>
      <c r="H237" t="str">
        <f>INDEX(customer!A$1:I$1001,MATCH(Orders!C237,customer!A$1:A$1001,0),7)</f>
        <v>Ireland</v>
      </c>
      <c r="I237" t="str">
        <f>INDEX(product!$A$1:$G$49,MATCH(Orders!D237,product!$A$1:$A$49,0),2)</f>
        <v>Lib</v>
      </c>
      <c r="J237" t="str">
        <f t="shared" si="12"/>
        <v>Liberica</v>
      </c>
      <c r="K237" s="11" t="str">
        <f>INDEX(product!$A$1:$G$49,MATCH(Orders!D237,product!$A$1:$A$49,0),3)</f>
        <v>L</v>
      </c>
      <c r="L237" t="str">
        <f t="shared" si="13"/>
        <v>Light</v>
      </c>
      <c r="M237" s="4">
        <f>INDEX(product!$A$1:$G$49,MATCH(Orders!D237,product!$A$1:$A$49,0),4)</f>
        <v>2.5</v>
      </c>
      <c r="N237" s="5">
        <f>INDEX(product!$A$1:$G$49,MATCH(Orders!D237,product!$A$1:$A$49,0),5)</f>
        <v>36.454999999999998</v>
      </c>
      <c r="O237" s="5">
        <f t="shared" si="15"/>
        <v>182.27499999999998</v>
      </c>
      <c r="P237" s="11">
        <f t="shared" si="14"/>
        <v>0</v>
      </c>
      <c r="Q237" s="11"/>
      <c r="XFD237" s="35" t="s">
        <v>1951</v>
      </c>
    </row>
    <row r="238" spans="1:17 16384:16384" x14ac:dyDescent="0.25">
      <c r="A238" s="1" t="s">
        <v>500</v>
      </c>
      <c r="B238" s="3">
        <v>43873</v>
      </c>
      <c r="C238" s="1" t="s">
        <v>501</v>
      </c>
      <c r="D238" t="s">
        <v>122</v>
      </c>
      <c r="E238" s="13">
        <v>3</v>
      </c>
      <c r="F238" t="str">
        <f>INDEX(customer!A$1:I$1001,MATCH(Orders!C238,customer!A$1:A$1001,0),2)</f>
        <v>Carlie Harce</v>
      </c>
      <c r="G238" s="33" t="str">
        <f>IF(INDEX(customer!A$1:I$1001,MATCH(Orders!C238,customer!A$1:A$1001,0),3)=0,"--",INDEX(customer!A$1:I$1001,MATCH(Orders!C238,customer!A$1:A$1001,0),3))</f>
        <v>charce6k@cafepress.com</v>
      </c>
      <c r="H238" t="str">
        <f>INDEX(customer!A$1:I$1001,MATCH(Orders!C238,customer!A$1:A$1001,0),7)</f>
        <v>Ireland</v>
      </c>
      <c r="I238" t="str">
        <f>INDEX(product!$A$1:$G$49,MATCH(Orders!D238,product!$A$1:$A$49,0),2)</f>
        <v>Lib</v>
      </c>
      <c r="J238" t="str">
        <f t="shared" si="12"/>
        <v>Liberica</v>
      </c>
      <c r="K238" s="11" t="str">
        <f>INDEX(product!$A$1:$G$49,MATCH(Orders!D238,product!$A$1:$A$49,0),3)</f>
        <v>D</v>
      </c>
      <c r="L238" t="str">
        <f t="shared" si="13"/>
        <v>Dark</v>
      </c>
      <c r="M238" s="4">
        <f>INDEX(product!$A$1:$G$49,MATCH(Orders!D238,product!$A$1:$A$49,0),4)</f>
        <v>2.5</v>
      </c>
      <c r="N238" s="5">
        <f>INDEX(product!$A$1:$G$49,MATCH(Orders!D238,product!$A$1:$A$49,0),5)</f>
        <v>29.784999999999997</v>
      </c>
      <c r="O238" s="5">
        <f t="shared" si="15"/>
        <v>89.35499999999999</v>
      </c>
      <c r="P238" s="11">
        <f t="shared" si="14"/>
        <v>0</v>
      </c>
      <c r="Q238" s="11"/>
      <c r="XFD238" s="35" t="s">
        <v>1951</v>
      </c>
    </row>
    <row r="239" spans="1:17 16384:16384" x14ac:dyDescent="0.25">
      <c r="A239" s="1" t="s">
        <v>502</v>
      </c>
      <c r="B239" s="3">
        <v>44563</v>
      </c>
      <c r="C239" s="1" t="s">
        <v>503</v>
      </c>
      <c r="D239" t="s">
        <v>195</v>
      </c>
      <c r="E239" s="13">
        <v>1</v>
      </c>
      <c r="F239" t="str">
        <f>INDEX(customer!A$1:I$1001,MATCH(Orders!C239,customer!A$1:A$1001,0),2)</f>
        <v>Craggy Bril</v>
      </c>
      <c r="G239" s="33" t="str">
        <f>IF(INDEX(customer!A$1:I$1001,MATCH(Orders!C239,customer!A$1:A$1001,0),3)=0,"--",INDEX(customer!A$1:I$1001,MATCH(Orders!C239,customer!A$1:A$1001,0),3))</f>
        <v>--</v>
      </c>
      <c r="H239" t="str">
        <f>INDEX(customer!A$1:I$1001,MATCH(Orders!C239,customer!A$1:A$1001,0),7)</f>
        <v>United States</v>
      </c>
      <c r="I239" t="str">
        <f>INDEX(product!$A$1:$G$49,MATCH(Orders!D239,product!$A$1:$A$49,0),2)</f>
        <v>Rob</v>
      </c>
      <c r="J239" t="str">
        <f t="shared" si="12"/>
        <v>Robusta</v>
      </c>
      <c r="K239" s="11" t="str">
        <f>INDEX(product!$A$1:$G$49,MATCH(Orders!D239,product!$A$1:$A$49,0),3)</f>
        <v>L</v>
      </c>
      <c r="L239" t="str">
        <f t="shared" si="13"/>
        <v>Light</v>
      </c>
      <c r="M239" s="4">
        <f>INDEX(product!$A$1:$G$49,MATCH(Orders!D239,product!$A$1:$A$49,0),4)</f>
        <v>0.2</v>
      </c>
      <c r="N239" s="5">
        <f>INDEX(product!$A$1:$G$49,MATCH(Orders!D239,product!$A$1:$A$49,0),5)</f>
        <v>3.5849999999999995</v>
      </c>
      <c r="O239" s="5">
        <f t="shared" si="15"/>
        <v>3.5849999999999995</v>
      </c>
      <c r="P239" s="11">
        <f t="shared" si="14"/>
        <v>1</v>
      </c>
      <c r="Q239" s="11"/>
      <c r="XFD239" s="35" t="s">
        <v>1942</v>
      </c>
    </row>
    <row r="240" spans="1:17 16384:16384" x14ac:dyDescent="0.25">
      <c r="A240" s="1" t="s">
        <v>504</v>
      </c>
      <c r="B240" s="3">
        <v>44172</v>
      </c>
      <c r="C240" s="1" t="s">
        <v>505</v>
      </c>
      <c r="D240" t="s">
        <v>54</v>
      </c>
      <c r="E240" s="13">
        <v>2</v>
      </c>
      <c r="F240" t="str">
        <f>INDEX(customer!A$1:I$1001,MATCH(Orders!C240,customer!A$1:A$1001,0),2)</f>
        <v>Friederike Drysdale</v>
      </c>
      <c r="G240" s="33" t="str">
        <f>IF(INDEX(customer!A$1:I$1001,MATCH(Orders!C240,customer!A$1:A$1001,0),3)=0,"--",INDEX(customer!A$1:I$1001,MATCH(Orders!C240,customer!A$1:A$1001,0),3))</f>
        <v>fdrysdale6m@symantec.com</v>
      </c>
      <c r="H240" t="str">
        <f>INDEX(customer!A$1:I$1001,MATCH(Orders!C240,customer!A$1:A$1001,0),7)</f>
        <v>United States</v>
      </c>
      <c r="I240" t="str">
        <f>INDEX(product!$A$1:$G$49,MATCH(Orders!D240,product!$A$1:$A$49,0),2)</f>
        <v>Rob</v>
      </c>
      <c r="J240" t="str">
        <f t="shared" si="12"/>
        <v>Robusta</v>
      </c>
      <c r="K240" s="11" t="str">
        <f>INDEX(product!$A$1:$G$49,MATCH(Orders!D240,product!$A$1:$A$49,0),3)</f>
        <v>M</v>
      </c>
      <c r="L240" t="str">
        <f t="shared" si="13"/>
        <v>Medium</v>
      </c>
      <c r="M240" s="4">
        <f>INDEX(product!$A$1:$G$49,MATCH(Orders!D240,product!$A$1:$A$49,0),4)</f>
        <v>2.5</v>
      </c>
      <c r="N240" s="5">
        <f>INDEX(product!$A$1:$G$49,MATCH(Orders!D240,product!$A$1:$A$49,0),5)</f>
        <v>22.884999999999998</v>
      </c>
      <c r="O240" s="5">
        <f t="shared" si="15"/>
        <v>45.769999999999996</v>
      </c>
      <c r="P240" s="11">
        <f t="shared" si="14"/>
        <v>1</v>
      </c>
      <c r="Q240" s="11"/>
      <c r="XFD240" s="35" t="s">
        <v>1942</v>
      </c>
    </row>
    <row r="241" spans="1:17 16384:16384" x14ac:dyDescent="0.25">
      <c r="A241" s="1" t="s">
        <v>506</v>
      </c>
      <c r="B241" s="3">
        <v>43881</v>
      </c>
      <c r="C241" s="1" t="s">
        <v>507</v>
      </c>
      <c r="D241" t="s">
        <v>150</v>
      </c>
      <c r="E241" s="13">
        <v>4</v>
      </c>
      <c r="F241" t="str">
        <f>INDEX(customer!A$1:I$1001,MATCH(Orders!C241,customer!A$1:A$1001,0),2)</f>
        <v>Devon Magowan</v>
      </c>
      <c r="G241" s="33" t="str">
        <f>IF(INDEX(customer!A$1:I$1001,MATCH(Orders!C241,customer!A$1:A$1001,0),3)=0,"--",INDEX(customer!A$1:I$1001,MATCH(Orders!C241,customer!A$1:A$1001,0),3))</f>
        <v>dmagowan6n@fc2.com</v>
      </c>
      <c r="H241" t="str">
        <f>INDEX(customer!A$1:I$1001,MATCH(Orders!C241,customer!A$1:A$1001,0),7)</f>
        <v>United States</v>
      </c>
      <c r="I241" t="str">
        <f>INDEX(product!$A$1:$G$49,MATCH(Orders!D241,product!$A$1:$A$49,0),2)</f>
        <v>Exc</v>
      </c>
      <c r="J241" t="str">
        <f t="shared" si="12"/>
        <v>Excelsa</v>
      </c>
      <c r="K241" s="11" t="str">
        <f>INDEX(product!$A$1:$G$49,MATCH(Orders!D241,product!$A$1:$A$49,0),3)</f>
        <v>L</v>
      </c>
      <c r="L241" t="str">
        <f t="shared" si="13"/>
        <v>Light</v>
      </c>
      <c r="M241" s="4">
        <f>INDEX(product!$A$1:$G$49,MATCH(Orders!D241,product!$A$1:$A$49,0),4)</f>
        <v>1</v>
      </c>
      <c r="N241" s="5">
        <f>INDEX(product!$A$1:$G$49,MATCH(Orders!D241,product!$A$1:$A$49,0),5)</f>
        <v>14.85</v>
      </c>
      <c r="O241" s="5">
        <f t="shared" si="15"/>
        <v>59.4</v>
      </c>
      <c r="P241" s="11">
        <f t="shared" si="14"/>
        <v>0</v>
      </c>
      <c r="Q241" s="11"/>
      <c r="XFD241" s="35" t="s">
        <v>1951</v>
      </c>
    </row>
    <row r="242" spans="1:17 16384:16384" x14ac:dyDescent="0.25">
      <c r="A242" s="1" t="s">
        <v>508</v>
      </c>
      <c r="B242" s="3">
        <v>43993</v>
      </c>
      <c r="C242" s="1" t="s">
        <v>509</v>
      </c>
      <c r="D242" t="s">
        <v>184</v>
      </c>
      <c r="E242" s="13">
        <v>6</v>
      </c>
      <c r="F242" t="str">
        <f>INDEX(customer!A$1:I$1001,MATCH(Orders!C242,customer!A$1:A$1001,0),2)</f>
        <v>Codi Littrell</v>
      </c>
      <c r="G242" s="33" t="str">
        <f>IF(INDEX(customer!A$1:I$1001,MATCH(Orders!C242,customer!A$1:A$1001,0),3)=0,"--",INDEX(customer!A$1:I$1001,MATCH(Orders!C242,customer!A$1:A$1001,0),3))</f>
        <v>--</v>
      </c>
      <c r="H242" t="str">
        <f>INDEX(customer!A$1:I$1001,MATCH(Orders!C242,customer!A$1:A$1001,0),7)</f>
        <v>United States</v>
      </c>
      <c r="I242" t="str">
        <f>INDEX(product!$A$1:$G$49,MATCH(Orders!D242,product!$A$1:$A$49,0),2)</f>
        <v>Ara</v>
      </c>
      <c r="J242" t="str">
        <f t="shared" si="12"/>
        <v>Arabica</v>
      </c>
      <c r="K242" s="11" t="str">
        <f>INDEX(product!$A$1:$G$49,MATCH(Orders!D242,product!$A$1:$A$49,0),3)</f>
        <v>M</v>
      </c>
      <c r="L242" t="str">
        <f t="shared" si="13"/>
        <v>Medium</v>
      </c>
      <c r="M242" s="4">
        <f>INDEX(product!$A$1:$G$49,MATCH(Orders!D242,product!$A$1:$A$49,0),4)</f>
        <v>2.5</v>
      </c>
      <c r="N242" s="5">
        <f>INDEX(product!$A$1:$G$49,MATCH(Orders!D242,product!$A$1:$A$49,0),5)</f>
        <v>25.874999999999996</v>
      </c>
      <c r="O242" s="5">
        <f t="shared" si="15"/>
        <v>155.24999999999997</v>
      </c>
      <c r="P242" s="11">
        <f t="shared" si="14"/>
        <v>1</v>
      </c>
      <c r="Q242" s="11"/>
      <c r="XFD242" s="35" t="s">
        <v>1942</v>
      </c>
    </row>
    <row r="243" spans="1:17 16384:16384" x14ac:dyDescent="0.25">
      <c r="A243" s="1" t="s">
        <v>510</v>
      </c>
      <c r="B243" s="3">
        <v>44082</v>
      </c>
      <c r="C243" s="1" t="s">
        <v>511</v>
      </c>
      <c r="D243" t="s">
        <v>54</v>
      </c>
      <c r="E243" s="13">
        <v>2</v>
      </c>
      <c r="F243" t="str">
        <f>INDEX(customer!A$1:I$1001,MATCH(Orders!C243,customer!A$1:A$1001,0),2)</f>
        <v>Christel Speak</v>
      </c>
      <c r="G243" s="33" t="str">
        <f>IF(INDEX(customer!A$1:I$1001,MATCH(Orders!C243,customer!A$1:A$1001,0),3)=0,"--",INDEX(customer!A$1:I$1001,MATCH(Orders!C243,customer!A$1:A$1001,0),3))</f>
        <v>--</v>
      </c>
      <c r="H243" t="str">
        <f>INDEX(customer!A$1:I$1001,MATCH(Orders!C243,customer!A$1:A$1001,0),7)</f>
        <v>United States</v>
      </c>
      <c r="I243" t="str">
        <f>INDEX(product!$A$1:$G$49,MATCH(Orders!D243,product!$A$1:$A$49,0),2)</f>
        <v>Rob</v>
      </c>
      <c r="J243" t="str">
        <f t="shared" si="12"/>
        <v>Robusta</v>
      </c>
      <c r="K243" s="11" t="str">
        <f>INDEX(product!$A$1:$G$49,MATCH(Orders!D243,product!$A$1:$A$49,0),3)</f>
        <v>M</v>
      </c>
      <c r="L243" t="str">
        <f t="shared" si="13"/>
        <v>Medium</v>
      </c>
      <c r="M243" s="4">
        <f>INDEX(product!$A$1:$G$49,MATCH(Orders!D243,product!$A$1:$A$49,0),4)</f>
        <v>2.5</v>
      </c>
      <c r="N243" s="5">
        <f>INDEX(product!$A$1:$G$49,MATCH(Orders!D243,product!$A$1:$A$49,0),5)</f>
        <v>22.884999999999998</v>
      </c>
      <c r="O243" s="5">
        <f t="shared" si="15"/>
        <v>45.769999999999996</v>
      </c>
      <c r="P243" s="11">
        <f t="shared" si="14"/>
        <v>0</v>
      </c>
      <c r="Q243" s="11"/>
      <c r="XFD243" s="35" t="s">
        <v>1951</v>
      </c>
    </row>
    <row r="244" spans="1:17 16384:16384" x14ac:dyDescent="0.25">
      <c r="A244" s="1" t="s">
        <v>512</v>
      </c>
      <c r="B244" s="3">
        <v>43918</v>
      </c>
      <c r="C244" s="1" t="s">
        <v>513</v>
      </c>
      <c r="D244" t="s">
        <v>258</v>
      </c>
      <c r="E244" s="13">
        <v>3</v>
      </c>
      <c r="F244" t="str">
        <f>INDEX(customer!A$1:I$1001,MATCH(Orders!C244,customer!A$1:A$1001,0),2)</f>
        <v>Sibella Rushbrooke</v>
      </c>
      <c r="G244" s="33" t="str">
        <f>IF(INDEX(customer!A$1:I$1001,MATCH(Orders!C244,customer!A$1:A$1001,0),3)=0,"--",INDEX(customer!A$1:I$1001,MATCH(Orders!C244,customer!A$1:A$1001,0),3))</f>
        <v>srushbrooke6q@youku.com</v>
      </c>
      <c r="H244" t="str">
        <f>INDEX(customer!A$1:I$1001,MATCH(Orders!C244,customer!A$1:A$1001,0),7)</f>
        <v>United States</v>
      </c>
      <c r="I244" t="str">
        <f>INDEX(product!$A$1:$G$49,MATCH(Orders!D244,product!$A$1:$A$49,0),2)</f>
        <v>Exc</v>
      </c>
      <c r="J244" t="str">
        <f t="shared" si="12"/>
        <v>Excelsa</v>
      </c>
      <c r="K244" s="11" t="str">
        <f>INDEX(product!$A$1:$G$49,MATCH(Orders!D244,product!$A$1:$A$49,0),3)</f>
        <v>D</v>
      </c>
      <c r="L244" t="str">
        <f t="shared" si="13"/>
        <v>Dark</v>
      </c>
      <c r="M244" s="4">
        <f>INDEX(product!$A$1:$G$49,MATCH(Orders!D244,product!$A$1:$A$49,0),4)</f>
        <v>1</v>
      </c>
      <c r="N244" s="5">
        <f>INDEX(product!$A$1:$G$49,MATCH(Orders!D244,product!$A$1:$A$49,0),5)</f>
        <v>12.15</v>
      </c>
      <c r="O244" s="5">
        <f t="shared" si="15"/>
        <v>36.450000000000003</v>
      </c>
      <c r="P244" s="11">
        <f t="shared" si="14"/>
        <v>1</v>
      </c>
      <c r="Q244" s="11"/>
      <c r="XFD244" s="35" t="s">
        <v>1942</v>
      </c>
    </row>
    <row r="245" spans="1:17 16384:16384" x14ac:dyDescent="0.25">
      <c r="A245" s="1" t="s">
        <v>514</v>
      </c>
      <c r="B245" s="3">
        <v>44114</v>
      </c>
      <c r="C245" s="1" t="s">
        <v>515</v>
      </c>
      <c r="D245" t="s">
        <v>29</v>
      </c>
      <c r="E245" s="13">
        <v>4</v>
      </c>
      <c r="F245" t="str">
        <f>INDEX(customer!A$1:I$1001,MATCH(Orders!C245,customer!A$1:A$1001,0),2)</f>
        <v>Tammie Drynan</v>
      </c>
      <c r="G245" s="33" t="str">
        <f>IF(INDEX(customer!A$1:I$1001,MATCH(Orders!C245,customer!A$1:A$1001,0),3)=0,"--",INDEX(customer!A$1:I$1001,MATCH(Orders!C245,customer!A$1:A$1001,0),3))</f>
        <v>tdrynan6r@deviantart.com</v>
      </c>
      <c r="H245" t="str">
        <f>INDEX(customer!A$1:I$1001,MATCH(Orders!C245,customer!A$1:A$1001,0),7)</f>
        <v>United States</v>
      </c>
      <c r="I245" t="str">
        <f>INDEX(product!$A$1:$G$49,MATCH(Orders!D245,product!$A$1:$A$49,0),2)</f>
        <v>Exc</v>
      </c>
      <c r="J245" t="str">
        <f t="shared" si="12"/>
        <v>Excelsa</v>
      </c>
      <c r="K245" s="11" t="str">
        <f>INDEX(product!$A$1:$G$49,MATCH(Orders!D245,product!$A$1:$A$49,0),3)</f>
        <v>D</v>
      </c>
      <c r="L245" t="str">
        <f t="shared" si="13"/>
        <v>Dark</v>
      </c>
      <c r="M245" s="4">
        <f>INDEX(product!$A$1:$G$49,MATCH(Orders!D245,product!$A$1:$A$49,0),4)</f>
        <v>0.5</v>
      </c>
      <c r="N245" s="5">
        <f>INDEX(product!$A$1:$G$49,MATCH(Orders!D245,product!$A$1:$A$49,0),5)</f>
        <v>7.29</v>
      </c>
      <c r="O245" s="5">
        <f t="shared" si="15"/>
        <v>29.16</v>
      </c>
      <c r="P245" s="11">
        <f t="shared" si="14"/>
        <v>1</v>
      </c>
      <c r="Q245" s="11"/>
      <c r="XFD245" s="35" t="s">
        <v>1942</v>
      </c>
    </row>
    <row r="246" spans="1:17 16384:16384" x14ac:dyDescent="0.25">
      <c r="A246" s="1" t="s">
        <v>516</v>
      </c>
      <c r="B246" s="3">
        <v>44702</v>
      </c>
      <c r="C246" s="1" t="s">
        <v>517</v>
      </c>
      <c r="D246" t="s">
        <v>210</v>
      </c>
      <c r="E246" s="13">
        <v>4</v>
      </c>
      <c r="F246" t="str">
        <f>INDEX(customer!A$1:I$1001,MATCH(Orders!C246,customer!A$1:A$1001,0),2)</f>
        <v>Effie Yurkov</v>
      </c>
      <c r="G246" s="33" t="str">
        <f>IF(INDEX(customer!A$1:I$1001,MATCH(Orders!C246,customer!A$1:A$1001,0),3)=0,"--",INDEX(customer!A$1:I$1001,MATCH(Orders!C246,customer!A$1:A$1001,0),3))</f>
        <v>eyurkov6s@hud.gov</v>
      </c>
      <c r="H246" t="str">
        <f>INDEX(customer!A$1:I$1001,MATCH(Orders!C246,customer!A$1:A$1001,0),7)</f>
        <v>United States</v>
      </c>
      <c r="I246" t="str">
        <f>INDEX(product!$A$1:$G$49,MATCH(Orders!D246,product!$A$1:$A$49,0),2)</f>
        <v>Lib</v>
      </c>
      <c r="J246" t="str">
        <f t="shared" si="12"/>
        <v>Liberica</v>
      </c>
      <c r="K246" s="11" t="str">
        <f>INDEX(product!$A$1:$G$49,MATCH(Orders!D246,product!$A$1:$A$49,0),3)</f>
        <v>M</v>
      </c>
      <c r="L246" t="str">
        <f t="shared" si="13"/>
        <v>Medium</v>
      </c>
      <c r="M246" s="4">
        <f>INDEX(product!$A$1:$G$49,MATCH(Orders!D246,product!$A$1:$A$49,0),4)</f>
        <v>2.5</v>
      </c>
      <c r="N246" s="5">
        <f>INDEX(product!$A$1:$G$49,MATCH(Orders!D246,product!$A$1:$A$49,0),5)</f>
        <v>33.464999999999996</v>
      </c>
      <c r="O246" s="5">
        <f t="shared" si="15"/>
        <v>133.85999999999999</v>
      </c>
      <c r="P246" s="11">
        <f t="shared" si="14"/>
        <v>0</v>
      </c>
      <c r="Q246" s="11"/>
      <c r="XFD246" s="35" t="s">
        <v>1951</v>
      </c>
    </row>
    <row r="247" spans="1:17 16384:16384" x14ac:dyDescent="0.25">
      <c r="A247" s="1" t="s">
        <v>518</v>
      </c>
      <c r="B247" s="3">
        <v>43951</v>
      </c>
      <c r="C247" s="1" t="s">
        <v>519</v>
      </c>
      <c r="D247" t="s">
        <v>32</v>
      </c>
      <c r="E247" s="13">
        <v>5</v>
      </c>
      <c r="F247" t="str">
        <f>INDEX(customer!A$1:I$1001,MATCH(Orders!C247,customer!A$1:A$1001,0),2)</f>
        <v>Lexie Mallan</v>
      </c>
      <c r="G247" s="33" t="str">
        <f>IF(INDEX(customer!A$1:I$1001,MATCH(Orders!C247,customer!A$1:A$1001,0),3)=0,"--",INDEX(customer!A$1:I$1001,MATCH(Orders!C247,customer!A$1:A$1001,0),3))</f>
        <v>lmallan6t@state.gov</v>
      </c>
      <c r="H247" t="str">
        <f>INDEX(customer!A$1:I$1001,MATCH(Orders!C247,customer!A$1:A$1001,0),7)</f>
        <v>United States</v>
      </c>
      <c r="I247" t="str">
        <f>INDEX(product!$A$1:$G$49,MATCH(Orders!D247,product!$A$1:$A$49,0),2)</f>
        <v>Lib</v>
      </c>
      <c r="J247" t="str">
        <f t="shared" si="12"/>
        <v>Liberica</v>
      </c>
      <c r="K247" s="11" t="str">
        <f>INDEX(product!$A$1:$G$49,MATCH(Orders!D247,product!$A$1:$A$49,0),3)</f>
        <v>L</v>
      </c>
      <c r="L247" t="str">
        <f t="shared" si="13"/>
        <v>Light</v>
      </c>
      <c r="M247" s="4">
        <f>INDEX(product!$A$1:$G$49,MATCH(Orders!D247,product!$A$1:$A$49,0),4)</f>
        <v>0.2</v>
      </c>
      <c r="N247" s="5">
        <f>INDEX(product!$A$1:$G$49,MATCH(Orders!D247,product!$A$1:$A$49,0),5)</f>
        <v>4.7549999999999999</v>
      </c>
      <c r="O247" s="5">
        <f t="shared" si="15"/>
        <v>23.774999999999999</v>
      </c>
      <c r="P247" s="11">
        <f t="shared" si="14"/>
        <v>1</v>
      </c>
      <c r="Q247" s="11"/>
      <c r="XFD247" s="35" t="s">
        <v>1942</v>
      </c>
    </row>
    <row r="248" spans="1:17 16384:16384" x14ac:dyDescent="0.25">
      <c r="A248" s="1" t="s">
        <v>520</v>
      </c>
      <c r="B248" s="3">
        <v>44542</v>
      </c>
      <c r="C248" s="1" t="s">
        <v>521</v>
      </c>
      <c r="D248" t="s">
        <v>26</v>
      </c>
      <c r="E248" s="13">
        <v>3</v>
      </c>
      <c r="F248" t="str">
        <f>INDEX(customer!A$1:I$1001,MATCH(Orders!C248,customer!A$1:A$1001,0),2)</f>
        <v>Georgena Bentjens</v>
      </c>
      <c r="G248" s="33" t="str">
        <f>IF(INDEX(customer!A$1:I$1001,MATCH(Orders!C248,customer!A$1:A$1001,0),3)=0,"--",INDEX(customer!A$1:I$1001,MATCH(Orders!C248,customer!A$1:A$1001,0),3))</f>
        <v>gbentjens6u@netlog.com</v>
      </c>
      <c r="H248" t="str">
        <f>INDEX(customer!A$1:I$1001,MATCH(Orders!C248,customer!A$1:A$1001,0),7)</f>
        <v>United Kingdom</v>
      </c>
      <c r="I248" t="str">
        <f>INDEX(product!$A$1:$G$49,MATCH(Orders!D248,product!$A$1:$A$49,0),2)</f>
        <v>Lib</v>
      </c>
      <c r="J248" t="str">
        <f t="shared" si="12"/>
        <v>Liberica</v>
      </c>
      <c r="K248" s="11" t="str">
        <f>INDEX(product!$A$1:$G$49,MATCH(Orders!D248,product!$A$1:$A$49,0),3)</f>
        <v>D</v>
      </c>
      <c r="L248" t="str">
        <f t="shared" si="13"/>
        <v>Dark</v>
      </c>
      <c r="M248" s="4">
        <f>INDEX(product!$A$1:$G$49,MATCH(Orders!D248,product!$A$1:$A$49,0),4)</f>
        <v>1</v>
      </c>
      <c r="N248" s="5">
        <f>INDEX(product!$A$1:$G$49,MATCH(Orders!D248,product!$A$1:$A$49,0),5)</f>
        <v>12.95</v>
      </c>
      <c r="O248" s="5">
        <f t="shared" si="15"/>
        <v>38.849999999999994</v>
      </c>
      <c r="P248" s="11">
        <f t="shared" si="14"/>
        <v>0</v>
      </c>
      <c r="Q248" s="11"/>
      <c r="XFD248" s="35" t="s">
        <v>1951</v>
      </c>
    </row>
    <row r="249" spans="1:17 16384:16384" x14ac:dyDescent="0.25">
      <c r="A249" s="1" t="s">
        <v>522</v>
      </c>
      <c r="B249" s="3">
        <v>44131</v>
      </c>
      <c r="C249" s="1" t="s">
        <v>523</v>
      </c>
      <c r="D249" t="s">
        <v>195</v>
      </c>
      <c r="E249" s="13">
        <v>6</v>
      </c>
      <c r="F249" t="str">
        <f>INDEX(customer!A$1:I$1001,MATCH(Orders!C249,customer!A$1:A$1001,0),2)</f>
        <v>Delmar Beasant</v>
      </c>
      <c r="G249" s="33" t="str">
        <f>IF(INDEX(customer!A$1:I$1001,MATCH(Orders!C249,customer!A$1:A$1001,0),3)=0,"--",INDEX(customer!A$1:I$1001,MATCH(Orders!C249,customer!A$1:A$1001,0),3))</f>
        <v>--</v>
      </c>
      <c r="H249" t="str">
        <f>INDEX(customer!A$1:I$1001,MATCH(Orders!C249,customer!A$1:A$1001,0),7)</f>
        <v>Ireland</v>
      </c>
      <c r="I249" t="str">
        <f>INDEX(product!$A$1:$G$49,MATCH(Orders!D249,product!$A$1:$A$49,0),2)</f>
        <v>Rob</v>
      </c>
      <c r="J249" t="str">
        <f t="shared" si="12"/>
        <v>Robusta</v>
      </c>
      <c r="K249" s="11" t="str">
        <f>INDEX(product!$A$1:$G$49,MATCH(Orders!D249,product!$A$1:$A$49,0),3)</f>
        <v>L</v>
      </c>
      <c r="L249" t="str">
        <f t="shared" si="13"/>
        <v>Light</v>
      </c>
      <c r="M249" s="4">
        <f>INDEX(product!$A$1:$G$49,MATCH(Orders!D249,product!$A$1:$A$49,0),4)</f>
        <v>0.2</v>
      </c>
      <c r="N249" s="5">
        <f>INDEX(product!$A$1:$G$49,MATCH(Orders!D249,product!$A$1:$A$49,0),5)</f>
        <v>3.5849999999999995</v>
      </c>
      <c r="O249" s="5">
        <f t="shared" si="15"/>
        <v>21.509999999999998</v>
      </c>
      <c r="P249" s="11">
        <f t="shared" si="14"/>
        <v>1</v>
      </c>
      <c r="Q249" s="11"/>
      <c r="XFD249" s="35" t="s">
        <v>1942</v>
      </c>
    </row>
    <row r="250" spans="1:17 16384:16384" x14ac:dyDescent="0.25">
      <c r="A250" s="1" t="s">
        <v>524</v>
      </c>
      <c r="B250" s="3">
        <v>44019</v>
      </c>
      <c r="C250" s="1" t="s">
        <v>525</v>
      </c>
      <c r="D250" t="s">
        <v>40</v>
      </c>
      <c r="E250" s="13">
        <v>1</v>
      </c>
      <c r="F250" t="str">
        <f>INDEX(customer!A$1:I$1001,MATCH(Orders!C250,customer!A$1:A$1001,0),2)</f>
        <v>Lyn Entwistle</v>
      </c>
      <c r="G250" s="33" t="str">
        <f>IF(INDEX(customer!A$1:I$1001,MATCH(Orders!C250,customer!A$1:A$1001,0),3)=0,"--",INDEX(customer!A$1:I$1001,MATCH(Orders!C250,customer!A$1:A$1001,0),3))</f>
        <v>lentwistle6w@omniture.com</v>
      </c>
      <c r="H250" t="str">
        <f>INDEX(customer!A$1:I$1001,MATCH(Orders!C250,customer!A$1:A$1001,0),7)</f>
        <v>United States</v>
      </c>
      <c r="I250" t="str">
        <f>INDEX(product!$A$1:$G$49,MATCH(Orders!D250,product!$A$1:$A$49,0),2)</f>
        <v>Ara</v>
      </c>
      <c r="J250" t="str">
        <f t="shared" si="12"/>
        <v>Arabica</v>
      </c>
      <c r="K250" s="11" t="str">
        <f>INDEX(product!$A$1:$G$49,MATCH(Orders!D250,product!$A$1:$A$49,0),3)</f>
        <v>D</v>
      </c>
      <c r="L250" t="str">
        <f t="shared" si="13"/>
        <v>Dark</v>
      </c>
      <c r="M250" s="4">
        <f>INDEX(product!$A$1:$G$49,MATCH(Orders!D250,product!$A$1:$A$49,0),4)</f>
        <v>1</v>
      </c>
      <c r="N250" s="5">
        <f>INDEX(product!$A$1:$G$49,MATCH(Orders!D250,product!$A$1:$A$49,0),5)</f>
        <v>9.9499999999999993</v>
      </c>
      <c r="O250" s="5">
        <f t="shared" si="15"/>
        <v>9.9499999999999993</v>
      </c>
      <c r="P250" s="11">
        <f t="shared" si="14"/>
        <v>1</v>
      </c>
      <c r="Q250" s="11"/>
      <c r="XFD250" s="35" t="s">
        <v>1942</v>
      </c>
    </row>
    <row r="251" spans="1:17 16384:16384" x14ac:dyDescent="0.25">
      <c r="A251" s="1" t="s">
        <v>526</v>
      </c>
      <c r="B251" s="3">
        <v>43861</v>
      </c>
      <c r="C251" s="1" t="s">
        <v>527</v>
      </c>
      <c r="D251" t="s">
        <v>145</v>
      </c>
      <c r="E251" s="13">
        <v>1</v>
      </c>
      <c r="F251" t="str">
        <f>INDEX(customer!A$1:I$1001,MATCH(Orders!C251,customer!A$1:A$1001,0),2)</f>
        <v>Zacharias Kiffe</v>
      </c>
      <c r="G251" s="33" t="str">
        <f>IF(INDEX(customer!A$1:I$1001,MATCH(Orders!C251,customer!A$1:A$1001,0),3)=0,"--",INDEX(customer!A$1:I$1001,MATCH(Orders!C251,customer!A$1:A$1001,0),3))</f>
        <v>zkiffe74@cyberchimps.com</v>
      </c>
      <c r="H251" t="str">
        <f>INDEX(customer!A$1:I$1001,MATCH(Orders!C251,customer!A$1:A$1001,0),7)</f>
        <v>United States</v>
      </c>
      <c r="I251" t="str">
        <f>INDEX(product!$A$1:$G$49,MATCH(Orders!D251,product!$A$1:$A$49,0),2)</f>
        <v>Lib</v>
      </c>
      <c r="J251" t="str">
        <f t="shared" si="12"/>
        <v>Liberica</v>
      </c>
      <c r="K251" s="11" t="str">
        <f>INDEX(product!$A$1:$G$49,MATCH(Orders!D251,product!$A$1:$A$49,0),3)</f>
        <v>L</v>
      </c>
      <c r="L251" t="str">
        <f t="shared" si="13"/>
        <v>Light</v>
      </c>
      <c r="M251" s="4">
        <f>INDEX(product!$A$1:$G$49,MATCH(Orders!D251,product!$A$1:$A$49,0),4)</f>
        <v>1</v>
      </c>
      <c r="N251" s="5">
        <f>INDEX(product!$A$1:$G$49,MATCH(Orders!D251,product!$A$1:$A$49,0),5)</f>
        <v>15.85</v>
      </c>
      <c r="O251" s="5">
        <f t="shared" si="15"/>
        <v>15.85</v>
      </c>
      <c r="P251" s="11">
        <f t="shared" si="14"/>
        <v>1</v>
      </c>
      <c r="Q251" s="11"/>
      <c r="XFD251" s="35" t="s">
        <v>1942</v>
      </c>
    </row>
    <row r="252" spans="1:17 16384:16384" x14ac:dyDescent="0.25">
      <c r="A252" s="1" t="s">
        <v>528</v>
      </c>
      <c r="B252" s="3">
        <v>43879</v>
      </c>
      <c r="C252" s="1" t="s">
        <v>529</v>
      </c>
      <c r="D252" t="s">
        <v>175</v>
      </c>
      <c r="E252" s="13">
        <v>1</v>
      </c>
      <c r="F252" t="str">
        <f>INDEX(customer!A$1:I$1001,MATCH(Orders!C252,customer!A$1:A$1001,0),2)</f>
        <v>Mercedes Acott</v>
      </c>
      <c r="G252" s="33" t="str">
        <f>IF(INDEX(customer!A$1:I$1001,MATCH(Orders!C252,customer!A$1:A$1001,0),3)=0,"--",INDEX(customer!A$1:I$1001,MATCH(Orders!C252,customer!A$1:A$1001,0),3))</f>
        <v>macott6y@pagesperso-orange.fr</v>
      </c>
      <c r="H252" t="str">
        <f>INDEX(customer!A$1:I$1001,MATCH(Orders!C252,customer!A$1:A$1001,0),7)</f>
        <v>United States</v>
      </c>
      <c r="I252" t="str">
        <f>INDEX(product!$A$1:$G$49,MATCH(Orders!D252,product!$A$1:$A$49,0),2)</f>
        <v>Rob</v>
      </c>
      <c r="J252" t="str">
        <f t="shared" si="12"/>
        <v>Robusta</v>
      </c>
      <c r="K252" s="11" t="str">
        <f>INDEX(product!$A$1:$G$49,MATCH(Orders!D252,product!$A$1:$A$49,0),3)</f>
        <v>M</v>
      </c>
      <c r="L252" t="str">
        <f t="shared" si="13"/>
        <v>Medium</v>
      </c>
      <c r="M252" s="4">
        <f>INDEX(product!$A$1:$G$49,MATCH(Orders!D252,product!$A$1:$A$49,0),4)</f>
        <v>0.2</v>
      </c>
      <c r="N252" s="5">
        <f>INDEX(product!$A$1:$G$49,MATCH(Orders!D252,product!$A$1:$A$49,0),5)</f>
        <v>2.9849999999999999</v>
      </c>
      <c r="O252" s="5">
        <f t="shared" si="15"/>
        <v>2.9849999999999999</v>
      </c>
      <c r="P252" s="11">
        <f t="shared" si="14"/>
        <v>1</v>
      </c>
      <c r="Q252" s="11"/>
      <c r="XFD252" s="35" t="s">
        <v>1942</v>
      </c>
    </row>
    <row r="253" spans="1:17 16384:16384" x14ac:dyDescent="0.25">
      <c r="A253" s="1" t="s">
        <v>530</v>
      </c>
      <c r="B253" s="3">
        <v>44360</v>
      </c>
      <c r="C253" s="1" t="s">
        <v>531</v>
      </c>
      <c r="D253" t="s">
        <v>22</v>
      </c>
      <c r="E253" s="13">
        <v>5</v>
      </c>
      <c r="F253" t="str">
        <f>INDEX(customer!A$1:I$1001,MATCH(Orders!C253,customer!A$1:A$1001,0),2)</f>
        <v>Connor Heaviside</v>
      </c>
      <c r="G253" s="33" t="str">
        <f>IF(INDEX(customer!A$1:I$1001,MATCH(Orders!C253,customer!A$1:A$1001,0),3)=0,"--",INDEX(customer!A$1:I$1001,MATCH(Orders!C253,customer!A$1:A$1001,0),3))</f>
        <v>cheaviside6z@rediff.com</v>
      </c>
      <c r="H253" t="str">
        <f>INDEX(customer!A$1:I$1001,MATCH(Orders!C253,customer!A$1:A$1001,0),7)</f>
        <v>United States</v>
      </c>
      <c r="I253" t="str">
        <f>INDEX(product!$A$1:$G$49,MATCH(Orders!D253,product!$A$1:$A$49,0),2)</f>
        <v>Exc</v>
      </c>
      <c r="J253" t="str">
        <f t="shared" si="12"/>
        <v>Excelsa</v>
      </c>
      <c r="K253" s="11" t="str">
        <f>INDEX(product!$A$1:$G$49,MATCH(Orders!D253,product!$A$1:$A$49,0),3)</f>
        <v>M</v>
      </c>
      <c r="L253" t="str">
        <f t="shared" si="13"/>
        <v>Medium</v>
      </c>
      <c r="M253" s="4">
        <f>INDEX(product!$A$1:$G$49,MATCH(Orders!D253,product!$A$1:$A$49,0),4)</f>
        <v>1</v>
      </c>
      <c r="N253" s="5">
        <f>INDEX(product!$A$1:$G$49,MATCH(Orders!D253,product!$A$1:$A$49,0),5)</f>
        <v>13.75</v>
      </c>
      <c r="O253" s="5">
        <f t="shared" si="15"/>
        <v>68.75</v>
      </c>
      <c r="P253" s="11">
        <f t="shared" si="14"/>
        <v>1</v>
      </c>
      <c r="Q253" s="11"/>
      <c r="XFD253" s="35" t="s">
        <v>1942</v>
      </c>
    </row>
    <row r="254" spans="1:17 16384:16384" x14ac:dyDescent="0.25">
      <c r="A254" s="1" t="s">
        <v>532</v>
      </c>
      <c r="B254" s="3">
        <v>44779</v>
      </c>
      <c r="C254" s="1" t="s">
        <v>533</v>
      </c>
      <c r="D254" t="s">
        <v>40</v>
      </c>
      <c r="E254" s="13">
        <v>3</v>
      </c>
      <c r="F254" t="str">
        <f>INDEX(customer!A$1:I$1001,MATCH(Orders!C254,customer!A$1:A$1001,0),2)</f>
        <v>Devy Bulbrook</v>
      </c>
      <c r="G254" s="33" t="str">
        <f>IF(INDEX(customer!A$1:I$1001,MATCH(Orders!C254,customer!A$1:A$1001,0),3)=0,"--",INDEX(customer!A$1:I$1001,MATCH(Orders!C254,customer!A$1:A$1001,0),3))</f>
        <v>--</v>
      </c>
      <c r="H254" t="str">
        <f>INDEX(customer!A$1:I$1001,MATCH(Orders!C254,customer!A$1:A$1001,0),7)</f>
        <v>United States</v>
      </c>
      <c r="I254" t="str">
        <f>INDEX(product!$A$1:$G$49,MATCH(Orders!D254,product!$A$1:$A$49,0),2)</f>
        <v>Ara</v>
      </c>
      <c r="J254" t="str">
        <f t="shared" si="12"/>
        <v>Arabica</v>
      </c>
      <c r="K254" s="11" t="str">
        <f>INDEX(product!$A$1:$G$49,MATCH(Orders!D254,product!$A$1:$A$49,0),3)</f>
        <v>D</v>
      </c>
      <c r="L254" t="str">
        <f t="shared" si="13"/>
        <v>Dark</v>
      </c>
      <c r="M254" s="4">
        <f>INDEX(product!$A$1:$G$49,MATCH(Orders!D254,product!$A$1:$A$49,0),4)</f>
        <v>1</v>
      </c>
      <c r="N254" s="5">
        <f>INDEX(product!$A$1:$G$49,MATCH(Orders!D254,product!$A$1:$A$49,0),5)</f>
        <v>9.9499999999999993</v>
      </c>
      <c r="O254" s="5">
        <f t="shared" si="15"/>
        <v>29.849999999999998</v>
      </c>
      <c r="P254" s="11">
        <f t="shared" si="14"/>
        <v>0</v>
      </c>
      <c r="Q254" s="11"/>
      <c r="XFD254" s="35" t="s">
        <v>1951</v>
      </c>
    </row>
    <row r="255" spans="1:17 16384:16384" x14ac:dyDescent="0.25">
      <c r="A255" s="1" t="s">
        <v>534</v>
      </c>
      <c r="B255" s="3">
        <v>44523</v>
      </c>
      <c r="C255" s="1" t="s">
        <v>535</v>
      </c>
      <c r="D255" t="s">
        <v>109</v>
      </c>
      <c r="E255" s="13">
        <v>4</v>
      </c>
      <c r="F255" t="str">
        <f>INDEX(customer!A$1:I$1001,MATCH(Orders!C255,customer!A$1:A$1001,0),2)</f>
        <v>Leia Kernan</v>
      </c>
      <c r="G255" s="33" t="str">
        <f>IF(INDEX(customer!A$1:I$1001,MATCH(Orders!C255,customer!A$1:A$1001,0),3)=0,"--",INDEX(customer!A$1:I$1001,MATCH(Orders!C255,customer!A$1:A$1001,0),3))</f>
        <v>lkernan71@wsj.com</v>
      </c>
      <c r="H255" t="str">
        <f>INDEX(customer!A$1:I$1001,MATCH(Orders!C255,customer!A$1:A$1001,0),7)</f>
        <v>United States</v>
      </c>
      <c r="I255" t="str">
        <f>INDEX(product!$A$1:$G$49,MATCH(Orders!D255,product!$A$1:$A$49,0),2)</f>
        <v>Lib</v>
      </c>
      <c r="J255" t="str">
        <f t="shared" si="12"/>
        <v>Liberica</v>
      </c>
      <c r="K255" s="11" t="str">
        <f>INDEX(product!$A$1:$G$49,MATCH(Orders!D255,product!$A$1:$A$49,0),3)</f>
        <v>M</v>
      </c>
      <c r="L255" t="str">
        <f t="shared" si="13"/>
        <v>Medium</v>
      </c>
      <c r="M255" s="4">
        <f>INDEX(product!$A$1:$G$49,MATCH(Orders!D255,product!$A$1:$A$49,0),4)</f>
        <v>1</v>
      </c>
      <c r="N255" s="5">
        <f>INDEX(product!$A$1:$G$49,MATCH(Orders!D255,product!$A$1:$A$49,0),5)</f>
        <v>14.55</v>
      </c>
      <c r="O255" s="5">
        <f t="shared" si="15"/>
        <v>58.2</v>
      </c>
      <c r="P255" s="11">
        <f t="shared" si="14"/>
        <v>0</v>
      </c>
      <c r="Q255" s="11"/>
      <c r="XFD255" s="35" t="s">
        <v>1951</v>
      </c>
    </row>
    <row r="256" spans="1:17 16384:16384" x14ac:dyDescent="0.25">
      <c r="A256" s="1" t="s">
        <v>536</v>
      </c>
      <c r="B256" s="3">
        <v>44482</v>
      </c>
      <c r="C256" s="1" t="s">
        <v>537</v>
      </c>
      <c r="D256" t="s">
        <v>170</v>
      </c>
      <c r="E256" s="13">
        <v>4</v>
      </c>
      <c r="F256" t="str">
        <f>INDEX(customer!A$1:I$1001,MATCH(Orders!C256,customer!A$1:A$1001,0),2)</f>
        <v>Rosaline McLae</v>
      </c>
      <c r="G256" s="33" t="str">
        <f>IF(INDEX(customer!A$1:I$1001,MATCH(Orders!C256,customer!A$1:A$1001,0),3)=0,"--",INDEX(customer!A$1:I$1001,MATCH(Orders!C256,customer!A$1:A$1001,0),3))</f>
        <v>rmclae72@dailymotion.com</v>
      </c>
      <c r="H256" t="str">
        <f>INDEX(customer!A$1:I$1001,MATCH(Orders!C256,customer!A$1:A$1001,0),7)</f>
        <v>United Kingdom</v>
      </c>
      <c r="I256" t="str">
        <f>INDEX(product!$A$1:$G$49,MATCH(Orders!D256,product!$A$1:$A$49,0),2)</f>
        <v>Rob</v>
      </c>
      <c r="J256" t="str">
        <f t="shared" si="12"/>
        <v>Robusta</v>
      </c>
      <c r="K256" s="11" t="str">
        <f>INDEX(product!$A$1:$G$49,MATCH(Orders!D256,product!$A$1:$A$49,0),3)</f>
        <v>L</v>
      </c>
      <c r="L256" t="str">
        <f t="shared" si="13"/>
        <v>Light</v>
      </c>
      <c r="M256" s="4">
        <f>INDEX(product!$A$1:$G$49,MATCH(Orders!D256,product!$A$1:$A$49,0),4)</f>
        <v>0.5</v>
      </c>
      <c r="N256" s="5">
        <f>INDEX(product!$A$1:$G$49,MATCH(Orders!D256,product!$A$1:$A$49,0),5)</f>
        <v>7.169999999999999</v>
      </c>
      <c r="O256" s="5">
        <f t="shared" si="15"/>
        <v>28.679999999999996</v>
      </c>
      <c r="P256" s="11">
        <f t="shared" si="14"/>
        <v>0</v>
      </c>
      <c r="Q256" s="11"/>
      <c r="XFD256" s="35" t="s">
        <v>1951</v>
      </c>
    </row>
    <row r="257" spans="1:17 16384:16384" x14ac:dyDescent="0.25">
      <c r="A257" s="1" t="s">
        <v>538</v>
      </c>
      <c r="B257" s="3">
        <v>44439</v>
      </c>
      <c r="C257" s="1" t="s">
        <v>539</v>
      </c>
      <c r="D257" t="s">
        <v>170</v>
      </c>
      <c r="E257" s="13">
        <v>3</v>
      </c>
      <c r="F257" t="str">
        <f>INDEX(customer!A$1:I$1001,MATCH(Orders!C257,customer!A$1:A$1001,0),2)</f>
        <v>Cleve Blowfelde</v>
      </c>
      <c r="G257" s="33" t="str">
        <f>IF(INDEX(customer!A$1:I$1001,MATCH(Orders!C257,customer!A$1:A$1001,0),3)=0,"--",INDEX(customer!A$1:I$1001,MATCH(Orders!C257,customer!A$1:A$1001,0),3))</f>
        <v>cblowfelde73@ustream.tv</v>
      </c>
      <c r="H257" t="str">
        <f>INDEX(customer!A$1:I$1001,MATCH(Orders!C257,customer!A$1:A$1001,0),7)</f>
        <v>United States</v>
      </c>
      <c r="I257" t="str">
        <f>INDEX(product!$A$1:$G$49,MATCH(Orders!D257,product!$A$1:$A$49,0),2)</f>
        <v>Rob</v>
      </c>
      <c r="J257" t="str">
        <f t="shared" si="12"/>
        <v>Robusta</v>
      </c>
      <c r="K257" s="11" t="str">
        <f>INDEX(product!$A$1:$G$49,MATCH(Orders!D257,product!$A$1:$A$49,0),3)</f>
        <v>L</v>
      </c>
      <c r="L257" t="str">
        <f t="shared" si="13"/>
        <v>Light</v>
      </c>
      <c r="M257" s="4">
        <f>INDEX(product!$A$1:$G$49,MATCH(Orders!D257,product!$A$1:$A$49,0),4)</f>
        <v>0.5</v>
      </c>
      <c r="N257" s="5">
        <f>INDEX(product!$A$1:$G$49,MATCH(Orders!D257,product!$A$1:$A$49,0),5)</f>
        <v>7.169999999999999</v>
      </c>
      <c r="O257" s="5">
        <f t="shared" si="15"/>
        <v>21.509999999999998</v>
      </c>
      <c r="P257" s="11">
        <f t="shared" si="14"/>
        <v>0</v>
      </c>
      <c r="Q257" s="11"/>
      <c r="XFD257" s="35" t="s">
        <v>1951</v>
      </c>
    </row>
    <row r="258" spans="1:17 16384:16384" x14ac:dyDescent="0.25">
      <c r="A258" s="1" t="s">
        <v>540</v>
      </c>
      <c r="B258" s="3">
        <v>43846</v>
      </c>
      <c r="C258" s="1" t="s">
        <v>527</v>
      </c>
      <c r="D258" t="s">
        <v>91</v>
      </c>
      <c r="E258" s="13">
        <v>2</v>
      </c>
      <c r="F258" t="str">
        <f>INDEX(customer!A$1:I$1001,MATCH(Orders!C258,customer!A$1:A$1001,0),2)</f>
        <v>Zacharias Kiffe</v>
      </c>
      <c r="G258" s="33" t="str">
        <f>IF(INDEX(customer!A$1:I$1001,MATCH(Orders!C258,customer!A$1:A$1001,0),3)=0,"--",INDEX(customer!A$1:I$1001,MATCH(Orders!C258,customer!A$1:A$1001,0),3))</f>
        <v>zkiffe74@cyberchimps.com</v>
      </c>
      <c r="H258" t="str">
        <f>INDEX(customer!A$1:I$1001,MATCH(Orders!C258,customer!A$1:A$1001,0),7)</f>
        <v>United States</v>
      </c>
      <c r="I258" t="str">
        <f>INDEX(product!$A$1:$G$49,MATCH(Orders!D258,product!$A$1:$A$49,0),2)</f>
        <v>Lib</v>
      </c>
      <c r="J258" t="str">
        <f t="shared" ref="J258:J321" si="16">VLOOKUP(I258,Y$1048570:Z$1048573,2,FALSE)</f>
        <v>Liberica</v>
      </c>
      <c r="K258" s="11" t="str">
        <f>INDEX(product!$A$1:$G$49,MATCH(Orders!D258,product!$A$1:$A$49,0),3)</f>
        <v>M</v>
      </c>
      <c r="L258" t="str">
        <f t="shared" ref="L258:L321" si="17">VLOOKUP(K258,AA$1048570:AB$1048572,2,FALSE)</f>
        <v>Medium</v>
      </c>
      <c r="M258" s="4">
        <f>INDEX(product!$A$1:$G$49,MATCH(Orders!D258,product!$A$1:$A$49,0),4)</f>
        <v>0.5</v>
      </c>
      <c r="N258" s="5">
        <f>INDEX(product!$A$1:$G$49,MATCH(Orders!D258,product!$A$1:$A$49,0),5)</f>
        <v>8.73</v>
      </c>
      <c r="O258" s="5">
        <f t="shared" si="15"/>
        <v>17.46</v>
      </c>
      <c r="P258" s="11">
        <f t="shared" ref="P258:P321" si="18">IF(XFD258="Yes",1,0)</f>
        <v>1</v>
      </c>
      <c r="Q258" s="11"/>
      <c r="XFD258" s="35" t="s">
        <v>1942</v>
      </c>
    </row>
    <row r="259" spans="1:17 16384:16384" x14ac:dyDescent="0.25">
      <c r="A259" s="1" t="s">
        <v>541</v>
      </c>
      <c r="B259" s="3">
        <v>44676</v>
      </c>
      <c r="C259" s="1" t="s">
        <v>542</v>
      </c>
      <c r="D259" t="s">
        <v>543</v>
      </c>
      <c r="E259" s="13">
        <v>1</v>
      </c>
      <c r="F259" t="str">
        <f>INDEX(customer!A$1:I$1001,MATCH(Orders!C259,customer!A$1:A$1001,0),2)</f>
        <v>Denyse O'Calleran</v>
      </c>
      <c r="G259" s="33" t="str">
        <f>IF(INDEX(customer!A$1:I$1001,MATCH(Orders!C259,customer!A$1:A$1001,0),3)=0,"--",INDEX(customer!A$1:I$1001,MATCH(Orders!C259,customer!A$1:A$1001,0),3))</f>
        <v>docalleran75@ucla.edu</v>
      </c>
      <c r="H259" t="str">
        <f>INDEX(customer!A$1:I$1001,MATCH(Orders!C259,customer!A$1:A$1001,0),7)</f>
        <v>United States</v>
      </c>
      <c r="I259" t="str">
        <f>INDEX(product!$A$1:$G$49,MATCH(Orders!D259,product!$A$1:$A$49,0),2)</f>
        <v>Exc</v>
      </c>
      <c r="J259" t="str">
        <f t="shared" si="16"/>
        <v>Excelsa</v>
      </c>
      <c r="K259" s="11" t="str">
        <f>INDEX(product!$A$1:$G$49,MATCH(Orders!D259,product!$A$1:$A$49,0),3)</f>
        <v>D</v>
      </c>
      <c r="L259" t="str">
        <f t="shared" si="17"/>
        <v>Dark</v>
      </c>
      <c r="M259" s="4">
        <f>INDEX(product!$A$1:$G$49,MATCH(Orders!D259,product!$A$1:$A$49,0),4)</f>
        <v>2.5</v>
      </c>
      <c r="N259" s="5">
        <f>INDEX(product!$A$1:$G$49,MATCH(Orders!D259,product!$A$1:$A$49,0),5)</f>
        <v>27.945</v>
      </c>
      <c r="O259" s="5">
        <f t="shared" ref="O259:O322" si="19">N259*E259</f>
        <v>27.945</v>
      </c>
      <c r="P259" s="11">
        <f t="shared" si="18"/>
        <v>1</v>
      </c>
      <c r="Q259" s="11"/>
      <c r="XFD259" s="35" t="s">
        <v>1942</v>
      </c>
    </row>
    <row r="260" spans="1:17 16384:16384" x14ac:dyDescent="0.25">
      <c r="A260" s="1" t="s">
        <v>544</v>
      </c>
      <c r="B260" s="3">
        <v>44513</v>
      </c>
      <c r="C260" s="1" t="s">
        <v>545</v>
      </c>
      <c r="D260" t="s">
        <v>543</v>
      </c>
      <c r="E260" s="13">
        <v>5</v>
      </c>
      <c r="F260" t="str">
        <f>INDEX(customer!A$1:I$1001,MATCH(Orders!C260,customer!A$1:A$1001,0),2)</f>
        <v>Cobby Cromwell</v>
      </c>
      <c r="G260" s="33" t="str">
        <f>IF(INDEX(customer!A$1:I$1001,MATCH(Orders!C260,customer!A$1:A$1001,0),3)=0,"--",INDEX(customer!A$1:I$1001,MATCH(Orders!C260,customer!A$1:A$1001,0),3))</f>
        <v>ccromwell76@desdev.cn</v>
      </c>
      <c r="H260" t="str">
        <f>INDEX(customer!A$1:I$1001,MATCH(Orders!C260,customer!A$1:A$1001,0),7)</f>
        <v>United States</v>
      </c>
      <c r="I260" t="str">
        <f>INDEX(product!$A$1:$G$49,MATCH(Orders!D260,product!$A$1:$A$49,0),2)</f>
        <v>Exc</v>
      </c>
      <c r="J260" t="str">
        <f t="shared" si="16"/>
        <v>Excelsa</v>
      </c>
      <c r="K260" s="11" t="str">
        <f>INDEX(product!$A$1:$G$49,MATCH(Orders!D260,product!$A$1:$A$49,0),3)</f>
        <v>D</v>
      </c>
      <c r="L260" t="str">
        <f t="shared" si="17"/>
        <v>Dark</v>
      </c>
      <c r="M260" s="4">
        <f>INDEX(product!$A$1:$G$49,MATCH(Orders!D260,product!$A$1:$A$49,0),4)</f>
        <v>2.5</v>
      </c>
      <c r="N260" s="5">
        <f>INDEX(product!$A$1:$G$49,MATCH(Orders!D260,product!$A$1:$A$49,0),5)</f>
        <v>27.945</v>
      </c>
      <c r="O260" s="5">
        <f t="shared" si="19"/>
        <v>139.72499999999999</v>
      </c>
      <c r="P260" s="11">
        <f t="shared" si="18"/>
        <v>0</v>
      </c>
      <c r="Q260" s="11"/>
      <c r="XFD260" s="35" t="s">
        <v>1951</v>
      </c>
    </row>
    <row r="261" spans="1:17 16384:16384" x14ac:dyDescent="0.25">
      <c r="A261" s="1" t="s">
        <v>546</v>
      </c>
      <c r="B261" s="3">
        <v>44355</v>
      </c>
      <c r="C261" s="1" t="s">
        <v>547</v>
      </c>
      <c r="D261" t="s">
        <v>175</v>
      </c>
      <c r="E261" s="13">
        <v>2</v>
      </c>
      <c r="F261" t="str">
        <f>INDEX(customer!A$1:I$1001,MATCH(Orders!C261,customer!A$1:A$1001,0),2)</f>
        <v>Irv Hay</v>
      </c>
      <c r="G261" s="33" t="str">
        <f>IF(INDEX(customer!A$1:I$1001,MATCH(Orders!C261,customer!A$1:A$1001,0),3)=0,"--",INDEX(customer!A$1:I$1001,MATCH(Orders!C261,customer!A$1:A$1001,0),3))</f>
        <v>ihay77@lulu.com</v>
      </c>
      <c r="H261" t="str">
        <f>INDEX(customer!A$1:I$1001,MATCH(Orders!C261,customer!A$1:A$1001,0),7)</f>
        <v>United Kingdom</v>
      </c>
      <c r="I261" t="str">
        <f>INDEX(product!$A$1:$G$49,MATCH(Orders!D261,product!$A$1:$A$49,0),2)</f>
        <v>Rob</v>
      </c>
      <c r="J261" t="str">
        <f t="shared" si="16"/>
        <v>Robusta</v>
      </c>
      <c r="K261" s="11" t="str">
        <f>INDEX(product!$A$1:$G$49,MATCH(Orders!D261,product!$A$1:$A$49,0),3)</f>
        <v>M</v>
      </c>
      <c r="L261" t="str">
        <f t="shared" si="17"/>
        <v>Medium</v>
      </c>
      <c r="M261" s="4">
        <f>INDEX(product!$A$1:$G$49,MATCH(Orders!D261,product!$A$1:$A$49,0),4)</f>
        <v>0.2</v>
      </c>
      <c r="N261" s="5">
        <f>INDEX(product!$A$1:$G$49,MATCH(Orders!D261,product!$A$1:$A$49,0),5)</f>
        <v>2.9849999999999999</v>
      </c>
      <c r="O261" s="5">
        <f t="shared" si="19"/>
        <v>5.97</v>
      </c>
      <c r="P261" s="11">
        <f t="shared" si="18"/>
        <v>0</v>
      </c>
      <c r="Q261" s="11"/>
      <c r="XFD261" s="35" t="s">
        <v>1951</v>
      </c>
    </row>
    <row r="262" spans="1:17 16384:16384" x14ac:dyDescent="0.25">
      <c r="A262" s="1" t="s">
        <v>548</v>
      </c>
      <c r="B262" s="3">
        <v>44156</v>
      </c>
      <c r="C262" s="1" t="s">
        <v>549</v>
      </c>
      <c r="D262" t="s">
        <v>23</v>
      </c>
      <c r="E262" s="13">
        <v>1</v>
      </c>
      <c r="F262" t="str">
        <f>INDEX(customer!A$1:I$1001,MATCH(Orders!C262,customer!A$1:A$1001,0),2)</f>
        <v>Tani Taffarello</v>
      </c>
      <c r="G262" s="33" t="str">
        <f>IF(INDEX(customer!A$1:I$1001,MATCH(Orders!C262,customer!A$1:A$1001,0),3)=0,"--",INDEX(customer!A$1:I$1001,MATCH(Orders!C262,customer!A$1:A$1001,0),3))</f>
        <v>ttaffarello78@sciencedaily.com</v>
      </c>
      <c r="H262" t="str">
        <f>INDEX(customer!A$1:I$1001,MATCH(Orders!C262,customer!A$1:A$1001,0),7)</f>
        <v>United States</v>
      </c>
      <c r="I262" t="str">
        <f>INDEX(product!$A$1:$G$49,MATCH(Orders!D262,product!$A$1:$A$49,0),2)</f>
        <v>Rob</v>
      </c>
      <c r="J262" t="str">
        <f t="shared" si="16"/>
        <v>Robusta</v>
      </c>
      <c r="K262" s="11" t="str">
        <f>INDEX(product!$A$1:$G$49,MATCH(Orders!D262,product!$A$1:$A$49,0),3)</f>
        <v>L</v>
      </c>
      <c r="L262" t="str">
        <f t="shared" si="17"/>
        <v>Light</v>
      </c>
      <c r="M262" s="4">
        <f>INDEX(product!$A$1:$G$49,MATCH(Orders!D262,product!$A$1:$A$49,0),4)</f>
        <v>2.5</v>
      </c>
      <c r="N262" s="5">
        <f>INDEX(product!$A$1:$G$49,MATCH(Orders!D262,product!$A$1:$A$49,0),5)</f>
        <v>27.484999999999996</v>
      </c>
      <c r="O262" s="5">
        <f t="shared" si="19"/>
        <v>27.484999999999996</v>
      </c>
      <c r="P262" s="11">
        <f t="shared" si="18"/>
        <v>1</v>
      </c>
      <c r="Q262" s="11"/>
      <c r="XFD262" s="35" t="s">
        <v>1942</v>
      </c>
    </row>
    <row r="263" spans="1:17 16384:16384" x14ac:dyDescent="0.25">
      <c r="A263" s="1" t="s">
        <v>550</v>
      </c>
      <c r="B263" s="3">
        <v>43538</v>
      </c>
      <c r="C263" s="1" t="s">
        <v>551</v>
      </c>
      <c r="D263" t="s">
        <v>202</v>
      </c>
      <c r="E263" s="13">
        <v>5</v>
      </c>
      <c r="F263" t="str">
        <f>INDEX(customer!A$1:I$1001,MATCH(Orders!C263,customer!A$1:A$1001,0),2)</f>
        <v>Monique Canty</v>
      </c>
      <c r="G263" s="33" t="str">
        <f>IF(INDEX(customer!A$1:I$1001,MATCH(Orders!C263,customer!A$1:A$1001,0),3)=0,"--",INDEX(customer!A$1:I$1001,MATCH(Orders!C263,customer!A$1:A$1001,0),3))</f>
        <v>mcanty79@jigsy.com</v>
      </c>
      <c r="H263" t="str">
        <f>INDEX(customer!A$1:I$1001,MATCH(Orders!C263,customer!A$1:A$1001,0),7)</f>
        <v>United States</v>
      </c>
      <c r="I263" t="str">
        <f>INDEX(product!$A$1:$G$49,MATCH(Orders!D263,product!$A$1:$A$49,0),2)</f>
        <v>Rob</v>
      </c>
      <c r="J263" t="str">
        <f t="shared" si="16"/>
        <v>Robusta</v>
      </c>
      <c r="K263" s="11" t="str">
        <f>INDEX(product!$A$1:$G$49,MATCH(Orders!D263,product!$A$1:$A$49,0),3)</f>
        <v>L</v>
      </c>
      <c r="L263" t="str">
        <f t="shared" si="17"/>
        <v>Light</v>
      </c>
      <c r="M263" s="4">
        <f>INDEX(product!$A$1:$G$49,MATCH(Orders!D263,product!$A$1:$A$49,0),4)</f>
        <v>1</v>
      </c>
      <c r="N263" s="5">
        <f>INDEX(product!$A$1:$G$49,MATCH(Orders!D263,product!$A$1:$A$49,0),5)</f>
        <v>11.95</v>
      </c>
      <c r="O263" s="5">
        <f t="shared" si="19"/>
        <v>59.75</v>
      </c>
      <c r="P263" s="11">
        <f t="shared" si="18"/>
        <v>1</v>
      </c>
      <c r="Q263" s="11"/>
      <c r="XFD263" s="35" t="s">
        <v>1942</v>
      </c>
    </row>
    <row r="264" spans="1:17 16384:16384" x14ac:dyDescent="0.25">
      <c r="A264" s="1" t="s">
        <v>552</v>
      </c>
      <c r="B264" s="3">
        <v>43693</v>
      </c>
      <c r="C264" s="1" t="s">
        <v>553</v>
      </c>
      <c r="D264" t="s">
        <v>22</v>
      </c>
      <c r="E264" s="13">
        <v>3</v>
      </c>
      <c r="F264" t="str">
        <f>INDEX(customer!A$1:I$1001,MATCH(Orders!C264,customer!A$1:A$1001,0),2)</f>
        <v>Javier Kopke</v>
      </c>
      <c r="G264" s="33" t="str">
        <f>IF(INDEX(customer!A$1:I$1001,MATCH(Orders!C264,customer!A$1:A$1001,0),3)=0,"--",INDEX(customer!A$1:I$1001,MATCH(Orders!C264,customer!A$1:A$1001,0),3))</f>
        <v>jkopke7a@auda.org.au</v>
      </c>
      <c r="H264" t="str">
        <f>INDEX(customer!A$1:I$1001,MATCH(Orders!C264,customer!A$1:A$1001,0),7)</f>
        <v>United States</v>
      </c>
      <c r="I264" t="str">
        <f>INDEX(product!$A$1:$G$49,MATCH(Orders!D264,product!$A$1:$A$49,0),2)</f>
        <v>Exc</v>
      </c>
      <c r="J264" t="str">
        <f t="shared" si="16"/>
        <v>Excelsa</v>
      </c>
      <c r="K264" s="11" t="str">
        <f>INDEX(product!$A$1:$G$49,MATCH(Orders!D264,product!$A$1:$A$49,0),3)</f>
        <v>M</v>
      </c>
      <c r="L264" t="str">
        <f t="shared" si="17"/>
        <v>Medium</v>
      </c>
      <c r="M264" s="4">
        <f>INDEX(product!$A$1:$G$49,MATCH(Orders!D264,product!$A$1:$A$49,0),4)</f>
        <v>1</v>
      </c>
      <c r="N264" s="5">
        <f>INDEX(product!$A$1:$G$49,MATCH(Orders!D264,product!$A$1:$A$49,0),5)</f>
        <v>13.75</v>
      </c>
      <c r="O264" s="5">
        <f t="shared" si="19"/>
        <v>41.25</v>
      </c>
      <c r="P264" s="11">
        <f t="shared" si="18"/>
        <v>0</v>
      </c>
      <c r="Q264" s="11"/>
      <c r="XFD264" s="35" t="s">
        <v>1951</v>
      </c>
    </row>
    <row r="265" spans="1:17 16384:16384" x14ac:dyDescent="0.25">
      <c r="A265" s="1" t="s">
        <v>554</v>
      </c>
      <c r="B265" s="3">
        <v>43577</v>
      </c>
      <c r="C265" s="1" t="s">
        <v>555</v>
      </c>
      <c r="D265" t="s">
        <v>210</v>
      </c>
      <c r="E265" s="13">
        <v>4</v>
      </c>
      <c r="F265" t="str">
        <f>INDEX(customer!A$1:I$1001,MATCH(Orders!C265,customer!A$1:A$1001,0),2)</f>
        <v>Mar McIver</v>
      </c>
      <c r="G265" s="33" t="str">
        <f>IF(INDEX(customer!A$1:I$1001,MATCH(Orders!C265,customer!A$1:A$1001,0),3)=0,"--",INDEX(customer!A$1:I$1001,MATCH(Orders!C265,customer!A$1:A$1001,0),3))</f>
        <v>--</v>
      </c>
      <c r="H265" t="str">
        <f>INDEX(customer!A$1:I$1001,MATCH(Orders!C265,customer!A$1:A$1001,0),7)</f>
        <v>United States</v>
      </c>
      <c r="I265" t="str">
        <f>INDEX(product!$A$1:$G$49,MATCH(Orders!D265,product!$A$1:$A$49,0),2)</f>
        <v>Lib</v>
      </c>
      <c r="J265" t="str">
        <f t="shared" si="16"/>
        <v>Liberica</v>
      </c>
      <c r="K265" s="11" t="str">
        <f>INDEX(product!$A$1:$G$49,MATCH(Orders!D265,product!$A$1:$A$49,0),3)</f>
        <v>M</v>
      </c>
      <c r="L265" t="str">
        <f t="shared" si="17"/>
        <v>Medium</v>
      </c>
      <c r="M265" s="4">
        <f>INDEX(product!$A$1:$G$49,MATCH(Orders!D265,product!$A$1:$A$49,0),4)</f>
        <v>2.5</v>
      </c>
      <c r="N265" s="5">
        <f>INDEX(product!$A$1:$G$49,MATCH(Orders!D265,product!$A$1:$A$49,0),5)</f>
        <v>33.464999999999996</v>
      </c>
      <c r="O265" s="5">
        <f t="shared" si="19"/>
        <v>133.85999999999999</v>
      </c>
      <c r="P265" s="11">
        <f t="shared" si="18"/>
        <v>0</v>
      </c>
      <c r="Q265" s="11"/>
      <c r="XFD265" s="35" t="s">
        <v>1951</v>
      </c>
    </row>
    <row r="266" spans="1:17 16384:16384" x14ac:dyDescent="0.25">
      <c r="A266" s="1" t="s">
        <v>556</v>
      </c>
      <c r="B266" s="3">
        <v>44683</v>
      </c>
      <c r="C266" s="1" t="s">
        <v>557</v>
      </c>
      <c r="D266" t="s">
        <v>202</v>
      </c>
      <c r="E266" s="13">
        <v>5</v>
      </c>
      <c r="F266" t="str">
        <f>INDEX(customer!A$1:I$1001,MATCH(Orders!C266,customer!A$1:A$1001,0),2)</f>
        <v>Arabella Fransewich</v>
      </c>
      <c r="G266" s="33" t="str">
        <f>IF(INDEX(customer!A$1:I$1001,MATCH(Orders!C266,customer!A$1:A$1001,0),3)=0,"--",INDEX(customer!A$1:I$1001,MATCH(Orders!C266,customer!A$1:A$1001,0),3))</f>
        <v>--</v>
      </c>
      <c r="H266" t="str">
        <f>INDEX(customer!A$1:I$1001,MATCH(Orders!C266,customer!A$1:A$1001,0),7)</f>
        <v>Ireland</v>
      </c>
      <c r="I266" t="str">
        <f>INDEX(product!$A$1:$G$49,MATCH(Orders!D266,product!$A$1:$A$49,0),2)</f>
        <v>Rob</v>
      </c>
      <c r="J266" t="str">
        <f t="shared" si="16"/>
        <v>Robusta</v>
      </c>
      <c r="K266" s="11" t="str">
        <f>INDEX(product!$A$1:$G$49,MATCH(Orders!D266,product!$A$1:$A$49,0),3)</f>
        <v>L</v>
      </c>
      <c r="L266" t="str">
        <f t="shared" si="17"/>
        <v>Light</v>
      </c>
      <c r="M266" s="4">
        <f>INDEX(product!$A$1:$G$49,MATCH(Orders!D266,product!$A$1:$A$49,0),4)</f>
        <v>1</v>
      </c>
      <c r="N266" s="5">
        <f>INDEX(product!$A$1:$G$49,MATCH(Orders!D266,product!$A$1:$A$49,0),5)</f>
        <v>11.95</v>
      </c>
      <c r="O266" s="5">
        <f t="shared" si="19"/>
        <v>59.75</v>
      </c>
      <c r="P266" s="11">
        <f t="shared" si="18"/>
        <v>1</v>
      </c>
      <c r="Q266" s="11"/>
      <c r="XFD266" s="35" t="s">
        <v>1942</v>
      </c>
    </row>
    <row r="267" spans="1:17 16384:16384" x14ac:dyDescent="0.25">
      <c r="A267" s="1" t="s">
        <v>558</v>
      </c>
      <c r="B267" s="3">
        <v>43872</v>
      </c>
      <c r="C267" s="1" t="s">
        <v>559</v>
      </c>
      <c r="D267" t="s">
        <v>85</v>
      </c>
      <c r="E267" s="13">
        <v>1</v>
      </c>
      <c r="F267" t="str">
        <f>INDEX(customer!A$1:I$1001,MATCH(Orders!C267,customer!A$1:A$1001,0),2)</f>
        <v>Violette Hellmore</v>
      </c>
      <c r="G267" s="33" t="str">
        <f>IF(INDEX(customer!A$1:I$1001,MATCH(Orders!C267,customer!A$1:A$1001,0),3)=0,"--",INDEX(customer!A$1:I$1001,MATCH(Orders!C267,customer!A$1:A$1001,0),3))</f>
        <v>vhellmore7d@bbc.co.uk</v>
      </c>
      <c r="H267" t="str">
        <f>INDEX(customer!A$1:I$1001,MATCH(Orders!C267,customer!A$1:A$1001,0),7)</f>
        <v>United States</v>
      </c>
      <c r="I267" t="str">
        <f>INDEX(product!$A$1:$G$49,MATCH(Orders!D267,product!$A$1:$A$49,0),2)</f>
        <v>Ara</v>
      </c>
      <c r="J267" t="str">
        <f t="shared" si="16"/>
        <v>Arabica</v>
      </c>
      <c r="K267" s="11" t="str">
        <f>INDEX(product!$A$1:$G$49,MATCH(Orders!D267,product!$A$1:$A$49,0),3)</f>
        <v>D</v>
      </c>
      <c r="L267" t="str">
        <f t="shared" si="17"/>
        <v>Dark</v>
      </c>
      <c r="M267" s="4">
        <f>INDEX(product!$A$1:$G$49,MATCH(Orders!D267,product!$A$1:$A$49,0),4)</f>
        <v>0.5</v>
      </c>
      <c r="N267" s="5">
        <f>INDEX(product!$A$1:$G$49,MATCH(Orders!D267,product!$A$1:$A$49,0),5)</f>
        <v>5.97</v>
      </c>
      <c r="O267" s="5">
        <f t="shared" si="19"/>
        <v>5.97</v>
      </c>
      <c r="P267" s="11">
        <f t="shared" si="18"/>
        <v>1</v>
      </c>
      <c r="Q267" s="11"/>
      <c r="XFD267" s="35" t="s">
        <v>1942</v>
      </c>
    </row>
    <row r="268" spans="1:17 16384:16384" x14ac:dyDescent="0.25">
      <c r="A268" s="1" t="s">
        <v>560</v>
      </c>
      <c r="B268" s="3">
        <v>44283</v>
      </c>
      <c r="C268" s="1" t="s">
        <v>561</v>
      </c>
      <c r="D268" t="s">
        <v>258</v>
      </c>
      <c r="E268" s="13">
        <v>2</v>
      </c>
      <c r="F268" t="str">
        <f>INDEX(customer!A$1:I$1001,MATCH(Orders!C268,customer!A$1:A$1001,0),2)</f>
        <v>Myles Seawright</v>
      </c>
      <c r="G268" s="33" t="str">
        <f>IF(INDEX(customer!A$1:I$1001,MATCH(Orders!C268,customer!A$1:A$1001,0),3)=0,"--",INDEX(customer!A$1:I$1001,MATCH(Orders!C268,customer!A$1:A$1001,0),3))</f>
        <v>mseawright7e@nbcnews.com</v>
      </c>
      <c r="H268" t="str">
        <f>INDEX(customer!A$1:I$1001,MATCH(Orders!C268,customer!A$1:A$1001,0),7)</f>
        <v>United Kingdom</v>
      </c>
      <c r="I268" t="str">
        <f>INDEX(product!$A$1:$G$49,MATCH(Orders!D268,product!$A$1:$A$49,0),2)</f>
        <v>Exc</v>
      </c>
      <c r="J268" t="str">
        <f t="shared" si="16"/>
        <v>Excelsa</v>
      </c>
      <c r="K268" s="11" t="str">
        <f>INDEX(product!$A$1:$G$49,MATCH(Orders!D268,product!$A$1:$A$49,0),3)</f>
        <v>D</v>
      </c>
      <c r="L268" t="str">
        <f t="shared" si="17"/>
        <v>Dark</v>
      </c>
      <c r="M268" s="4">
        <f>INDEX(product!$A$1:$G$49,MATCH(Orders!D268,product!$A$1:$A$49,0),4)</f>
        <v>1</v>
      </c>
      <c r="N268" s="5">
        <f>INDEX(product!$A$1:$G$49,MATCH(Orders!D268,product!$A$1:$A$49,0),5)</f>
        <v>12.15</v>
      </c>
      <c r="O268" s="5">
        <f t="shared" si="19"/>
        <v>24.3</v>
      </c>
      <c r="P268" s="11">
        <f t="shared" si="18"/>
        <v>0</v>
      </c>
      <c r="Q268" s="11"/>
      <c r="XFD268" s="35" t="s">
        <v>1951</v>
      </c>
    </row>
    <row r="269" spans="1:17 16384:16384" x14ac:dyDescent="0.25">
      <c r="A269" s="1" t="s">
        <v>562</v>
      </c>
      <c r="B269" s="3">
        <v>44324</v>
      </c>
      <c r="C269" s="1" t="s">
        <v>563</v>
      </c>
      <c r="D269" t="s">
        <v>64</v>
      </c>
      <c r="E269" s="13">
        <v>6</v>
      </c>
      <c r="F269" t="str">
        <f>INDEX(customer!A$1:I$1001,MATCH(Orders!C269,customer!A$1:A$1001,0),2)</f>
        <v>Silvana Northeast</v>
      </c>
      <c r="G269" s="33" t="str">
        <f>IF(INDEX(customer!A$1:I$1001,MATCH(Orders!C269,customer!A$1:A$1001,0),3)=0,"--",INDEX(customer!A$1:I$1001,MATCH(Orders!C269,customer!A$1:A$1001,0),3))</f>
        <v>snortheast7f@mashable.com</v>
      </c>
      <c r="H269" t="str">
        <f>INDEX(customer!A$1:I$1001,MATCH(Orders!C269,customer!A$1:A$1001,0),7)</f>
        <v>United States</v>
      </c>
      <c r="I269" t="str">
        <f>INDEX(product!$A$1:$G$49,MATCH(Orders!D269,product!$A$1:$A$49,0),2)</f>
        <v>Exc</v>
      </c>
      <c r="J269" t="str">
        <f t="shared" si="16"/>
        <v>Excelsa</v>
      </c>
      <c r="K269" s="11" t="str">
        <f>INDEX(product!$A$1:$G$49,MATCH(Orders!D269,product!$A$1:$A$49,0),3)</f>
        <v>D</v>
      </c>
      <c r="L269" t="str">
        <f t="shared" si="17"/>
        <v>Dark</v>
      </c>
      <c r="M269" s="4">
        <f>INDEX(product!$A$1:$G$49,MATCH(Orders!D269,product!$A$1:$A$49,0),4)</f>
        <v>0.2</v>
      </c>
      <c r="N269" s="5">
        <f>INDEX(product!$A$1:$G$49,MATCH(Orders!D269,product!$A$1:$A$49,0),5)</f>
        <v>3.645</v>
      </c>
      <c r="O269" s="5">
        <f t="shared" si="19"/>
        <v>21.87</v>
      </c>
      <c r="P269" s="11">
        <f t="shared" si="18"/>
        <v>1</v>
      </c>
      <c r="Q269" s="11"/>
      <c r="XFD269" s="35" t="s">
        <v>1942</v>
      </c>
    </row>
    <row r="270" spans="1:17 16384:16384" x14ac:dyDescent="0.25">
      <c r="A270" s="1" t="s">
        <v>564</v>
      </c>
      <c r="B270" s="3">
        <v>43790</v>
      </c>
      <c r="C270" s="1" t="s">
        <v>451</v>
      </c>
      <c r="D270" t="s">
        <v>40</v>
      </c>
      <c r="E270" s="13">
        <v>2</v>
      </c>
      <c r="F270" t="str">
        <f>INDEX(customer!A$1:I$1001,MATCH(Orders!C270,customer!A$1:A$1001,0),2)</f>
        <v>Anselma Attwater</v>
      </c>
      <c r="G270" s="33" t="str">
        <f>IF(INDEX(customer!A$1:I$1001,MATCH(Orders!C270,customer!A$1:A$1001,0),3)=0,"--",INDEX(customer!A$1:I$1001,MATCH(Orders!C270,customer!A$1:A$1001,0),3))</f>
        <v>aattwater5u@wikia.com</v>
      </c>
      <c r="H270" t="str">
        <f>INDEX(customer!A$1:I$1001,MATCH(Orders!C270,customer!A$1:A$1001,0),7)</f>
        <v>United States</v>
      </c>
      <c r="I270" t="str">
        <f>INDEX(product!$A$1:$G$49,MATCH(Orders!D270,product!$A$1:$A$49,0),2)</f>
        <v>Ara</v>
      </c>
      <c r="J270" t="str">
        <f t="shared" si="16"/>
        <v>Arabica</v>
      </c>
      <c r="K270" s="11" t="str">
        <f>INDEX(product!$A$1:$G$49,MATCH(Orders!D270,product!$A$1:$A$49,0),3)</f>
        <v>D</v>
      </c>
      <c r="L270" t="str">
        <f t="shared" si="17"/>
        <v>Dark</v>
      </c>
      <c r="M270" s="4">
        <f>INDEX(product!$A$1:$G$49,MATCH(Orders!D270,product!$A$1:$A$49,0),4)</f>
        <v>1</v>
      </c>
      <c r="N270" s="5">
        <f>INDEX(product!$A$1:$G$49,MATCH(Orders!D270,product!$A$1:$A$49,0),5)</f>
        <v>9.9499999999999993</v>
      </c>
      <c r="O270" s="5">
        <f t="shared" si="19"/>
        <v>19.899999999999999</v>
      </c>
      <c r="P270" s="11">
        <f t="shared" si="18"/>
        <v>1</v>
      </c>
      <c r="Q270" s="11"/>
      <c r="XFD270" s="35" t="s">
        <v>1942</v>
      </c>
    </row>
    <row r="271" spans="1:17 16384:16384" x14ac:dyDescent="0.25">
      <c r="A271" s="1" t="s">
        <v>565</v>
      </c>
      <c r="B271" s="3">
        <v>44333</v>
      </c>
      <c r="C271" s="1" t="s">
        <v>566</v>
      </c>
      <c r="D271" t="s">
        <v>67</v>
      </c>
      <c r="E271" s="13">
        <v>2</v>
      </c>
      <c r="F271" t="str">
        <f>INDEX(customer!A$1:I$1001,MATCH(Orders!C271,customer!A$1:A$1001,0),2)</f>
        <v>Monica Fearon</v>
      </c>
      <c r="G271" s="33" t="str">
        <f>IF(INDEX(customer!A$1:I$1001,MATCH(Orders!C271,customer!A$1:A$1001,0),3)=0,"--",INDEX(customer!A$1:I$1001,MATCH(Orders!C271,customer!A$1:A$1001,0),3))</f>
        <v>mfearon7h@reverbnation.com</v>
      </c>
      <c r="H271" t="str">
        <f>INDEX(customer!A$1:I$1001,MATCH(Orders!C271,customer!A$1:A$1001,0),7)</f>
        <v>United States</v>
      </c>
      <c r="I271" t="str">
        <f>INDEX(product!$A$1:$G$49,MATCH(Orders!D271,product!$A$1:$A$49,0),2)</f>
        <v>Ara</v>
      </c>
      <c r="J271" t="str">
        <f t="shared" si="16"/>
        <v>Arabica</v>
      </c>
      <c r="K271" s="11" t="str">
        <f>INDEX(product!$A$1:$G$49,MATCH(Orders!D271,product!$A$1:$A$49,0),3)</f>
        <v>D</v>
      </c>
      <c r="L271" t="str">
        <f t="shared" si="17"/>
        <v>Dark</v>
      </c>
      <c r="M271" s="4">
        <f>INDEX(product!$A$1:$G$49,MATCH(Orders!D271,product!$A$1:$A$49,0),4)</f>
        <v>0.2</v>
      </c>
      <c r="N271" s="5">
        <f>INDEX(product!$A$1:$G$49,MATCH(Orders!D271,product!$A$1:$A$49,0),5)</f>
        <v>2.9849999999999999</v>
      </c>
      <c r="O271" s="5">
        <f t="shared" si="19"/>
        <v>5.97</v>
      </c>
      <c r="P271" s="11">
        <f t="shared" si="18"/>
        <v>0</v>
      </c>
      <c r="Q271" s="11"/>
      <c r="XFD271" s="35" t="s">
        <v>1951</v>
      </c>
    </row>
    <row r="272" spans="1:17 16384:16384" x14ac:dyDescent="0.25">
      <c r="A272" s="1" t="s">
        <v>567</v>
      </c>
      <c r="B272" s="3">
        <v>43655</v>
      </c>
      <c r="C272" s="1" t="s">
        <v>568</v>
      </c>
      <c r="D272" t="s">
        <v>29</v>
      </c>
      <c r="E272" s="13">
        <v>1</v>
      </c>
      <c r="F272" t="str">
        <f>INDEX(customer!A$1:I$1001,MATCH(Orders!C272,customer!A$1:A$1001,0),2)</f>
        <v>Barney Chisnell</v>
      </c>
      <c r="G272" s="33" t="str">
        <f>IF(INDEX(customer!A$1:I$1001,MATCH(Orders!C272,customer!A$1:A$1001,0),3)=0,"--",INDEX(customer!A$1:I$1001,MATCH(Orders!C272,customer!A$1:A$1001,0),3))</f>
        <v>--</v>
      </c>
      <c r="H272" t="str">
        <f>INDEX(customer!A$1:I$1001,MATCH(Orders!C272,customer!A$1:A$1001,0),7)</f>
        <v>Ireland</v>
      </c>
      <c r="I272" t="str">
        <f>INDEX(product!$A$1:$G$49,MATCH(Orders!D272,product!$A$1:$A$49,0),2)</f>
        <v>Exc</v>
      </c>
      <c r="J272" t="str">
        <f t="shared" si="16"/>
        <v>Excelsa</v>
      </c>
      <c r="K272" s="11" t="str">
        <f>INDEX(product!$A$1:$G$49,MATCH(Orders!D272,product!$A$1:$A$49,0),3)</f>
        <v>D</v>
      </c>
      <c r="L272" t="str">
        <f t="shared" si="17"/>
        <v>Dark</v>
      </c>
      <c r="M272" s="4">
        <f>INDEX(product!$A$1:$G$49,MATCH(Orders!D272,product!$A$1:$A$49,0),4)</f>
        <v>0.5</v>
      </c>
      <c r="N272" s="5">
        <f>INDEX(product!$A$1:$G$49,MATCH(Orders!D272,product!$A$1:$A$49,0),5)</f>
        <v>7.29</v>
      </c>
      <c r="O272" s="5">
        <f t="shared" si="19"/>
        <v>7.29</v>
      </c>
      <c r="P272" s="11">
        <f t="shared" si="18"/>
        <v>1</v>
      </c>
      <c r="Q272" s="11"/>
      <c r="XFD272" s="35" t="s">
        <v>1942</v>
      </c>
    </row>
    <row r="273" spans="1:17 16384:16384" x14ac:dyDescent="0.25">
      <c r="A273" s="1" t="s">
        <v>569</v>
      </c>
      <c r="B273" s="3">
        <v>43971</v>
      </c>
      <c r="C273" s="1" t="s">
        <v>570</v>
      </c>
      <c r="D273" t="s">
        <v>67</v>
      </c>
      <c r="E273" s="13">
        <v>4</v>
      </c>
      <c r="F273" t="str">
        <f>INDEX(customer!A$1:I$1001,MATCH(Orders!C273,customer!A$1:A$1001,0),2)</f>
        <v>Jasper Sisneros</v>
      </c>
      <c r="G273" s="33" t="str">
        <f>IF(INDEX(customer!A$1:I$1001,MATCH(Orders!C273,customer!A$1:A$1001,0),3)=0,"--",INDEX(customer!A$1:I$1001,MATCH(Orders!C273,customer!A$1:A$1001,0),3))</f>
        <v>jsisneros7j@a8.net</v>
      </c>
      <c r="H273" t="str">
        <f>INDEX(customer!A$1:I$1001,MATCH(Orders!C273,customer!A$1:A$1001,0),7)</f>
        <v>United States</v>
      </c>
      <c r="I273" t="str">
        <f>INDEX(product!$A$1:$G$49,MATCH(Orders!D273,product!$A$1:$A$49,0),2)</f>
        <v>Ara</v>
      </c>
      <c r="J273" t="str">
        <f t="shared" si="16"/>
        <v>Arabica</v>
      </c>
      <c r="K273" s="11" t="str">
        <f>INDEX(product!$A$1:$G$49,MATCH(Orders!D273,product!$A$1:$A$49,0),3)</f>
        <v>D</v>
      </c>
      <c r="L273" t="str">
        <f t="shared" si="17"/>
        <v>Dark</v>
      </c>
      <c r="M273" s="4">
        <f>INDEX(product!$A$1:$G$49,MATCH(Orders!D273,product!$A$1:$A$49,0),4)</f>
        <v>0.2</v>
      </c>
      <c r="N273" s="5">
        <f>INDEX(product!$A$1:$G$49,MATCH(Orders!D273,product!$A$1:$A$49,0),5)</f>
        <v>2.9849999999999999</v>
      </c>
      <c r="O273" s="5">
        <f t="shared" si="19"/>
        <v>11.94</v>
      </c>
      <c r="P273" s="11">
        <f t="shared" si="18"/>
        <v>1</v>
      </c>
      <c r="Q273" s="11"/>
      <c r="XFD273" s="35" t="s">
        <v>1942</v>
      </c>
    </row>
    <row r="274" spans="1:17 16384:16384" x14ac:dyDescent="0.25">
      <c r="A274" s="1" t="s">
        <v>571</v>
      </c>
      <c r="B274" s="3">
        <v>44435</v>
      </c>
      <c r="C274" s="1" t="s">
        <v>572</v>
      </c>
      <c r="D274" t="s">
        <v>202</v>
      </c>
      <c r="E274" s="13">
        <v>6</v>
      </c>
      <c r="F274" t="str">
        <f>INDEX(customer!A$1:I$1001,MATCH(Orders!C274,customer!A$1:A$1001,0),2)</f>
        <v>Zachariah Carlson</v>
      </c>
      <c r="G274" s="33" t="str">
        <f>IF(INDEX(customer!A$1:I$1001,MATCH(Orders!C274,customer!A$1:A$1001,0),3)=0,"--",INDEX(customer!A$1:I$1001,MATCH(Orders!C274,customer!A$1:A$1001,0),3))</f>
        <v>zcarlson7k@bigcartel.com</v>
      </c>
      <c r="H274" t="str">
        <f>INDEX(customer!A$1:I$1001,MATCH(Orders!C274,customer!A$1:A$1001,0),7)</f>
        <v>Ireland</v>
      </c>
      <c r="I274" t="str">
        <f>INDEX(product!$A$1:$G$49,MATCH(Orders!D274,product!$A$1:$A$49,0),2)</f>
        <v>Rob</v>
      </c>
      <c r="J274" t="str">
        <f t="shared" si="16"/>
        <v>Robusta</v>
      </c>
      <c r="K274" s="11" t="str">
        <f>INDEX(product!$A$1:$G$49,MATCH(Orders!D274,product!$A$1:$A$49,0),3)</f>
        <v>L</v>
      </c>
      <c r="L274" t="str">
        <f t="shared" si="17"/>
        <v>Light</v>
      </c>
      <c r="M274" s="4">
        <f>INDEX(product!$A$1:$G$49,MATCH(Orders!D274,product!$A$1:$A$49,0),4)</f>
        <v>1</v>
      </c>
      <c r="N274" s="5">
        <f>INDEX(product!$A$1:$G$49,MATCH(Orders!D274,product!$A$1:$A$49,0),5)</f>
        <v>11.95</v>
      </c>
      <c r="O274" s="5">
        <f t="shared" si="19"/>
        <v>71.699999999999989</v>
      </c>
      <c r="P274" s="11">
        <f t="shared" si="18"/>
        <v>1</v>
      </c>
      <c r="Q274" s="11"/>
      <c r="XFD274" s="35" t="s">
        <v>1942</v>
      </c>
    </row>
    <row r="275" spans="1:17 16384:16384" x14ac:dyDescent="0.25">
      <c r="A275" s="1" t="s">
        <v>573</v>
      </c>
      <c r="B275" s="3">
        <v>44681</v>
      </c>
      <c r="C275" s="1" t="s">
        <v>574</v>
      </c>
      <c r="D275" t="s">
        <v>128</v>
      </c>
      <c r="E275" s="13">
        <v>2</v>
      </c>
      <c r="F275" t="str">
        <f>INDEX(customer!A$1:I$1001,MATCH(Orders!C275,customer!A$1:A$1001,0),2)</f>
        <v>Warner Maddox</v>
      </c>
      <c r="G275" s="33" t="str">
        <f>IF(INDEX(customer!A$1:I$1001,MATCH(Orders!C275,customer!A$1:A$1001,0),3)=0,"--",INDEX(customer!A$1:I$1001,MATCH(Orders!C275,customer!A$1:A$1001,0),3))</f>
        <v>wmaddox7l@timesonline.co.uk</v>
      </c>
      <c r="H275" t="str">
        <f>INDEX(customer!A$1:I$1001,MATCH(Orders!C275,customer!A$1:A$1001,0),7)</f>
        <v>United States</v>
      </c>
      <c r="I275" t="str">
        <f>INDEX(product!$A$1:$G$49,MATCH(Orders!D275,product!$A$1:$A$49,0),2)</f>
        <v>Ara</v>
      </c>
      <c r="J275" t="str">
        <f t="shared" si="16"/>
        <v>Arabica</v>
      </c>
      <c r="K275" s="11" t="str">
        <f>INDEX(product!$A$1:$G$49,MATCH(Orders!D275,product!$A$1:$A$49,0),3)</f>
        <v>L</v>
      </c>
      <c r="L275" t="str">
        <f t="shared" si="17"/>
        <v>Light</v>
      </c>
      <c r="M275" s="4">
        <f>INDEX(product!$A$1:$G$49,MATCH(Orders!D275,product!$A$1:$A$49,0),4)</f>
        <v>0.2</v>
      </c>
      <c r="N275" s="5">
        <f>INDEX(product!$A$1:$G$49,MATCH(Orders!D275,product!$A$1:$A$49,0),5)</f>
        <v>3.8849999999999998</v>
      </c>
      <c r="O275" s="5">
        <f t="shared" si="19"/>
        <v>7.77</v>
      </c>
      <c r="P275" s="11">
        <f t="shared" si="18"/>
        <v>0</v>
      </c>
      <c r="Q275" s="11"/>
      <c r="XFD275" s="35" t="s">
        <v>1951</v>
      </c>
    </row>
    <row r="276" spans="1:17 16384:16384" x14ac:dyDescent="0.25">
      <c r="A276" s="1" t="s">
        <v>575</v>
      </c>
      <c r="B276" s="3">
        <v>43985</v>
      </c>
      <c r="C276" s="1" t="s">
        <v>576</v>
      </c>
      <c r="D276" t="s">
        <v>184</v>
      </c>
      <c r="E276" s="13">
        <v>1</v>
      </c>
      <c r="F276" t="str">
        <f>INDEX(customer!A$1:I$1001,MATCH(Orders!C276,customer!A$1:A$1001,0),2)</f>
        <v>Donnie Hedlestone</v>
      </c>
      <c r="G276" s="33" t="str">
        <f>IF(INDEX(customer!A$1:I$1001,MATCH(Orders!C276,customer!A$1:A$1001,0),3)=0,"--",INDEX(customer!A$1:I$1001,MATCH(Orders!C276,customer!A$1:A$1001,0),3))</f>
        <v>dhedlestone7m@craigslist.org</v>
      </c>
      <c r="H276" t="str">
        <f>INDEX(customer!A$1:I$1001,MATCH(Orders!C276,customer!A$1:A$1001,0),7)</f>
        <v>United States</v>
      </c>
      <c r="I276" t="str">
        <f>INDEX(product!$A$1:$G$49,MATCH(Orders!D276,product!$A$1:$A$49,0),2)</f>
        <v>Ara</v>
      </c>
      <c r="J276" t="str">
        <f t="shared" si="16"/>
        <v>Arabica</v>
      </c>
      <c r="K276" s="11" t="str">
        <f>INDEX(product!$A$1:$G$49,MATCH(Orders!D276,product!$A$1:$A$49,0),3)</f>
        <v>M</v>
      </c>
      <c r="L276" t="str">
        <f t="shared" si="17"/>
        <v>Medium</v>
      </c>
      <c r="M276" s="4">
        <f>INDEX(product!$A$1:$G$49,MATCH(Orders!D276,product!$A$1:$A$49,0),4)</f>
        <v>2.5</v>
      </c>
      <c r="N276" s="5">
        <f>INDEX(product!$A$1:$G$49,MATCH(Orders!D276,product!$A$1:$A$49,0),5)</f>
        <v>25.874999999999996</v>
      </c>
      <c r="O276" s="5">
        <f t="shared" si="19"/>
        <v>25.874999999999996</v>
      </c>
      <c r="P276" s="11">
        <f t="shared" si="18"/>
        <v>0</v>
      </c>
      <c r="Q276" s="11"/>
      <c r="XFD276" s="35" t="s">
        <v>1951</v>
      </c>
    </row>
    <row r="277" spans="1:17 16384:16384" x14ac:dyDescent="0.25">
      <c r="A277" s="1" t="s">
        <v>577</v>
      </c>
      <c r="B277" s="3">
        <v>44725</v>
      </c>
      <c r="C277" s="1" t="s">
        <v>578</v>
      </c>
      <c r="D277" t="s">
        <v>43</v>
      </c>
      <c r="E277" s="13">
        <v>6</v>
      </c>
      <c r="F277" t="str">
        <f>INDEX(customer!A$1:I$1001,MATCH(Orders!C277,customer!A$1:A$1001,0),2)</f>
        <v>Teddi Crowthe</v>
      </c>
      <c r="G277" s="33" t="str">
        <f>IF(INDEX(customer!A$1:I$1001,MATCH(Orders!C277,customer!A$1:A$1001,0),3)=0,"--",INDEX(customer!A$1:I$1001,MATCH(Orders!C277,customer!A$1:A$1001,0),3))</f>
        <v>tcrowthe7n@europa.eu</v>
      </c>
      <c r="H277" t="str">
        <f>INDEX(customer!A$1:I$1001,MATCH(Orders!C277,customer!A$1:A$1001,0),7)</f>
        <v>United States</v>
      </c>
      <c r="I277" t="str">
        <f>INDEX(product!$A$1:$G$49,MATCH(Orders!D277,product!$A$1:$A$49,0),2)</f>
        <v>Exc</v>
      </c>
      <c r="J277" t="str">
        <f t="shared" si="16"/>
        <v>Excelsa</v>
      </c>
      <c r="K277" s="11" t="str">
        <f>INDEX(product!$A$1:$G$49,MATCH(Orders!D277,product!$A$1:$A$49,0),3)</f>
        <v>L</v>
      </c>
      <c r="L277" t="str">
        <f t="shared" si="17"/>
        <v>Light</v>
      </c>
      <c r="M277" s="4">
        <f>INDEX(product!$A$1:$G$49,MATCH(Orders!D277,product!$A$1:$A$49,0),4)</f>
        <v>2.5</v>
      </c>
      <c r="N277" s="5">
        <f>INDEX(product!$A$1:$G$49,MATCH(Orders!D277,product!$A$1:$A$49,0),5)</f>
        <v>34.154999999999994</v>
      </c>
      <c r="O277" s="5">
        <f t="shared" si="19"/>
        <v>204.92999999999995</v>
      </c>
      <c r="P277" s="11">
        <f t="shared" si="18"/>
        <v>0</v>
      </c>
      <c r="Q277" s="11"/>
      <c r="XFD277" s="35" t="s">
        <v>1951</v>
      </c>
    </row>
    <row r="278" spans="1:17 16384:16384" x14ac:dyDescent="0.25">
      <c r="A278" s="1" t="s">
        <v>579</v>
      </c>
      <c r="B278" s="3">
        <v>43992</v>
      </c>
      <c r="C278" s="1" t="s">
        <v>580</v>
      </c>
      <c r="D278" t="s">
        <v>23</v>
      </c>
      <c r="E278" s="13">
        <v>4</v>
      </c>
      <c r="F278" t="str">
        <f>INDEX(customer!A$1:I$1001,MATCH(Orders!C278,customer!A$1:A$1001,0),2)</f>
        <v>Dorelia Bury</v>
      </c>
      <c r="G278" s="33" t="str">
        <f>IF(INDEX(customer!A$1:I$1001,MATCH(Orders!C278,customer!A$1:A$1001,0),3)=0,"--",INDEX(customer!A$1:I$1001,MATCH(Orders!C278,customer!A$1:A$1001,0),3))</f>
        <v>dbury7o@tinyurl.com</v>
      </c>
      <c r="H278" t="str">
        <f>INDEX(customer!A$1:I$1001,MATCH(Orders!C278,customer!A$1:A$1001,0),7)</f>
        <v>Ireland</v>
      </c>
      <c r="I278" t="str">
        <f>INDEX(product!$A$1:$G$49,MATCH(Orders!D278,product!$A$1:$A$49,0),2)</f>
        <v>Rob</v>
      </c>
      <c r="J278" t="str">
        <f t="shared" si="16"/>
        <v>Robusta</v>
      </c>
      <c r="K278" s="11" t="str">
        <f>INDEX(product!$A$1:$G$49,MATCH(Orders!D278,product!$A$1:$A$49,0),3)</f>
        <v>L</v>
      </c>
      <c r="L278" t="str">
        <f t="shared" si="17"/>
        <v>Light</v>
      </c>
      <c r="M278" s="4">
        <f>INDEX(product!$A$1:$G$49,MATCH(Orders!D278,product!$A$1:$A$49,0),4)</f>
        <v>2.5</v>
      </c>
      <c r="N278" s="5">
        <f>INDEX(product!$A$1:$G$49,MATCH(Orders!D278,product!$A$1:$A$49,0),5)</f>
        <v>27.484999999999996</v>
      </c>
      <c r="O278" s="5">
        <f t="shared" si="19"/>
        <v>109.93999999999998</v>
      </c>
      <c r="P278" s="11">
        <f t="shared" si="18"/>
        <v>1</v>
      </c>
      <c r="Q278" s="11"/>
      <c r="XFD278" s="35" t="s">
        <v>1942</v>
      </c>
    </row>
    <row r="279" spans="1:17 16384:16384" x14ac:dyDescent="0.25">
      <c r="A279" s="1" t="s">
        <v>581</v>
      </c>
      <c r="B279" s="3">
        <v>44183</v>
      </c>
      <c r="C279" s="1" t="s">
        <v>582</v>
      </c>
      <c r="D279" t="s">
        <v>150</v>
      </c>
      <c r="E279" s="13">
        <v>6</v>
      </c>
      <c r="F279" t="str">
        <f>INDEX(customer!A$1:I$1001,MATCH(Orders!C279,customer!A$1:A$1001,0),2)</f>
        <v>Gussy Broadbear</v>
      </c>
      <c r="G279" s="33" t="str">
        <f>IF(INDEX(customer!A$1:I$1001,MATCH(Orders!C279,customer!A$1:A$1001,0),3)=0,"--",INDEX(customer!A$1:I$1001,MATCH(Orders!C279,customer!A$1:A$1001,0),3))</f>
        <v>gbroadbear7p@omniture.com</v>
      </c>
      <c r="H279" t="str">
        <f>INDEX(customer!A$1:I$1001,MATCH(Orders!C279,customer!A$1:A$1001,0),7)</f>
        <v>United States</v>
      </c>
      <c r="I279" t="str">
        <f>INDEX(product!$A$1:$G$49,MATCH(Orders!D279,product!$A$1:$A$49,0),2)</f>
        <v>Exc</v>
      </c>
      <c r="J279" t="str">
        <f t="shared" si="16"/>
        <v>Excelsa</v>
      </c>
      <c r="K279" s="11" t="str">
        <f>INDEX(product!$A$1:$G$49,MATCH(Orders!D279,product!$A$1:$A$49,0),3)</f>
        <v>L</v>
      </c>
      <c r="L279" t="str">
        <f t="shared" si="17"/>
        <v>Light</v>
      </c>
      <c r="M279" s="4">
        <f>INDEX(product!$A$1:$G$49,MATCH(Orders!D279,product!$A$1:$A$49,0),4)</f>
        <v>1</v>
      </c>
      <c r="N279" s="5">
        <f>INDEX(product!$A$1:$G$49,MATCH(Orders!D279,product!$A$1:$A$49,0),5)</f>
        <v>14.85</v>
      </c>
      <c r="O279" s="5">
        <f t="shared" si="19"/>
        <v>89.1</v>
      </c>
      <c r="P279" s="11">
        <f t="shared" si="18"/>
        <v>0</v>
      </c>
      <c r="Q279" s="11"/>
      <c r="XFD279" s="35" t="s">
        <v>1951</v>
      </c>
    </row>
    <row r="280" spans="1:17 16384:16384" x14ac:dyDescent="0.25">
      <c r="A280" s="1" t="s">
        <v>583</v>
      </c>
      <c r="B280" s="3">
        <v>43708</v>
      </c>
      <c r="C280" s="1" t="s">
        <v>584</v>
      </c>
      <c r="D280" t="s">
        <v>128</v>
      </c>
      <c r="E280" s="13">
        <v>2</v>
      </c>
      <c r="F280" t="str">
        <f>INDEX(customer!A$1:I$1001,MATCH(Orders!C280,customer!A$1:A$1001,0),2)</f>
        <v>Emlynne Palfrey</v>
      </c>
      <c r="G280" s="33" t="str">
        <f>IF(INDEX(customer!A$1:I$1001,MATCH(Orders!C280,customer!A$1:A$1001,0),3)=0,"--",INDEX(customer!A$1:I$1001,MATCH(Orders!C280,customer!A$1:A$1001,0),3))</f>
        <v>epalfrey7q@devhub.com</v>
      </c>
      <c r="H280" t="str">
        <f>INDEX(customer!A$1:I$1001,MATCH(Orders!C280,customer!A$1:A$1001,0),7)</f>
        <v>United States</v>
      </c>
      <c r="I280" t="str">
        <f>INDEX(product!$A$1:$G$49,MATCH(Orders!D280,product!$A$1:$A$49,0),2)</f>
        <v>Ara</v>
      </c>
      <c r="J280" t="str">
        <f t="shared" si="16"/>
        <v>Arabica</v>
      </c>
      <c r="K280" s="11" t="str">
        <f>INDEX(product!$A$1:$G$49,MATCH(Orders!D280,product!$A$1:$A$49,0),3)</f>
        <v>L</v>
      </c>
      <c r="L280" t="str">
        <f t="shared" si="17"/>
        <v>Light</v>
      </c>
      <c r="M280" s="4">
        <f>INDEX(product!$A$1:$G$49,MATCH(Orders!D280,product!$A$1:$A$49,0),4)</f>
        <v>0.2</v>
      </c>
      <c r="N280" s="5">
        <f>INDEX(product!$A$1:$G$49,MATCH(Orders!D280,product!$A$1:$A$49,0),5)</f>
        <v>3.8849999999999998</v>
      </c>
      <c r="O280" s="5">
        <f t="shared" si="19"/>
        <v>7.77</v>
      </c>
      <c r="P280" s="11">
        <f t="shared" si="18"/>
        <v>1</v>
      </c>
      <c r="Q280" s="11"/>
      <c r="XFD280" s="35" t="s">
        <v>1942</v>
      </c>
    </row>
    <row r="281" spans="1:17 16384:16384" x14ac:dyDescent="0.25">
      <c r="A281" s="1" t="s">
        <v>585</v>
      </c>
      <c r="B281" s="3">
        <v>43521</v>
      </c>
      <c r="C281" s="1" t="s">
        <v>586</v>
      </c>
      <c r="D281" t="s">
        <v>210</v>
      </c>
      <c r="E281" s="13">
        <v>1</v>
      </c>
      <c r="F281" t="str">
        <f>INDEX(customer!A$1:I$1001,MATCH(Orders!C281,customer!A$1:A$1001,0),2)</f>
        <v>Parsifal Metrick</v>
      </c>
      <c r="G281" s="33" t="str">
        <f>IF(INDEX(customer!A$1:I$1001,MATCH(Orders!C281,customer!A$1:A$1001,0),3)=0,"--",INDEX(customer!A$1:I$1001,MATCH(Orders!C281,customer!A$1:A$1001,0),3))</f>
        <v>pmetrick7r@rakuten.co.jp</v>
      </c>
      <c r="H281" t="str">
        <f>INDEX(customer!A$1:I$1001,MATCH(Orders!C281,customer!A$1:A$1001,0),7)</f>
        <v>United States</v>
      </c>
      <c r="I281" t="str">
        <f>INDEX(product!$A$1:$G$49,MATCH(Orders!D281,product!$A$1:$A$49,0),2)</f>
        <v>Lib</v>
      </c>
      <c r="J281" t="str">
        <f t="shared" si="16"/>
        <v>Liberica</v>
      </c>
      <c r="K281" s="11" t="str">
        <f>INDEX(product!$A$1:$G$49,MATCH(Orders!D281,product!$A$1:$A$49,0),3)</f>
        <v>M</v>
      </c>
      <c r="L281" t="str">
        <f t="shared" si="17"/>
        <v>Medium</v>
      </c>
      <c r="M281" s="4">
        <f>INDEX(product!$A$1:$G$49,MATCH(Orders!D281,product!$A$1:$A$49,0),4)</f>
        <v>2.5</v>
      </c>
      <c r="N281" s="5">
        <f>INDEX(product!$A$1:$G$49,MATCH(Orders!D281,product!$A$1:$A$49,0),5)</f>
        <v>33.464999999999996</v>
      </c>
      <c r="O281" s="5">
        <f t="shared" si="19"/>
        <v>33.464999999999996</v>
      </c>
      <c r="P281" s="11">
        <f t="shared" si="18"/>
        <v>1</v>
      </c>
      <c r="Q281" s="11"/>
      <c r="XFD281" s="35" t="s">
        <v>1942</v>
      </c>
    </row>
    <row r="282" spans="1:17 16384:16384" x14ac:dyDescent="0.25">
      <c r="A282" s="1" t="s">
        <v>587</v>
      </c>
      <c r="B282" s="3">
        <v>44234</v>
      </c>
      <c r="C282" s="1" t="s">
        <v>588</v>
      </c>
      <c r="D282" t="s">
        <v>16</v>
      </c>
      <c r="E282" s="13">
        <v>5</v>
      </c>
      <c r="F282" t="str">
        <f>INDEX(customer!A$1:I$1001,MATCH(Orders!C282,customer!A$1:A$1001,0),2)</f>
        <v>Christopher Grieveson</v>
      </c>
      <c r="G282" s="33" t="str">
        <f>IF(INDEX(customer!A$1:I$1001,MATCH(Orders!C282,customer!A$1:A$1001,0),3)=0,"--",INDEX(customer!A$1:I$1001,MATCH(Orders!C282,customer!A$1:A$1001,0),3))</f>
        <v>--</v>
      </c>
      <c r="H282" t="str">
        <f>INDEX(customer!A$1:I$1001,MATCH(Orders!C282,customer!A$1:A$1001,0),7)</f>
        <v>United States</v>
      </c>
      <c r="I282" t="str">
        <f>INDEX(product!$A$1:$G$49,MATCH(Orders!D282,product!$A$1:$A$49,0),2)</f>
        <v>Exc</v>
      </c>
      <c r="J282" t="str">
        <f t="shared" si="16"/>
        <v>Excelsa</v>
      </c>
      <c r="K282" s="11" t="str">
        <f>INDEX(product!$A$1:$G$49,MATCH(Orders!D282,product!$A$1:$A$49,0),3)</f>
        <v>M</v>
      </c>
      <c r="L282" t="str">
        <f t="shared" si="17"/>
        <v>Medium</v>
      </c>
      <c r="M282" s="4">
        <f>INDEX(product!$A$1:$G$49,MATCH(Orders!D282,product!$A$1:$A$49,0),4)</f>
        <v>0.5</v>
      </c>
      <c r="N282" s="5">
        <f>INDEX(product!$A$1:$G$49,MATCH(Orders!D282,product!$A$1:$A$49,0),5)</f>
        <v>8.25</v>
      </c>
      <c r="O282" s="5">
        <f t="shared" si="19"/>
        <v>41.25</v>
      </c>
      <c r="P282" s="11">
        <f t="shared" si="18"/>
        <v>1</v>
      </c>
      <c r="Q282" s="11"/>
      <c r="XFD282" s="35" t="s">
        <v>1942</v>
      </c>
    </row>
    <row r="283" spans="1:17 16384:16384" x14ac:dyDescent="0.25">
      <c r="A283" s="1" t="s">
        <v>589</v>
      </c>
      <c r="B283" s="3">
        <v>44210</v>
      </c>
      <c r="C283" s="1" t="s">
        <v>590</v>
      </c>
      <c r="D283" t="s">
        <v>150</v>
      </c>
      <c r="E283" s="13">
        <v>4</v>
      </c>
      <c r="F283" t="str">
        <f>INDEX(customer!A$1:I$1001,MATCH(Orders!C283,customer!A$1:A$1001,0),2)</f>
        <v>Karlan Karby</v>
      </c>
      <c r="G283" s="33" t="str">
        <f>IF(INDEX(customer!A$1:I$1001,MATCH(Orders!C283,customer!A$1:A$1001,0),3)=0,"--",INDEX(customer!A$1:I$1001,MATCH(Orders!C283,customer!A$1:A$1001,0),3))</f>
        <v>kkarby7t@sbwire.com</v>
      </c>
      <c r="H283" t="str">
        <f>INDEX(customer!A$1:I$1001,MATCH(Orders!C283,customer!A$1:A$1001,0),7)</f>
        <v>United States</v>
      </c>
      <c r="I283" t="str">
        <f>INDEX(product!$A$1:$G$49,MATCH(Orders!D283,product!$A$1:$A$49,0),2)</f>
        <v>Exc</v>
      </c>
      <c r="J283" t="str">
        <f t="shared" si="16"/>
        <v>Excelsa</v>
      </c>
      <c r="K283" s="11" t="str">
        <f>INDEX(product!$A$1:$G$49,MATCH(Orders!D283,product!$A$1:$A$49,0),3)</f>
        <v>L</v>
      </c>
      <c r="L283" t="str">
        <f t="shared" si="17"/>
        <v>Light</v>
      </c>
      <c r="M283" s="4">
        <f>INDEX(product!$A$1:$G$49,MATCH(Orders!D283,product!$A$1:$A$49,0),4)</f>
        <v>1</v>
      </c>
      <c r="N283" s="5">
        <f>INDEX(product!$A$1:$G$49,MATCH(Orders!D283,product!$A$1:$A$49,0),5)</f>
        <v>14.85</v>
      </c>
      <c r="O283" s="5">
        <f t="shared" si="19"/>
        <v>59.4</v>
      </c>
      <c r="P283" s="11">
        <f t="shared" si="18"/>
        <v>1</v>
      </c>
      <c r="Q283" s="11"/>
      <c r="XFD283" s="35" t="s">
        <v>1942</v>
      </c>
    </row>
    <row r="284" spans="1:17 16384:16384" x14ac:dyDescent="0.25">
      <c r="A284" s="1" t="s">
        <v>591</v>
      </c>
      <c r="B284" s="3">
        <v>43520</v>
      </c>
      <c r="C284" s="1" t="s">
        <v>592</v>
      </c>
      <c r="D284" t="s">
        <v>205</v>
      </c>
      <c r="E284" s="13">
        <v>1</v>
      </c>
      <c r="F284" t="str">
        <f>INDEX(customer!A$1:I$1001,MATCH(Orders!C284,customer!A$1:A$1001,0),2)</f>
        <v>Flory Crumpe</v>
      </c>
      <c r="G284" s="33" t="str">
        <f>IF(INDEX(customer!A$1:I$1001,MATCH(Orders!C284,customer!A$1:A$1001,0),3)=0,"--",INDEX(customer!A$1:I$1001,MATCH(Orders!C284,customer!A$1:A$1001,0),3))</f>
        <v>fcrumpe7u@ftc.gov</v>
      </c>
      <c r="H284" t="str">
        <f>INDEX(customer!A$1:I$1001,MATCH(Orders!C284,customer!A$1:A$1001,0),7)</f>
        <v>United Kingdom</v>
      </c>
      <c r="I284" t="str">
        <f>INDEX(product!$A$1:$G$49,MATCH(Orders!D284,product!$A$1:$A$49,0),2)</f>
        <v>Ara</v>
      </c>
      <c r="J284" t="str">
        <f t="shared" si="16"/>
        <v>Arabica</v>
      </c>
      <c r="K284" s="11" t="str">
        <f>INDEX(product!$A$1:$G$49,MATCH(Orders!D284,product!$A$1:$A$49,0),3)</f>
        <v>L</v>
      </c>
      <c r="L284" t="str">
        <f t="shared" si="17"/>
        <v>Light</v>
      </c>
      <c r="M284" s="4">
        <f>INDEX(product!$A$1:$G$49,MATCH(Orders!D284,product!$A$1:$A$49,0),4)</f>
        <v>0.5</v>
      </c>
      <c r="N284" s="5">
        <f>INDEX(product!$A$1:$G$49,MATCH(Orders!D284,product!$A$1:$A$49,0),5)</f>
        <v>7.77</v>
      </c>
      <c r="O284" s="5">
        <f t="shared" si="19"/>
        <v>7.77</v>
      </c>
      <c r="P284" s="11">
        <f t="shared" si="18"/>
        <v>0</v>
      </c>
      <c r="Q284" s="11"/>
      <c r="XFD284" s="35" t="s">
        <v>1951</v>
      </c>
    </row>
    <row r="285" spans="1:17 16384:16384" x14ac:dyDescent="0.25">
      <c r="A285" s="1" t="s">
        <v>593</v>
      </c>
      <c r="B285" s="3">
        <v>43639</v>
      </c>
      <c r="C285" s="1" t="s">
        <v>594</v>
      </c>
      <c r="D285" t="s">
        <v>159</v>
      </c>
      <c r="E285" s="13">
        <v>1</v>
      </c>
      <c r="F285" t="str">
        <f>INDEX(customer!A$1:I$1001,MATCH(Orders!C285,customer!A$1:A$1001,0),2)</f>
        <v>Amity Chatto</v>
      </c>
      <c r="G285" s="33" t="str">
        <f>IF(INDEX(customer!A$1:I$1001,MATCH(Orders!C285,customer!A$1:A$1001,0),3)=0,"--",INDEX(customer!A$1:I$1001,MATCH(Orders!C285,customer!A$1:A$1001,0),3))</f>
        <v>achatto7v@sakura.ne.jp</v>
      </c>
      <c r="H285" t="str">
        <f>INDEX(customer!A$1:I$1001,MATCH(Orders!C285,customer!A$1:A$1001,0),7)</f>
        <v>United Kingdom</v>
      </c>
      <c r="I285" t="str">
        <f>INDEX(product!$A$1:$G$49,MATCH(Orders!D285,product!$A$1:$A$49,0),2)</f>
        <v>Rob</v>
      </c>
      <c r="J285" t="str">
        <f t="shared" si="16"/>
        <v>Robusta</v>
      </c>
      <c r="K285" s="11" t="str">
        <f>INDEX(product!$A$1:$G$49,MATCH(Orders!D285,product!$A$1:$A$49,0),3)</f>
        <v>D</v>
      </c>
      <c r="L285" t="str">
        <f t="shared" si="17"/>
        <v>Dark</v>
      </c>
      <c r="M285" s="4">
        <f>INDEX(product!$A$1:$G$49,MATCH(Orders!D285,product!$A$1:$A$49,0),4)</f>
        <v>0.5</v>
      </c>
      <c r="N285" s="5">
        <f>INDEX(product!$A$1:$G$49,MATCH(Orders!D285,product!$A$1:$A$49,0),5)</f>
        <v>5.3699999999999992</v>
      </c>
      <c r="O285" s="5">
        <f t="shared" si="19"/>
        <v>5.3699999999999992</v>
      </c>
      <c r="P285" s="11">
        <f t="shared" si="18"/>
        <v>1</v>
      </c>
      <c r="Q285" s="11"/>
      <c r="XFD285" s="35" t="s">
        <v>1942</v>
      </c>
    </row>
    <row r="286" spans="1:17 16384:16384" x14ac:dyDescent="0.25">
      <c r="A286" s="1" t="s">
        <v>595</v>
      </c>
      <c r="B286" s="3">
        <v>43960</v>
      </c>
      <c r="C286" s="1" t="s">
        <v>596</v>
      </c>
      <c r="D286" t="s">
        <v>125</v>
      </c>
      <c r="E286" s="13">
        <v>3</v>
      </c>
      <c r="F286" t="str">
        <f>INDEX(customer!A$1:I$1001,MATCH(Orders!C286,customer!A$1:A$1001,0),2)</f>
        <v>Nanine McCarthy</v>
      </c>
      <c r="G286" s="33" t="str">
        <f>IF(INDEX(customer!A$1:I$1001,MATCH(Orders!C286,customer!A$1:A$1001,0),3)=0,"--",INDEX(customer!A$1:I$1001,MATCH(Orders!C286,customer!A$1:A$1001,0),3))</f>
        <v>--</v>
      </c>
      <c r="H286" t="str">
        <f>INDEX(customer!A$1:I$1001,MATCH(Orders!C286,customer!A$1:A$1001,0),7)</f>
        <v>United States</v>
      </c>
      <c r="I286" t="str">
        <f>INDEX(product!$A$1:$G$49,MATCH(Orders!D286,product!$A$1:$A$49,0),2)</f>
        <v>Exc</v>
      </c>
      <c r="J286" t="str">
        <f t="shared" si="16"/>
        <v>Excelsa</v>
      </c>
      <c r="K286" s="11" t="str">
        <f>INDEX(product!$A$1:$G$49,MATCH(Orders!D286,product!$A$1:$A$49,0),3)</f>
        <v>M</v>
      </c>
      <c r="L286" t="str">
        <f t="shared" si="17"/>
        <v>Medium</v>
      </c>
      <c r="M286" s="4">
        <f>INDEX(product!$A$1:$G$49,MATCH(Orders!D286,product!$A$1:$A$49,0),4)</f>
        <v>2.5</v>
      </c>
      <c r="N286" s="5">
        <f>INDEX(product!$A$1:$G$49,MATCH(Orders!D286,product!$A$1:$A$49,0),5)</f>
        <v>31.624999999999996</v>
      </c>
      <c r="O286" s="5">
        <f t="shared" si="19"/>
        <v>94.874999999999986</v>
      </c>
      <c r="P286" s="11">
        <f t="shared" si="18"/>
        <v>0</v>
      </c>
      <c r="Q286" s="11"/>
      <c r="XFD286" s="35" t="s">
        <v>1951</v>
      </c>
    </row>
    <row r="287" spans="1:17 16384:16384" x14ac:dyDescent="0.25">
      <c r="A287" s="1" t="s">
        <v>597</v>
      </c>
      <c r="B287" s="3">
        <v>44030</v>
      </c>
      <c r="C287" s="1" t="s">
        <v>598</v>
      </c>
      <c r="D287" t="s">
        <v>117</v>
      </c>
      <c r="E287" s="13">
        <v>1</v>
      </c>
      <c r="F287" t="str">
        <f>INDEX(customer!A$1:I$1001,MATCH(Orders!C287,customer!A$1:A$1001,0),2)</f>
        <v>Lyndsey Megany</v>
      </c>
      <c r="G287" s="33" t="str">
        <f>IF(INDEX(customer!A$1:I$1001,MATCH(Orders!C287,customer!A$1:A$1001,0),3)=0,"--",INDEX(customer!A$1:I$1001,MATCH(Orders!C287,customer!A$1:A$1001,0),3))</f>
        <v>--</v>
      </c>
      <c r="H287" t="str">
        <f>INDEX(customer!A$1:I$1001,MATCH(Orders!C287,customer!A$1:A$1001,0),7)</f>
        <v>United States</v>
      </c>
      <c r="I287" t="str">
        <f>INDEX(product!$A$1:$G$49,MATCH(Orders!D287,product!$A$1:$A$49,0),2)</f>
        <v>Lib</v>
      </c>
      <c r="J287" t="str">
        <f t="shared" si="16"/>
        <v>Liberica</v>
      </c>
      <c r="K287" s="11" t="str">
        <f>INDEX(product!$A$1:$G$49,MATCH(Orders!D287,product!$A$1:$A$49,0),3)</f>
        <v>L</v>
      </c>
      <c r="L287" t="str">
        <f t="shared" si="17"/>
        <v>Light</v>
      </c>
      <c r="M287" s="4">
        <f>INDEX(product!$A$1:$G$49,MATCH(Orders!D287,product!$A$1:$A$49,0),4)</f>
        <v>2.5</v>
      </c>
      <c r="N287" s="5">
        <f>INDEX(product!$A$1:$G$49,MATCH(Orders!D287,product!$A$1:$A$49,0),5)</f>
        <v>36.454999999999998</v>
      </c>
      <c r="O287" s="5">
        <f t="shared" si="19"/>
        <v>36.454999999999998</v>
      </c>
      <c r="P287" s="11">
        <f t="shared" si="18"/>
        <v>0</v>
      </c>
      <c r="Q287" s="11"/>
      <c r="XFD287" s="35" t="s">
        <v>1951</v>
      </c>
    </row>
    <row r="288" spans="1:17 16384:16384" x14ac:dyDescent="0.25">
      <c r="A288" s="1" t="s">
        <v>599</v>
      </c>
      <c r="B288" s="3">
        <v>43755</v>
      </c>
      <c r="C288" s="1" t="s">
        <v>600</v>
      </c>
      <c r="D288" t="s">
        <v>57</v>
      </c>
      <c r="E288" s="13">
        <v>4</v>
      </c>
      <c r="F288" t="str">
        <f>INDEX(customer!A$1:I$1001,MATCH(Orders!C288,customer!A$1:A$1001,0),2)</f>
        <v>Byram Mergue</v>
      </c>
      <c r="G288" s="33" t="str">
        <f>IF(INDEX(customer!A$1:I$1001,MATCH(Orders!C288,customer!A$1:A$1001,0),3)=0,"--",INDEX(customer!A$1:I$1001,MATCH(Orders!C288,customer!A$1:A$1001,0),3))</f>
        <v>bmergue7y@umn.edu</v>
      </c>
      <c r="H288" t="str">
        <f>INDEX(customer!A$1:I$1001,MATCH(Orders!C288,customer!A$1:A$1001,0),7)</f>
        <v>United States</v>
      </c>
      <c r="I288" t="str">
        <f>INDEX(product!$A$1:$G$49,MATCH(Orders!D288,product!$A$1:$A$49,0),2)</f>
        <v>Ara</v>
      </c>
      <c r="J288" t="str">
        <f t="shared" si="16"/>
        <v>Arabica</v>
      </c>
      <c r="K288" s="11" t="str">
        <f>INDEX(product!$A$1:$G$49,MATCH(Orders!D288,product!$A$1:$A$49,0),3)</f>
        <v>M</v>
      </c>
      <c r="L288" t="str">
        <f t="shared" si="17"/>
        <v>Medium</v>
      </c>
      <c r="M288" s="4">
        <f>INDEX(product!$A$1:$G$49,MATCH(Orders!D288,product!$A$1:$A$49,0),4)</f>
        <v>0.2</v>
      </c>
      <c r="N288" s="5">
        <f>INDEX(product!$A$1:$G$49,MATCH(Orders!D288,product!$A$1:$A$49,0),5)</f>
        <v>3.375</v>
      </c>
      <c r="O288" s="5">
        <f t="shared" si="19"/>
        <v>13.5</v>
      </c>
      <c r="P288" s="11">
        <f t="shared" si="18"/>
        <v>1</v>
      </c>
      <c r="Q288" s="11"/>
      <c r="XFD288" s="35" t="s">
        <v>1942</v>
      </c>
    </row>
    <row r="289" spans="1:17 16384:16384" x14ac:dyDescent="0.25">
      <c r="A289" s="1" t="s">
        <v>601</v>
      </c>
      <c r="B289" s="3">
        <v>44697</v>
      </c>
      <c r="C289" s="1" t="s">
        <v>602</v>
      </c>
      <c r="D289" t="s">
        <v>195</v>
      </c>
      <c r="E289" s="13">
        <v>4</v>
      </c>
      <c r="F289" t="str">
        <f>INDEX(customer!A$1:I$1001,MATCH(Orders!C289,customer!A$1:A$1001,0),2)</f>
        <v>Kerr Patise</v>
      </c>
      <c r="G289" s="33" t="str">
        <f>IF(INDEX(customer!A$1:I$1001,MATCH(Orders!C289,customer!A$1:A$1001,0),3)=0,"--",INDEX(customer!A$1:I$1001,MATCH(Orders!C289,customer!A$1:A$1001,0),3))</f>
        <v>kpatise7z@jigsy.com</v>
      </c>
      <c r="H289" t="str">
        <f>INDEX(customer!A$1:I$1001,MATCH(Orders!C289,customer!A$1:A$1001,0),7)</f>
        <v>United States</v>
      </c>
      <c r="I289" t="str">
        <f>INDEX(product!$A$1:$G$49,MATCH(Orders!D289,product!$A$1:$A$49,0),2)</f>
        <v>Rob</v>
      </c>
      <c r="J289" t="str">
        <f t="shared" si="16"/>
        <v>Robusta</v>
      </c>
      <c r="K289" s="11" t="str">
        <f>INDEX(product!$A$1:$G$49,MATCH(Orders!D289,product!$A$1:$A$49,0),3)</f>
        <v>L</v>
      </c>
      <c r="L289" t="str">
        <f t="shared" si="17"/>
        <v>Light</v>
      </c>
      <c r="M289" s="4">
        <f>INDEX(product!$A$1:$G$49,MATCH(Orders!D289,product!$A$1:$A$49,0),4)</f>
        <v>0.2</v>
      </c>
      <c r="N289" s="5">
        <f>INDEX(product!$A$1:$G$49,MATCH(Orders!D289,product!$A$1:$A$49,0),5)</f>
        <v>3.5849999999999995</v>
      </c>
      <c r="O289" s="5">
        <f t="shared" si="19"/>
        <v>14.339999999999998</v>
      </c>
      <c r="P289" s="11">
        <f t="shared" si="18"/>
        <v>0</v>
      </c>
      <c r="Q289" s="11"/>
      <c r="XFD289" s="35" t="s">
        <v>1951</v>
      </c>
    </row>
    <row r="290" spans="1:17 16384:16384" x14ac:dyDescent="0.25">
      <c r="A290" s="1" t="s">
        <v>603</v>
      </c>
      <c r="B290" s="3">
        <v>44279</v>
      </c>
      <c r="C290" s="1" t="s">
        <v>604</v>
      </c>
      <c r="D290" t="s">
        <v>16</v>
      </c>
      <c r="E290" s="13">
        <v>1</v>
      </c>
      <c r="F290" t="str">
        <f>INDEX(customer!A$1:I$1001,MATCH(Orders!C290,customer!A$1:A$1001,0),2)</f>
        <v>Mathew Goulter</v>
      </c>
      <c r="G290" s="33" t="str">
        <f>IF(INDEX(customer!A$1:I$1001,MATCH(Orders!C290,customer!A$1:A$1001,0),3)=0,"--",INDEX(customer!A$1:I$1001,MATCH(Orders!C290,customer!A$1:A$1001,0),3))</f>
        <v>--</v>
      </c>
      <c r="H290" t="str">
        <f>INDEX(customer!A$1:I$1001,MATCH(Orders!C290,customer!A$1:A$1001,0),7)</f>
        <v>Ireland</v>
      </c>
      <c r="I290" t="str">
        <f>INDEX(product!$A$1:$G$49,MATCH(Orders!D290,product!$A$1:$A$49,0),2)</f>
        <v>Exc</v>
      </c>
      <c r="J290" t="str">
        <f t="shared" si="16"/>
        <v>Excelsa</v>
      </c>
      <c r="K290" s="11" t="str">
        <f>INDEX(product!$A$1:$G$49,MATCH(Orders!D290,product!$A$1:$A$49,0),3)</f>
        <v>M</v>
      </c>
      <c r="L290" t="str">
        <f t="shared" si="17"/>
        <v>Medium</v>
      </c>
      <c r="M290" s="4">
        <f>INDEX(product!$A$1:$G$49,MATCH(Orders!D290,product!$A$1:$A$49,0),4)</f>
        <v>0.5</v>
      </c>
      <c r="N290" s="5">
        <f>INDEX(product!$A$1:$G$49,MATCH(Orders!D290,product!$A$1:$A$49,0),5)</f>
        <v>8.25</v>
      </c>
      <c r="O290" s="5">
        <f t="shared" si="19"/>
        <v>8.25</v>
      </c>
      <c r="P290" s="11">
        <f t="shared" si="18"/>
        <v>1</v>
      </c>
      <c r="Q290" s="11"/>
      <c r="XFD290" s="35" t="s">
        <v>1942</v>
      </c>
    </row>
    <row r="291" spans="1:17 16384:16384" x14ac:dyDescent="0.25">
      <c r="A291" s="1" t="s">
        <v>605</v>
      </c>
      <c r="B291" s="3">
        <v>43772</v>
      </c>
      <c r="C291" s="1" t="s">
        <v>606</v>
      </c>
      <c r="D291" t="s">
        <v>114</v>
      </c>
      <c r="E291" s="13">
        <v>5</v>
      </c>
      <c r="F291" t="str">
        <f>INDEX(customer!A$1:I$1001,MATCH(Orders!C291,customer!A$1:A$1001,0),2)</f>
        <v>Marris Grcic</v>
      </c>
      <c r="G291" s="33" t="str">
        <f>IF(INDEX(customer!A$1:I$1001,MATCH(Orders!C291,customer!A$1:A$1001,0),3)=0,"--",INDEX(customer!A$1:I$1001,MATCH(Orders!C291,customer!A$1:A$1001,0),3))</f>
        <v>--</v>
      </c>
      <c r="H291" t="str">
        <f>INDEX(customer!A$1:I$1001,MATCH(Orders!C291,customer!A$1:A$1001,0),7)</f>
        <v>United States</v>
      </c>
      <c r="I291" t="str">
        <f>INDEX(product!$A$1:$G$49,MATCH(Orders!D291,product!$A$1:$A$49,0),2)</f>
        <v>Rob</v>
      </c>
      <c r="J291" t="str">
        <f t="shared" si="16"/>
        <v>Robusta</v>
      </c>
      <c r="K291" s="11" t="str">
        <f>INDEX(product!$A$1:$G$49,MATCH(Orders!D291,product!$A$1:$A$49,0),3)</f>
        <v>D</v>
      </c>
      <c r="L291" t="str">
        <f t="shared" si="17"/>
        <v>Dark</v>
      </c>
      <c r="M291" s="4">
        <f>INDEX(product!$A$1:$G$49,MATCH(Orders!D291,product!$A$1:$A$49,0),4)</f>
        <v>0.2</v>
      </c>
      <c r="N291" s="5">
        <f>INDEX(product!$A$1:$G$49,MATCH(Orders!D291,product!$A$1:$A$49,0),5)</f>
        <v>2.6849999999999996</v>
      </c>
      <c r="O291" s="5">
        <f t="shared" si="19"/>
        <v>13.424999999999997</v>
      </c>
      <c r="P291" s="11">
        <f t="shared" si="18"/>
        <v>1</v>
      </c>
      <c r="Q291" s="11"/>
      <c r="XFD291" s="35" t="s">
        <v>1942</v>
      </c>
    </row>
    <row r="292" spans="1:17 16384:16384" x14ac:dyDescent="0.25">
      <c r="A292" s="1" t="s">
        <v>607</v>
      </c>
      <c r="B292" s="3">
        <v>44497</v>
      </c>
      <c r="C292" s="1" t="s">
        <v>608</v>
      </c>
      <c r="D292" t="s">
        <v>40</v>
      </c>
      <c r="E292" s="13">
        <v>5</v>
      </c>
      <c r="F292" t="str">
        <f>INDEX(customer!A$1:I$1001,MATCH(Orders!C292,customer!A$1:A$1001,0),2)</f>
        <v>Domeniga Duke</v>
      </c>
      <c r="G292" s="33" t="str">
        <f>IF(INDEX(customer!A$1:I$1001,MATCH(Orders!C292,customer!A$1:A$1001,0),3)=0,"--",INDEX(customer!A$1:I$1001,MATCH(Orders!C292,customer!A$1:A$1001,0),3))</f>
        <v>dduke82@vkontakte.ru</v>
      </c>
      <c r="H292" t="str">
        <f>INDEX(customer!A$1:I$1001,MATCH(Orders!C292,customer!A$1:A$1001,0),7)</f>
        <v>United States</v>
      </c>
      <c r="I292" t="str">
        <f>INDEX(product!$A$1:$G$49,MATCH(Orders!D292,product!$A$1:$A$49,0),2)</f>
        <v>Ara</v>
      </c>
      <c r="J292" t="str">
        <f t="shared" si="16"/>
        <v>Arabica</v>
      </c>
      <c r="K292" s="11" t="str">
        <f>INDEX(product!$A$1:$G$49,MATCH(Orders!D292,product!$A$1:$A$49,0),3)</f>
        <v>D</v>
      </c>
      <c r="L292" t="str">
        <f t="shared" si="17"/>
        <v>Dark</v>
      </c>
      <c r="M292" s="4">
        <f>INDEX(product!$A$1:$G$49,MATCH(Orders!D292,product!$A$1:$A$49,0),4)</f>
        <v>1</v>
      </c>
      <c r="N292" s="5">
        <f>INDEX(product!$A$1:$G$49,MATCH(Orders!D292,product!$A$1:$A$49,0),5)</f>
        <v>9.9499999999999993</v>
      </c>
      <c r="O292" s="5">
        <f t="shared" si="19"/>
        <v>49.75</v>
      </c>
      <c r="P292" s="11">
        <f t="shared" si="18"/>
        <v>0</v>
      </c>
      <c r="Q292" s="11"/>
      <c r="XFD292" s="35" t="s">
        <v>1951</v>
      </c>
    </row>
    <row r="293" spans="1:17 16384:16384" x14ac:dyDescent="0.25">
      <c r="A293" s="1" t="s">
        <v>609</v>
      </c>
      <c r="B293" s="3">
        <v>44181</v>
      </c>
      <c r="C293" s="1" t="s">
        <v>610</v>
      </c>
      <c r="D293" t="s">
        <v>16</v>
      </c>
      <c r="E293" s="13">
        <v>2</v>
      </c>
      <c r="F293" t="str">
        <f>INDEX(customer!A$1:I$1001,MATCH(Orders!C293,customer!A$1:A$1001,0),2)</f>
        <v>Violante Skouling</v>
      </c>
      <c r="G293" s="33" t="str">
        <f>IF(INDEX(customer!A$1:I$1001,MATCH(Orders!C293,customer!A$1:A$1001,0),3)=0,"--",INDEX(customer!A$1:I$1001,MATCH(Orders!C293,customer!A$1:A$1001,0),3))</f>
        <v>--</v>
      </c>
      <c r="H293" t="str">
        <f>INDEX(customer!A$1:I$1001,MATCH(Orders!C293,customer!A$1:A$1001,0),7)</f>
        <v>Ireland</v>
      </c>
      <c r="I293" t="str">
        <f>INDEX(product!$A$1:$G$49,MATCH(Orders!D293,product!$A$1:$A$49,0),2)</f>
        <v>Exc</v>
      </c>
      <c r="J293" t="str">
        <f t="shared" si="16"/>
        <v>Excelsa</v>
      </c>
      <c r="K293" s="11" t="str">
        <f>INDEX(product!$A$1:$G$49,MATCH(Orders!D293,product!$A$1:$A$49,0),3)</f>
        <v>M</v>
      </c>
      <c r="L293" t="str">
        <f t="shared" si="17"/>
        <v>Medium</v>
      </c>
      <c r="M293" s="4">
        <f>INDEX(product!$A$1:$G$49,MATCH(Orders!D293,product!$A$1:$A$49,0),4)</f>
        <v>0.5</v>
      </c>
      <c r="N293" s="5">
        <f>INDEX(product!$A$1:$G$49,MATCH(Orders!D293,product!$A$1:$A$49,0),5)</f>
        <v>8.25</v>
      </c>
      <c r="O293" s="5">
        <f t="shared" si="19"/>
        <v>16.5</v>
      </c>
      <c r="P293" s="11">
        <f t="shared" si="18"/>
        <v>0</v>
      </c>
      <c r="Q293" s="11"/>
      <c r="XFD293" s="35" t="s">
        <v>1951</v>
      </c>
    </row>
    <row r="294" spans="1:17 16384:16384" x14ac:dyDescent="0.25">
      <c r="A294" s="1" t="s">
        <v>611</v>
      </c>
      <c r="B294" s="3">
        <v>44529</v>
      </c>
      <c r="C294" s="1" t="s">
        <v>612</v>
      </c>
      <c r="D294" t="s">
        <v>85</v>
      </c>
      <c r="E294" s="13">
        <v>3</v>
      </c>
      <c r="F294" t="str">
        <f>INDEX(customer!A$1:I$1001,MATCH(Orders!C294,customer!A$1:A$1001,0),2)</f>
        <v>Isidore Hussey</v>
      </c>
      <c r="G294" s="33" t="str">
        <f>IF(INDEX(customer!A$1:I$1001,MATCH(Orders!C294,customer!A$1:A$1001,0),3)=0,"--",INDEX(customer!A$1:I$1001,MATCH(Orders!C294,customer!A$1:A$1001,0),3))</f>
        <v>ihussey84@mapy.cz</v>
      </c>
      <c r="H294" t="str">
        <f>INDEX(customer!A$1:I$1001,MATCH(Orders!C294,customer!A$1:A$1001,0),7)</f>
        <v>United States</v>
      </c>
      <c r="I294" t="str">
        <f>INDEX(product!$A$1:$G$49,MATCH(Orders!D294,product!$A$1:$A$49,0),2)</f>
        <v>Ara</v>
      </c>
      <c r="J294" t="str">
        <f t="shared" si="16"/>
        <v>Arabica</v>
      </c>
      <c r="K294" s="11" t="str">
        <f>INDEX(product!$A$1:$G$49,MATCH(Orders!D294,product!$A$1:$A$49,0),3)</f>
        <v>D</v>
      </c>
      <c r="L294" t="str">
        <f t="shared" si="17"/>
        <v>Dark</v>
      </c>
      <c r="M294" s="4">
        <f>INDEX(product!$A$1:$G$49,MATCH(Orders!D294,product!$A$1:$A$49,0),4)</f>
        <v>0.5</v>
      </c>
      <c r="N294" s="5">
        <f>INDEX(product!$A$1:$G$49,MATCH(Orders!D294,product!$A$1:$A$49,0),5)</f>
        <v>5.97</v>
      </c>
      <c r="O294" s="5">
        <f t="shared" si="19"/>
        <v>17.91</v>
      </c>
      <c r="P294" s="11">
        <f t="shared" si="18"/>
        <v>0</v>
      </c>
      <c r="Q294" s="11"/>
      <c r="XFD294" s="35" t="s">
        <v>1951</v>
      </c>
    </row>
    <row r="295" spans="1:17 16384:16384" x14ac:dyDescent="0.25">
      <c r="A295" s="1" t="s">
        <v>613</v>
      </c>
      <c r="B295" s="3">
        <v>44275</v>
      </c>
      <c r="C295" s="1" t="s">
        <v>614</v>
      </c>
      <c r="D295" t="s">
        <v>85</v>
      </c>
      <c r="E295" s="13">
        <v>5</v>
      </c>
      <c r="F295" t="str">
        <f>INDEX(customer!A$1:I$1001,MATCH(Orders!C295,customer!A$1:A$1001,0),2)</f>
        <v>Cassie Pinkerton</v>
      </c>
      <c r="G295" s="33" t="str">
        <f>IF(INDEX(customer!A$1:I$1001,MATCH(Orders!C295,customer!A$1:A$1001,0),3)=0,"--",INDEX(customer!A$1:I$1001,MATCH(Orders!C295,customer!A$1:A$1001,0),3))</f>
        <v>cpinkerton85@upenn.edu</v>
      </c>
      <c r="H295" t="str">
        <f>INDEX(customer!A$1:I$1001,MATCH(Orders!C295,customer!A$1:A$1001,0),7)</f>
        <v>United States</v>
      </c>
      <c r="I295" t="str">
        <f>INDEX(product!$A$1:$G$49,MATCH(Orders!D295,product!$A$1:$A$49,0),2)</f>
        <v>Ara</v>
      </c>
      <c r="J295" t="str">
        <f t="shared" si="16"/>
        <v>Arabica</v>
      </c>
      <c r="K295" s="11" t="str">
        <f>INDEX(product!$A$1:$G$49,MATCH(Orders!D295,product!$A$1:$A$49,0),3)</f>
        <v>D</v>
      </c>
      <c r="L295" t="str">
        <f t="shared" si="17"/>
        <v>Dark</v>
      </c>
      <c r="M295" s="4">
        <f>INDEX(product!$A$1:$G$49,MATCH(Orders!D295,product!$A$1:$A$49,0),4)</f>
        <v>0.5</v>
      </c>
      <c r="N295" s="5">
        <f>INDEX(product!$A$1:$G$49,MATCH(Orders!D295,product!$A$1:$A$49,0),5)</f>
        <v>5.97</v>
      </c>
      <c r="O295" s="5">
        <f t="shared" si="19"/>
        <v>29.849999999999998</v>
      </c>
      <c r="P295" s="11">
        <f t="shared" si="18"/>
        <v>0</v>
      </c>
      <c r="Q295" s="11"/>
      <c r="XFD295" s="35" t="s">
        <v>1951</v>
      </c>
    </row>
    <row r="296" spans="1:17 16384:16384" x14ac:dyDescent="0.25">
      <c r="A296" s="1" t="s">
        <v>615</v>
      </c>
      <c r="B296" s="3">
        <v>44659</v>
      </c>
      <c r="C296" s="1" t="s">
        <v>616</v>
      </c>
      <c r="D296" t="s">
        <v>150</v>
      </c>
      <c r="E296" s="13">
        <v>3</v>
      </c>
      <c r="F296" t="str">
        <f>INDEX(customer!A$1:I$1001,MATCH(Orders!C296,customer!A$1:A$1001,0),2)</f>
        <v>Micki Fero</v>
      </c>
      <c r="G296" s="33" t="str">
        <f>IF(INDEX(customer!A$1:I$1001,MATCH(Orders!C296,customer!A$1:A$1001,0),3)=0,"--",INDEX(customer!A$1:I$1001,MATCH(Orders!C296,customer!A$1:A$1001,0),3))</f>
        <v>--</v>
      </c>
      <c r="H296" t="str">
        <f>INDEX(customer!A$1:I$1001,MATCH(Orders!C296,customer!A$1:A$1001,0),7)</f>
        <v>United States</v>
      </c>
      <c r="I296" t="str">
        <f>INDEX(product!$A$1:$G$49,MATCH(Orders!D296,product!$A$1:$A$49,0),2)</f>
        <v>Exc</v>
      </c>
      <c r="J296" t="str">
        <f t="shared" si="16"/>
        <v>Excelsa</v>
      </c>
      <c r="K296" s="11" t="str">
        <f>INDEX(product!$A$1:$G$49,MATCH(Orders!D296,product!$A$1:$A$49,0),3)</f>
        <v>L</v>
      </c>
      <c r="L296" t="str">
        <f t="shared" si="17"/>
        <v>Light</v>
      </c>
      <c r="M296" s="4">
        <f>INDEX(product!$A$1:$G$49,MATCH(Orders!D296,product!$A$1:$A$49,0),4)</f>
        <v>1</v>
      </c>
      <c r="N296" s="5">
        <f>INDEX(product!$A$1:$G$49,MATCH(Orders!D296,product!$A$1:$A$49,0),5)</f>
        <v>14.85</v>
      </c>
      <c r="O296" s="5">
        <f t="shared" si="19"/>
        <v>44.55</v>
      </c>
      <c r="P296" s="11">
        <f t="shared" si="18"/>
        <v>0</v>
      </c>
      <c r="Q296" s="11"/>
      <c r="XFD296" s="35" t="s">
        <v>1951</v>
      </c>
    </row>
    <row r="297" spans="1:17 16384:16384" x14ac:dyDescent="0.25">
      <c r="A297" s="1" t="s">
        <v>617</v>
      </c>
      <c r="B297" s="3">
        <v>44057</v>
      </c>
      <c r="C297" s="1" t="s">
        <v>618</v>
      </c>
      <c r="D297" t="s">
        <v>22</v>
      </c>
      <c r="E297" s="13">
        <v>2</v>
      </c>
      <c r="F297" t="str">
        <f>INDEX(customer!A$1:I$1001,MATCH(Orders!C297,customer!A$1:A$1001,0),2)</f>
        <v>Cybill Graddell</v>
      </c>
      <c r="G297" s="33" t="str">
        <f>IF(INDEX(customer!A$1:I$1001,MATCH(Orders!C297,customer!A$1:A$1001,0),3)=0,"--",INDEX(customer!A$1:I$1001,MATCH(Orders!C297,customer!A$1:A$1001,0),3))</f>
        <v>--</v>
      </c>
      <c r="H297" t="str">
        <f>INDEX(customer!A$1:I$1001,MATCH(Orders!C297,customer!A$1:A$1001,0),7)</f>
        <v>United States</v>
      </c>
      <c r="I297" t="str">
        <f>INDEX(product!$A$1:$G$49,MATCH(Orders!D297,product!$A$1:$A$49,0),2)</f>
        <v>Exc</v>
      </c>
      <c r="J297" t="str">
        <f t="shared" si="16"/>
        <v>Excelsa</v>
      </c>
      <c r="K297" s="11" t="str">
        <f>INDEX(product!$A$1:$G$49,MATCH(Orders!D297,product!$A$1:$A$49,0),3)</f>
        <v>M</v>
      </c>
      <c r="L297" t="str">
        <f t="shared" si="17"/>
        <v>Medium</v>
      </c>
      <c r="M297" s="4">
        <f>INDEX(product!$A$1:$G$49,MATCH(Orders!D297,product!$A$1:$A$49,0),4)</f>
        <v>1</v>
      </c>
      <c r="N297" s="5">
        <f>INDEX(product!$A$1:$G$49,MATCH(Orders!D297,product!$A$1:$A$49,0),5)</f>
        <v>13.75</v>
      </c>
      <c r="O297" s="5">
        <f t="shared" si="19"/>
        <v>27.5</v>
      </c>
      <c r="P297" s="11">
        <f t="shared" si="18"/>
        <v>0</v>
      </c>
      <c r="Q297" s="11"/>
      <c r="XFD297" s="35" t="s">
        <v>1951</v>
      </c>
    </row>
    <row r="298" spans="1:17 16384:16384" x14ac:dyDescent="0.25">
      <c r="A298" s="1" t="s">
        <v>619</v>
      </c>
      <c r="B298" s="3">
        <v>43597</v>
      </c>
      <c r="C298" s="1" t="s">
        <v>620</v>
      </c>
      <c r="D298" t="s">
        <v>35</v>
      </c>
      <c r="E298" s="13">
        <v>6</v>
      </c>
      <c r="F298" t="str">
        <f>INDEX(customer!A$1:I$1001,MATCH(Orders!C298,customer!A$1:A$1001,0),2)</f>
        <v>Dorian Vizor</v>
      </c>
      <c r="G298" s="33" t="str">
        <f>IF(INDEX(customer!A$1:I$1001,MATCH(Orders!C298,customer!A$1:A$1001,0),3)=0,"--",INDEX(customer!A$1:I$1001,MATCH(Orders!C298,customer!A$1:A$1001,0),3))</f>
        <v>dvizor88@furl.net</v>
      </c>
      <c r="H298" t="str">
        <f>INDEX(customer!A$1:I$1001,MATCH(Orders!C298,customer!A$1:A$1001,0),7)</f>
        <v>United States</v>
      </c>
      <c r="I298" t="str">
        <f>INDEX(product!$A$1:$G$49,MATCH(Orders!D298,product!$A$1:$A$49,0),2)</f>
        <v>Rob</v>
      </c>
      <c r="J298" t="str">
        <f t="shared" si="16"/>
        <v>Robusta</v>
      </c>
      <c r="K298" s="11" t="str">
        <f>INDEX(product!$A$1:$G$49,MATCH(Orders!D298,product!$A$1:$A$49,0),3)</f>
        <v>M</v>
      </c>
      <c r="L298" t="str">
        <f t="shared" si="17"/>
        <v>Medium</v>
      </c>
      <c r="M298" s="4">
        <f>INDEX(product!$A$1:$G$49,MATCH(Orders!D298,product!$A$1:$A$49,0),4)</f>
        <v>0.5</v>
      </c>
      <c r="N298" s="5">
        <f>INDEX(product!$A$1:$G$49,MATCH(Orders!D298,product!$A$1:$A$49,0),5)</f>
        <v>5.97</v>
      </c>
      <c r="O298" s="5">
        <f t="shared" si="19"/>
        <v>35.82</v>
      </c>
      <c r="P298" s="11">
        <f t="shared" si="18"/>
        <v>1</v>
      </c>
      <c r="Q298" s="11"/>
      <c r="XFD298" s="35" t="s">
        <v>1942</v>
      </c>
    </row>
    <row r="299" spans="1:17 16384:16384" x14ac:dyDescent="0.25">
      <c r="A299" s="1" t="s">
        <v>621</v>
      </c>
      <c r="B299" s="3">
        <v>44258</v>
      </c>
      <c r="C299" s="1" t="s">
        <v>622</v>
      </c>
      <c r="D299" t="s">
        <v>159</v>
      </c>
      <c r="E299" s="13">
        <v>3</v>
      </c>
      <c r="F299" t="str">
        <f>INDEX(customer!A$1:I$1001,MATCH(Orders!C299,customer!A$1:A$1001,0),2)</f>
        <v>Eddi Sedgebeer</v>
      </c>
      <c r="G299" s="33" t="str">
        <f>IF(INDEX(customer!A$1:I$1001,MATCH(Orders!C299,customer!A$1:A$1001,0),3)=0,"--",INDEX(customer!A$1:I$1001,MATCH(Orders!C299,customer!A$1:A$1001,0),3))</f>
        <v>esedgebeer89@oaic.gov.au</v>
      </c>
      <c r="H299" t="str">
        <f>INDEX(customer!A$1:I$1001,MATCH(Orders!C299,customer!A$1:A$1001,0),7)</f>
        <v>United States</v>
      </c>
      <c r="I299" t="str">
        <f>INDEX(product!$A$1:$G$49,MATCH(Orders!D299,product!$A$1:$A$49,0),2)</f>
        <v>Rob</v>
      </c>
      <c r="J299" t="str">
        <f t="shared" si="16"/>
        <v>Robusta</v>
      </c>
      <c r="K299" s="11" t="str">
        <f>INDEX(product!$A$1:$G$49,MATCH(Orders!D299,product!$A$1:$A$49,0),3)</f>
        <v>D</v>
      </c>
      <c r="L299" t="str">
        <f t="shared" si="17"/>
        <v>Dark</v>
      </c>
      <c r="M299" s="4">
        <f>INDEX(product!$A$1:$G$49,MATCH(Orders!D299,product!$A$1:$A$49,0),4)</f>
        <v>0.5</v>
      </c>
      <c r="N299" s="5">
        <f>INDEX(product!$A$1:$G$49,MATCH(Orders!D299,product!$A$1:$A$49,0),5)</f>
        <v>5.3699999999999992</v>
      </c>
      <c r="O299" s="5">
        <f t="shared" si="19"/>
        <v>16.11</v>
      </c>
      <c r="P299" s="11">
        <f t="shared" si="18"/>
        <v>1</v>
      </c>
      <c r="Q299" s="11"/>
      <c r="XFD299" s="35" t="s">
        <v>1942</v>
      </c>
    </row>
    <row r="300" spans="1:17 16384:16384" x14ac:dyDescent="0.25">
      <c r="A300" s="1" t="s">
        <v>623</v>
      </c>
      <c r="B300" s="3">
        <v>43872</v>
      </c>
      <c r="C300" s="1" t="s">
        <v>624</v>
      </c>
      <c r="D300" t="s">
        <v>267</v>
      </c>
      <c r="E300" s="13">
        <v>6</v>
      </c>
      <c r="F300" t="str">
        <f>INDEX(customer!A$1:I$1001,MATCH(Orders!C300,customer!A$1:A$1001,0),2)</f>
        <v>Ken Lestrange</v>
      </c>
      <c r="G300" s="33" t="str">
        <f>IF(INDEX(customer!A$1:I$1001,MATCH(Orders!C300,customer!A$1:A$1001,0),3)=0,"--",INDEX(customer!A$1:I$1001,MATCH(Orders!C300,customer!A$1:A$1001,0),3))</f>
        <v>klestrange8a@lulu.com</v>
      </c>
      <c r="H300" t="str">
        <f>INDEX(customer!A$1:I$1001,MATCH(Orders!C300,customer!A$1:A$1001,0),7)</f>
        <v>United States</v>
      </c>
      <c r="I300" t="str">
        <f>INDEX(product!$A$1:$G$49,MATCH(Orders!D300,product!$A$1:$A$49,0),2)</f>
        <v>Exc</v>
      </c>
      <c r="J300" t="str">
        <f t="shared" si="16"/>
        <v>Excelsa</v>
      </c>
      <c r="K300" s="11" t="str">
        <f>INDEX(product!$A$1:$G$49,MATCH(Orders!D300,product!$A$1:$A$49,0),3)</f>
        <v>L</v>
      </c>
      <c r="L300" t="str">
        <f t="shared" si="17"/>
        <v>Light</v>
      </c>
      <c r="M300" s="4">
        <f>INDEX(product!$A$1:$G$49,MATCH(Orders!D300,product!$A$1:$A$49,0),4)</f>
        <v>0.2</v>
      </c>
      <c r="N300" s="5">
        <f>INDEX(product!$A$1:$G$49,MATCH(Orders!D300,product!$A$1:$A$49,0),5)</f>
        <v>4.4550000000000001</v>
      </c>
      <c r="O300" s="5">
        <f t="shared" si="19"/>
        <v>26.73</v>
      </c>
      <c r="P300" s="11">
        <f t="shared" si="18"/>
        <v>1</v>
      </c>
      <c r="Q300" s="11"/>
      <c r="XFD300" s="35" t="s">
        <v>1942</v>
      </c>
    </row>
    <row r="301" spans="1:17 16384:16384" x14ac:dyDescent="0.25">
      <c r="A301" s="1" t="s">
        <v>625</v>
      </c>
      <c r="B301" s="3">
        <v>43582</v>
      </c>
      <c r="C301" s="1" t="s">
        <v>626</v>
      </c>
      <c r="D301" t="s">
        <v>43</v>
      </c>
      <c r="E301" s="13">
        <v>6</v>
      </c>
      <c r="F301" t="str">
        <f>INDEX(customer!A$1:I$1001,MATCH(Orders!C301,customer!A$1:A$1001,0),2)</f>
        <v>Lacee Tanti</v>
      </c>
      <c r="G301" s="33" t="str">
        <f>IF(INDEX(customer!A$1:I$1001,MATCH(Orders!C301,customer!A$1:A$1001,0),3)=0,"--",INDEX(customer!A$1:I$1001,MATCH(Orders!C301,customer!A$1:A$1001,0),3))</f>
        <v>ltanti8b@techcrunch.com</v>
      </c>
      <c r="H301" t="str">
        <f>INDEX(customer!A$1:I$1001,MATCH(Orders!C301,customer!A$1:A$1001,0),7)</f>
        <v>United States</v>
      </c>
      <c r="I301" t="str">
        <f>INDEX(product!$A$1:$G$49,MATCH(Orders!D301,product!$A$1:$A$49,0),2)</f>
        <v>Exc</v>
      </c>
      <c r="J301" t="str">
        <f t="shared" si="16"/>
        <v>Excelsa</v>
      </c>
      <c r="K301" s="11" t="str">
        <f>INDEX(product!$A$1:$G$49,MATCH(Orders!D301,product!$A$1:$A$49,0),3)</f>
        <v>L</v>
      </c>
      <c r="L301" t="str">
        <f t="shared" si="17"/>
        <v>Light</v>
      </c>
      <c r="M301" s="4">
        <f>INDEX(product!$A$1:$G$49,MATCH(Orders!D301,product!$A$1:$A$49,0),4)</f>
        <v>2.5</v>
      </c>
      <c r="N301" s="5">
        <f>INDEX(product!$A$1:$G$49,MATCH(Orders!D301,product!$A$1:$A$49,0),5)</f>
        <v>34.154999999999994</v>
      </c>
      <c r="O301" s="5">
        <f t="shared" si="19"/>
        <v>204.92999999999995</v>
      </c>
      <c r="P301" s="11">
        <f t="shared" si="18"/>
        <v>1</v>
      </c>
      <c r="Q301" s="11"/>
      <c r="XFD301" s="35" t="s">
        <v>1942</v>
      </c>
    </row>
    <row r="302" spans="1:17 16384:16384" x14ac:dyDescent="0.25">
      <c r="A302" s="1" t="s">
        <v>627</v>
      </c>
      <c r="B302" s="3">
        <v>44646</v>
      </c>
      <c r="C302" s="1" t="s">
        <v>628</v>
      </c>
      <c r="D302" t="s">
        <v>19</v>
      </c>
      <c r="E302" s="13">
        <v>3</v>
      </c>
      <c r="F302" t="str">
        <f>INDEX(customer!A$1:I$1001,MATCH(Orders!C302,customer!A$1:A$1001,0),2)</f>
        <v>Arel De Lasci</v>
      </c>
      <c r="G302" s="33" t="str">
        <f>IF(INDEX(customer!A$1:I$1001,MATCH(Orders!C302,customer!A$1:A$1001,0),3)=0,"--",INDEX(customer!A$1:I$1001,MATCH(Orders!C302,customer!A$1:A$1001,0),3))</f>
        <v>ade8c@1und1.de</v>
      </c>
      <c r="H302" t="str">
        <f>INDEX(customer!A$1:I$1001,MATCH(Orders!C302,customer!A$1:A$1001,0),7)</f>
        <v>United States</v>
      </c>
      <c r="I302" t="str">
        <f>INDEX(product!$A$1:$G$49,MATCH(Orders!D302,product!$A$1:$A$49,0),2)</f>
        <v>Ara</v>
      </c>
      <c r="J302" t="str">
        <f t="shared" si="16"/>
        <v>Arabica</v>
      </c>
      <c r="K302" s="11" t="str">
        <f>INDEX(product!$A$1:$G$49,MATCH(Orders!D302,product!$A$1:$A$49,0),3)</f>
        <v>L</v>
      </c>
      <c r="L302" t="str">
        <f t="shared" si="17"/>
        <v>Light</v>
      </c>
      <c r="M302" s="4">
        <f>INDEX(product!$A$1:$G$49,MATCH(Orders!D302,product!$A$1:$A$49,0),4)</f>
        <v>1</v>
      </c>
      <c r="N302" s="5">
        <f>INDEX(product!$A$1:$G$49,MATCH(Orders!D302,product!$A$1:$A$49,0),5)</f>
        <v>12.95</v>
      </c>
      <c r="O302" s="5">
        <f t="shared" si="19"/>
        <v>38.849999999999994</v>
      </c>
      <c r="P302" s="11">
        <f t="shared" si="18"/>
        <v>1</v>
      </c>
      <c r="Q302" s="11"/>
      <c r="XFD302" s="35" t="s">
        <v>1942</v>
      </c>
    </row>
    <row r="303" spans="1:17 16384:16384" x14ac:dyDescent="0.25">
      <c r="A303" s="1" t="s">
        <v>629</v>
      </c>
      <c r="B303" s="3">
        <v>44102</v>
      </c>
      <c r="C303" s="1" t="s">
        <v>630</v>
      </c>
      <c r="D303" t="s">
        <v>51</v>
      </c>
      <c r="E303" s="13">
        <v>4</v>
      </c>
      <c r="F303" t="str">
        <f>INDEX(customer!A$1:I$1001,MATCH(Orders!C303,customer!A$1:A$1001,0),2)</f>
        <v>Trescha Jedrachowicz</v>
      </c>
      <c r="G303" s="33" t="str">
        <f>IF(INDEX(customer!A$1:I$1001,MATCH(Orders!C303,customer!A$1:A$1001,0),3)=0,"--",INDEX(customer!A$1:I$1001,MATCH(Orders!C303,customer!A$1:A$1001,0),3))</f>
        <v>tjedrachowicz8d@acquirethisname.com</v>
      </c>
      <c r="H303" t="str">
        <f>INDEX(customer!A$1:I$1001,MATCH(Orders!C303,customer!A$1:A$1001,0),7)</f>
        <v>United States</v>
      </c>
      <c r="I303" t="str">
        <f>INDEX(product!$A$1:$G$49,MATCH(Orders!D303,product!$A$1:$A$49,0),2)</f>
        <v>Lib</v>
      </c>
      <c r="J303" t="str">
        <f t="shared" si="16"/>
        <v>Liberica</v>
      </c>
      <c r="K303" s="11" t="str">
        <f>INDEX(product!$A$1:$G$49,MATCH(Orders!D303,product!$A$1:$A$49,0),3)</f>
        <v>D</v>
      </c>
      <c r="L303" t="str">
        <f t="shared" si="17"/>
        <v>Dark</v>
      </c>
      <c r="M303" s="4">
        <f>INDEX(product!$A$1:$G$49,MATCH(Orders!D303,product!$A$1:$A$49,0),4)</f>
        <v>0.2</v>
      </c>
      <c r="N303" s="5">
        <f>INDEX(product!$A$1:$G$49,MATCH(Orders!D303,product!$A$1:$A$49,0),5)</f>
        <v>3.8849999999999998</v>
      </c>
      <c r="O303" s="5">
        <f t="shared" si="19"/>
        <v>15.54</v>
      </c>
      <c r="P303" s="11">
        <f t="shared" si="18"/>
        <v>1</v>
      </c>
      <c r="Q303" s="11"/>
      <c r="XFD303" s="35" t="s">
        <v>1942</v>
      </c>
    </row>
    <row r="304" spans="1:17 16384:16384" x14ac:dyDescent="0.25">
      <c r="A304" s="1" t="s">
        <v>631</v>
      </c>
      <c r="B304" s="3">
        <v>43762</v>
      </c>
      <c r="C304" s="1" t="s">
        <v>632</v>
      </c>
      <c r="D304" t="s">
        <v>80</v>
      </c>
      <c r="E304" s="13">
        <v>1</v>
      </c>
      <c r="F304" t="str">
        <f>INDEX(customer!A$1:I$1001,MATCH(Orders!C304,customer!A$1:A$1001,0),2)</f>
        <v>Perkin Stonner</v>
      </c>
      <c r="G304" s="33" t="str">
        <f>IF(INDEX(customer!A$1:I$1001,MATCH(Orders!C304,customer!A$1:A$1001,0),3)=0,"--",INDEX(customer!A$1:I$1001,MATCH(Orders!C304,customer!A$1:A$1001,0),3))</f>
        <v>pstonner8e@moonfruit.com</v>
      </c>
      <c r="H304" t="str">
        <f>INDEX(customer!A$1:I$1001,MATCH(Orders!C304,customer!A$1:A$1001,0),7)</f>
        <v>United States</v>
      </c>
      <c r="I304" t="str">
        <f>INDEX(product!$A$1:$G$49,MATCH(Orders!D304,product!$A$1:$A$49,0),2)</f>
        <v>Ara</v>
      </c>
      <c r="J304" t="str">
        <f t="shared" si="16"/>
        <v>Arabica</v>
      </c>
      <c r="K304" s="11" t="str">
        <f>INDEX(product!$A$1:$G$49,MATCH(Orders!D304,product!$A$1:$A$49,0),3)</f>
        <v>M</v>
      </c>
      <c r="L304" t="str">
        <f t="shared" si="17"/>
        <v>Medium</v>
      </c>
      <c r="M304" s="4">
        <f>INDEX(product!$A$1:$G$49,MATCH(Orders!D304,product!$A$1:$A$49,0),4)</f>
        <v>0.5</v>
      </c>
      <c r="N304" s="5">
        <f>INDEX(product!$A$1:$G$49,MATCH(Orders!D304,product!$A$1:$A$49,0),5)</f>
        <v>6.75</v>
      </c>
      <c r="O304" s="5">
        <f t="shared" si="19"/>
        <v>6.75</v>
      </c>
      <c r="P304" s="11">
        <f t="shared" si="18"/>
        <v>0</v>
      </c>
      <c r="Q304" s="11"/>
      <c r="XFD304" s="35" t="s">
        <v>1951</v>
      </c>
    </row>
    <row r="305" spans="1:17 16384:16384" x14ac:dyDescent="0.25">
      <c r="A305" s="1" t="s">
        <v>633</v>
      </c>
      <c r="B305" s="3">
        <v>44412</v>
      </c>
      <c r="C305" s="1" t="s">
        <v>634</v>
      </c>
      <c r="D305" t="s">
        <v>543</v>
      </c>
      <c r="E305" s="13">
        <v>4</v>
      </c>
      <c r="F305" t="str">
        <f>INDEX(customer!A$1:I$1001,MATCH(Orders!C305,customer!A$1:A$1001,0),2)</f>
        <v>Darrin Tingly</v>
      </c>
      <c r="G305" s="33" t="str">
        <f>IF(INDEX(customer!A$1:I$1001,MATCH(Orders!C305,customer!A$1:A$1001,0),3)=0,"--",INDEX(customer!A$1:I$1001,MATCH(Orders!C305,customer!A$1:A$1001,0),3))</f>
        <v>dtingly8f@goo.ne.jp</v>
      </c>
      <c r="H305" t="str">
        <f>INDEX(customer!A$1:I$1001,MATCH(Orders!C305,customer!A$1:A$1001,0),7)</f>
        <v>United States</v>
      </c>
      <c r="I305" t="str">
        <f>INDEX(product!$A$1:$G$49,MATCH(Orders!D305,product!$A$1:$A$49,0),2)</f>
        <v>Exc</v>
      </c>
      <c r="J305" t="str">
        <f t="shared" si="16"/>
        <v>Excelsa</v>
      </c>
      <c r="K305" s="11" t="str">
        <f>INDEX(product!$A$1:$G$49,MATCH(Orders!D305,product!$A$1:$A$49,0),3)</f>
        <v>D</v>
      </c>
      <c r="L305" t="str">
        <f t="shared" si="17"/>
        <v>Dark</v>
      </c>
      <c r="M305" s="4">
        <f>INDEX(product!$A$1:$G$49,MATCH(Orders!D305,product!$A$1:$A$49,0),4)</f>
        <v>2.5</v>
      </c>
      <c r="N305" s="5">
        <f>INDEX(product!$A$1:$G$49,MATCH(Orders!D305,product!$A$1:$A$49,0),5)</f>
        <v>27.945</v>
      </c>
      <c r="O305" s="5">
        <f t="shared" si="19"/>
        <v>111.78</v>
      </c>
      <c r="P305" s="11">
        <f t="shared" si="18"/>
        <v>1</v>
      </c>
      <c r="Q305" s="11"/>
      <c r="XFD305" s="35" t="s">
        <v>1942</v>
      </c>
    </row>
    <row r="306" spans="1:17 16384:16384" x14ac:dyDescent="0.25">
      <c r="A306" s="1" t="s">
        <v>635</v>
      </c>
      <c r="B306" s="3">
        <v>43828</v>
      </c>
      <c r="C306" s="1" t="s">
        <v>636</v>
      </c>
      <c r="D306" t="s">
        <v>128</v>
      </c>
      <c r="E306" s="13">
        <v>1</v>
      </c>
      <c r="F306" t="str">
        <f>INDEX(customer!A$1:I$1001,MATCH(Orders!C306,customer!A$1:A$1001,0),2)</f>
        <v>Claudetta Rushe</v>
      </c>
      <c r="G306" s="33" t="str">
        <f>IF(INDEX(customer!A$1:I$1001,MATCH(Orders!C306,customer!A$1:A$1001,0),3)=0,"--",INDEX(customer!A$1:I$1001,MATCH(Orders!C306,customer!A$1:A$1001,0),3))</f>
        <v>crushe8n@about.me</v>
      </c>
      <c r="H306" t="str">
        <f>INDEX(customer!A$1:I$1001,MATCH(Orders!C306,customer!A$1:A$1001,0),7)</f>
        <v>United States</v>
      </c>
      <c r="I306" t="str">
        <f>INDEX(product!$A$1:$G$49,MATCH(Orders!D306,product!$A$1:$A$49,0),2)</f>
        <v>Ara</v>
      </c>
      <c r="J306" t="str">
        <f t="shared" si="16"/>
        <v>Arabica</v>
      </c>
      <c r="K306" s="11" t="str">
        <f>INDEX(product!$A$1:$G$49,MATCH(Orders!D306,product!$A$1:$A$49,0),3)</f>
        <v>L</v>
      </c>
      <c r="L306" t="str">
        <f t="shared" si="17"/>
        <v>Light</v>
      </c>
      <c r="M306" s="4">
        <f>INDEX(product!$A$1:$G$49,MATCH(Orders!D306,product!$A$1:$A$49,0),4)</f>
        <v>0.2</v>
      </c>
      <c r="N306" s="5">
        <f>INDEX(product!$A$1:$G$49,MATCH(Orders!D306,product!$A$1:$A$49,0),5)</f>
        <v>3.8849999999999998</v>
      </c>
      <c r="O306" s="5">
        <f t="shared" si="19"/>
        <v>3.8849999999999998</v>
      </c>
      <c r="P306" s="11">
        <f t="shared" si="18"/>
        <v>1</v>
      </c>
      <c r="Q306" s="11"/>
      <c r="XFD306" s="35" t="s">
        <v>1942</v>
      </c>
    </row>
    <row r="307" spans="1:17 16384:16384" x14ac:dyDescent="0.25">
      <c r="A307" s="1" t="s">
        <v>637</v>
      </c>
      <c r="B307" s="3">
        <v>43796</v>
      </c>
      <c r="C307" s="1" t="s">
        <v>638</v>
      </c>
      <c r="D307" t="s">
        <v>90</v>
      </c>
      <c r="E307" s="13">
        <v>5</v>
      </c>
      <c r="F307" t="str">
        <f>INDEX(customer!A$1:I$1001,MATCH(Orders!C307,customer!A$1:A$1001,0),2)</f>
        <v>Benn Checci</v>
      </c>
      <c r="G307" s="33" t="str">
        <f>IF(INDEX(customer!A$1:I$1001,MATCH(Orders!C307,customer!A$1:A$1001,0),3)=0,"--",INDEX(customer!A$1:I$1001,MATCH(Orders!C307,customer!A$1:A$1001,0),3))</f>
        <v>bchecci8h@usa.gov</v>
      </c>
      <c r="H307" t="str">
        <f>INDEX(customer!A$1:I$1001,MATCH(Orders!C307,customer!A$1:A$1001,0),7)</f>
        <v>United Kingdom</v>
      </c>
      <c r="I307" t="str">
        <f>INDEX(product!$A$1:$G$49,MATCH(Orders!D307,product!$A$1:$A$49,0),2)</f>
        <v>Lib</v>
      </c>
      <c r="J307" t="str">
        <f t="shared" si="16"/>
        <v>Liberica</v>
      </c>
      <c r="K307" s="11" t="str">
        <f>INDEX(product!$A$1:$G$49,MATCH(Orders!D307,product!$A$1:$A$49,0),3)</f>
        <v>M</v>
      </c>
      <c r="L307" t="str">
        <f t="shared" si="17"/>
        <v>Medium</v>
      </c>
      <c r="M307" s="4">
        <f>INDEX(product!$A$1:$G$49,MATCH(Orders!D307,product!$A$1:$A$49,0),4)</f>
        <v>0.2</v>
      </c>
      <c r="N307" s="5">
        <f>INDEX(product!$A$1:$G$49,MATCH(Orders!D307,product!$A$1:$A$49,0),5)</f>
        <v>4.3650000000000002</v>
      </c>
      <c r="O307" s="5">
        <f t="shared" si="19"/>
        <v>21.825000000000003</v>
      </c>
      <c r="P307" s="11">
        <f t="shared" si="18"/>
        <v>0</v>
      </c>
      <c r="Q307" s="11"/>
      <c r="XFD307" s="35" t="s">
        <v>1951</v>
      </c>
    </row>
    <row r="308" spans="1:17 16384:16384" x14ac:dyDescent="0.25">
      <c r="A308" s="1" t="s">
        <v>639</v>
      </c>
      <c r="B308" s="3">
        <v>43890</v>
      </c>
      <c r="C308" s="1" t="s">
        <v>640</v>
      </c>
      <c r="D308" t="s">
        <v>175</v>
      </c>
      <c r="E308" s="13">
        <v>5</v>
      </c>
      <c r="F308" t="str">
        <f>INDEX(customer!A$1:I$1001,MATCH(Orders!C308,customer!A$1:A$1001,0),2)</f>
        <v>Janifer Bagot</v>
      </c>
      <c r="G308" s="33" t="str">
        <f>IF(INDEX(customer!A$1:I$1001,MATCH(Orders!C308,customer!A$1:A$1001,0),3)=0,"--",INDEX(customer!A$1:I$1001,MATCH(Orders!C308,customer!A$1:A$1001,0),3))</f>
        <v>jbagot8i@mac.com</v>
      </c>
      <c r="H308" t="str">
        <f>INDEX(customer!A$1:I$1001,MATCH(Orders!C308,customer!A$1:A$1001,0),7)</f>
        <v>United States</v>
      </c>
      <c r="I308" t="str">
        <f>INDEX(product!$A$1:$G$49,MATCH(Orders!D308,product!$A$1:$A$49,0),2)</f>
        <v>Rob</v>
      </c>
      <c r="J308" t="str">
        <f t="shared" si="16"/>
        <v>Robusta</v>
      </c>
      <c r="K308" s="11" t="str">
        <f>INDEX(product!$A$1:$G$49,MATCH(Orders!D308,product!$A$1:$A$49,0),3)</f>
        <v>M</v>
      </c>
      <c r="L308" t="str">
        <f t="shared" si="17"/>
        <v>Medium</v>
      </c>
      <c r="M308" s="4">
        <f>INDEX(product!$A$1:$G$49,MATCH(Orders!D308,product!$A$1:$A$49,0),4)</f>
        <v>0.2</v>
      </c>
      <c r="N308" s="5">
        <f>INDEX(product!$A$1:$G$49,MATCH(Orders!D308,product!$A$1:$A$49,0),5)</f>
        <v>2.9849999999999999</v>
      </c>
      <c r="O308" s="5">
        <f t="shared" si="19"/>
        <v>14.924999999999999</v>
      </c>
      <c r="P308" s="11">
        <f t="shared" si="18"/>
        <v>0</v>
      </c>
      <c r="Q308" s="11"/>
      <c r="XFD308" s="35" t="s">
        <v>1951</v>
      </c>
    </row>
    <row r="309" spans="1:17 16384:16384" x14ac:dyDescent="0.25">
      <c r="A309" s="1" t="s">
        <v>641</v>
      </c>
      <c r="B309" s="3">
        <v>44227</v>
      </c>
      <c r="C309" s="1" t="s">
        <v>642</v>
      </c>
      <c r="D309" t="s">
        <v>74</v>
      </c>
      <c r="E309" s="13">
        <v>3</v>
      </c>
      <c r="F309" t="str">
        <f>INDEX(customer!A$1:I$1001,MATCH(Orders!C309,customer!A$1:A$1001,0),2)</f>
        <v>Ermin Beeble</v>
      </c>
      <c r="G309" s="33" t="str">
        <f>IF(INDEX(customer!A$1:I$1001,MATCH(Orders!C309,customer!A$1:A$1001,0),3)=0,"--",INDEX(customer!A$1:I$1001,MATCH(Orders!C309,customer!A$1:A$1001,0),3))</f>
        <v>ebeeble8j@soundcloud.com</v>
      </c>
      <c r="H309" t="str">
        <f>INDEX(customer!A$1:I$1001,MATCH(Orders!C309,customer!A$1:A$1001,0),7)</f>
        <v>United States</v>
      </c>
      <c r="I309" t="str">
        <f>INDEX(product!$A$1:$G$49,MATCH(Orders!D309,product!$A$1:$A$49,0),2)</f>
        <v>Ara</v>
      </c>
      <c r="J309" t="str">
        <f t="shared" si="16"/>
        <v>Arabica</v>
      </c>
      <c r="K309" s="11" t="str">
        <f>INDEX(product!$A$1:$G$49,MATCH(Orders!D309,product!$A$1:$A$49,0),3)</f>
        <v>M</v>
      </c>
      <c r="L309" t="str">
        <f t="shared" si="17"/>
        <v>Medium</v>
      </c>
      <c r="M309" s="4">
        <f>INDEX(product!$A$1:$G$49,MATCH(Orders!D309,product!$A$1:$A$49,0),4)</f>
        <v>1</v>
      </c>
      <c r="N309" s="5">
        <f>INDEX(product!$A$1:$G$49,MATCH(Orders!D309,product!$A$1:$A$49,0),5)</f>
        <v>11.25</v>
      </c>
      <c r="O309" s="5">
        <f t="shared" si="19"/>
        <v>33.75</v>
      </c>
      <c r="P309" s="11">
        <f t="shared" si="18"/>
        <v>1</v>
      </c>
      <c r="Q309" s="11"/>
      <c r="XFD309" s="35" t="s">
        <v>1942</v>
      </c>
    </row>
    <row r="310" spans="1:17 16384:16384" x14ac:dyDescent="0.25">
      <c r="A310" s="1" t="s">
        <v>643</v>
      </c>
      <c r="B310" s="3">
        <v>44729</v>
      </c>
      <c r="C310" s="1" t="s">
        <v>644</v>
      </c>
      <c r="D310" t="s">
        <v>74</v>
      </c>
      <c r="E310" s="13">
        <v>3</v>
      </c>
      <c r="F310" t="str">
        <f>INDEX(customer!A$1:I$1001,MATCH(Orders!C310,customer!A$1:A$1001,0),2)</f>
        <v>Cos Fluin</v>
      </c>
      <c r="G310" s="33" t="str">
        <f>IF(INDEX(customer!A$1:I$1001,MATCH(Orders!C310,customer!A$1:A$1001,0),3)=0,"--",INDEX(customer!A$1:I$1001,MATCH(Orders!C310,customer!A$1:A$1001,0),3))</f>
        <v>cfluin8k@flickr.com</v>
      </c>
      <c r="H310" t="str">
        <f>INDEX(customer!A$1:I$1001,MATCH(Orders!C310,customer!A$1:A$1001,0),7)</f>
        <v>United Kingdom</v>
      </c>
      <c r="I310" t="str">
        <f>INDEX(product!$A$1:$G$49,MATCH(Orders!D310,product!$A$1:$A$49,0),2)</f>
        <v>Ara</v>
      </c>
      <c r="J310" t="str">
        <f t="shared" si="16"/>
        <v>Arabica</v>
      </c>
      <c r="K310" s="11" t="str">
        <f>INDEX(product!$A$1:$G$49,MATCH(Orders!D310,product!$A$1:$A$49,0),3)</f>
        <v>M</v>
      </c>
      <c r="L310" t="str">
        <f t="shared" si="17"/>
        <v>Medium</v>
      </c>
      <c r="M310" s="4">
        <f>INDEX(product!$A$1:$G$49,MATCH(Orders!D310,product!$A$1:$A$49,0),4)</f>
        <v>1</v>
      </c>
      <c r="N310" s="5">
        <f>INDEX(product!$A$1:$G$49,MATCH(Orders!D310,product!$A$1:$A$49,0),5)</f>
        <v>11.25</v>
      </c>
      <c r="O310" s="5">
        <f t="shared" si="19"/>
        <v>33.75</v>
      </c>
      <c r="P310" s="11">
        <f t="shared" si="18"/>
        <v>0</v>
      </c>
      <c r="Q310" s="11"/>
      <c r="XFD310" s="35" t="s">
        <v>1951</v>
      </c>
    </row>
    <row r="311" spans="1:17 16384:16384" x14ac:dyDescent="0.25">
      <c r="A311" s="1" t="s">
        <v>645</v>
      </c>
      <c r="B311" s="3">
        <v>43864</v>
      </c>
      <c r="C311" s="1" t="s">
        <v>646</v>
      </c>
      <c r="D311" t="s">
        <v>90</v>
      </c>
      <c r="E311" s="13">
        <v>6</v>
      </c>
      <c r="F311" t="str">
        <f>INDEX(customer!A$1:I$1001,MATCH(Orders!C311,customer!A$1:A$1001,0),2)</f>
        <v>Eveleen Bletsor</v>
      </c>
      <c r="G311" s="33" t="str">
        <f>IF(INDEX(customer!A$1:I$1001,MATCH(Orders!C311,customer!A$1:A$1001,0),3)=0,"--",INDEX(customer!A$1:I$1001,MATCH(Orders!C311,customer!A$1:A$1001,0),3))</f>
        <v>ebletsor8l@vinaora.com</v>
      </c>
      <c r="H311" t="str">
        <f>INDEX(customer!A$1:I$1001,MATCH(Orders!C311,customer!A$1:A$1001,0),7)</f>
        <v>United States</v>
      </c>
      <c r="I311" t="str">
        <f>INDEX(product!$A$1:$G$49,MATCH(Orders!D311,product!$A$1:$A$49,0),2)</f>
        <v>Lib</v>
      </c>
      <c r="J311" t="str">
        <f t="shared" si="16"/>
        <v>Liberica</v>
      </c>
      <c r="K311" s="11" t="str">
        <f>INDEX(product!$A$1:$G$49,MATCH(Orders!D311,product!$A$1:$A$49,0),3)</f>
        <v>M</v>
      </c>
      <c r="L311" t="str">
        <f t="shared" si="17"/>
        <v>Medium</v>
      </c>
      <c r="M311" s="4">
        <f>INDEX(product!$A$1:$G$49,MATCH(Orders!D311,product!$A$1:$A$49,0),4)</f>
        <v>0.2</v>
      </c>
      <c r="N311" s="5">
        <f>INDEX(product!$A$1:$G$49,MATCH(Orders!D311,product!$A$1:$A$49,0),5)</f>
        <v>4.3650000000000002</v>
      </c>
      <c r="O311" s="5">
        <f t="shared" si="19"/>
        <v>26.19</v>
      </c>
      <c r="P311" s="11">
        <f t="shared" si="18"/>
        <v>1</v>
      </c>
      <c r="Q311" s="11"/>
      <c r="XFD311" s="35" t="s">
        <v>1942</v>
      </c>
    </row>
    <row r="312" spans="1:17 16384:16384" x14ac:dyDescent="0.25">
      <c r="A312" s="1" t="s">
        <v>647</v>
      </c>
      <c r="B312" s="3">
        <v>44586</v>
      </c>
      <c r="C312" s="1" t="s">
        <v>648</v>
      </c>
      <c r="D312" t="s">
        <v>150</v>
      </c>
      <c r="E312" s="13">
        <v>1</v>
      </c>
      <c r="F312" t="str">
        <f>INDEX(customer!A$1:I$1001,MATCH(Orders!C312,customer!A$1:A$1001,0),2)</f>
        <v>Paola Brydell</v>
      </c>
      <c r="G312" s="33" t="str">
        <f>IF(INDEX(customer!A$1:I$1001,MATCH(Orders!C312,customer!A$1:A$1001,0),3)=0,"--",INDEX(customer!A$1:I$1001,MATCH(Orders!C312,customer!A$1:A$1001,0),3))</f>
        <v>pbrydell8m@bloglovin.com</v>
      </c>
      <c r="H312" t="str">
        <f>INDEX(customer!A$1:I$1001,MATCH(Orders!C312,customer!A$1:A$1001,0),7)</f>
        <v>Ireland</v>
      </c>
      <c r="I312" t="str">
        <f>INDEX(product!$A$1:$G$49,MATCH(Orders!D312,product!$A$1:$A$49,0),2)</f>
        <v>Exc</v>
      </c>
      <c r="J312" t="str">
        <f t="shared" si="16"/>
        <v>Excelsa</v>
      </c>
      <c r="K312" s="11" t="str">
        <f>INDEX(product!$A$1:$G$49,MATCH(Orders!D312,product!$A$1:$A$49,0),3)</f>
        <v>L</v>
      </c>
      <c r="L312" t="str">
        <f t="shared" si="17"/>
        <v>Light</v>
      </c>
      <c r="M312" s="4">
        <f>INDEX(product!$A$1:$G$49,MATCH(Orders!D312,product!$A$1:$A$49,0),4)</f>
        <v>1</v>
      </c>
      <c r="N312" s="5">
        <f>INDEX(product!$A$1:$G$49,MATCH(Orders!D312,product!$A$1:$A$49,0),5)</f>
        <v>14.85</v>
      </c>
      <c r="O312" s="5">
        <f t="shared" si="19"/>
        <v>14.85</v>
      </c>
      <c r="P312" s="11">
        <f t="shared" si="18"/>
        <v>0</v>
      </c>
      <c r="Q312" s="11"/>
      <c r="XFD312" s="35" t="s">
        <v>1951</v>
      </c>
    </row>
    <row r="313" spans="1:17 16384:16384" x14ac:dyDescent="0.25">
      <c r="A313" s="1" t="s">
        <v>649</v>
      </c>
      <c r="B313" s="3">
        <v>43951</v>
      </c>
      <c r="C313" s="1" t="s">
        <v>636</v>
      </c>
      <c r="D313" t="s">
        <v>125</v>
      </c>
      <c r="E313" s="13">
        <v>6</v>
      </c>
      <c r="F313" t="str">
        <f>INDEX(customer!A$1:I$1001,MATCH(Orders!C313,customer!A$1:A$1001,0),2)</f>
        <v>Claudetta Rushe</v>
      </c>
      <c r="G313" s="33" t="str">
        <f>IF(INDEX(customer!A$1:I$1001,MATCH(Orders!C313,customer!A$1:A$1001,0),3)=0,"--",INDEX(customer!A$1:I$1001,MATCH(Orders!C313,customer!A$1:A$1001,0),3))</f>
        <v>crushe8n@about.me</v>
      </c>
      <c r="H313" t="str">
        <f>INDEX(customer!A$1:I$1001,MATCH(Orders!C313,customer!A$1:A$1001,0),7)</f>
        <v>United States</v>
      </c>
      <c r="I313" t="str">
        <f>INDEX(product!$A$1:$G$49,MATCH(Orders!D313,product!$A$1:$A$49,0),2)</f>
        <v>Exc</v>
      </c>
      <c r="J313" t="str">
        <f t="shared" si="16"/>
        <v>Excelsa</v>
      </c>
      <c r="K313" s="11" t="str">
        <f>INDEX(product!$A$1:$G$49,MATCH(Orders!D313,product!$A$1:$A$49,0),3)</f>
        <v>M</v>
      </c>
      <c r="L313" t="str">
        <f t="shared" si="17"/>
        <v>Medium</v>
      </c>
      <c r="M313" s="4">
        <f>INDEX(product!$A$1:$G$49,MATCH(Orders!D313,product!$A$1:$A$49,0),4)</f>
        <v>2.5</v>
      </c>
      <c r="N313" s="5">
        <f>INDEX(product!$A$1:$G$49,MATCH(Orders!D313,product!$A$1:$A$49,0),5)</f>
        <v>31.624999999999996</v>
      </c>
      <c r="O313" s="5">
        <f t="shared" si="19"/>
        <v>189.74999999999997</v>
      </c>
      <c r="P313" s="11">
        <f t="shared" si="18"/>
        <v>1</v>
      </c>
      <c r="Q313" s="11"/>
      <c r="XFD313" s="35" t="s">
        <v>1942</v>
      </c>
    </row>
    <row r="314" spans="1:17 16384:16384" x14ac:dyDescent="0.25">
      <c r="A314" s="1" t="s">
        <v>650</v>
      </c>
      <c r="B314" s="3">
        <v>44317</v>
      </c>
      <c r="C314" s="1" t="s">
        <v>651</v>
      </c>
      <c r="D314" t="s">
        <v>35</v>
      </c>
      <c r="E314" s="13">
        <v>1</v>
      </c>
      <c r="F314" t="str">
        <f>INDEX(customer!A$1:I$1001,MATCH(Orders!C314,customer!A$1:A$1001,0),2)</f>
        <v>Natka Leethem</v>
      </c>
      <c r="G314" s="33" t="str">
        <f>IF(INDEX(customer!A$1:I$1001,MATCH(Orders!C314,customer!A$1:A$1001,0),3)=0,"--",INDEX(customer!A$1:I$1001,MATCH(Orders!C314,customer!A$1:A$1001,0),3))</f>
        <v>nleethem8o@mac.com</v>
      </c>
      <c r="H314" t="str">
        <f>INDEX(customer!A$1:I$1001,MATCH(Orders!C314,customer!A$1:A$1001,0),7)</f>
        <v>United States</v>
      </c>
      <c r="I314" t="str">
        <f>INDEX(product!$A$1:$G$49,MATCH(Orders!D314,product!$A$1:$A$49,0),2)</f>
        <v>Rob</v>
      </c>
      <c r="J314" t="str">
        <f t="shared" si="16"/>
        <v>Robusta</v>
      </c>
      <c r="K314" s="11" t="str">
        <f>INDEX(product!$A$1:$G$49,MATCH(Orders!D314,product!$A$1:$A$49,0),3)</f>
        <v>M</v>
      </c>
      <c r="L314" t="str">
        <f t="shared" si="17"/>
        <v>Medium</v>
      </c>
      <c r="M314" s="4">
        <f>INDEX(product!$A$1:$G$49,MATCH(Orders!D314,product!$A$1:$A$49,0),4)</f>
        <v>0.5</v>
      </c>
      <c r="N314" s="5">
        <f>INDEX(product!$A$1:$G$49,MATCH(Orders!D314,product!$A$1:$A$49,0),5)</f>
        <v>5.97</v>
      </c>
      <c r="O314" s="5">
        <f t="shared" si="19"/>
        <v>5.97</v>
      </c>
      <c r="P314" s="11">
        <f t="shared" si="18"/>
        <v>1</v>
      </c>
      <c r="Q314" s="11"/>
      <c r="XFD314" s="35" t="s">
        <v>1942</v>
      </c>
    </row>
    <row r="315" spans="1:17 16384:16384" x14ac:dyDescent="0.25">
      <c r="A315" s="1" t="s">
        <v>652</v>
      </c>
      <c r="B315" s="3">
        <v>44497</v>
      </c>
      <c r="C315" s="1" t="s">
        <v>653</v>
      </c>
      <c r="D315" t="s">
        <v>15</v>
      </c>
      <c r="E315" s="13">
        <v>3</v>
      </c>
      <c r="F315" t="str">
        <f>INDEX(customer!A$1:I$1001,MATCH(Orders!C315,customer!A$1:A$1001,0),2)</f>
        <v>Ailene Nesfield</v>
      </c>
      <c r="G315" s="33" t="str">
        <f>IF(INDEX(customer!A$1:I$1001,MATCH(Orders!C315,customer!A$1:A$1001,0),3)=0,"--",INDEX(customer!A$1:I$1001,MATCH(Orders!C315,customer!A$1:A$1001,0),3))</f>
        <v>anesfield8p@people.com.cn</v>
      </c>
      <c r="H315" t="str">
        <f>INDEX(customer!A$1:I$1001,MATCH(Orders!C315,customer!A$1:A$1001,0),7)</f>
        <v>United Kingdom</v>
      </c>
      <c r="I315" t="str">
        <f>INDEX(product!$A$1:$G$49,MATCH(Orders!D315,product!$A$1:$A$49,0),2)</f>
        <v>Rob</v>
      </c>
      <c r="J315" t="str">
        <f t="shared" si="16"/>
        <v>Robusta</v>
      </c>
      <c r="K315" s="11" t="str">
        <f>INDEX(product!$A$1:$G$49,MATCH(Orders!D315,product!$A$1:$A$49,0),3)</f>
        <v>M</v>
      </c>
      <c r="L315" t="str">
        <f t="shared" si="17"/>
        <v>Medium</v>
      </c>
      <c r="M315" s="4">
        <f>INDEX(product!$A$1:$G$49,MATCH(Orders!D315,product!$A$1:$A$49,0),4)</f>
        <v>1</v>
      </c>
      <c r="N315" s="5">
        <f>INDEX(product!$A$1:$G$49,MATCH(Orders!D315,product!$A$1:$A$49,0),5)</f>
        <v>9.9499999999999993</v>
      </c>
      <c r="O315" s="5">
        <f t="shared" si="19"/>
        <v>29.849999999999998</v>
      </c>
      <c r="P315" s="11">
        <f t="shared" si="18"/>
        <v>1</v>
      </c>
      <c r="Q315" s="11"/>
      <c r="XFD315" s="35" t="s">
        <v>1942</v>
      </c>
    </row>
    <row r="316" spans="1:17 16384:16384" x14ac:dyDescent="0.25">
      <c r="A316" s="1" t="s">
        <v>654</v>
      </c>
      <c r="B316" s="3">
        <v>44437</v>
      </c>
      <c r="C316" s="1" t="s">
        <v>655</v>
      </c>
      <c r="D316" t="s">
        <v>192</v>
      </c>
      <c r="E316" s="13">
        <v>5</v>
      </c>
      <c r="F316" t="str">
        <f>INDEX(customer!A$1:I$1001,MATCH(Orders!C316,customer!A$1:A$1001,0),2)</f>
        <v>Stacy Pickworth</v>
      </c>
      <c r="G316" s="33" t="str">
        <f>IF(INDEX(customer!A$1:I$1001,MATCH(Orders!C316,customer!A$1:A$1001,0),3)=0,"--",INDEX(customer!A$1:I$1001,MATCH(Orders!C316,customer!A$1:A$1001,0),3))</f>
        <v>--</v>
      </c>
      <c r="H316" t="str">
        <f>INDEX(customer!A$1:I$1001,MATCH(Orders!C316,customer!A$1:A$1001,0),7)</f>
        <v>United States</v>
      </c>
      <c r="I316" t="str">
        <f>INDEX(product!$A$1:$G$49,MATCH(Orders!D316,product!$A$1:$A$49,0),2)</f>
        <v>Rob</v>
      </c>
      <c r="J316" t="str">
        <f t="shared" si="16"/>
        <v>Robusta</v>
      </c>
      <c r="K316" s="11" t="str">
        <f>INDEX(product!$A$1:$G$49,MATCH(Orders!D316,product!$A$1:$A$49,0),3)</f>
        <v>D</v>
      </c>
      <c r="L316" t="str">
        <f t="shared" si="17"/>
        <v>Dark</v>
      </c>
      <c r="M316" s="4">
        <f>INDEX(product!$A$1:$G$49,MATCH(Orders!D316,product!$A$1:$A$49,0),4)</f>
        <v>1</v>
      </c>
      <c r="N316" s="5">
        <f>INDEX(product!$A$1:$G$49,MATCH(Orders!D316,product!$A$1:$A$49,0),5)</f>
        <v>8.9499999999999993</v>
      </c>
      <c r="O316" s="5">
        <f t="shared" si="19"/>
        <v>44.75</v>
      </c>
      <c r="P316" s="11">
        <f t="shared" si="18"/>
        <v>0</v>
      </c>
      <c r="Q316" s="11"/>
      <c r="XFD316" s="35" t="s">
        <v>1951</v>
      </c>
    </row>
    <row r="317" spans="1:17 16384:16384" x14ac:dyDescent="0.25">
      <c r="A317" s="1" t="s">
        <v>656</v>
      </c>
      <c r="B317" s="3">
        <v>43826</v>
      </c>
      <c r="C317" s="1" t="s">
        <v>657</v>
      </c>
      <c r="D317" t="s">
        <v>43</v>
      </c>
      <c r="E317" s="13">
        <v>1</v>
      </c>
      <c r="F317" t="str">
        <f>INDEX(customer!A$1:I$1001,MATCH(Orders!C317,customer!A$1:A$1001,0),2)</f>
        <v>Melli Brockway</v>
      </c>
      <c r="G317" s="33" t="str">
        <f>IF(INDEX(customer!A$1:I$1001,MATCH(Orders!C317,customer!A$1:A$1001,0),3)=0,"--",INDEX(customer!A$1:I$1001,MATCH(Orders!C317,customer!A$1:A$1001,0),3))</f>
        <v>mbrockway8r@ibm.com</v>
      </c>
      <c r="H317" t="str">
        <f>INDEX(customer!A$1:I$1001,MATCH(Orders!C317,customer!A$1:A$1001,0),7)</f>
        <v>United States</v>
      </c>
      <c r="I317" t="str">
        <f>INDEX(product!$A$1:$G$49,MATCH(Orders!D317,product!$A$1:$A$49,0),2)</f>
        <v>Exc</v>
      </c>
      <c r="J317" t="str">
        <f t="shared" si="16"/>
        <v>Excelsa</v>
      </c>
      <c r="K317" s="11" t="str">
        <f>INDEX(product!$A$1:$G$49,MATCH(Orders!D317,product!$A$1:$A$49,0),3)</f>
        <v>L</v>
      </c>
      <c r="L317" t="str">
        <f t="shared" si="17"/>
        <v>Light</v>
      </c>
      <c r="M317" s="4">
        <f>INDEX(product!$A$1:$G$49,MATCH(Orders!D317,product!$A$1:$A$49,0),4)</f>
        <v>2.5</v>
      </c>
      <c r="N317" s="5">
        <f>INDEX(product!$A$1:$G$49,MATCH(Orders!D317,product!$A$1:$A$49,0),5)</f>
        <v>34.154999999999994</v>
      </c>
      <c r="O317" s="5">
        <f t="shared" si="19"/>
        <v>34.154999999999994</v>
      </c>
      <c r="P317" s="11">
        <f t="shared" si="18"/>
        <v>1</v>
      </c>
      <c r="Q317" s="11"/>
      <c r="XFD317" s="35" t="s">
        <v>1942</v>
      </c>
    </row>
    <row r="318" spans="1:17 16384:16384" x14ac:dyDescent="0.25">
      <c r="A318" s="1" t="s">
        <v>658</v>
      </c>
      <c r="B318" s="3">
        <v>43641</v>
      </c>
      <c r="C318" s="1" t="s">
        <v>659</v>
      </c>
      <c r="D318" t="s">
        <v>43</v>
      </c>
      <c r="E318" s="13">
        <v>6</v>
      </c>
      <c r="F318" t="str">
        <f>INDEX(customer!A$1:I$1001,MATCH(Orders!C318,customer!A$1:A$1001,0),2)</f>
        <v>Nanny Lush</v>
      </c>
      <c r="G318" s="33" t="str">
        <f>IF(INDEX(customer!A$1:I$1001,MATCH(Orders!C318,customer!A$1:A$1001,0),3)=0,"--",INDEX(customer!A$1:I$1001,MATCH(Orders!C318,customer!A$1:A$1001,0),3))</f>
        <v>nlush8s@dedecms.com</v>
      </c>
      <c r="H318" t="str">
        <f>INDEX(customer!A$1:I$1001,MATCH(Orders!C318,customer!A$1:A$1001,0),7)</f>
        <v>Ireland</v>
      </c>
      <c r="I318" t="str">
        <f>INDEX(product!$A$1:$G$49,MATCH(Orders!D318,product!$A$1:$A$49,0),2)</f>
        <v>Exc</v>
      </c>
      <c r="J318" t="str">
        <f t="shared" si="16"/>
        <v>Excelsa</v>
      </c>
      <c r="K318" s="11" t="str">
        <f>INDEX(product!$A$1:$G$49,MATCH(Orders!D318,product!$A$1:$A$49,0),3)</f>
        <v>L</v>
      </c>
      <c r="L318" t="str">
        <f t="shared" si="17"/>
        <v>Light</v>
      </c>
      <c r="M318" s="4">
        <f>INDEX(product!$A$1:$G$49,MATCH(Orders!D318,product!$A$1:$A$49,0),4)</f>
        <v>2.5</v>
      </c>
      <c r="N318" s="5">
        <f>INDEX(product!$A$1:$G$49,MATCH(Orders!D318,product!$A$1:$A$49,0),5)</f>
        <v>34.154999999999994</v>
      </c>
      <c r="O318" s="5">
        <f t="shared" si="19"/>
        <v>204.92999999999995</v>
      </c>
      <c r="P318" s="11">
        <f t="shared" si="18"/>
        <v>0</v>
      </c>
      <c r="Q318" s="11"/>
      <c r="XFD318" s="35" t="s">
        <v>1951</v>
      </c>
    </row>
    <row r="319" spans="1:17 16384:16384" x14ac:dyDescent="0.25">
      <c r="A319" s="1" t="s">
        <v>660</v>
      </c>
      <c r="B319" s="3">
        <v>43526</v>
      </c>
      <c r="C319" s="1" t="s">
        <v>661</v>
      </c>
      <c r="D319" t="s">
        <v>29</v>
      </c>
      <c r="E319" s="13">
        <v>3</v>
      </c>
      <c r="F319" t="str">
        <f>INDEX(customer!A$1:I$1001,MATCH(Orders!C319,customer!A$1:A$1001,0),2)</f>
        <v>Selma McMillian</v>
      </c>
      <c r="G319" s="33" t="str">
        <f>IF(INDEX(customer!A$1:I$1001,MATCH(Orders!C319,customer!A$1:A$1001,0),3)=0,"--",INDEX(customer!A$1:I$1001,MATCH(Orders!C319,customer!A$1:A$1001,0),3))</f>
        <v>smcmillian8t@csmonitor.com</v>
      </c>
      <c r="H319" t="str">
        <f>INDEX(customer!A$1:I$1001,MATCH(Orders!C319,customer!A$1:A$1001,0),7)</f>
        <v>United States</v>
      </c>
      <c r="I319" t="str">
        <f>INDEX(product!$A$1:$G$49,MATCH(Orders!D319,product!$A$1:$A$49,0),2)</f>
        <v>Exc</v>
      </c>
      <c r="J319" t="str">
        <f t="shared" si="16"/>
        <v>Excelsa</v>
      </c>
      <c r="K319" s="11" t="str">
        <f>INDEX(product!$A$1:$G$49,MATCH(Orders!D319,product!$A$1:$A$49,0),3)</f>
        <v>D</v>
      </c>
      <c r="L319" t="str">
        <f t="shared" si="17"/>
        <v>Dark</v>
      </c>
      <c r="M319" s="4">
        <f>INDEX(product!$A$1:$G$49,MATCH(Orders!D319,product!$A$1:$A$49,0),4)</f>
        <v>0.5</v>
      </c>
      <c r="N319" s="5">
        <f>INDEX(product!$A$1:$G$49,MATCH(Orders!D319,product!$A$1:$A$49,0),5)</f>
        <v>7.29</v>
      </c>
      <c r="O319" s="5">
        <f t="shared" si="19"/>
        <v>21.87</v>
      </c>
      <c r="P319" s="11">
        <f t="shared" si="18"/>
        <v>0</v>
      </c>
      <c r="Q319" s="11"/>
      <c r="XFD319" s="35" t="s">
        <v>1951</v>
      </c>
    </row>
    <row r="320" spans="1:17 16384:16384" x14ac:dyDescent="0.25">
      <c r="A320" s="1" t="s">
        <v>662</v>
      </c>
      <c r="B320" s="3">
        <v>44563</v>
      </c>
      <c r="C320" s="1" t="s">
        <v>663</v>
      </c>
      <c r="D320" t="s">
        <v>184</v>
      </c>
      <c r="E320" s="13">
        <v>2</v>
      </c>
      <c r="F320" t="str">
        <f>INDEX(customer!A$1:I$1001,MATCH(Orders!C320,customer!A$1:A$1001,0),2)</f>
        <v>Tess Bennison</v>
      </c>
      <c r="G320" s="33" t="str">
        <f>IF(INDEX(customer!A$1:I$1001,MATCH(Orders!C320,customer!A$1:A$1001,0),3)=0,"--",INDEX(customer!A$1:I$1001,MATCH(Orders!C320,customer!A$1:A$1001,0),3))</f>
        <v>tbennison8u@google.cn</v>
      </c>
      <c r="H320" t="str">
        <f>INDEX(customer!A$1:I$1001,MATCH(Orders!C320,customer!A$1:A$1001,0),7)</f>
        <v>United States</v>
      </c>
      <c r="I320" t="str">
        <f>INDEX(product!$A$1:$G$49,MATCH(Orders!D320,product!$A$1:$A$49,0),2)</f>
        <v>Ara</v>
      </c>
      <c r="J320" t="str">
        <f t="shared" si="16"/>
        <v>Arabica</v>
      </c>
      <c r="K320" s="11" t="str">
        <f>INDEX(product!$A$1:$G$49,MATCH(Orders!D320,product!$A$1:$A$49,0),3)</f>
        <v>M</v>
      </c>
      <c r="L320" t="str">
        <f t="shared" si="17"/>
        <v>Medium</v>
      </c>
      <c r="M320" s="4">
        <f>INDEX(product!$A$1:$G$49,MATCH(Orders!D320,product!$A$1:$A$49,0),4)</f>
        <v>2.5</v>
      </c>
      <c r="N320" s="5">
        <f>INDEX(product!$A$1:$G$49,MATCH(Orders!D320,product!$A$1:$A$49,0),5)</f>
        <v>25.874999999999996</v>
      </c>
      <c r="O320" s="5">
        <f t="shared" si="19"/>
        <v>51.749999999999993</v>
      </c>
      <c r="P320" s="11">
        <f t="shared" si="18"/>
        <v>1</v>
      </c>
      <c r="Q320" s="11"/>
      <c r="XFD320" s="35" t="s">
        <v>1942</v>
      </c>
    </row>
    <row r="321" spans="1:17 16384:16384" x14ac:dyDescent="0.25">
      <c r="A321" s="1" t="s">
        <v>664</v>
      </c>
      <c r="B321" s="3">
        <v>43676</v>
      </c>
      <c r="C321" s="1" t="s">
        <v>665</v>
      </c>
      <c r="D321" t="s">
        <v>77</v>
      </c>
      <c r="E321" s="13">
        <v>2</v>
      </c>
      <c r="F321" t="str">
        <f>INDEX(customer!A$1:I$1001,MATCH(Orders!C321,customer!A$1:A$1001,0),2)</f>
        <v>Gabie Tweed</v>
      </c>
      <c r="G321" s="33" t="str">
        <f>IF(INDEX(customer!A$1:I$1001,MATCH(Orders!C321,customer!A$1:A$1001,0),3)=0,"--",INDEX(customer!A$1:I$1001,MATCH(Orders!C321,customer!A$1:A$1001,0),3))</f>
        <v>gtweed8v@yolasite.com</v>
      </c>
      <c r="H321" t="str">
        <f>INDEX(customer!A$1:I$1001,MATCH(Orders!C321,customer!A$1:A$1001,0),7)</f>
        <v>United States</v>
      </c>
      <c r="I321" t="str">
        <f>INDEX(product!$A$1:$G$49,MATCH(Orders!D321,product!$A$1:$A$49,0),2)</f>
        <v>Exc</v>
      </c>
      <c r="J321" t="str">
        <f t="shared" si="16"/>
        <v>Excelsa</v>
      </c>
      <c r="K321" s="11" t="str">
        <f>INDEX(product!$A$1:$G$49,MATCH(Orders!D321,product!$A$1:$A$49,0),3)</f>
        <v>M</v>
      </c>
      <c r="L321" t="str">
        <f t="shared" si="17"/>
        <v>Medium</v>
      </c>
      <c r="M321" s="4">
        <f>INDEX(product!$A$1:$G$49,MATCH(Orders!D321,product!$A$1:$A$49,0),4)</f>
        <v>0.2</v>
      </c>
      <c r="N321" s="5">
        <f>INDEX(product!$A$1:$G$49,MATCH(Orders!D321,product!$A$1:$A$49,0),5)</f>
        <v>4.125</v>
      </c>
      <c r="O321" s="5">
        <f t="shared" si="19"/>
        <v>8.25</v>
      </c>
      <c r="P321" s="11">
        <f t="shared" si="18"/>
        <v>1</v>
      </c>
      <c r="Q321" s="11"/>
      <c r="XFD321" s="35" t="s">
        <v>1942</v>
      </c>
    </row>
    <row r="322" spans="1:17 16384:16384" x14ac:dyDescent="0.25">
      <c r="A322" s="1" t="s">
        <v>664</v>
      </c>
      <c r="B322" s="3">
        <v>43676</v>
      </c>
      <c r="C322" s="1" t="s">
        <v>665</v>
      </c>
      <c r="D322" t="s">
        <v>128</v>
      </c>
      <c r="E322" s="13">
        <v>5</v>
      </c>
      <c r="F322" t="str">
        <f>INDEX(customer!A$1:I$1001,MATCH(Orders!C322,customer!A$1:A$1001,0),2)</f>
        <v>Gabie Tweed</v>
      </c>
      <c r="G322" s="33" t="str">
        <f>IF(INDEX(customer!A$1:I$1001,MATCH(Orders!C322,customer!A$1:A$1001,0),3)=0,"--",INDEX(customer!A$1:I$1001,MATCH(Orders!C322,customer!A$1:A$1001,0),3))</f>
        <v>gtweed8v@yolasite.com</v>
      </c>
      <c r="H322" t="str">
        <f>INDEX(customer!A$1:I$1001,MATCH(Orders!C322,customer!A$1:A$1001,0),7)</f>
        <v>United States</v>
      </c>
      <c r="I322" t="str">
        <f>INDEX(product!$A$1:$G$49,MATCH(Orders!D322,product!$A$1:$A$49,0),2)</f>
        <v>Ara</v>
      </c>
      <c r="J322" t="str">
        <f t="shared" ref="J322:J385" si="20">VLOOKUP(I322,Y$1048570:Z$1048573,2,FALSE)</f>
        <v>Arabica</v>
      </c>
      <c r="K322" s="11" t="str">
        <f>INDEX(product!$A$1:$G$49,MATCH(Orders!D322,product!$A$1:$A$49,0),3)</f>
        <v>L</v>
      </c>
      <c r="L322" t="str">
        <f t="shared" ref="L322:L385" si="21">VLOOKUP(K322,AA$1048570:AB$1048572,2,FALSE)</f>
        <v>Light</v>
      </c>
      <c r="M322" s="4">
        <f>INDEX(product!$A$1:$G$49,MATCH(Orders!D322,product!$A$1:$A$49,0),4)</f>
        <v>0.2</v>
      </c>
      <c r="N322" s="5">
        <f>INDEX(product!$A$1:$G$49,MATCH(Orders!D322,product!$A$1:$A$49,0),5)</f>
        <v>3.8849999999999998</v>
      </c>
      <c r="O322" s="5">
        <f t="shared" si="19"/>
        <v>19.424999999999997</v>
      </c>
      <c r="P322" s="11">
        <f t="shared" ref="P322:P385" si="22">IF(XFD322="Yes",1,0)</f>
        <v>1</v>
      </c>
      <c r="Q322" s="11"/>
      <c r="XFD322" s="35" t="s">
        <v>1942</v>
      </c>
    </row>
    <row r="323" spans="1:17 16384:16384" x14ac:dyDescent="0.25">
      <c r="A323" s="1" t="s">
        <v>666</v>
      </c>
      <c r="B323" s="3">
        <v>44170</v>
      </c>
      <c r="C323" s="1" t="s">
        <v>667</v>
      </c>
      <c r="D323" t="s">
        <v>57</v>
      </c>
      <c r="E323" s="13">
        <v>6</v>
      </c>
      <c r="F323" t="str">
        <f>INDEX(customer!A$1:I$1001,MATCH(Orders!C323,customer!A$1:A$1001,0),2)</f>
        <v>Gaile Goggin</v>
      </c>
      <c r="G323" s="33" t="str">
        <f>IF(INDEX(customer!A$1:I$1001,MATCH(Orders!C323,customer!A$1:A$1001,0),3)=0,"--",INDEX(customer!A$1:I$1001,MATCH(Orders!C323,customer!A$1:A$1001,0),3))</f>
        <v>ggoggin8x@wix.com</v>
      </c>
      <c r="H323" t="str">
        <f>INDEX(customer!A$1:I$1001,MATCH(Orders!C323,customer!A$1:A$1001,0),7)</f>
        <v>Ireland</v>
      </c>
      <c r="I323" t="str">
        <f>INDEX(product!$A$1:$G$49,MATCH(Orders!D323,product!$A$1:$A$49,0),2)</f>
        <v>Ara</v>
      </c>
      <c r="J323" t="str">
        <f t="shared" si="20"/>
        <v>Arabica</v>
      </c>
      <c r="K323" s="11" t="str">
        <f>INDEX(product!$A$1:$G$49,MATCH(Orders!D323,product!$A$1:$A$49,0),3)</f>
        <v>M</v>
      </c>
      <c r="L323" t="str">
        <f t="shared" si="21"/>
        <v>Medium</v>
      </c>
      <c r="M323" s="4">
        <f>INDEX(product!$A$1:$G$49,MATCH(Orders!D323,product!$A$1:$A$49,0),4)</f>
        <v>0.2</v>
      </c>
      <c r="N323" s="5">
        <f>INDEX(product!$A$1:$G$49,MATCH(Orders!D323,product!$A$1:$A$49,0),5)</f>
        <v>3.375</v>
      </c>
      <c r="O323" s="5">
        <f t="shared" ref="O323:O386" si="23">N323*E323</f>
        <v>20.25</v>
      </c>
      <c r="P323" s="11">
        <f t="shared" si="22"/>
        <v>1</v>
      </c>
      <c r="Q323" s="11"/>
      <c r="XFD323" s="35" t="s">
        <v>1942</v>
      </c>
    </row>
    <row r="324" spans="1:17 16384:16384" x14ac:dyDescent="0.25">
      <c r="A324" s="1" t="s">
        <v>668</v>
      </c>
      <c r="B324" s="3">
        <v>44182</v>
      </c>
      <c r="C324" s="1" t="s">
        <v>669</v>
      </c>
      <c r="D324" t="s">
        <v>136</v>
      </c>
      <c r="E324" s="13">
        <v>3</v>
      </c>
      <c r="F324" t="str">
        <f>INDEX(customer!A$1:I$1001,MATCH(Orders!C324,customer!A$1:A$1001,0),2)</f>
        <v>Skylar Jeyness</v>
      </c>
      <c r="G324" s="33" t="str">
        <f>IF(INDEX(customer!A$1:I$1001,MATCH(Orders!C324,customer!A$1:A$1001,0),3)=0,"--",INDEX(customer!A$1:I$1001,MATCH(Orders!C324,customer!A$1:A$1001,0),3))</f>
        <v>sjeyness8y@biglobe.ne.jp</v>
      </c>
      <c r="H324" t="str">
        <f>INDEX(customer!A$1:I$1001,MATCH(Orders!C324,customer!A$1:A$1001,0),7)</f>
        <v>Ireland</v>
      </c>
      <c r="I324" t="str">
        <f>INDEX(product!$A$1:$G$49,MATCH(Orders!D324,product!$A$1:$A$49,0),2)</f>
        <v>Lib</v>
      </c>
      <c r="J324" t="str">
        <f t="shared" si="20"/>
        <v>Liberica</v>
      </c>
      <c r="K324" s="11" t="str">
        <f>INDEX(product!$A$1:$G$49,MATCH(Orders!D324,product!$A$1:$A$49,0),3)</f>
        <v>D</v>
      </c>
      <c r="L324" t="str">
        <f t="shared" si="21"/>
        <v>Dark</v>
      </c>
      <c r="M324" s="4">
        <f>INDEX(product!$A$1:$G$49,MATCH(Orders!D324,product!$A$1:$A$49,0),4)</f>
        <v>0.5</v>
      </c>
      <c r="N324" s="5">
        <f>INDEX(product!$A$1:$G$49,MATCH(Orders!D324,product!$A$1:$A$49,0),5)</f>
        <v>7.77</v>
      </c>
      <c r="O324" s="5">
        <f t="shared" si="23"/>
        <v>23.31</v>
      </c>
      <c r="P324" s="11">
        <f t="shared" si="22"/>
        <v>0</v>
      </c>
      <c r="Q324" s="11"/>
      <c r="XFD324" s="35" t="s">
        <v>1951</v>
      </c>
    </row>
    <row r="325" spans="1:17 16384:16384" x14ac:dyDescent="0.25">
      <c r="A325" s="1" t="s">
        <v>670</v>
      </c>
      <c r="B325" s="3">
        <v>44373</v>
      </c>
      <c r="C325" s="1" t="s">
        <v>671</v>
      </c>
      <c r="D325" t="s">
        <v>64</v>
      </c>
      <c r="E325" s="13">
        <v>5</v>
      </c>
      <c r="F325" t="str">
        <f>INDEX(customer!A$1:I$1001,MATCH(Orders!C325,customer!A$1:A$1001,0),2)</f>
        <v>Donica Bonhome</v>
      </c>
      <c r="G325" s="33" t="str">
        <f>IF(INDEX(customer!A$1:I$1001,MATCH(Orders!C325,customer!A$1:A$1001,0),3)=0,"--",INDEX(customer!A$1:I$1001,MATCH(Orders!C325,customer!A$1:A$1001,0),3))</f>
        <v>dbonhome8z@shinystat.com</v>
      </c>
      <c r="H325" t="str">
        <f>INDEX(customer!A$1:I$1001,MATCH(Orders!C325,customer!A$1:A$1001,0),7)</f>
        <v>United States</v>
      </c>
      <c r="I325" t="str">
        <f>INDEX(product!$A$1:$G$49,MATCH(Orders!D325,product!$A$1:$A$49,0),2)</f>
        <v>Exc</v>
      </c>
      <c r="J325" t="str">
        <f t="shared" si="20"/>
        <v>Excelsa</v>
      </c>
      <c r="K325" s="11" t="str">
        <f>INDEX(product!$A$1:$G$49,MATCH(Orders!D325,product!$A$1:$A$49,0),3)</f>
        <v>D</v>
      </c>
      <c r="L325" t="str">
        <f t="shared" si="21"/>
        <v>Dark</v>
      </c>
      <c r="M325" s="4">
        <f>INDEX(product!$A$1:$G$49,MATCH(Orders!D325,product!$A$1:$A$49,0),4)</f>
        <v>0.2</v>
      </c>
      <c r="N325" s="5">
        <f>INDEX(product!$A$1:$G$49,MATCH(Orders!D325,product!$A$1:$A$49,0),5)</f>
        <v>3.645</v>
      </c>
      <c r="O325" s="5">
        <f t="shared" si="23"/>
        <v>18.225000000000001</v>
      </c>
      <c r="P325" s="11">
        <f t="shared" si="22"/>
        <v>1</v>
      </c>
      <c r="Q325" s="11"/>
      <c r="XFD325" s="35" t="s">
        <v>1942</v>
      </c>
    </row>
    <row r="326" spans="1:17 16384:16384" x14ac:dyDescent="0.25">
      <c r="A326" s="1" t="s">
        <v>672</v>
      </c>
      <c r="B326" s="3">
        <v>43666</v>
      </c>
      <c r="C326" s="1" t="s">
        <v>673</v>
      </c>
      <c r="D326" t="s">
        <v>22</v>
      </c>
      <c r="E326" s="13">
        <v>1</v>
      </c>
      <c r="F326" t="str">
        <f>INDEX(customer!A$1:I$1001,MATCH(Orders!C326,customer!A$1:A$1001,0),2)</f>
        <v>Diena Peetermann</v>
      </c>
      <c r="G326" s="33" t="str">
        <f>IF(INDEX(customer!A$1:I$1001,MATCH(Orders!C326,customer!A$1:A$1001,0),3)=0,"--",INDEX(customer!A$1:I$1001,MATCH(Orders!C326,customer!A$1:A$1001,0),3))</f>
        <v>--</v>
      </c>
      <c r="H326" t="str">
        <f>INDEX(customer!A$1:I$1001,MATCH(Orders!C326,customer!A$1:A$1001,0),7)</f>
        <v>United States</v>
      </c>
      <c r="I326" t="str">
        <f>INDEX(product!$A$1:$G$49,MATCH(Orders!D326,product!$A$1:$A$49,0),2)</f>
        <v>Exc</v>
      </c>
      <c r="J326" t="str">
        <f t="shared" si="20"/>
        <v>Excelsa</v>
      </c>
      <c r="K326" s="11" t="str">
        <f>INDEX(product!$A$1:$G$49,MATCH(Orders!D326,product!$A$1:$A$49,0),3)</f>
        <v>M</v>
      </c>
      <c r="L326" t="str">
        <f t="shared" si="21"/>
        <v>Medium</v>
      </c>
      <c r="M326" s="4">
        <f>INDEX(product!$A$1:$G$49,MATCH(Orders!D326,product!$A$1:$A$49,0),4)</f>
        <v>1</v>
      </c>
      <c r="N326" s="5">
        <f>INDEX(product!$A$1:$G$49,MATCH(Orders!D326,product!$A$1:$A$49,0),5)</f>
        <v>13.75</v>
      </c>
      <c r="O326" s="5">
        <f t="shared" si="23"/>
        <v>13.75</v>
      </c>
      <c r="P326" s="11">
        <f t="shared" si="22"/>
        <v>0</v>
      </c>
      <c r="Q326" s="11"/>
      <c r="XFD326" s="35" t="s">
        <v>1951</v>
      </c>
    </row>
    <row r="327" spans="1:17 16384:16384" x14ac:dyDescent="0.25">
      <c r="A327" s="1" t="s">
        <v>674</v>
      </c>
      <c r="B327" s="3">
        <v>44756</v>
      </c>
      <c r="C327" s="1" t="s">
        <v>675</v>
      </c>
      <c r="D327" t="s">
        <v>217</v>
      </c>
      <c r="E327" s="13">
        <v>1</v>
      </c>
      <c r="F327" t="str">
        <f>INDEX(customer!A$1:I$1001,MATCH(Orders!C327,customer!A$1:A$1001,0),2)</f>
        <v>Trina Le Sarr</v>
      </c>
      <c r="G327" s="33" t="str">
        <f>IF(INDEX(customer!A$1:I$1001,MATCH(Orders!C327,customer!A$1:A$1001,0),3)=0,"--",INDEX(customer!A$1:I$1001,MATCH(Orders!C327,customer!A$1:A$1001,0),3))</f>
        <v>tle91@epa.gov</v>
      </c>
      <c r="H327" t="str">
        <f>INDEX(customer!A$1:I$1001,MATCH(Orders!C327,customer!A$1:A$1001,0),7)</f>
        <v>United States</v>
      </c>
      <c r="I327" t="str">
        <f>INDEX(product!$A$1:$G$49,MATCH(Orders!D327,product!$A$1:$A$49,0),2)</f>
        <v>Ara</v>
      </c>
      <c r="J327" t="str">
        <f t="shared" si="20"/>
        <v>Arabica</v>
      </c>
      <c r="K327" s="11" t="str">
        <f>INDEX(product!$A$1:$G$49,MATCH(Orders!D327,product!$A$1:$A$49,0),3)</f>
        <v>L</v>
      </c>
      <c r="L327" t="str">
        <f t="shared" si="21"/>
        <v>Light</v>
      </c>
      <c r="M327" s="4">
        <f>INDEX(product!$A$1:$G$49,MATCH(Orders!D327,product!$A$1:$A$49,0),4)</f>
        <v>2.5</v>
      </c>
      <c r="N327" s="5">
        <f>INDEX(product!$A$1:$G$49,MATCH(Orders!D327,product!$A$1:$A$49,0),5)</f>
        <v>29.784999999999997</v>
      </c>
      <c r="O327" s="5">
        <f t="shared" si="23"/>
        <v>29.784999999999997</v>
      </c>
      <c r="P327" s="11">
        <f t="shared" si="22"/>
        <v>1</v>
      </c>
      <c r="Q327" s="11"/>
      <c r="XFD327" s="35" t="s">
        <v>1942</v>
      </c>
    </row>
    <row r="328" spans="1:17 16384:16384" x14ac:dyDescent="0.25">
      <c r="A328" s="1" t="s">
        <v>676</v>
      </c>
      <c r="B328" s="3">
        <v>44057</v>
      </c>
      <c r="C328" s="1" t="s">
        <v>677</v>
      </c>
      <c r="D328" t="s">
        <v>192</v>
      </c>
      <c r="E328" s="13">
        <v>5</v>
      </c>
      <c r="F328" t="str">
        <f>INDEX(customer!A$1:I$1001,MATCH(Orders!C328,customer!A$1:A$1001,0),2)</f>
        <v>Flynn Antony</v>
      </c>
      <c r="G328" s="33" t="str">
        <f>IF(INDEX(customer!A$1:I$1001,MATCH(Orders!C328,customer!A$1:A$1001,0),3)=0,"--",INDEX(customer!A$1:I$1001,MATCH(Orders!C328,customer!A$1:A$1001,0),3))</f>
        <v>--</v>
      </c>
      <c r="H328" t="str">
        <f>INDEX(customer!A$1:I$1001,MATCH(Orders!C328,customer!A$1:A$1001,0),7)</f>
        <v>United States</v>
      </c>
      <c r="I328" t="str">
        <f>INDEX(product!$A$1:$G$49,MATCH(Orders!D328,product!$A$1:$A$49,0),2)</f>
        <v>Rob</v>
      </c>
      <c r="J328" t="str">
        <f t="shared" si="20"/>
        <v>Robusta</v>
      </c>
      <c r="K328" s="11" t="str">
        <f>INDEX(product!$A$1:$G$49,MATCH(Orders!D328,product!$A$1:$A$49,0),3)</f>
        <v>D</v>
      </c>
      <c r="L328" t="str">
        <f t="shared" si="21"/>
        <v>Dark</v>
      </c>
      <c r="M328" s="4">
        <f>INDEX(product!$A$1:$G$49,MATCH(Orders!D328,product!$A$1:$A$49,0),4)</f>
        <v>1</v>
      </c>
      <c r="N328" s="5">
        <f>INDEX(product!$A$1:$G$49,MATCH(Orders!D328,product!$A$1:$A$49,0),5)</f>
        <v>8.9499999999999993</v>
      </c>
      <c r="O328" s="5">
        <f t="shared" si="23"/>
        <v>44.75</v>
      </c>
      <c r="P328" s="11">
        <f t="shared" si="22"/>
        <v>0</v>
      </c>
      <c r="Q328" s="11"/>
      <c r="XFD328" s="35" t="s">
        <v>1951</v>
      </c>
    </row>
    <row r="329" spans="1:17 16384:16384" x14ac:dyDescent="0.25">
      <c r="A329" s="1" t="s">
        <v>678</v>
      </c>
      <c r="B329" s="3">
        <v>43579</v>
      </c>
      <c r="C329" s="1" t="s">
        <v>679</v>
      </c>
      <c r="D329" t="s">
        <v>192</v>
      </c>
      <c r="E329" s="13">
        <v>5</v>
      </c>
      <c r="F329" t="str">
        <f>INDEX(customer!A$1:I$1001,MATCH(Orders!C329,customer!A$1:A$1001,0),2)</f>
        <v>Baudoin Alldridge</v>
      </c>
      <c r="G329" s="33" t="str">
        <f>IF(INDEX(customer!A$1:I$1001,MATCH(Orders!C329,customer!A$1:A$1001,0),3)=0,"--",INDEX(customer!A$1:I$1001,MATCH(Orders!C329,customer!A$1:A$1001,0),3))</f>
        <v>balldridge93@yandex.ru</v>
      </c>
      <c r="H329" t="str">
        <f>INDEX(customer!A$1:I$1001,MATCH(Orders!C329,customer!A$1:A$1001,0),7)</f>
        <v>United States</v>
      </c>
      <c r="I329" t="str">
        <f>INDEX(product!$A$1:$G$49,MATCH(Orders!D329,product!$A$1:$A$49,0),2)</f>
        <v>Rob</v>
      </c>
      <c r="J329" t="str">
        <f t="shared" si="20"/>
        <v>Robusta</v>
      </c>
      <c r="K329" s="11" t="str">
        <f>INDEX(product!$A$1:$G$49,MATCH(Orders!D329,product!$A$1:$A$49,0),3)</f>
        <v>D</v>
      </c>
      <c r="L329" t="str">
        <f t="shared" si="21"/>
        <v>Dark</v>
      </c>
      <c r="M329" s="4">
        <f>INDEX(product!$A$1:$G$49,MATCH(Orders!D329,product!$A$1:$A$49,0),4)</f>
        <v>1</v>
      </c>
      <c r="N329" s="5">
        <f>INDEX(product!$A$1:$G$49,MATCH(Orders!D329,product!$A$1:$A$49,0),5)</f>
        <v>8.9499999999999993</v>
      </c>
      <c r="O329" s="5">
        <f t="shared" si="23"/>
        <v>44.75</v>
      </c>
      <c r="P329" s="11">
        <f t="shared" si="22"/>
        <v>1</v>
      </c>
      <c r="Q329" s="11"/>
      <c r="XFD329" s="35" t="s">
        <v>1942</v>
      </c>
    </row>
    <row r="330" spans="1:17 16384:16384" x14ac:dyDescent="0.25">
      <c r="A330" s="1" t="s">
        <v>680</v>
      </c>
      <c r="B330" s="3">
        <v>43620</v>
      </c>
      <c r="C330" s="1" t="s">
        <v>681</v>
      </c>
      <c r="D330" t="s">
        <v>96</v>
      </c>
      <c r="E330" s="13">
        <v>4</v>
      </c>
      <c r="F330" t="str">
        <f>INDEX(customer!A$1:I$1001,MATCH(Orders!C330,customer!A$1:A$1001,0),2)</f>
        <v>Homer Dulany</v>
      </c>
      <c r="G330" s="33" t="str">
        <f>IF(INDEX(customer!A$1:I$1001,MATCH(Orders!C330,customer!A$1:A$1001,0),3)=0,"--",INDEX(customer!A$1:I$1001,MATCH(Orders!C330,customer!A$1:A$1001,0),3))</f>
        <v>--</v>
      </c>
      <c r="H330" t="str">
        <f>INDEX(customer!A$1:I$1001,MATCH(Orders!C330,customer!A$1:A$1001,0),7)</f>
        <v>United States</v>
      </c>
      <c r="I330" t="str">
        <f>INDEX(product!$A$1:$G$49,MATCH(Orders!D330,product!$A$1:$A$49,0),2)</f>
        <v>Lib</v>
      </c>
      <c r="J330" t="str">
        <f t="shared" si="20"/>
        <v>Liberica</v>
      </c>
      <c r="K330" s="11" t="str">
        <f>INDEX(product!$A$1:$G$49,MATCH(Orders!D330,product!$A$1:$A$49,0),3)</f>
        <v>L</v>
      </c>
      <c r="L330" t="str">
        <f t="shared" si="21"/>
        <v>Light</v>
      </c>
      <c r="M330" s="4">
        <f>INDEX(product!$A$1:$G$49,MATCH(Orders!D330,product!$A$1:$A$49,0),4)</f>
        <v>0.5</v>
      </c>
      <c r="N330" s="5">
        <f>INDEX(product!$A$1:$G$49,MATCH(Orders!D330,product!$A$1:$A$49,0),5)</f>
        <v>9.51</v>
      </c>
      <c r="O330" s="5">
        <f t="shared" si="23"/>
        <v>38.04</v>
      </c>
      <c r="P330" s="11">
        <f t="shared" si="22"/>
        <v>1</v>
      </c>
      <c r="Q330" s="11"/>
      <c r="XFD330" s="35" t="s">
        <v>1942</v>
      </c>
    </row>
    <row r="331" spans="1:17 16384:16384" x14ac:dyDescent="0.25">
      <c r="A331" s="1" t="s">
        <v>682</v>
      </c>
      <c r="B331" s="3">
        <v>44781</v>
      </c>
      <c r="C331" s="1" t="s">
        <v>683</v>
      </c>
      <c r="D331" t="s">
        <v>159</v>
      </c>
      <c r="E331" s="13">
        <v>4</v>
      </c>
      <c r="F331" t="str">
        <f>INDEX(customer!A$1:I$1001,MATCH(Orders!C331,customer!A$1:A$1001,0),2)</f>
        <v>Lisa Goodger</v>
      </c>
      <c r="G331" s="33" t="str">
        <f>IF(INDEX(customer!A$1:I$1001,MATCH(Orders!C331,customer!A$1:A$1001,0),3)=0,"--",INDEX(customer!A$1:I$1001,MATCH(Orders!C331,customer!A$1:A$1001,0),3))</f>
        <v>lgoodger95@guardian.co.uk</v>
      </c>
      <c r="H331" t="str">
        <f>INDEX(customer!A$1:I$1001,MATCH(Orders!C331,customer!A$1:A$1001,0),7)</f>
        <v>United States</v>
      </c>
      <c r="I331" t="str">
        <f>INDEX(product!$A$1:$G$49,MATCH(Orders!D331,product!$A$1:$A$49,0),2)</f>
        <v>Rob</v>
      </c>
      <c r="J331" t="str">
        <f t="shared" si="20"/>
        <v>Robusta</v>
      </c>
      <c r="K331" s="11" t="str">
        <f>INDEX(product!$A$1:$G$49,MATCH(Orders!D331,product!$A$1:$A$49,0),3)</f>
        <v>D</v>
      </c>
      <c r="L331" t="str">
        <f t="shared" si="21"/>
        <v>Dark</v>
      </c>
      <c r="M331" s="4">
        <f>INDEX(product!$A$1:$G$49,MATCH(Orders!D331,product!$A$1:$A$49,0),4)</f>
        <v>0.5</v>
      </c>
      <c r="N331" s="5">
        <f>INDEX(product!$A$1:$G$49,MATCH(Orders!D331,product!$A$1:$A$49,0),5)</f>
        <v>5.3699999999999992</v>
      </c>
      <c r="O331" s="5">
        <f t="shared" si="23"/>
        <v>21.479999999999997</v>
      </c>
      <c r="P331" s="11">
        <f t="shared" si="22"/>
        <v>1</v>
      </c>
      <c r="Q331" s="11"/>
      <c r="XFD331" s="35" t="s">
        <v>1942</v>
      </c>
    </row>
    <row r="332" spans="1:17 16384:16384" x14ac:dyDescent="0.25">
      <c r="A332" s="1" t="s">
        <v>684</v>
      </c>
      <c r="B332" s="3">
        <v>43782</v>
      </c>
      <c r="C332" s="1" t="s">
        <v>661</v>
      </c>
      <c r="D332" t="s">
        <v>159</v>
      </c>
      <c r="E332" s="13">
        <v>3</v>
      </c>
      <c r="F332" t="str">
        <f>INDEX(customer!A$1:I$1001,MATCH(Orders!C332,customer!A$1:A$1001,0),2)</f>
        <v>Selma McMillian</v>
      </c>
      <c r="G332" s="33" t="str">
        <f>IF(INDEX(customer!A$1:I$1001,MATCH(Orders!C332,customer!A$1:A$1001,0),3)=0,"--",INDEX(customer!A$1:I$1001,MATCH(Orders!C332,customer!A$1:A$1001,0),3))</f>
        <v>smcmillian8t@csmonitor.com</v>
      </c>
      <c r="H332" t="str">
        <f>INDEX(customer!A$1:I$1001,MATCH(Orders!C332,customer!A$1:A$1001,0),7)</f>
        <v>United States</v>
      </c>
      <c r="I332" t="str">
        <f>INDEX(product!$A$1:$G$49,MATCH(Orders!D332,product!$A$1:$A$49,0),2)</f>
        <v>Rob</v>
      </c>
      <c r="J332" t="str">
        <f t="shared" si="20"/>
        <v>Robusta</v>
      </c>
      <c r="K332" s="11" t="str">
        <f>INDEX(product!$A$1:$G$49,MATCH(Orders!D332,product!$A$1:$A$49,0),3)</f>
        <v>D</v>
      </c>
      <c r="L332" t="str">
        <f t="shared" si="21"/>
        <v>Dark</v>
      </c>
      <c r="M332" s="4">
        <f>INDEX(product!$A$1:$G$49,MATCH(Orders!D332,product!$A$1:$A$49,0),4)</f>
        <v>0.5</v>
      </c>
      <c r="N332" s="5">
        <f>INDEX(product!$A$1:$G$49,MATCH(Orders!D332,product!$A$1:$A$49,0),5)</f>
        <v>5.3699999999999992</v>
      </c>
      <c r="O332" s="5">
        <f t="shared" si="23"/>
        <v>16.11</v>
      </c>
      <c r="P332" s="11">
        <f t="shared" si="22"/>
        <v>0</v>
      </c>
      <c r="Q332" s="11"/>
      <c r="XFD332" s="35" t="s">
        <v>1951</v>
      </c>
    </row>
    <row r="333" spans="1:17 16384:16384" x14ac:dyDescent="0.25">
      <c r="A333" s="1" t="s">
        <v>685</v>
      </c>
      <c r="B333" s="3">
        <v>43989</v>
      </c>
      <c r="C333" s="1" t="s">
        <v>686</v>
      </c>
      <c r="D333" t="s">
        <v>54</v>
      </c>
      <c r="E333" s="13">
        <v>1</v>
      </c>
      <c r="F333" t="str">
        <f>INDEX(customer!A$1:I$1001,MATCH(Orders!C333,customer!A$1:A$1001,0),2)</f>
        <v>Corine Drewett</v>
      </c>
      <c r="G333" s="33" t="str">
        <f>IF(INDEX(customer!A$1:I$1001,MATCH(Orders!C333,customer!A$1:A$1001,0),3)=0,"--",INDEX(customer!A$1:I$1001,MATCH(Orders!C333,customer!A$1:A$1001,0),3))</f>
        <v>cdrewett97@wikipedia.org</v>
      </c>
      <c r="H333" t="str">
        <f>INDEX(customer!A$1:I$1001,MATCH(Orders!C333,customer!A$1:A$1001,0),7)</f>
        <v>United States</v>
      </c>
      <c r="I333" t="str">
        <f>INDEX(product!$A$1:$G$49,MATCH(Orders!D333,product!$A$1:$A$49,0),2)</f>
        <v>Rob</v>
      </c>
      <c r="J333" t="str">
        <f t="shared" si="20"/>
        <v>Robusta</v>
      </c>
      <c r="K333" s="11" t="str">
        <f>INDEX(product!$A$1:$G$49,MATCH(Orders!D333,product!$A$1:$A$49,0),3)</f>
        <v>M</v>
      </c>
      <c r="L333" t="str">
        <f t="shared" si="21"/>
        <v>Medium</v>
      </c>
      <c r="M333" s="4">
        <f>INDEX(product!$A$1:$G$49,MATCH(Orders!D333,product!$A$1:$A$49,0),4)</f>
        <v>2.5</v>
      </c>
      <c r="N333" s="5">
        <f>INDEX(product!$A$1:$G$49,MATCH(Orders!D333,product!$A$1:$A$49,0),5)</f>
        <v>22.884999999999998</v>
      </c>
      <c r="O333" s="5">
        <f t="shared" si="23"/>
        <v>22.884999999999998</v>
      </c>
      <c r="P333" s="11">
        <f t="shared" si="22"/>
        <v>1</v>
      </c>
      <c r="Q333" s="11"/>
      <c r="XFD333" s="35" t="s">
        <v>1942</v>
      </c>
    </row>
    <row r="334" spans="1:17 16384:16384" x14ac:dyDescent="0.25">
      <c r="A334" s="1" t="s">
        <v>687</v>
      </c>
      <c r="B334" s="3">
        <v>43689</v>
      </c>
      <c r="C334" s="1" t="s">
        <v>688</v>
      </c>
      <c r="D334" t="s">
        <v>85</v>
      </c>
      <c r="E334" s="13">
        <v>3</v>
      </c>
      <c r="F334" t="str">
        <f>INDEX(customer!A$1:I$1001,MATCH(Orders!C334,customer!A$1:A$1001,0),2)</f>
        <v>Quinn Parsons</v>
      </c>
      <c r="G334" s="33" t="str">
        <f>IF(INDEX(customer!A$1:I$1001,MATCH(Orders!C334,customer!A$1:A$1001,0),3)=0,"--",INDEX(customer!A$1:I$1001,MATCH(Orders!C334,customer!A$1:A$1001,0),3))</f>
        <v>qparsons98@blogtalkradio.com</v>
      </c>
      <c r="H334" t="str">
        <f>INDEX(customer!A$1:I$1001,MATCH(Orders!C334,customer!A$1:A$1001,0),7)</f>
        <v>United States</v>
      </c>
      <c r="I334" t="str">
        <f>INDEX(product!$A$1:$G$49,MATCH(Orders!D334,product!$A$1:$A$49,0),2)</f>
        <v>Ara</v>
      </c>
      <c r="J334" t="str">
        <f t="shared" si="20"/>
        <v>Arabica</v>
      </c>
      <c r="K334" s="11" t="str">
        <f>INDEX(product!$A$1:$G$49,MATCH(Orders!D334,product!$A$1:$A$49,0),3)</f>
        <v>D</v>
      </c>
      <c r="L334" t="str">
        <f t="shared" si="21"/>
        <v>Dark</v>
      </c>
      <c r="M334" s="4">
        <f>INDEX(product!$A$1:$G$49,MATCH(Orders!D334,product!$A$1:$A$49,0),4)</f>
        <v>0.5</v>
      </c>
      <c r="N334" s="5">
        <f>INDEX(product!$A$1:$G$49,MATCH(Orders!D334,product!$A$1:$A$49,0),5)</f>
        <v>5.97</v>
      </c>
      <c r="O334" s="5">
        <f t="shared" si="23"/>
        <v>17.91</v>
      </c>
      <c r="P334" s="11">
        <f t="shared" si="22"/>
        <v>1</v>
      </c>
      <c r="Q334" s="11"/>
      <c r="XFD334" s="35" t="s">
        <v>1942</v>
      </c>
    </row>
    <row r="335" spans="1:17 16384:16384" x14ac:dyDescent="0.25">
      <c r="A335" s="1" t="s">
        <v>689</v>
      </c>
      <c r="B335" s="3">
        <v>43712</v>
      </c>
      <c r="C335" s="1" t="s">
        <v>690</v>
      </c>
      <c r="D335" t="s">
        <v>35</v>
      </c>
      <c r="E335" s="13">
        <v>4</v>
      </c>
      <c r="F335" t="str">
        <f>INDEX(customer!A$1:I$1001,MATCH(Orders!C335,customer!A$1:A$1001,0),2)</f>
        <v>Vivyan Ceely</v>
      </c>
      <c r="G335" s="33" t="str">
        <f>IF(INDEX(customer!A$1:I$1001,MATCH(Orders!C335,customer!A$1:A$1001,0),3)=0,"--",INDEX(customer!A$1:I$1001,MATCH(Orders!C335,customer!A$1:A$1001,0),3))</f>
        <v>vceely99@auda.org.au</v>
      </c>
      <c r="H335" t="str">
        <f>INDEX(customer!A$1:I$1001,MATCH(Orders!C335,customer!A$1:A$1001,0),7)</f>
        <v>United States</v>
      </c>
      <c r="I335" t="str">
        <f>INDEX(product!$A$1:$G$49,MATCH(Orders!D335,product!$A$1:$A$49,0),2)</f>
        <v>Rob</v>
      </c>
      <c r="J335" t="str">
        <f t="shared" si="20"/>
        <v>Robusta</v>
      </c>
      <c r="K335" s="11" t="str">
        <f>INDEX(product!$A$1:$G$49,MATCH(Orders!D335,product!$A$1:$A$49,0),3)</f>
        <v>M</v>
      </c>
      <c r="L335" t="str">
        <f t="shared" si="21"/>
        <v>Medium</v>
      </c>
      <c r="M335" s="4">
        <f>INDEX(product!$A$1:$G$49,MATCH(Orders!D335,product!$A$1:$A$49,0),4)</f>
        <v>0.5</v>
      </c>
      <c r="N335" s="5">
        <f>INDEX(product!$A$1:$G$49,MATCH(Orders!D335,product!$A$1:$A$49,0),5)</f>
        <v>5.97</v>
      </c>
      <c r="O335" s="5">
        <f t="shared" si="23"/>
        <v>23.88</v>
      </c>
      <c r="P335" s="11">
        <f t="shared" si="22"/>
        <v>1</v>
      </c>
      <c r="Q335" s="11"/>
      <c r="XFD335" s="35" t="s">
        <v>1942</v>
      </c>
    </row>
    <row r="336" spans="1:17 16384:16384" x14ac:dyDescent="0.25">
      <c r="A336" s="1" t="s">
        <v>691</v>
      </c>
      <c r="B336" s="3">
        <v>43742</v>
      </c>
      <c r="C336" s="1" t="s">
        <v>692</v>
      </c>
      <c r="D336" t="s">
        <v>202</v>
      </c>
      <c r="E336" s="13">
        <v>5</v>
      </c>
      <c r="F336" t="str">
        <f>INDEX(customer!A$1:I$1001,MATCH(Orders!C336,customer!A$1:A$1001,0),2)</f>
        <v>Elonore Goodings</v>
      </c>
      <c r="G336" s="33" t="str">
        <f>IF(INDEX(customer!A$1:I$1001,MATCH(Orders!C336,customer!A$1:A$1001,0),3)=0,"--",INDEX(customer!A$1:I$1001,MATCH(Orders!C336,customer!A$1:A$1001,0),3))</f>
        <v>--</v>
      </c>
      <c r="H336" t="str">
        <f>INDEX(customer!A$1:I$1001,MATCH(Orders!C336,customer!A$1:A$1001,0),7)</f>
        <v>United States</v>
      </c>
      <c r="I336" t="str">
        <f>INDEX(product!$A$1:$G$49,MATCH(Orders!D336,product!$A$1:$A$49,0),2)</f>
        <v>Rob</v>
      </c>
      <c r="J336" t="str">
        <f t="shared" si="20"/>
        <v>Robusta</v>
      </c>
      <c r="K336" s="11" t="str">
        <f>INDEX(product!$A$1:$G$49,MATCH(Orders!D336,product!$A$1:$A$49,0),3)</f>
        <v>L</v>
      </c>
      <c r="L336" t="str">
        <f t="shared" si="21"/>
        <v>Light</v>
      </c>
      <c r="M336" s="4">
        <f>INDEX(product!$A$1:$G$49,MATCH(Orders!D336,product!$A$1:$A$49,0),4)</f>
        <v>1</v>
      </c>
      <c r="N336" s="5">
        <f>INDEX(product!$A$1:$G$49,MATCH(Orders!D336,product!$A$1:$A$49,0),5)</f>
        <v>11.95</v>
      </c>
      <c r="O336" s="5">
        <f t="shared" si="23"/>
        <v>59.75</v>
      </c>
      <c r="P336" s="11">
        <f t="shared" si="22"/>
        <v>0</v>
      </c>
      <c r="Q336" s="11"/>
      <c r="XFD336" s="35" t="s">
        <v>1951</v>
      </c>
    </row>
    <row r="337" spans="1:17 16384:16384" x14ac:dyDescent="0.25">
      <c r="A337" s="1" t="s">
        <v>693</v>
      </c>
      <c r="B337" s="3">
        <v>43885</v>
      </c>
      <c r="C337" s="1" t="s">
        <v>694</v>
      </c>
      <c r="D337" t="s">
        <v>32</v>
      </c>
      <c r="E337" s="13">
        <v>6</v>
      </c>
      <c r="F337" t="str">
        <f>INDEX(customer!A$1:I$1001,MATCH(Orders!C337,customer!A$1:A$1001,0),2)</f>
        <v>Clement Vasiliev</v>
      </c>
      <c r="G337" s="33" t="str">
        <f>IF(INDEX(customer!A$1:I$1001,MATCH(Orders!C337,customer!A$1:A$1001,0),3)=0,"--",INDEX(customer!A$1:I$1001,MATCH(Orders!C337,customer!A$1:A$1001,0),3))</f>
        <v>cvasiliev9b@discuz.net</v>
      </c>
      <c r="H337" t="str">
        <f>INDEX(customer!A$1:I$1001,MATCH(Orders!C337,customer!A$1:A$1001,0),7)</f>
        <v>United States</v>
      </c>
      <c r="I337" t="str">
        <f>INDEX(product!$A$1:$G$49,MATCH(Orders!D337,product!$A$1:$A$49,0),2)</f>
        <v>Lib</v>
      </c>
      <c r="J337" t="str">
        <f t="shared" si="20"/>
        <v>Liberica</v>
      </c>
      <c r="K337" s="11" t="str">
        <f>INDEX(product!$A$1:$G$49,MATCH(Orders!D337,product!$A$1:$A$49,0),3)</f>
        <v>L</v>
      </c>
      <c r="L337" t="str">
        <f t="shared" si="21"/>
        <v>Light</v>
      </c>
      <c r="M337" s="4">
        <f>INDEX(product!$A$1:$G$49,MATCH(Orders!D337,product!$A$1:$A$49,0),4)</f>
        <v>0.2</v>
      </c>
      <c r="N337" s="5">
        <f>INDEX(product!$A$1:$G$49,MATCH(Orders!D337,product!$A$1:$A$49,0),5)</f>
        <v>4.7549999999999999</v>
      </c>
      <c r="O337" s="5">
        <f t="shared" si="23"/>
        <v>28.53</v>
      </c>
      <c r="P337" s="11">
        <f t="shared" si="22"/>
        <v>1</v>
      </c>
      <c r="Q337" s="11"/>
      <c r="XFD337" s="35" t="s">
        <v>1942</v>
      </c>
    </row>
    <row r="338" spans="1:17 16384:16384" x14ac:dyDescent="0.25">
      <c r="A338" s="1" t="s">
        <v>695</v>
      </c>
      <c r="B338" s="3">
        <v>44434</v>
      </c>
      <c r="C338" s="1" t="s">
        <v>696</v>
      </c>
      <c r="D338" t="s">
        <v>74</v>
      </c>
      <c r="E338" s="13">
        <v>4</v>
      </c>
      <c r="F338" t="str">
        <f>INDEX(customer!A$1:I$1001,MATCH(Orders!C338,customer!A$1:A$1001,0),2)</f>
        <v>Terencio O'Moylan</v>
      </c>
      <c r="G338" s="33" t="str">
        <f>IF(INDEX(customer!A$1:I$1001,MATCH(Orders!C338,customer!A$1:A$1001,0),3)=0,"--",INDEX(customer!A$1:I$1001,MATCH(Orders!C338,customer!A$1:A$1001,0),3))</f>
        <v>tomoylan9c@liveinternet.ru</v>
      </c>
      <c r="H338" t="str">
        <f>INDEX(customer!A$1:I$1001,MATCH(Orders!C338,customer!A$1:A$1001,0),7)</f>
        <v>United Kingdom</v>
      </c>
      <c r="I338" t="str">
        <f>INDEX(product!$A$1:$G$49,MATCH(Orders!D338,product!$A$1:$A$49,0),2)</f>
        <v>Ara</v>
      </c>
      <c r="J338" t="str">
        <f t="shared" si="20"/>
        <v>Arabica</v>
      </c>
      <c r="K338" s="11" t="str">
        <f>INDEX(product!$A$1:$G$49,MATCH(Orders!D338,product!$A$1:$A$49,0),3)</f>
        <v>M</v>
      </c>
      <c r="L338" t="str">
        <f t="shared" si="21"/>
        <v>Medium</v>
      </c>
      <c r="M338" s="4">
        <f>INDEX(product!$A$1:$G$49,MATCH(Orders!D338,product!$A$1:$A$49,0),4)</f>
        <v>1</v>
      </c>
      <c r="N338" s="5">
        <f>INDEX(product!$A$1:$G$49,MATCH(Orders!D338,product!$A$1:$A$49,0),5)</f>
        <v>11.25</v>
      </c>
      <c r="O338" s="5">
        <f t="shared" si="23"/>
        <v>45</v>
      </c>
      <c r="P338" s="11">
        <f t="shared" si="22"/>
        <v>0</v>
      </c>
      <c r="Q338" s="11"/>
      <c r="XFD338" s="35" t="s">
        <v>1951</v>
      </c>
    </row>
    <row r="339" spans="1:17 16384:16384" x14ac:dyDescent="0.25">
      <c r="A339" s="1" t="s">
        <v>697</v>
      </c>
      <c r="B339" s="3">
        <v>44472</v>
      </c>
      <c r="C339" s="1" t="s">
        <v>677</v>
      </c>
      <c r="D339" t="s">
        <v>543</v>
      </c>
      <c r="E339" s="13">
        <v>2</v>
      </c>
      <c r="F339" t="str">
        <f>INDEX(customer!A$1:I$1001,MATCH(Orders!C339,customer!A$1:A$1001,0),2)</f>
        <v>Flynn Antony</v>
      </c>
      <c r="G339" s="33" t="str">
        <f>IF(INDEX(customer!A$1:I$1001,MATCH(Orders!C339,customer!A$1:A$1001,0),3)=0,"--",INDEX(customer!A$1:I$1001,MATCH(Orders!C339,customer!A$1:A$1001,0),3))</f>
        <v>--</v>
      </c>
      <c r="H339" t="str">
        <f>INDEX(customer!A$1:I$1001,MATCH(Orders!C339,customer!A$1:A$1001,0),7)</f>
        <v>United States</v>
      </c>
      <c r="I339" t="str">
        <f>INDEX(product!$A$1:$G$49,MATCH(Orders!D339,product!$A$1:$A$49,0),2)</f>
        <v>Exc</v>
      </c>
      <c r="J339" t="str">
        <f t="shared" si="20"/>
        <v>Excelsa</v>
      </c>
      <c r="K339" s="11" t="str">
        <f>INDEX(product!$A$1:$G$49,MATCH(Orders!D339,product!$A$1:$A$49,0),3)</f>
        <v>D</v>
      </c>
      <c r="L339" t="str">
        <f t="shared" si="21"/>
        <v>Dark</v>
      </c>
      <c r="M339" s="4">
        <f>INDEX(product!$A$1:$G$49,MATCH(Orders!D339,product!$A$1:$A$49,0),4)</f>
        <v>2.5</v>
      </c>
      <c r="N339" s="5">
        <f>INDEX(product!$A$1:$G$49,MATCH(Orders!D339,product!$A$1:$A$49,0),5)</f>
        <v>27.945</v>
      </c>
      <c r="O339" s="5">
        <f t="shared" si="23"/>
        <v>55.89</v>
      </c>
      <c r="P339" s="11">
        <f t="shared" si="22"/>
        <v>0</v>
      </c>
      <c r="Q339" s="11"/>
      <c r="XFD339" s="35" t="s">
        <v>1951</v>
      </c>
    </row>
    <row r="340" spans="1:17 16384:16384" x14ac:dyDescent="0.25">
      <c r="A340" s="1" t="s">
        <v>698</v>
      </c>
      <c r="B340" s="3">
        <v>43995</v>
      </c>
      <c r="C340" s="1" t="s">
        <v>699</v>
      </c>
      <c r="D340" t="s">
        <v>150</v>
      </c>
      <c r="E340" s="13">
        <v>4</v>
      </c>
      <c r="F340" t="str">
        <f>INDEX(customer!A$1:I$1001,MATCH(Orders!C340,customer!A$1:A$1001,0),2)</f>
        <v>Wyatan Fetherston</v>
      </c>
      <c r="G340" s="33" t="str">
        <f>IF(INDEX(customer!A$1:I$1001,MATCH(Orders!C340,customer!A$1:A$1001,0),3)=0,"--",INDEX(customer!A$1:I$1001,MATCH(Orders!C340,customer!A$1:A$1001,0),3))</f>
        <v>wfetherston9e@constantcontact.com</v>
      </c>
      <c r="H340" t="str">
        <f>INDEX(customer!A$1:I$1001,MATCH(Orders!C340,customer!A$1:A$1001,0),7)</f>
        <v>United States</v>
      </c>
      <c r="I340" t="str">
        <f>INDEX(product!$A$1:$G$49,MATCH(Orders!D340,product!$A$1:$A$49,0),2)</f>
        <v>Exc</v>
      </c>
      <c r="J340" t="str">
        <f t="shared" si="20"/>
        <v>Excelsa</v>
      </c>
      <c r="K340" s="11" t="str">
        <f>INDEX(product!$A$1:$G$49,MATCH(Orders!D340,product!$A$1:$A$49,0),3)</f>
        <v>L</v>
      </c>
      <c r="L340" t="str">
        <f t="shared" si="21"/>
        <v>Light</v>
      </c>
      <c r="M340" s="4">
        <f>INDEX(product!$A$1:$G$49,MATCH(Orders!D340,product!$A$1:$A$49,0),4)</f>
        <v>1</v>
      </c>
      <c r="N340" s="5">
        <f>INDEX(product!$A$1:$G$49,MATCH(Orders!D340,product!$A$1:$A$49,0),5)</f>
        <v>14.85</v>
      </c>
      <c r="O340" s="5">
        <f t="shared" si="23"/>
        <v>59.4</v>
      </c>
      <c r="P340" s="11">
        <f t="shared" si="22"/>
        <v>0</v>
      </c>
      <c r="Q340" s="11"/>
      <c r="XFD340" s="35" t="s">
        <v>1951</v>
      </c>
    </row>
    <row r="341" spans="1:17 16384:16384" x14ac:dyDescent="0.25">
      <c r="A341" s="1" t="s">
        <v>700</v>
      </c>
      <c r="B341" s="3">
        <v>44256</v>
      </c>
      <c r="C341" s="1" t="s">
        <v>701</v>
      </c>
      <c r="D341" t="s">
        <v>64</v>
      </c>
      <c r="E341" s="13">
        <v>2</v>
      </c>
      <c r="F341" t="str">
        <f>INDEX(customer!A$1:I$1001,MATCH(Orders!C341,customer!A$1:A$1001,0),2)</f>
        <v>Emmaline Rasmus</v>
      </c>
      <c r="G341" s="33" t="str">
        <f>IF(INDEX(customer!A$1:I$1001,MATCH(Orders!C341,customer!A$1:A$1001,0),3)=0,"--",INDEX(customer!A$1:I$1001,MATCH(Orders!C341,customer!A$1:A$1001,0),3))</f>
        <v>erasmus9f@techcrunch.com</v>
      </c>
      <c r="H341" t="str">
        <f>INDEX(customer!A$1:I$1001,MATCH(Orders!C341,customer!A$1:A$1001,0),7)</f>
        <v>United States</v>
      </c>
      <c r="I341" t="str">
        <f>INDEX(product!$A$1:$G$49,MATCH(Orders!D341,product!$A$1:$A$49,0),2)</f>
        <v>Exc</v>
      </c>
      <c r="J341" t="str">
        <f t="shared" si="20"/>
        <v>Excelsa</v>
      </c>
      <c r="K341" s="11" t="str">
        <f>INDEX(product!$A$1:$G$49,MATCH(Orders!D341,product!$A$1:$A$49,0),3)</f>
        <v>D</v>
      </c>
      <c r="L341" t="str">
        <f t="shared" si="21"/>
        <v>Dark</v>
      </c>
      <c r="M341" s="4">
        <f>INDEX(product!$A$1:$G$49,MATCH(Orders!D341,product!$A$1:$A$49,0),4)</f>
        <v>0.2</v>
      </c>
      <c r="N341" s="5">
        <f>INDEX(product!$A$1:$G$49,MATCH(Orders!D341,product!$A$1:$A$49,0),5)</f>
        <v>3.645</v>
      </c>
      <c r="O341" s="5">
        <f t="shared" si="23"/>
        <v>7.29</v>
      </c>
      <c r="P341" s="11">
        <f t="shared" si="22"/>
        <v>1</v>
      </c>
      <c r="Q341" s="11"/>
      <c r="XFD341" s="35" t="s">
        <v>1942</v>
      </c>
    </row>
    <row r="342" spans="1:17 16384:16384" x14ac:dyDescent="0.25">
      <c r="A342" s="1" t="s">
        <v>702</v>
      </c>
      <c r="B342" s="3">
        <v>43528</v>
      </c>
      <c r="C342" s="1" t="s">
        <v>703</v>
      </c>
      <c r="D342" t="s">
        <v>29</v>
      </c>
      <c r="E342" s="13">
        <v>1</v>
      </c>
      <c r="F342" t="str">
        <f>INDEX(customer!A$1:I$1001,MATCH(Orders!C342,customer!A$1:A$1001,0),2)</f>
        <v>Wesley Giorgioni</v>
      </c>
      <c r="G342" s="33" t="str">
        <f>IF(INDEX(customer!A$1:I$1001,MATCH(Orders!C342,customer!A$1:A$1001,0),3)=0,"--",INDEX(customer!A$1:I$1001,MATCH(Orders!C342,customer!A$1:A$1001,0),3))</f>
        <v>wgiorgioni9g@wikipedia.org</v>
      </c>
      <c r="H342" t="str">
        <f>INDEX(customer!A$1:I$1001,MATCH(Orders!C342,customer!A$1:A$1001,0),7)</f>
        <v>United States</v>
      </c>
      <c r="I342" t="str">
        <f>INDEX(product!$A$1:$G$49,MATCH(Orders!D342,product!$A$1:$A$49,0),2)</f>
        <v>Exc</v>
      </c>
      <c r="J342" t="str">
        <f t="shared" si="20"/>
        <v>Excelsa</v>
      </c>
      <c r="K342" s="11" t="str">
        <f>INDEX(product!$A$1:$G$49,MATCH(Orders!D342,product!$A$1:$A$49,0),3)</f>
        <v>D</v>
      </c>
      <c r="L342" t="str">
        <f t="shared" si="21"/>
        <v>Dark</v>
      </c>
      <c r="M342" s="4">
        <f>INDEX(product!$A$1:$G$49,MATCH(Orders!D342,product!$A$1:$A$49,0),4)</f>
        <v>0.5</v>
      </c>
      <c r="N342" s="5">
        <f>INDEX(product!$A$1:$G$49,MATCH(Orders!D342,product!$A$1:$A$49,0),5)</f>
        <v>7.29</v>
      </c>
      <c r="O342" s="5">
        <f t="shared" si="23"/>
        <v>7.29</v>
      </c>
      <c r="P342" s="11">
        <f t="shared" si="22"/>
        <v>1</v>
      </c>
      <c r="Q342" s="11"/>
      <c r="XFD342" s="35" t="s">
        <v>1942</v>
      </c>
    </row>
    <row r="343" spans="1:17 16384:16384" x14ac:dyDescent="0.25">
      <c r="A343" s="1" t="s">
        <v>704</v>
      </c>
      <c r="B343" s="3">
        <v>43751</v>
      </c>
      <c r="C343" s="1" t="s">
        <v>705</v>
      </c>
      <c r="D343" t="s">
        <v>189</v>
      </c>
      <c r="E343" s="13">
        <v>2</v>
      </c>
      <c r="F343" t="str">
        <f>INDEX(customer!A$1:I$1001,MATCH(Orders!C343,customer!A$1:A$1001,0),2)</f>
        <v>Lucienne Scargle</v>
      </c>
      <c r="G343" s="33" t="str">
        <f>IF(INDEX(customer!A$1:I$1001,MATCH(Orders!C343,customer!A$1:A$1001,0),3)=0,"--",INDEX(customer!A$1:I$1001,MATCH(Orders!C343,customer!A$1:A$1001,0),3))</f>
        <v>lscargle9h@myspace.com</v>
      </c>
      <c r="H343" t="str">
        <f>INDEX(customer!A$1:I$1001,MATCH(Orders!C343,customer!A$1:A$1001,0),7)</f>
        <v>United States</v>
      </c>
      <c r="I343" t="str">
        <f>INDEX(product!$A$1:$G$49,MATCH(Orders!D343,product!$A$1:$A$49,0),2)</f>
        <v>Exc</v>
      </c>
      <c r="J343" t="str">
        <f t="shared" si="20"/>
        <v>Excelsa</v>
      </c>
      <c r="K343" s="11" t="str">
        <f>INDEX(product!$A$1:$G$49,MATCH(Orders!D343,product!$A$1:$A$49,0),3)</f>
        <v>L</v>
      </c>
      <c r="L343" t="str">
        <f t="shared" si="21"/>
        <v>Light</v>
      </c>
      <c r="M343" s="4">
        <f>INDEX(product!$A$1:$G$49,MATCH(Orders!D343,product!$A$1:$A$49,0),4)</f>
        <v>0.5</v>
      </c>
      <c r="N343" s="5">
        <f>INDEX(product!$A$1:$G$49,MATCH(Orders!D343,product!$A$1:$A$49,0),5)</f>
        <v>8.91</v>
      </c>
      <c r="O343" s="5">
        <f t="shared" si="23"/>
        <v>17.82</v>
      </c>
      <c r="P343" s="11">
        <f t="shared" si="22"/>
        <v>0</v>
      </c>
      <c r="Q343" s="11"/>
      <c r="XFD343" s="35" t="s">
        <v>1951</v>
      </c>
    </row>
    <row r="344" spans="1:17 16384:16384" x14ac:dyDescent="0.25">
      <c r="A344" s="1" t="s">
        <v>704</v>
      </c>
      <c r="B344" s="3">
        <v>43751</v>
      </c>
      <c r="C344" s="1" t="s">
        <v>705</v>
      </c>
      <c r="D344" t="s">
        <v>136</v>
      </c>
      <c r="E344" s="13">
        <v>5</v>
      </c>
      <c r="F344" t="str">
        <f>INDEX(customer!A$1:I$1001,MATCH(Orders!C344,customer!A$1:A$1001,0),2)</f>
        <v>Lucienne Scargle</v>
      </c>
      <c r="G344" s="33" t="str">
        <f>IF(INDEX(customer!A$1:I$1001,MATCH(Orders!C344,customer!A$1:A$1001,0),3)=0,"--",INDEX(customer!A$1:I$1001,MATCH(Orders!C344,customer!A$1:A$1001,0),3))</f>
        <v>lscargle9h@myspace.com</v>
      </c>
      <c r="H344" t="str">
        <f>INDEX(customer!A$1:I$1001,MATCH(Orders!C344,customer!A$1:A$1001,0),7)</f>
        <v>United States</v>
      </c>
      <c r="I344" t="str">
        <f>INDEX(product!$A$1:$G$49,MATCH(Orders!D344,product!$A$1:$A$49,0),2)</f>
        <v>Lib</v>
      </c>
      <c r="J344" t="str">
        <f t="shared" si="20"/>
        <v>Liberica</v>
      </c>
      <c r="K344" s="11" t="str">
        <f>INDEX(product!$A$1:$G$49,MATCH(Orders!D344,product!$A$1:$A$49,0),3)</f>
        <v>D</v>
      </c>
      <c r="L344" t="str">
        <f t="shared" si="21"/>
        <v>Dark</v>
      </c>
      <c r="M344" s="4">
        <f>INDEX(product!$A$1:$G$49,MATCH(Orders!D344,product!$A$1:$A$49,0),4)</f>
        <v>0.5</v>
      </c>
      <c r="N344" s="5">
        <f>INDEX(product!$A$1:$G$49,MATCH(Orders!D344,product!$A$1:$A$49,0),5)</f>
        <v>7.77</v>
      </c>
      <c r="O344" s="5">
        <f t="shared" si="23"/>
        <v>38.849999999999994</v>
      </c>
      <c r="P344" s="11">
        <f t="shared" si="22"/>
        <v>0</v>
      </c>
      <c r="Q344" s="11"/>
      <c r="XFD344" s="35" t="s">
        <v>1951</v>
      </c>
    </row>
    <row r="345" spans="1:17 16384:16384" x14ac:dyDescent="0.25">
      <c r="A345" s="1" t="s">
        <v>706</v>
      </c>
      <c r="B345" s="3">
        <v>43692</v>
      </c>
      <c r="C345" s="1" t="s">
        <v>707</v>
      </c>
      <c r="D345" t="s">
        <v>159</v>
      </c>
      <c r="E345" s="13">
        <v>6</v>
      </c>
      <c r="F345" t="str">
        <f>INDEX(customer!A$1:I$1001,MATCH(Orders!C345,customer!A$1:A$1001,0),2)</f>
        <v>Noam Climance</v>
      </c>
      <c r="G345" s="33" t="str">
        <f>IF(INDEX(customer!A$1:I$1001,MATCH(Orders!C345,customer!A$1:A$1001,0),3)=0,"--",INDEX(customer!A$1:I$1001,MATCH(Orders!C345,customer!A$1:A$1001,0),3))</f>
        <v>nclimance9j@europa.eu</v>
      </c>
      <c r="H345" t="str">
        <f>INDEX(customer!A$1:I$1001,MATCH(Orders!C345,customer!A$1:A$1001,0),7)</f>
        <v>United States</v>
      </c>
      <c r="I345" t="str">
        <f>INDEX(product!$A$1:$G$49,MATCH(Orders!D345,product!$A$1:$A$49,0),2)</f>
        <v>Rob</v>
      </c>
      <c r="J345" t="str">
        <f t="shared" si="20"/>
        <v>Robusta</v>
      </c>
      <c r="K345" s="11" t="str">
        <f>INDEX(product!$A$1:$G$49,MATCH(Orders!D345,product!$A$1:$A$49,0),3)</f>
        <v>D</v>
      </c>
      <c r="L345" t="str">
        <f t="shared" si="21"/>
        <v>Dark</v>
      </c>
      <c r="M345" s="4">
        <f>INDEX(product!$A$1:$G$49,MATCH(Orders!D345,product!$A$1:$A$49,0),4)</f>
        <v>0.5</v>
      </c>
      <c r="N345" s="5">
        <f>INDEX(product!$A$1:$G$49,MATCH(Orders!D345,product!$A$1:$A$49,0),5)</f>
        <v>5.3699999999999992</v>
      </c>
      <c r="O345" s="5">
        <f t="shared" si="23"/>
        <v>32.22</v>
      </c>
      <c r="P345" s="11">
        <f t="shared" si="22"/>
        <v>0</v>
      </c>
      <c r="Q345" s="11"/>
      <c r="XFD345" s="35" t="s">
        <v>1951</v>
      </c>
    </row>
    <row r="346" spans="1:17 16384:16384" x14ac:dyDescent="0.25">
      <c r="A346" s="1" t="s">
        <v>708</v>
      </c>
      <c r="B346" s="3">
        <v>44529</v>
      </c>
      <c r="C346" s="1" t="s">
        <v>709</v>
      </c>
      <c r="D346" t="s">
        <v>15</v>
      </c>
      <c r="E346" s="13">
        <v>2</v>
      </c>
      <c r="F346" t="str">
        <f>INDEX(customer!A$1:I$1001,MATCH(Orders!C346,customer!A$1:A$1001,0),2)</f>
        <v>Catarina Donn</v>
      </c>
      <c r="G346" s="33" t="str">
        <f>IF(INDEX(customer!A$1:I$1001,MATCH(Orders!C346,customer!A$1:A$1001,0),3)=0,"--",INDEX(customer!A$1:I$1001,MATCH(Orders!C346,customer!A$1:A$1001,0),3))</f>
        <v>--</v>
      </c>
      <c r="H346" t="str">
        <f>INDEX(customer!A$1:I$1001,MATCH(Orders!C346,customer!A$1:A$1001,0),7)</f>
        <v>Ireland</v>
      </c>
      <c r="I346" t="str">
        <f>INDEX(product!$A$1:$G$49,MATCH(Orders!D346,product!$A$1:$A$49,0),2)</f>
        <v>Rob</v>
      </c>
      <c r="J346" t="str">
        <f t="shared" si="20"/>
        <v>Robusta</v>
      </c>
      <c r="K346" s="11" t="str">
        <f>INDEX(product!$A$1:$G$49,MATCH(Orders!D346,product!$A$1:$A$49,0),3)</f>
        <v>M</v>
      </c>
      <c r="L346" t="str">
        <f t="shared" si="21"/>
        <v>Medium</v>
      </c>
      <c r="M346" s="4">
        <f>INDEX(product!$A$1:$G$49,MATCH(Orders!D346,product!$A$1:$A$49,0),4)</f>
        <v>1</v>
      </c>
      <c r="N346" s="5">
        <f>INDEX(product!$A$1:$G$49,MATCH(Orders!D346,product!$A$1:$A$49,0),5)</f>
        <v>9.9499999999999993</v>
      </c>
      <c r="O346" s="5">
        <f t="shared" si="23"/>
        <v>19.899999999999999</v>
      </c>
      <c r="P346" s="11">
        <f t="shared" si="22"/>
        <v>1</v>
      </c>
      <c r="Q346" s="11"/>
      <c r="XFD346" s="35" t="s">
        <v>1942</v>
      </c>
    </row>
    <row r="347" spans="1:17 16384:16384" x14ac:dyDescent="0.25">
      <c r="A347" s="1" t="s">
        <v>710</v>
      </c>
      <c r="B347" s="3">
        <v>43849</v>
      </c>
      <c r="C347" s="1" t="s">
        <v>711</v>
      </c>
      <c r="D347" t="s">
        <v>202</v>
      </c>
      <c r="E347" s="13">
        <v>5</v>
      </c>
      <c r="F347" t="str">
        <f>INDEX(customer!A$1:I$1001,MATCH(Orders!C347,customer!A$1:A$1001,0),2)</f>
        <v>Ameline Snazle</v>
      </c>
      <c r="G347" s="33" t="str">
        <f>IF(INDEX(customer!A$1:I$1001,MATCH(Orders!C347,customer!A$1:A$1001,0),3)=0,"--",INDEX(customer!A$1:I$1001,MATCH(Orders!C347,customer!A$1:A$1001,0),3))</f>
        <v>asnazle9l@oracle.com</v>
      </c>
      <c r="H347" t="str">
        <f>INDEX(customer!A$1:I$1001,MATCH(Orders!C347,customer!A$1:A$1001,0),7)</f>
        <v>United States</v>
      </c>
      <c r="I347" t="str">
        <f>INDEX(product!$A$1:$G$49,MATCH(Orders!D347,product!$A$1:$A$49,0),2)</f>
        <v>Rob</v>
      </c>
      <c r="J347" t="str">
        <f t="shared" si="20"/>
        <v>Robusta</v>
      </c>
      <c r="K347" s="11" t="str">
        <f>INDEX(product!$A$1:$G$49,MATCH(Orders!D347,product!$A$1:$A$49,0),3)</f>
        <v>L</v>
      </c>
      <c r="L347" t="str">
        <f t="shared" si="21"/>
        <v>Light</v>
      </c>
      <c r="M347" s="4">
        <f>INDEX(product!$A$1:$G$49,MATCH(Orders!D347,product!$A$1:$A$49,0),4)</f>
        <v>1</v>
      </c>
      <c r="N347" s="5">
        <f>INDEX(product!$A$1:$G$49,MATCH(Orders!D347,product!$A$1:$A$49,0),5)</f>
        <v>11.95</v>
      </c>
      <c r="O347" s="5">
        <f t="shared" si="23"/>
        <v>59.75</v>
      </c>
      <c r="P347" s="11">
        <f t="shared" si="22"/>
        <v>0</v>
      </c>
      <c r="Q347" s="11"/>
      <c r="XFD347" s="35" t="s">
        <v>1951</v>
      </c>
    </row>
    <row r="348" spans="1:17 16384:16384" x14ac:dyDescent="0.25">
      <c r="A348" s="1" t="s">
        <v>712</v>
      </c>
      <c r="B348" s="3">
        <v>44344</v>
      </c>
      <c r="C348" s="1" t="s">
        <v>713</v>
      </c>
      <c r="D348" t="s">
        <v>205</v>
      </c>
      <c r="E348" s="13">
        <v>3</v>
      </c>
      <c r="F348" t="str">
        <f>INDEX(customer!A$1:I$1001,MATCH(Orders!C348,customer!A$1:A$1001,0),2)</f>
        <v>Rebeka Worg</v>
      </c>
      <c r="G348" s="33" t="str">
        <f>IF(INDEX(customer!A$1:I$1001,MATCH(Orders!C348,customer!A$1:A$1001,0),3)=0,"--",INDEX(customer!A$1:I$1001,MATCH(Orders!C348,customer!A$1:A$1001,0),3))</f>
        <v>rworg9m@arstechnica.com</v>
      </c>
      <c r="H348" t="str">
        <f>INDEX(customer!A$1:I$1001,MATCH(Orders!C348,customer!A$1:A$1001,0),7)</f>
        <v>United States</v>
      </c>
      <c r="I348" t="str">
        <f>INDEX(product!$A$1:$G$49,MATCH(Orders!D348,product!$A$1:$A$49,0),2)</f>
        <v>Ara</v>
      </c>
      <c r="J348" t="str">
        <f t="shared" si="20"/>
        <v>Arabica</v>
      </c>
      <c r="K348" s="11" t="str">
        <f>INDEX(product!$A$1:$G$49,MATCH(Orders!D348,product!$A$1:$A$49,0),3)</f>
        <v>L</v>
      </c>
      <c r="L348" t="str">
        <f t="shared" si="21"/>
        <v>Light</v>
      </c>
      <c r="M348" s="4">
        <f>INDEX(product!$A$1:$G$49,MATCH(Orders!D348,product!$A$1:$A$49,0),4)</f>
        <v>0.5</v>
      </c>
      <c r="N348" s="5">
        <f>INDEX(product!$A$1:$G$49,MATCH(Orders!D348,product!$A$1:$A$49,0),5)</f>
        <v>7.77</v>
      </c>
      <c r="O348" s="5">
        <f t="shared" si="23"/>
        <v>23.31</v>
      </c>
      <c r="P348" s="11">
        <f t="shared" si="22"/>
        <v>1</v>
      </c>
      <c r="Q348" s="11"/>
      <c r="XFD348" s="35" t="s">
        <v>1942</v>
      </c>
    </row>
    <row r="349" spans="1:17 16384:16384" x14ac:dyDescent="0.25">
      <c r="A349" s="1" t="s">
        <v>714</v>
      </c>
      <c r="B349" s="3">
        <v>44576</v>
      </c>
      <c r="C349" s="1" t="s">
        <v>715</v>
      </c>
      <c r="D349" t="s">
        <v>109</v>
      </c>
      <c r="E349" s="13">
        <v>3</v>
      </c>
      <c r="F349" t="str">
        <f>INDEX(customer!A$1:I$1001,MATCH(Orders!C349,customer!A$1:A$1001,0),2)</f>
        <v>Lewes Danes</v>
      </c>
      <c r="G349" s="33" t="str">
        <f>IF(INDEX(customer!A$1:I$1001,MATCH(Orders!C349,customer!A$1:A$1001,0),3)=0,"--",INDEX(customer!A$1:I$1001,MATCH(Orders!C349,customer!A$1:A$1001,0),3))</f>
        <v>ldanes9n@umn.edu</v>
      </c>
      <c r="H349" t="str">
        <f>INDEX(customer!A$1:I$1001,MATCH(Orders!C349,customer!A$1:A$1001,0),7)</f>
        <v>United States</v>
      </c>
      <c r="I349" t="str">
        <f>INDEX(product!$A$1:$G$49,MATCH(Orders!D349,product!$A$1:$A$49,0),2)</f>
        <v>Lib</v>
      </c>
      <c r="J349" t="str">
        <f t="shared" si="20"/>
        <v>Liberica</v>
      </c>
      <c r="K349" s="11" t="str">
        <f>INDEX(product!$A$1:$G$49,MATCH(Orders!D349,product!$A$1:$A$49,0),3)</f>
        <v>M</v>
      </c>
      <c r="L349" t="str">
        <f t="shared" si="21"/>
        <v>Medium</v>
      </c>
      <c r="M349" s="4">
        <f>INDEX(product!$A$1:$G$49,MATCH(Orders!D349,product!$A$1:$A$49,0),4)</f>
        <v>1</v>
      </c>
      <c r="N349" s="5">
        <f>INDEX(product!$A$1:$G$49,MATCH(Orders!D349,product!$A$1:$A$49,0),5)</f>
        <v>14.55</v>
      </c>
      <c r="O349" s="5">
        <f t="shared" si="23"/>
        <v>43.650000000000006</v>
      </c>
      <c r="P349" s="11">
        <f t="shared" si="22"/>
        <v>0</v>
      </c>
      <c r="Q349" s="11"/>
      <c r="XFD349" s="35" t="s">
        <v>1951</v>
      </c>
    </row>
    <row r="350" spans="1:17 16384:16384" x14ac:dyDescent="0.25">
      <c r="A350" s="1" t="s">
        <v>716</v>
      </c>
      <c r="B350" s="3">
        <v>43803</v>
      </c>
      <c r="C350" s="1" t="s">
        <v>717</v>
      </c>
      <c r="D350" t="s">
        <v>43</v>
      </c>
      <c r="E350" s="13">
        <v>6</v>
      </c>
      <c r="F350" t="str">
        <f>INDEX(customer!A$1:I$1001,MATCH(Orders!C350,customer!A$1:A$1001,0),2)</f>
        <v>Shelli Keynd</v>
      </c>
      <c r="G350" s="33" t="str">
        <f>IF(INDEX(customer!A$1:I$1001,MATCH(Orders!C350,customer!A$1:A$1001,0),3)=0,"--",INDEX(customer!A$1:I$1001,MATCH(Orders!C350,customer!A$1:A$1001,0),3))</f>
        <v>skeynd9o@narod.ru</v>
      </c>
      <c r="H350" t="str">
        <f>INDEX(customer!A$1:I$1001,MATCH(Orders!C350,customer!A$1:A$1001,0),7)</f>
        <v>United States</v>
      </c>
      <c r="I350" t="str">
        <f>INDEX(product!$A$1:$G$49,MATCH(Orders!D350,product!$A$1:$A$49,0),2)</f>
        <v>Exc</v>
      </c>
      <c r="J350" t="str">
        <f t="shared" si="20"/>
        <v>Excelsa</v>
      </c>
      <c r="K350" s="11" t="str">
        <f>INDEX(product!$A$1:$G$49,MATCH(Orders!D350,product!$A$1:$A$49,0),3)</f>
        <v>L</v>
      </c>
      <c r="L350" t="str">
        <f t="shared" si="21"/>
        <v>Light</v>
      </c>
      <c r="M350" s="4">
        <f>INDEX(product!$A$1:$G$49,MATCH(Orders!D350,product!$A$1:$A$49,0),4)</f>
        <v>2.5</v>
      </c>
      <c r="N350" s="5">
        <f>INDEX(product!$A$1:$G$49,MATCH(Orders!D350,product!$A$1:$A$49,0),5)</f>
        <v>34.154999999999994</v>
      </c>
      <c r="O350" s="5">
        <f t="shared" si="23"/>
        <v>204.92999999999995</v>
      </c>
      <c r="P350" s="11">
        <f t="shared" si="22"/>
        <v>0</v>
      </c>
      <c r="Q350" s="11"/>
      <c r="XFD350" s="35" t="s">
        <v>1951</v>
      </c>
    </row>
    <row r="351" spans="1:17 16384:16384" x14ac:dyDescent="0.25">
      <c r="A351" s="1" t="s">
        <v>718</v>
      </c>
      <c r="B351" s="3">
        <v>44743</v>
      </c>
      <c r="C351" s="1" t="s">
        <v>719</v>
      </c>
      <c r="D351" t="s">
        <v>195</v>
      </c>
      <c r="E351" s="13">
        <v>4</v>
      </c>
      <c r="F351" t="str">
        <f>INDEX(customer!A$1:I$1001,MATCH(Orders!C351,customer!A$1:A$1001,0),2)</f>
        <v>Dell Daveridge</v>
      </c>
      <c r="G351" s="33" t="str">
        <f>IF(INDEX(customer!A$1:I$1001,MATCH(Orders!C351,customer!A$1:A$1001,0),3)=0,"--",INDEX(customer!A$1:I$1001,MATCH(Orders!C351,customer!A$1:A$1001,0),3))</f>
        <v>ddaveridge9p@arstechnica.com</v>
      </c>
      <c r="H351" t="str">
        <f>INDEX(customer!A$1:I$1001,MATCH(Orders!C351,customer!A$1:A$1001,0),7)</f>
        <v>United States</v>
      </c>
      <c r="I351" t="str">
        <f>INDEX(product!$A$1:$G$49,MATCH(Orders!D351,product!$A$1:$A$49,0),2)</f>
        <v>Rob</v>
      </c>
      <c r="J351" t="str">
        <f t="shared" si="20"/>
        <v>Robusta</v>
      </c>
      <c r="K351" s="11" t="str">
        <f>INDEX(product!$A$1:$G$49,MATCH(Orders!D351,product!$A$1:$A$49,0),3)</f>
        <v>L</v>
      </c>
      <c r="L351" t="str">
        <f t="shared" si="21"/>
        <v>Light</v>
      </c>
      <c r="M351" s="4">
        <f>INDEX(product!$A$1:$G$49,MATCH(Orders!D351,product!$A$1:$A$49,0),4)</f>
        <v>0.2</v>
      </c>
      <c r="N351" s="5">
        <f>INDEX(product!$A$1:$G$49,MATCH(Orders!D351,product!$A$1:$A$49,0),5)</f>
        <v>3.5849999999999995</v>
      </c>
      <c r="O351" s="5">
        <f t="shared" si="23"/>
        <v>14.339999999999998</v>
      </c>
      <c r="P351" s="11">
        <f t="shared" si="22"/>
        <v>0</v>
      </c>
      <c r="Q351" s="11"/>
      <c r="XFD351" s="35" t="s">
        <v>1951</v>
      </c>
    </row>
    <row r="352" spans="1:17 16384:16384" x14ac:dyDescent="0.25">
      <c r="A352" s="1" t="s">
        <v>720</v>
      </c>
      <c r="B352" s="3">
        <v>43592</v>
      </c>
      <c r="C352" s="1" t="s">
        <v>721</v>
      </c>
      <c r="D352" t="s">
        <v>85</v>
      </c>
      <c r="E352" s="13">
        <v>4</v>
      </c>
      <c r="F352" t="str">
        <f>INDEX(customer!A$1:I$1001,MATCH(Orders!C352,customer!A$1:A$1001,0),2)</f>
        <v>Joshuah Awdry</v>
      </c>
      <c r="G352" s="33" t="str">
        <f>IF(INDEX(customer!A$1:I$1001,MATCH(Orders!C352,customer!A$1:A$1001,0),3)=0,"--",INDEX(customer!A$1:I$1001,MATCH(Orders!C352,customer!A$1:A$1001,0),3))</f>
        <v>jawdry9q@utexas.edu</v>
      </c>
      <c r="H352" t="str">
        <f>INDEX(customer!A$1:I$1001,MATCH(Orders!C352,customer!A$1:A$1001,0),7)</f>
        <v>United States</v>
      </c>
      <c r="I352" t="str">
        <f>INDEX(product!$A$1:$G$49,MATCH(Orders!D352,product!$A$1:$A$49,0),2)</f>
        <v>Ara</v>
      </c>
      <c r="J352" t="str">
        <f t="shared" si="20"/>
        <v>Arabica</v>
      </c>
      <c r="K352" s="11" t="str">
        <f>INDEX(product!$A$1:$G$49,MATCH(Orders!D352,product!$A$1:$A$49,0),3)</f>
        <v>D</v>
      </c>
      <c r="L352" t="str">
        <f t="shared" si="21"/>
        <v>Dark</v>
      </c>
      <c r="M352" s="4">
        <f>INDEX(product!$A$1:$G$49,MATCH(Orders!D352,product!$A$1:$A$49,0),4)</f>
        <v>0.5</v>
      </c>
      <c r="N352" s="5">
        <f>INDEX(product!$A$1:$G$49,MATCH(Orders!D352,product!$A$1:$A$49,0),5)</f>
        <v>5.97</v>
      </c>
      <c r="O352" s="5">
        <f t="shared" si="23"/>
        <v>23.88</v>
      </c>
      <c r="P352" s="11">
        <f t="shared" si="22"/>
        <v>0</v>
      </c>
      <c r="Q352" s="11"/>
      <c r="XFD352" s="35" t="s">
        <v>1951</v>
      </c>
    </row>
    <row r="353" spans="1:17 16384:16384" x14ac:dyDescent="0.25">
      <c r="A353" s="1" t="s">
        <v>722</v>
      </c>
      <c r="B353" s="3">
        <v>44066</v>
      </c>
      <c r="C353" s="1" t="s">
        <v>723</v>
      </c>
      <c r="D353" t="s">
        <v>74</v>
      </c>
      <c r="E353" s="13">
        <v>2</v>
      </c>
      <c r="F353" t="str">
        <f>INDEX(customer!A$1:I$1001,MATCH(Orders!C353,customer!A$1:A$1001,0),2)</f>
        <v>Ethel Ryles</v>
      </c>
      <c r="G353" s="33" t="str">
        <f>IF(INDEX(customer!A$1:I$1001,MATCH(Orders!C353,customer!A$1:A$1001,0),3)=0,"--",INDEX(customer!A$1:I$1001,MATCH(Orders!C353,customer!A$1:A$1001,0),3))</f>
        <v>eryles9r@fastcompany.com</v>
      </c>
      <c r="H353" t="str">
        <f>INDEX(customer!A$1:I$1001,MATCH(Orders!C353,customer!A$1:A$1001,0),7)</f>
        <v>United States</v>
      </c>
      <c r="I353" t="str">
        <f>INDEX(product!$A$1:$G$49,MATCH(Orders!D353,product!$A$1:$A$49,0),2)</f>
        <v>Ara</v>
      </c>
      <c r="J353" t="str">
        <f t="shared" si="20"/>
        <v>Arabica</v>
      </c>
      <c r="K353" s="11" t="str">
        <f>INDEX(product!$A$1:$G$49,MATCH(Orders!D353,product!$A$1:$A$49,0),3)</f>
        <v>M</v>
      </c>
      <c r="L353" t="str">
        <f t="shared" si="21"/>
        <v>Medium</v>
      </c>
      <c r="M353" s="4">
        <f>INDEX(product!$A$1:$G$49,MATCH(Orders!D353,product!$A$1:$A$49,0),4)</f>
        <v>1</v>
      </c>
      <c r="N353" s="5">
        <f>INDEX(product!$A$1:$G$49,MATCH(Orders!D353,product!$A$1:$A$49,0),5)</f>
        <v>11.25</v>
      </c>
      <c r="O353" s="5">
        <f t="shared" si="23"/>
        <v>22.5</v>
      </c>
      <c r="P353" s="11">
        <f t="shared" si="22"/>
        <v>0</v>
      </c>
      <c r="Q353" s="11"/>
      <c r="XFD353" s="35" t="s">
        <v>1951</v>
      </c>
    </row>
    <row r="354" spans="1:17 16384:16384" x14ac:dyDescent="0.25">
      <c r="A354" s="1" t="s">
        <v>724</v>
      </c>
      <c r="B354" s="3">
        <v>43984</v>
      </c>
      <c r="C354" s="1" t="s">
        <v>677</v>
      </c>
      <c r="D354" t="s">
        <v>29</v>
      </c>
      <c r="E354" s="13">
        <v>5</v>
      </c>
      <c r="F354" t="str">
        <f>INDEX(customer!A$1:I$1001,MATCH(Orders!C354,customer!A$1:A$1001,0),2)</f>
        <v>Flynn Antony</v>
      </c>
      <c r="G354" s="33" t="str">
        <f>IF(INDEX(customer!A$1:I$1001,MATCH(Orders!C354,customer!A$1:A$1001,0),3)=0,"--",INDEX(customer!A$1:I$1001,MATCH(Orders!C354,customer!A$1:A$1001,0),3))</f>
        <v>--</v>
      </c>
      <c r="H354" t="str">
        <f>INDEX(customer!A$1:I$1001,MATCH(Orders!C354,customer!A$1:A$1001,0),7)</f>
        <v>United States</v>
      </c>
      <c r="I354" t="str">
        <f>INDEX(product!$A$1:$G$49,MATCH(Orders!D354,product!$A$1:$A$49,0),2)</f>
        <v>Exc</v>
      </c>
      <c r="J354" t="str">
        <f t="shared" si="20"/>
        <v>Excelsa</v>
      </c>
      <c r="K354" s="11" t="str">
        <f>INDEX(product!$A$1:$G$49,MATCH(Orders!D354,product!$A$1:$A$49,0),3)</f>
        <v>D</v>
      </c>
      <c r="L354" t="str">
        <f t="shared" si="21"/>
        <v>Dark</v>
      </c>
      <c r="M354" s="4">
        <f>INDEX(product!$A$1:$G$49,MATCH(Orders!D354,product!$A$1:$A$49,0),4)</f>
        <v>0.5</v>
      </c>
      <c r="N354" s="5">
        <f>INDEX(product!$A$1:$G$49,MATCH(Orders!D354,product!$A$1:$A$49,0),5)</f>
        <v>7.29</v>
      </c>
      <c r="O354" s="5">
        <f t="shared" si="23"/>
        <v>36.450000000000003</v>
      </c>
      <c r="P354" s="11">
        <f t="shared" si="22"/>
        <v>0</v>
      </c>
      <c r="Q354" s="11"/>
      <c r="XFD354" s="35" t="s">
        <v>1951</v>
      </c>
    </row>
    <row r="355" spans="1:17 16384:16384" x14ac:dyDescent="0.25">
      <c r="A355" s="1" t="s">
        <v>725</v>
      </c>
      <c r="B355" s="3">
        <v>43860</v>
      </c>
      <c r="C355" s="1" t="s">
        <v>726</v>
      </c>
      <c r="D355" t="s">
        <v>80</v>
      </c>
      <c r="E355" s="13">
        <v>4</v>
      </c>
      <c r="F355" t="str">
        <f>INDEX(customer!A$1:I$1001,MATCH(Orders!C355,customer!A$1:A$1001,0),2)</f>
        <v>Maitilde Boxill</v>
      </c>
      <c r="G355" s="33" t="str">
        <f>IF(INDEX(customer!A$1:I$1001,MATCH(Orders!C355,customer!A$1:A$1001,0),3)=0,"--",INDEX(customer!A$1:I$1001,MATCH(Orders!C355,customer!A$1:A$1001,0),3))</f>
        <v>--</v>
      </c>
      <c r="H355" t="str">
        <f>INDEX(customer!A$1:I$1001,MATCH(Orders!C355,customer!A$1:A$1001,0),7)</f>
        <v>United States</v>
      </c>
      <c r="I355" t="str">
        <f>INDEX(product!$A$1:$G$49,MATCH(Orders!D355,product!$A$1:$A$49,0),2)</f>
        <v>Ara</v>
      </c>
      <c r="J355" t="str">
        <f t="shared" si="20"/>
        <v>Arabica</v>
      </c>
      <c r="K355" s="11" t="str">
        <f>INDEX(product!$A$1:$G$49,MATCH(Orders!D355,product!$A$1:$A$49,0),3)</f>
        <v>M</v>
      </c>
      <c r="L355" t="str">
        <f t="shared" si="21"/>
        <v>Medium</v>
      </c>
      <c r="M355" s="4">
        <f>INDEX(product!$A$1:$G$49,MATCH(Orders!D355,product!$A$1:$A$49,0),4)</f>
        <v>0.5</v>
      </c>
      <c r="N355" s="5">
        <f>INDEX(product!$A$1:$G$49,MATCH(Orders!D355,product!$A$1:$A$49,0),5)</f>
        <v>6.75</v>
      </c>
      <c r="O355" s="5">
        <f t="shared" si="23"/>
        <v>27</v>
      </c>
      <c r="P355" s="11">
        <f t="shared" si="22"/>
        <v>1</v>
      </c>
      <c r="Q355" s="11"/>
      <c r="XFD355" s="35" t="s">
        <v>1942</v>
      </c>
    </row>
    <row r="356" spans="1:17 16384:16384" x14ac:dyDescent="0.25">
      <c r="A356" s="1" t="s">
        <v>727</v>
      </c>
      <c r="B356" s="3">
        <v>43876</v>
      </c>
      <c r="C356" s="1" t="s">
        <v>728</v>
      </c>
      <c r="D356" t="s">
        <v>184</v>
      </c>
      <c r="E356" s="13">
        <v>6</v>
      </c>
      <c r="F356" t="str">
        <f>INDEX(customer!A$1:I$1001,MATCH(Orders!C356,customer!A$1:A$1001,0),2)</f>
        <v>Jodee Caldicott</v>
      </c>
      <c r="G356" s="33" t="str">
        <f>IF(INDEX(customer!A$1:I$1001,MATCH(Orders!C356,customer!A$1:A$1001,0),3)=0,"--",INDEX(customer!A$1:I$1001,MATCH(Orders!C356,customer!A$1:A$1001,0),3))</f>
        <v>jcaldicott9u@usda.gov</v>
      </c>
      <c r="H356" t="str">
        <f>INDEX(customer!A$1:I$1001,MATCH(Orders!C356,customer!A$1:A$1001,0),7)</f>
        <v>United States</v>
      </c>
      <c r="I356" t="str">
        <f>INDEX(product!$A$1:$G$49,MATCH(Orders!D356,product!$A$1:$A$49,0),2)</f>
        <v>Ara</v>
      </c>
      <c r="J356" t="str">
        <f t="shared" si="20"/>
        <v>Arabica</v>
      </c>
      <c r="K356" s="11" t="str">
        <f>INDEX(product!$A$1:$G$49,MATCH(Orders!D356,product!$A$1:$A$49,0),3)</f>
        <v>M</v>
      </c>
      <c r="L356" t="str">
        <f t="shared" si="21"/>
        <v>Medium</v>
      </c>
      <c r="M356" s="4">
        <f>INDEX(product!$A$1:$G$49,MATCH(Orders!D356,product!$A$1:$A$49,0),4)</f>
        <v>2.5</v>
      </c>
      <c r="N356" s="5">
        <f>INDEX(product!$A$1:$G$49,MATCH(Orders!D356,product!$A$1:$A$49,0),5)</f>
        <v>25.874999999999996</v>
      </c>
      <c r="O356" s="5">
        <f t="shared" si="23"/>
        <v>155.24999999999997</v>
      </c>
      <c r="P356" s="11">
        <f t="shared" si="22"/>
        <v>0</v>
      </c>
      <c r="Q356" s="11"/>
      <c r="XFD356" s="35" t="s">
        <v>1951</v>
      </c>
    </row>
    <row r="357" spans="1:17 16384:16384" x14ac:dyDescent="0.25">
      <c r="A357" s="1" t="s">
        <v>729</v>
      </c>
      <c r="B357" s="3">
        <v>44358</v>
      </c>
      <c r="C357" s="1" t="s">
        <v>730</v>
      </c>
      <c r="D357" t="s">
        <v>131</v>
      </c>
      <c r="E357" s="13">
        <v>5</v>
      </c>
      <c r="F357" t="str">
        <f>INDEX(customer!A$1:I$1001,MATCH(Orders!C357,customer!A$1:A$1001,0),2)</f>
        <v>Marianna Vedmore</v>
      </c>
      <c r="G357" s="33" t="str">
        <f>IF(INDEX(customer!A$1:I$1001,MATCH(Orders!C357,customer!A$1:A$1001,0),3)=0,"--",INDEX(customer!A$1:I$1001,MATCH(Orders!C357,customer!A$1:A$1001,0),3))</f>
        <v>mvedmore9v@a8.net</v>
      </c>
      <c r="H357" t="str">
        <f>INDEX(customer!A$1:I$1001,MATCH(Orders!C357,customer!A$1:A$1001,0),7)</f>
        <v>United States</v>
      </c>
      <c r="I357" t="str">
        <f>INDEX(product!$A$1:$G$49,MATCH(Orders!D357,product!$A$1:$A$49,0),2)</f>
        <v>Ara</v>
      </c>
      <c r="J357" t="str">
        <f t="shared" si="20"/>
        <v>Arabica</v>
      </c>
      <c r="K357" s="11" t="str">
        <f>INDEX(product!$A$1:$G$49,MATCH(Orders!D357,product!$A$1:$A$49,0),3)</f>
        <v>D</v>
      </c>
      <c r="L357" t="str">
        <f t="shared" si="21"/>
        <v>Dark</v>
      </c>
      <c r="M357" s="4">
        <f>INDEX(product!$A$1:$G$49,MATCH(Orders!D357,product!$A$1:$A$49,0),4)</f>
        <v>2.5</v>
      </c>
      <c r="N357" s="5">
        <f>INDEX(product!$A$1:$G$49,MATCH(Orders!D357,product!$A$1:$A$49,0),5)</f>
        <v>22.884999999999998</v>
      </c>
      <c r="O357" s="5">
        <f t="shared" si="23"/>
        <v>114.42499999999998</v>
      </c>
      <c r="P357" s="11">
        <f t="shared" si="22"/>
        <v>1</v>
      </c>
      <c r="Q357" s="11"/>
      <c r="XFD357" s="35" t="s">
        <v>1942</v>
      </c>
    </row>
    <row r="358" spans="1:17 16384:16384" x14ac:dyDescent="0.25">
      <c r="A358" s="1" t="s">
        <v>731</v>
      </c>
      <c r="B358" s="3">
        <v>44631</v>
      </c>
      <c r="C358" s="1" t="s">
        <v>732</v>
      </c>
      <c r="D358" t="s">
        <v>26</v>
      </c>
      <c r="E358" s="13">
        <v>4</v>
      </c>
      <c r="F358" t="str">
        <f>INDEX(customer!A$1:I$1001,MATCH(Orders!C358,customer!A$1:A$1001,0),2)</f>
        <v>Willey Romao</v>
      </c>
      <c r="G358" s="33" t="str">
        <f>IF(INDEX(customer!A$1:I$1001,MATCH(Orders!C358,customer!A$1:A$1001,0),3)=0,"--",INDEX(customer!A$1:I$1001,MATCH(Orders!C358,customer!A$1:A$1001,0),3))</f>
        <v>wromao9w@chronoengine.com</v>
      </c>
      <c r="H358" t="str">
        <f>INDEX(customer!A$1:I$1001,MATCH(Orders!C358,customer!A$1:A$1001,0),7)</f>
        <v>United States</v>
      </c>
      <c r="I358" t="str">
        <f>INDEX(product!$A$1:$G$49,MATCH(Orders!D358,product!$A$1:$A$49,0),2)</f>
        <v>Lib</v>
      </c>
      <c r="J358" t="str">
        <f t="shared" si="20"/>
        <v>Liberica</v>
      </c>
      <c r="K358" s="11" t="str">
        <f>INDEX(product!$A$1:$G$49,MATCH(Orders!D358,product!$A$1:$A$49,0),3)</f>
        <v>D</v>
      </c>
      <c r="L358" t="str">
        <f t="shared" si="21"/>
        <v>Dark</v>
      </c>
      <c r="M358" s="4">
        <f>INDEX(product!$A$1:$G$49,MATCH(Orders!D358,product!$A$1:$A$49,0),4)</f>
        <v>1</v>
      </c>
      <c r="N358" s="5">
        <f>INDEX(product!$A$1:$G$49,MATCH(Orders!D358,product!$A$1:$A$49,0),5)</f>
        <v>12.95</v>
      </c>
      <c r="O358" s="5">
        <f t="shared" si="23"/>
        <v>51.8</v>
      </c>
      <c r="P358" s="11">
        <f t="shared" si="22"/>
        <v>1</v>
      </c>
      <c r="Q358" s="11"/>
      <c r="XFD358" s="35" t="s">
        <v>1942</v>
      </c>
    </row>
    <row r="359" spans="1:17 16384:16384" x14ac:dyDescent="0.25">
      <c r="A359" s="1" t="s">
        <v>733</v>
      </c>
      <c r="B359" s="3">
        <v>44448</v>
      </c>
      <c r="C359" s="1" t="s">
        <v>734</v>
      </c>
      <c r="D359" t="s">
        <v>184</v>
      </c>
      <c r="E359" s="13">
        <v>6</v>
      </c>
      <c r="F359" t="str">
        <f>INDEX(customer!A$1:I$1001,MATCH(Orders!C359,customer!A$1:A$1001,0),2)</f>
        <v>Enriqueta Ixor</v>
      </c>
      <c r="G359" s="33" t="str">
        <f>IF(INDEX(customer!A$1:I$1001,MATCH(Orders!C359,customer!A$1:A$1001,0),3)=0,"--",INDEX(customer!A$1:I$1001,MATCH(Orders!C359,customer!A$1:A$1001,0),3))</f>
        <v>--</v>
      </c>
      <c r="H359" t="str">
        <f>INDEX(customer!A$1:I$1001,MATCH(Orders!C359,customer!A$1:A$1001,0),7)</f>
        <v>United States</v>
      </c>
      <c r="I359" t="str">
        <f>INDEX(product!$A$1:$G$49,MATCH(Orders!D359,product!$A$1:$A$49,0),2)</f>
        <v>Ara</v>
      </c>
      <c r="J359" t="str">
        <f t="shared" si="20"/>
        <v>Arabica</v>
      </c>
      <c r="K359" s="11" t="str">
        <f>INDEX(product!$A$1:$G$49,MATCH(Orders!D359,product!$A$1:$A$49,0),3)</f>
        <v>M</v>
      </c>
      <c r="L359" t="str">
        <f t="shared" si="21"/>
        <v>Medium</v>
      </c>
      <c r="M359" s="4">
        <f>INDEX(product!$A$1:$G$49,MATCH(Orders!D359,product!$A$1:$A$49,0),4)</f>
        <v>2.5</v>
      </c>
      <c r="N359" s="5">
        <f>INDEX(product!$A$1:$G$49,MATCH(Orders!D359,product!$A$1:$A$49,0),5)</f>
        <v>25.874999999999996</v>
      </c>
      <c r="O359" s="5">
        <f t="shared" si="23"/>
        <v>155.24999999999997</v>
      </c>
      <c r="P359" s="11">
        <f t="shared" si="22"/>
        <v>0</v>
      </c>
      <c r="Q359" s="11"/>
      <c r="XFD359" s="35" t="s">
        <v>1951</v>
      </c>
    </row>
    <row r="360" spans="1:17 16384:16384" x14ac:dyDescent="0.25">
      <c r="A360" s="1" t="s">
        <v>735</v>
      </c>
      <c r="B360" s="3">
        <v>43599</v>
      </c>
      <c r="C360" s="1" t="s">
        <v>736</v>
      </c>
      <c r="D360" t="s">
        <v>217</v>
      </c>
      <c r="E360" s="13">
        <v>1</v>
      </c>
      <c r="F360" t="str">
        <f>INDEX(customer!A$1:I$1001,MATCH(Orders!C360,customer!A$1:A$1001,0),2)</f>
        <v>Tomasina Cotmore</v>
      </c>
      <c r="G360" s="33" t="str">
        <f>IF(INDEX(customer!A$1:I$1001,MATCH(Orders!C360,customer!A$1:A$1001,0),3)=0,"--",INDEX(customer!A$1:I$1001,MATCH(Orders!C360,customer!A$1:A$1001,0),3))</f>
        <v>tcotmore9y@amazonaws.com</v>
      </c>
      <c r="H360" t="str">
        <f>INDEX(customer!A$1:I$1001,MATCH(Orders!C360,customer!A$1:A$1001,0),7)</f>
        <v>United States</v>
      </c>
      <c r="I360" t="str">
        <f>INDEX(product!$A$1:$G$49,MATCH(Orders!D360,product!$A$1:$A$49,0),2)</f>
        <v>Ara</v>
      </c>
      <c r="J360" t="str">
        <f t="shared" si="20"/>
        <v>Arabica</v>
      </c>
      <c r="K360" s="11" t="str">
        <f>INDEX(product!$A$1:$G$49,MATCH(Orders!D360,product!$A$1:$A$49,0),3)</f>
        <v>L</v>
      </c>
      <c r="L360" t="str">
        <f t="shared" si="21"/>
        <v>Light</v>
      </c>
      <c r="M360" s="4">
        <f>INDEX(product!$A$1:$G$49,MATCH(Orders!D360,product!$A$1:$A$49,0),4)</f>
        <v>2.5</v>
      </c>
      <c r="N360" s="5">
        <f>INDEX(product!$A$1:$G$49,MATCH(Orders!D360,product!$A$1:$A$49,0),5)</f>
        <v>29.784999999999997</v>
      </c>
      <c r="O360" s="5">
        <f t="shared" si="23"/>
        <v>29.784999999999997</v>
      </c>
      <c r="P360" s="11">
        <f t="shared" si="22"/>
        <v>0</v>
      </c>
      <c r="Q360" s="11"/>
      <c r="XFD360" s="35" t="s">
        <v>1951</v>
      </c>
    </row>
    <row r="361" spans="1:17 16384:16384" x14ac:dyDescent="0.25">
      <c r="A361" s="1" t="s">
        <v>737</v>
      </c>
      <c r="B361" s="3">
        <v>43563</v>
      </c>
      <c r="C361" s="1" t="s">
        <v>738</v>
      </c>
      <c r="D361" t="s">
        <v>195</v>
      </c>
      <c r="E361" s="13">
        <v>6</v>
      </c>
      <c r="F361" t="str">
        <f>INDEX(customer!A$1:I$1001,MATCH(Orders!C361,customer!A$1:A$1001,0),2)</f>
        <v>Yuma Skipsey</v>
      </c>
      <c r="G361" s="33" t="str">
        <f>IF(INDEX(customer!A$1:I$1001,MATCH(Orders!C361,customer!A$1:A$1001,0),3)=0,"--",INDEX(customer!A$1:I$1001,MATCH(Orders!C361,customer!A$1:A$1001,0),3))</f>
        <v>yskipsey9z@spotify.com</v>
      </c>
      <c r="H361" t="str">
        <f>INDEX(customer!A$1:I$1001,MATCH(Orders!C361,customer!A$1:A$1001,0),7)</f>
        <v>United Kingdom</v>
      </c>
      <c r="I361" t="str">
        <f>INDEX(product!$A$1:$G$49,MATCH(Orders!D361,product!$A$1:$A$49,0),2)</f>
        <v>Rob</v>
      </c>
      <c r="J361" t="str">
        <f t="shared" si="20"/>
        <v>Robusta</v>
      </c>
      <c r="K361" s="11" t="str">
        <f>INDEX(product!$A$1:$G$49,MATCH(Orders!D361,product!$A$1:$A$49,0),3)</f>
        <v>L</v>
      </c>
      <c r="L361" t="str">
        <f t="shared" si="21"/>
        <v>Light</v>
      </c>
      <c r="M361" s="4">
        <f>INDEX(product!$A$1:$G$49,MATCH(Orders!D361,product!$A$1:$A$49,0),4)</f>
        <v>0.2</v>
      </c>
      <c r="N361" s="5">
        <f>INDEX(product!$A$1:$G$49,MATCH(Orders!D361,product!$A$1:$A$49,0),5)</f>
        <v>3.5849999999999995</v>
      </c>
      <c r="O361" s="5">
        <f t="shared" si="23"/>
        <v>21.509999999999998</v>
      </c>
      <c r="P361" s="11">
        <f t="shared" si="22"/>
        <v>0</v>
      </c>
      <c r="Q361" s="11"/>
      <c r="XFD361" s="35" t="s">
        <v>1951</v>
      </c>
    </row>
    <row r="362" spans="1:17 16384:16384" x14ac:dyDescent="0.25">
      <c r="A362" s="1" t="s">
        <v>739</v>
      </c>
      <c r="B362" s="3">
        <v>44058</v>
      </c>
      <c r="C362" s="1" t="s">
        <v>740</v>
      </c>
      <c r="D362" t="s">
        <v>48</v>
      </c>
      <c r="E362" s="13">
        <v>2</v>
      </c>
      <c r="F362" t="str">
        <f>INDEX(customer!A$1:I$1001,MATCH(Orders!C362,customer!A$1:A$1001,0),2)</f>
        <v>Nicko Corps</v>
      </c>
      <c r="G362" s="33" t="str">
        <f>IF(INDEX(customer!A$1:I$1001,MATCH(Orders!C362,customer!A$1:A$1001,0),3)=0,"--",INDEX(customer!A$1:I$1001,MATCH(Orders!C362,customer!A$1:A$1001,0),3))</f>
        <v>ncorpsa0@gmpg.org</v>
      </c>
      <c r="H362" t="str">
        <f>INDEX(customer!A$1:I$1001,MATCH(Orders!C362,customer!A$1:A$1001,0),7)</f>
        <v>United States</v>
      </c>
      <c r="I362" t="str">
        <f>INDEX(product!$A$1:$G$49,MATCH(Orders!D362,product!$A$1:$A$49,0),2)</f>
        <v>Rob</v>
      </c>
      <c r="J362" t="str">
        <f t="shared" si="20"/>
        <v>Robusta</v>
      </c>
      <c r="K362" s="11" t="str">
        <f>INDEX(product!$A$1:$G$49,MATCH(Orders!D362,product!$A$1:$A$49,0),3)</f>
        <v>D</v>
      </c>
      <c r="L362" t="str">
        <f t="shared" si="21"/>
        <v>Dark</v>
      </c>
      <c r="M362" s="4">
        <f>INDEX(product!$A$1:$G$49,MATCH(Orders!D362,product!$A$1:$A$49,0),4)</f>
        <v>2.5</v>
      </c>
      <c r="N362" s="5">
        <f>INDEX(product!$A$1:$G$49,MATCH(Orders!D362,product!$A$1:$A$49,0),5)</f>
        <v>20.584999999999997</v>
      </c>
      <c r="O362" s="5">
        <f t="shared" si="23"/>
        <v>41.169999999999995</v>
      </c>
      <c r="P362" s="11">
        <f t="shared" si="22"/>
        <v>0</v>
      </c>
      <c r="Q362" s="11"/>
      <c r="XFD362" s="35" t="s">
        <v>1951</v>
      </c>
    </row>
    <row r="363" spans="1:17 16384:16384" x14ac:dyDescent="0.25">
      <c r="A363" s="1" t="s">
        <v>739</v>
      </c>
      <c r="B363" s="3">
        <v>44058</v>
      </c>
      <c r="C363" s="1" t="s">
        <v>740</v>
      </c>
      <c r="D363" t="s">
        <v>35</v>
      </c>
      <c r="E363" s="13">
        <v>1</v>
      </c>
      <c r="F363" t="str">
        <f>INDEX(customer!A$1:I$1001,MATCH(Orders!C363,customer!A$1:A$1001,0),2)</f>
        <v>Nicko Corps</v>
      </c>
      <c r="G363" s="33" t="str">
        <f>IF(INDEX(customer!A$1:I$1001,MATCH(Orders!C363,customer!A$1:A$1001,0),3)=0,"--",INDEX(customer!A$1:I$1001,MATCH(Orders!C363,customer!A$1:A$1001,0),3))</f>
        <v>ncorpsa0@gmpg.org</v>
      </c>
      <c r="H363" t="str">
        <f>INDEX(customer!A$1:I$1001,MATCH(Orders!C363,customer!A$1:A$1001,0),7)</f>
        <v>United States</v>
      </c>
      <c r="I363" t="str">
        <f>INDEX(product!$A$1:$G$49,MATCH(Orders!D363,product!$A$1:$A$49,0),2)</f>
        <v>Rob</v>
      </c>
      <c r="J363" t="str">
        <f t="shared" si="20"/>
        <v>Robusta</v>
      </c>
      <c r="K363" s="11" t="str">
        <f>INDEX(product!$A$1:$G$49,MATCH(Orders!D363,product!$A$1:$A$49,0),3)</f>
        <v>M</v>
      </c>
      <c r="L363" t="str">
        <f t="shared" si="21"/>
        <v>Medium</v>
      </c>
      <c r="M363" s="4">
        <f>INDEX(product!$A$1:$G$49,MATCH(Orders!D363,product!$A$1:$A$49,0),4)</f>
        <v>0.5</v>
      </c>
      <c r="N363" s="5">
        <f>INDEX(product!$A$1:$G$49,MATCH(Orders!D363,product!$A$1:$A$49,0),5)</f>
        <v>5.97</v>
      </c>
      <c r="O363" s="5">
        <f t="shared" si="23"/>
        <v>5.97</v>
      </c>
      <c r="P363" s="11">
        <f t="shared" si="22"/>
        <v>0</v>
      </c>
      <c r="Q363" s="11"/>
      <c r="XFD363" s="35" t="s">
        <v>1951</v>
      </c>
    </row>
    <row r="364" spans="1:17 16384:16384" x14ac:dyDescent="0.25">
      <c r="A364" s="1" t="s">
        <v>741</v>
      </c>
      <c r="B364" s="3">
        <v>44686</v>
      </c>
      <c r="C364" s="1" t="s">
        <v>742</v>
      </c>
      <c r="D364" t="s">
        <v>150</v>
      </c>
      <c r="E364" s="13">
        <v>5</v>
      </c>
      <c r="F364" t="str">
        <f>INDEX(customer!A$1:I$1001,MATCH(Orders!C364,customer!A$1:A$1001,0),2)</f>
        <v>Feliks Babber</v>
      </c>
      <c r="G364" s="33" t="str">
        <f>IF(INDEX(customer!A$1:I$1001,MATCH(Orders!C364,customer!A$1:A$1001,0),3)=0,"--",INDEX(customer!A$1:I$1001,MATCH(Orders!C364,customer!A$1:A$1001,0),3))</f>
        <v>fbabbera2@stanford.edu</v>
      </c>
      <c r="H364" t="str">
        <f>INDEX(customer!A$1:I$1001,MATCH(Orders!C364,customer!A$1:A$1001,0),7)</f>
        <v>United States</v>
      </c>
      <c r="I364" t="str">
        <f>INDEX(product!$A$1:$G$49,MATCH(Orders!D364,product!$A$1:$A$49,0),2)</f>
        <v>Exc</v>
      </c>
      <c r="J364" t="str">
        <f t="shared" si="20"/>
        <v>Excelsa</v>
      </c>
      <c r="K364" s="11" t="str">
        <f>INDEX(product!$A$1:$G$49,MATCH(Orders!D364,product!$A$1:$A$49,0),3)</f>
        <v>L</v>
      </c>
      <c r="L364" t="str">
        <f t="shared" si="21"/>
        <v>Light</v>
      </c>
      <c r="M364" s="4">
        <f>INDEX(product!$A$1:$G$49,MATCH(Orders!D364,product!$A$1:$A$49,0),4)</f>
        <v>1</v>
      </c>
      <c r="N364" s="5">
        <f>INDEX(product!$A$1:$G$49,MATCH(Orders!D364,product!$A$1:$A$49,0),5)</f>
        <v>14.85</v>
      </c>
      <c r="O364" s="5">
        <f t="shared" si="23"/>
        <v>74.25</v>
      </c>
      <c r="P364" s="11">
        <f t="shared" si="22"/>
        <v>1</v>
      </c>
      <c r="Q364" s="11"/>
      <c r="XFD364" s="35" t="s">
        <v>1942</v>
      </c>
    </row>
    <row r="365" spans="1:17 16384:16384" x14ac:dyDescent="0.25">
      <c r="A365" s="1" t="s">
        <v>743</v>
      </c>
      <c r="B365" s="3">
        <v>44282</v>
      </c>
      <c r="C365" s="1" t="s">
        <v>744</v>
      </c>
      <c r="D365" t="s">
        <v>109</v>
      </c>
      <c r="E365" s="13">
        <v>6</v>
      </c>
      <c r="F365" t="str">
        <f>INDEX(customer!A$1:I$1001,MATCH(Orders!C365,customer!A$1:A$1001,0),2)</f>
        <v>Kaja Loxton</v>
      </c>
      <c r="G365" s="33" t="str">
        <f>IF(INDEX(customer!A$1:I$1001,MATCH(Orders!C365,customer!A$1:A$1001,0),3)=0,"--",INDEX(customer!A$1:I$1001,MATCH(Orders!C365,customer!A$1:A$1001,0),3))</f>
        <v>kloxtona3@opensource.org</v>
      </c>
      <c r="H365" t="str">
        <f>INDEX(customer!A$1:I$1001,MATCH(Orders!C365,customer!A$1:A$1001,0),7)</f>
        <v>United States</v>
      </c>
      <c r="I365" t="str">
        <f>INDEX(product!$A$1:$G$49,MATCH(Orders!D365,product!$A$1:$A$49,0),2)</f>
        <v>Lib</v>
      </c>
      <c r="J365" t="str">
        <f t="shared" si="20"/>
        <v>Liberica</v>
      </c>
      <c r="K365" s="11" t="str">
        <f>INDEX(product!$A$1:$G$49,MATCH(Orders!D365,product!$A$1:$A$49,0),3)</f>
        <v>M</v>
      </c>
      <c r="L365" t="str">
        <f t="shared" si="21"/>
        <v>Medium</v>
      </c>
      <c r="M365" s="4">
        <f>INDEX(product!$A$1:$G$49,MATCH(Orders!D365,product!$A$1:$A$49,0),4)</f>
        <v>1</v>
      </c>
      <c r="N365" s="5">
        <f>INDEX(product!$A$1:$G$49,MATCH(Orders!D365,product!$A$1:$A$49,0),5)</f>
        <v>14.55</v>
      </c>
      <c r="O365" s="5">
        <f t="shared" si="23"/>
        <v>87.300000000000011</v>
      </c>
      <c r="P365" s="11">
        <f t="shared" si="22"/>
        <v>0</v>
      </c>
      <c r="Q365" s="11"/>
      <c r="XFD365" s="35" t="s">
        <v>1951</v>
      </c>
    </row>
    <row r="366" spans="1:17 16384:16384" x14ac:dyDescent="0.25">
      <c r="A366" s="1" t="s">
        <v>745</v>
      </c>
      <c r="B366" s="3">
        <v>43582</v>
      </c>
      <c r="C366" s="1" t="s">
        <v>746</v>
      </c>
      <c r="D366" t="s">
        <v>258</v>
      </c>
      <c r="E366" s="13">
        <v>6</v>
      </c>
      <c r="F366" t="str">
        <f>INDEX(customer!A$1:I$1001,MATCH(Orders!C366,customer!A$1:A$1001,0),2)</f>
        <v>Parker Tofful</v>
      </c>
      <c r="G366" s="33" t="str">
        <f>IF(INDEX(customer!A$1:I$1001,MATCH(Orders!C366,customer!A$1:A$1001,0),3)=0,"--",INDEX(customer!A$1:I$1001,MATCH(Orders!C366,customer!A$1:A$1001,0),3))</f>
        <v>ptoffula4@posterous.com</v>
      </c>
      <c r="H366" t="str">
        <f>INDEX(customer!A$1:I$1001,MATCH(Orders!C366,customer!A$1:A$1001,0),7)</f>
        <v>United States</v>
      </c>
      <c r="I366" t="str">
        <f>INDEX(product!$A$1:$G$49,MATCH(Orders!D366,product!$A$1:$A$49,0),2)</f>
        <v>Exc</v>
      </c>
      <c r="J366" t="str">
        <f t="shared" si="20"/>
        <v>Excelsa</v>
      </c>
      <c r="K366" s="11" t="str">
        <f>INDEX(product!$A$1:$G$49,MATCH(Orders!D366,product!$A$1:$A$49,0),3)</f>
        <v>D</v>
      </c>
      <c r="L366" t="str">
        <f t="shared" si="21"/>
        <v>Dark</v>
      </c>
      <c r="M366" s="4">
        <f>INDEX(product!$A$1:$G$49,MATCH(Orders!D366,product!$A$1:$A$49,0),4)</f>
        <v>1</v>
      </c>
      <c r="N366" s="5">
        <f>INDEX(product!$A$1:$G$49,MATCH(Orders!D366,product!$A$1:$A$49,0),5)</f>
        <v>12.15</v>
      </c>
      <c r="O366" s="5">
        <f t="shared" si="23"/>
        <v>72.900000000000006</v>
      </c>
      <c r="P366" s="11">
        <f t="shared" si="22"/>
        <v>1</v>
      </c>
      <c r="Q366" s="11"/>
      <c r="XFD366" s="35" t="s">
        <v>1942</v>
      </c>
    </row>
    <row r="367" spans="1:17 16384:16384" x14ac:dyDescent="0.25">
      <c r="A367" s="1" t="s">
        <v>747</v>
      </c>
      <c r="B367" s="3">
        <v>44464</v>
      </c>
      <c r="C367" s="1" t="s">
        <v>748</v>
      </c>
      <c r="D367" t="s">
        <v>136</v>
      </c>
      <c r="E367" s="13">
        <v>1</v>
      </c>
      <c r="F367" t="str">
        <f>INDEX(customer!A$1:I$1001,MATCH(Orders!C367,customer!A$1:A$1001,0),2)</f>
        <v>Casi Gwinnett</v>
      </c>
      <c r="G367" s="33" t="str">
        <f>IF(INDEX(customer!A$1:I$1001,MATCH(Orders!C367,customer!A$1:A$1001,0),3)=0,"--",INDEX(customer!A$1:I$1001,MATCH(Orders!C367,customer!A$1:A$1001,0),3))</f>
        <v>cgwinnetta5@behance.net</v>
      </c>
      <c r="H367" t="str">
        <f>INDEX(customer!A$1:I$1001,MATCH(Orders!C367,customer!A$1:A$1001,0),7)</f>
        <v>United States</v>
      </c>
      <c r="I367" t="str">
        <f>INDEX(product!$A$1:$G$49,MATCH(Orders!D367,product!$A$1:$A$49,0),2)</f>
        <v>Lib</v>
      </c>
      <c r="J367" t="str">
        <f t="shared" si="20"/>
        <v>Liberica</v>
      </c>
      <c r="K367" s="11" t="str">
        <f>INDEX(product!$A$1:$G$49,MATCH(Orders!D367,product!$A$1:$A$49,0),3)</f>
        <v>D</v>
      </c>
      <c r="L367" t="str">
        <f t="shared" si="21"/>
        <v>Dark</v>
      </c>
      <c r="M367" s="4">
        <f>INDEX(product!$A$1:$G$49,MATCH(Orders!D367,product!$A$1:$A$49,0),4)</f>
        <v>0.5</v>
      </c>
      <c r="N367" s="5">
        <f>INDEX(product!$A$1:$G$49,MATCH(Orders!D367,product!$A$1:$A$49,0),5)</f>
        <v>7.77</v>
      </c>
      <c r="O367" s="5">
        <f t="shared" si="23"/>
        <v>7.77</v>
      </c>
      <c r="P367" s="11">
        <f t="shared" si="22"/>
        <v>0</v>
      </c>
      <c r="Q367" s="11"/>
      <c r="XFD367" s="35" t="s">
        <v>1951</v>
      </c>
    </row>
    <row r="368" spans="1:17 16384:16384" x14ac:dyDescent="0.25">
      <c r="A368" s="1" t="s">
        <v>749</v>
      </c>
      <c r="B368" s="3">
        <v>43874</v>
      </c>
      <c r="C368" s="1" t="s">
        <v>750</v>
      </c>
      <c r="D368" t="s">
        <v>29</v>
      </c>
      <c r="E368" s="13">
        <v>6</v>
      </c>
      <c r="F368" t="str">
        <f>INDEX(customer!A$1:I$1001,MATCH(Orders!C368,customer!A$1:A$1001,0),2)</f>
        <v>Saree Ellesworth</v>
      </c>
      <c r="G368" s="33" t="str">
        <f>IF(INDEX(customer!A$1:I$1001,MATCH(Orders!C368,customer!A$1:A$1001,0),3)=0,"--",INDEX(customer!A$1:I$1001,MATCH(Orders!C368,customer!A$1:A$1001,0),3))</f>
        <v>--</v>
      </c>
      <c r="H368" t="str">
        <f>INDEX(customer!A$1:I$1001,MATCH(Orders!C368,customer!A$1:A$1001,0),7)</f>
        <v>United States</v>
      </c>
      <c r="I368" t="str">
        <f>INDEX(product!$A$1:$G$49,MATCH(Orders!D368,product!$A$1:$A$49,0),2)</f>
        <v>Exc</v>
      </c>
      <c r="J368" t="str">
        <f t="shared" si="20"/>
        <v>Excelsa</v>
      </c>
      <c r="K368" s="11" t="str">
        <f>INDEX(product!$A$1:$G$49,MATCH(Orders!D368,product!$A$1:$A$49,0),3)</f>
        <v>D</v>
      </c>
      <c r="L368" t="str">
        <f t="shared" si="21"/>
        <v>Dark</v>
      </c>
      <c r="M368" s="4">
        <f>INDEX(product!$A$1:$G$49,MATCH(Orders!D368,product!$A$1:$A$49,0),4)</f>
        <v>0.5</v>
      </c>
      <c r="N368" s="5">
        <f>INDEX(product!$A$1:$G$49,MATCH(Orders!D368,product!$A$1:$A$49,0),5)</f>
        <v>7.29</v>
      </c>
      <c r="O368" s="5">
        <f t="shared" si="23"/>
        <v>43.74</v>
      </c>
      <c r="P368" s="11">
        <f t="shared" si="22"/>
        <v>0</v>
      </c>
      <c r="Q368" s="11"/>
      <c r="XFD368" s="35" t="s">
        <v>1951</v>
      </c>
    </row>
    <row r="369" spans="1:17 16384:16384" x14ac:dyDescent="0.25">
      <c r="A369" s="1" t="s">
        <v>751</v>
      </c>
      <c r="B369" s="3">
        <v>44393</v>
      </c>
      <c r="C369" s="1" t="s">
        <v>752</v>
      </c>
      <c r="D369" t="s">
        <v>90</v>
      </c>
      <c r="E369" s="13">
        <v>2</v>
      </c>
      <c r="F369" t="str">
        <f>INDEX(customer!A$1:I$1001,MATCH(Orders!C369,customer!A$1:A$1001,0),2)</f>
        <v>Silvio Iorizzi</v>
      </c>
      <c r="G369" s="33" t="str">
        <f>IF(INDEX(customer!A$1:I$1001,MATCH(Orders!C369,customer!A$1:A$1001,0),3)=0,"--",INDEX(customer!A$1:I$1001,MATCH(Orders!C369,customer!A$1:A$1001,0),3))</f>
        <v>--</v>
      </c>
      <c r="H369" t="str">
        <f>INDEX(customer!A$1:I$1001,MATCH(Orders!C369,customer!A$1:A$1001,0),7)</f>
        <v>United States</v>
      </c>
      <c r="I369" t="str">
        <f>INDEX(product!$A$1:$G$49,MATCH(Orders!D369,product!$A$1:$A$49,0),2)</f>
        <v>Lib</v>
      </c>
      <c r="J369" t="str">
        <f t="shared" si="20"/>
        <v>Liberica</v>
      </c>
      <c r="K369" s="11" t="str">
        <f>INDEX(product!$A$1:$G$49,MATCH(Orders!D369,product!$A$1:$A$49,0),3)</f>
        <v>M</v>
      </c>
      <c r="L369" t="str">
        <f t="shared" si="21"/>
        <v>Medium</v>
      </c>
      <c r="M369" s="4">
        <f>INDEX(product!$A$1:$G$49,MATCH(Orders!D369,product!$A$1:$A$49,0),4)</f>
        <v>0.2</v>
      </c>
      <c r="N369" s="5">
        <f>INDEX(product!$A$1:$G$49,MATCH(Orders!D369,product!$A$1:$A$49,0),5)</f>
        <v>4.3650000000000002</v>
      </c>
      <c r="O369" s="5">
        <f t="shared" si="23"/>
        <v>8.73</v>
      </c>
      <c r="P369" s="11">
        <f t="shared" si="22"/>
        <v>1</v>
      </c>
      <c r="Q369" s="11"/>
      <c r="XFD369" s="35" t="s">
        <v>1942</v>
      </c>
    </row>
    <row r="370" spans="1:17 16384:16384" x14ac:dyDescent="0.25">
      <c r="A370" s="1" t="s">
        <v>753</v>
      </c>
      <c r="B370" s="3">
        <v>44692</v>
      </c>
      <c r="C370" s="1" t="s">
        <v>754</v>
      </c>
      <c r="D370" t="s">
        <v>125</v>
      </c>
      <c r="E370" s="13">
        <v>2</v>
      </c>
      <c r="F370" t="str">
        <f>INDEX(customer!A$1:I$1001,MATCH(Orders!C370,customer!A$1:A$1001,0),2)</f>
        <v>Leesa Flaonier</v>
      </c>
      <c r="G370" s="33" t="str">
        <f>IF(INDEX(customer!A$1:I$1001,MATCH(Orders!C370,customer!A$1:A$1001,0),3)=0,"--",INDEX(customer!A$1:I$1001,MATCH(Orders!C370,customer!A$1:A$1001,0),3))</f>
        <v>lflaoniera8@wordpress.org</v>
      </c>
      <c r="H370" t="str">
        <f>INDEX(customer!A$1:I$1001,MATCH(Orders!C370,customer!A$1:A$1001,0),7)</f>
        <v>United States</v>
      </c>
      <c r="I370" t="str">
        <f>INDEX(product!$A$1:$G$49,MATCH(Orders!D370,product!$A$1:$A$49,0),2)</f>
        <v>Exc</v>
      </c>
      <c r="J370" t="str">
        <f t="shared" si="20"/>
        <v>Excelsa</v>
      </c>
      <c r="K370" s="11" t="str">
        <f>INDEX(product!$A$1:$G$49,MATCH(Orders!D370,product!$A$1:$A$49,0),3)</f>
        <v>M</v>
      </c>
      <c r="L370" t="str">
        <f t="shared" si="21"/>
        <v>Medium</v>
      </c>
      <c r="M370" s="4">
        <f>INDEX(product!$A$1:$G$49,MATCH(Orders!D370,product!$A$1:$A$49,0),4)</f>
        <v>2.5</v>
      </c>
      <c r="N370" s="5">
        <f>INDEX(product!$A$1:$G$49,MATCH(Orders!D370,product!$A$1:$A$49,0),5)</f>
        <v>31.624999999999996</v>
      </c>
      <c r="O370" s="5">
        <f t="shared" si="23"/>
        <v>63.249999999999993</v>
      </c>
      <c r="P370" s="11">
        <f t="shared" si="22"/>
        <v>0</v>
      </c>
      <c r="Q370" s="11"/>
      <c r="XFD370" s="35" t="s">
        <v>1951</v>
      </c>
    </row>
    <row r="371" spans="1:17 16384:16384" x14ac:dyDescent="0.25">
      <c r="A371" s="1" t="s">
        <v>755</v>
      </c>
      <c r="B371" s="3">
        <v>43500</v>
      </c>
      <c r="C371" s="1" t="s">
        <v>756</v>
      </c>
      <c r="D371" t="s">
        <v>189</v>
      </c>
      <c r="E371" s="13">
        <v>1</v>
      </c>
      <c r="F371" t="str">
        <f>INDEX(customer!A$1:I$1001,MATCH(Orders!C371,customer!A$1:A$1001,0),2)</f>
        <v>Abba Pummell</v>
      </c>
      <c r="G371" s="33" t="str">
        <f>IF(INDEX(customer!A$1:I$1001,MATCH(Orders!C371,customer!A$1:A$1001,0),3)=0,"--",INDEX(customer!A$1:I$1001,MATCH(Orders!C371,customer!A$1:A$1001,0),3))</f>
        <v>--</v>
      </c>
      <c r="H371" t="str">
        <f>INDEX(customer!A$1:I$1001,MATCH(Orders!C371,customer!A$1:A$1001,0),7)</f>
        <v>United States</v>
      </c>
      <c r="I371" t="str">
        <f>INDEX(product!$A$1:$G$49,MATCH(Orders!D371,product!$A$1:$A$49,0),2)</f>
        <v>Exc</v>
      </c>
      <c r="J371" t="str">
        <f t="shared" si="20"/>
        <v>Excelsa</v>
      </c>
      <c r="K371" s="11" t="str">
        <f>INDEX(product!$A$1:$G$49,MATCH(Orders!D371,product!$A$1:$A$49,0),3)</f>
        <v>L</v>
      </c>
      <c r="L371" t="str">
        <f t="shared" si="21"/>
        <v>Light</v>
      </c>
      <c r="M371" s="4">
        <f>INDEX(product!$A$1:$G$49,MATCH(Orders!D371,product!$A$1:$A$49,0),4)</f>
        <v>0.5</v>
      </c>
      <c r="N371" s="5">
        <f>INDEX(product!$A$1:$G$49,MATCH(Orders!D371,product!$A$1:$A$49,0),5)</f>
        <v>8.91</v>
      </c>
      <c r="O371" s="5">
        <f t="shared" si="23"/>
        <v>8.91</v>
      </c>
      <c r="P371" s="11">
        <f t="shared" si="22"/>
        <v>1</v>
      </c>
      <c r="Q371" s="11"/>
      <c r="XFD371" s="35" t="s">
        <v>1942</v>
      </c>
    </row>
    <row r="372" spans="1:17 16384:16384" x14ac:dyDescent="0.25">
      <c r="A372" s="1" t="s">
        <v>757</v>
      </c>
      <c r="B372" s="3">
        <v>43501</v>
      </c>
      <c r="C372" s="1" t="s">
        <v>758</v>
      </c>
      <c r="D372" t="s">
        <v>258</v>
      </c>
      <c r="E372" s="13">
        <v>2</v>
      </c>
      <c r="F372" t="str">
        <f>INDEX(customer!A$1:I$1001,MATCH(Orders!C372,customer!A$1:A$1001,0),2)</f>
        <v>Corinna Catcheside</v>
      </c>
      <c r="G372" s="33" t="str">
        <f>IF(INDEX(customer!A$1:I$1001,MATCH(Orders!C372,customer!A$1:A$1001,0),3)=0,"--",INDEX(customer!A$1:I$1001,MATCH(Orders!C372,customer!A$1:A$1001,0),3))</f>
        <v>ccatchesideaa@macromedia.com</v>
      </c>
      <c r="H372" t="str">
        <f>INDEX(customer!A$1:I$1001,MATCH(Orders!C372,customer!A$1:A$1001,0),7)</f>
        <v>United States</v>
      </c>
      <c r="I372" t="str">
        <f>INDEX(product!$A$1:$G$49,MATCH(Orders!D372,product!$A$1:$A$49,0),2)</f>
        <v>Exc</v>
      </c>
      <c r="J372" t="str">
        <f t="shared" si="20"/>
        <v>Excelsa</v>
      </c>
      <c r="K372" s="11" t="str">
        <f>INDEX(product!$A$1:$G$49,MATCH(Orders!D372,product!$A$1:$A$49,0),3)</f>
        <v>D</v>
      </c>
      <c r="L372" t="str">
        <f t="shared" si="21"/>
        <v>Dark</v>
      </c>
      <c r="M372" s="4">
        <f>INDEX(product!$A$1:$G$49,MATCH(Orders!D372,product!$A$1:$A$49,0),4)</f>
        <v>1</v>
      </c>
      <c r="N372" s="5">
        <f>INDEX(product!$A$1:$G$49,MATCH(Orders!D372,product!$A$1:$A$49,0),5)</f>
        <v>12.15</v>
      </c>
      <c r="O372" s="5">
        <f t="shared" si="23"/>
        <v>24.3</v>
      </c>
      <c r="P372" s="11">
        <f t="shared" si="22"/>
        <v>1</v>
      </c>
      <c r="Q372" s="11"/>
      <c r="XFD372" s="35" t="s">
        <v>1942</v>
      </c>
    </row>
    <row r="373" spans="1:17 16384:16384" x14ac:dyDescent="0.25">
      <c r="A373" s="1" t="s">
        <v>759</v>
      </c>
      <c r="B373" s="3">
        <v>44705</v>
      </c>
      <c r="C373" s="1" t="s">
        <v>760</v>
      </c>
      <c r="D373" t="s">
        <v>205</v>
      </c>
      <c r="E373" s="13">
        <v>6</v>
      </c>
      <c r="F373" t="str">
        <f>INDEX(customer!A$1:I$1001,MATCH(Orders!C373,customer!A$1:A$1001,0),2)</f>
        <v>Cortney Gibbonson</v>
      </c>
      <c r="G373" s="33" t="str">
        <f>IF(INDEX(customer!A$1:I$1001,MATCH(Orders!C373,customer!A$1:A$1001,0),3)=0,"--",INDEX(customer!A$1:I$1001,MATCH(Orders!C373,customer!A$1:A$1001,0),3))</f>
        <v>cgibbonsonab@accuweather.com</v>
      </c>
      <c r="H373" t="str">
        <f>INDEX(customer!A$1:I$1001,MATCH(Orders!C373,customer!A$1:A$1001,0),7)</f>
        <v>United States</v>
      </c>
      <c r="I373" t="str">
        <f>INDEX(product!$A$1:$G$49,MATCH(Orders!D373,product!$A$1:$A$49,0),2)</f>
        <v>Ara</v>
      </c>
      <c r="J373" t="str">
        <f t="shared" si="20"/>
        <v>Arabica</v>
      </c>
      <c r="K373" s="11" t="str">
        <f>INDEX(product!$A$1:$G$49,MATCH(Orders!D373,product!$A$1:$A$49,0),3)</f>
        <v>L</v>
      </c>
      <c r="L373" t="str">
        <f t="shared" si="21"/>
        <v>Light</v>
      </c>
      <c r="M373" s="4">
        <f>INDEX(product!$A$1:$G$49,MATCH(Orders!D373,product!$A$1:$A$49,0),4)</f>
        <v>0.5</v>
      </c>
      <c r="N373" s="5">
        <f>INDEX(product!$A$1:$G$49,MATCH(Orders!D373,product!$A$1:$A$49,0),5)</f>
        <v>7.77</v>
      </c>
      <c r="O373" s="5">
        <f t="shared" si="23"/>
        <v>46.62</v>
      </c>
      <c r="P373" s="11">
        <f t="shared" si="22"/>
        <v>1</v>
      </c>
      <c r="Q373" s="11"/>
      <c r="XFD373" s="35" t="s">
        <v>1942</v>
      </c>
    </row>
    <row r="374" spans="1:17 16384:16384" x14ac:dyDescent="0.25">
      <c r="A374" s="1" t="s">
        <v>761</v>
      </c>
      <c r="B374" s="3">
        <v>44108</v>
      </c>
      <c r="C374" s="1" t="s">
        <v>762</v>
      </c>
      <c r="D374" t="s">
        <v>170</v>
      </c>
      <c r="E374" s="13">
        <v>6</v>
      </c>
      <c r="F374" t="str">
        <f>INDEX(customer!A$1:I$1001,MATCH(Orders!C374,customer!A$1:A$1001,0),2)</f>
        <v>Terri Farra</v>
      </c>
      <c r="G374" s="33" t="str">
        <f>IF(INDEX(customer!A$1:I$1001,MATCH(Orders!C374,customer!A$1:A$1001,0),3)=0,"--",INDEX(customer!A$1:I$1001,MATCH(Orders!C374,customer!A$1:A$1001,0),3))</f>
        <v>tfarraac@behance.net</v>
      </c>
      <c r="H374" t="str">
        <f>INDEX(customer!A$1:I$1001,MATCH(Orders!C374,customer!A$1:A$1001,0),7)</f>
        <v>United States</v>
      </c>
      <c r="I374" t="str">
        <f>INDEX(product!$A$1:$G$49,MATCH(Orders!D374,product!$A$1:$A$49,0),2)</f>
        <v>Rob</v>
      </c>
      <c r="J374" t="str">
        <f t="shared" si="20"/>
        <v>Robusta</v>
      </c>
      <c r="K374" s="11" t="str">
        <f>INDEX(product!$A$1:$G$49,MATCH(Orders!D374,product!$A$1:$A$49,0),3)</f>
        <v>L</v>
      </c>
      <c r="L374" t="str">
        <f t="shared" si="21"/>
        <v>Light</v>
      </c>
      <c r="M374" s="4">
        <f>INDEX(product!$A$1:$G$49,MATCH(Orders!D374,product!$A$1:$A$49,0),4)</f>
        <v>0.5</v>
      </c>
      <c r="N374" s="5">
        <f>INDEX(product!$A$1:$G$49,MATCH(Orders!D374,product!$A$1:$A$49,0),5)</f>
        <v>7.169999999999999</v>
      </c>
      <c r="O374" s="5">
        <f t="shared" si="23"/>
        <v>43.019999999999996</v>
      </c>
      <c r="P374" s="11">
        <f t="shared" si="22"/>
        <v>0</v>
      </c>
      <c r="Q374" s="11"/>
      <c r="XFD374" s="35" t="s">
        <v>1951</v>
      </c>
    </row>
    <row r="375" spans="1:17 16384:16384" x14ac:dyDescent="0.25">
      <c r="A375" s="1" t="s">
        <v>763</v>
      </c>
      <c r="B375" s="3">
        <v>44742</v>
      </c>
      <c r="C375" s="1" t="s">
        <v>764</v>
      </c>
      <c r="D375" t="s">
        <v>85</v>
      </c>
      <c r="E375" s="13">
        <v>3</v>
      </c>
      <c r="F375" t="str">
        <f>INDEX(customer!A$1:I$1001,MATCH(Orders!C375,customer!A$1:A$1001,0),2)</f>
        <v>Corney Curme</v>
      </c>
      <c r="G375" s="33" t="str">
        <f>IF(INDEX(customer!A$1:I$1001,MATCH(Orders!C375,customer!A$1:A$1001,0),3)=0,"--",INDEX(customer!A$1:I$1001,MATCH(Orders!C375,customer!A$1:A$1001,0),3))</f>
        <v>--</v>
      </c>
      <c r="H375" t="str">
        <f>INDEX(customer!A$1:I$1001,MATCH(Orders!C375,customer!A$1:A$1001,0),7)</f>
        <v>Ireland</v>
      </c>
      <c r="I375" t="str">
        <f>INDEX(product!$A$1:$G$49,MATCH(Orders!D375,product!$A$1:$A$49,0),2)</f>
        <v>Ara</v>
      </c>
      <c r="J375" t="str">
        <f t="shared" si="20"/>
        <v>Arabica</v>
      </c>
      <c r="K375" s="11" t="str">
        <f>INDEX(product!$A$1:$G$49,MATCH(Orders!D375,product!$A$1:$A$49,0),3)</f>
        <v>D</v>
      </c>
      <c r="L375" t="str">
        <f t="shared" si="21"/>
        <v>Dark</v>
      </c>
      <c r="M375" s="4">
        <f>INDEX(product!$A$1:$G$49,MATCH(Orders!D375,product!$A$1:$A$49,0),4)</f>
        <v>0.5</v>
      </c>
      <c r="N375" s="5">
        <f>INDEX(product!$A$1:$G$49,MATCH(Orders!D375,product!$A$1:$A$49,0),5)</f>
        <v>5.97</v>
      </c>
      <c r="O375" s="5">
        <f t="shared" si="23"/>
        <v>17.91</v>
      </c>
      <c r="P375" s="11">
        <f t="shared" si="22"/>
        <v>1</v>
      </c>
      <c r="Q375" s="11"/>
      <c r="XFD375" s="35" t="s">
        <v>1942</v>
      </c>
    </row>
    <row r="376" spans="1:17 16384:16384" x14ac:dyDescent="0.25">
      <c r="A376" s="1" t="s">
        <v>765</v>
      </c>
      <c r="B376" s="3">
        <v>44125</v>
      </c>
      <c r="C376" s="1" t="s">
        <v>766</v>
      </c>
      <c r="D376" t="s">
        <v>96</v>
      </c>
      <c r="E376" s="13">
        <v>4</v>
      </c>
      <c r="F376" t="str">
        <f>INDEX(customer!A$1:I$1001,MATCH(Orders!C376,customer!A$1:A$1001,0),2)</f>
        <v>Gothart Bamfield</v>
      </c>
      <c r="G376" s="33" t="str">
        <f>IF(INDEX(customer!A$1:I$1001,MATCH(Orders!C376,customer!A$1:A$1001,0),3)=0,"--",INDEX(customer!A$1:I$1001,MATCH(Orders!C376,customer!A$1:A$1001,0),3))</f>
        <v>gbamfieldae@yellowpages.com</v>
      </c>
      <c r="H376" t="str">
        <f>INDEX(customer!A$1:I$1001,MATCH(Orders!C376,customer!A$1:A$1001,0),7)</f>
        <v>United States</v>
      </c>
      <c r="I376" t="str">
        <f>INDEX(product!$A$1:$G$49,MATCH(Orders!D376,product!$A$1:$A$49,0),2)</f>
        <v>Lib</v>
      </c>
      <c r="J376" t="str">
        <f t="shared" si="20"/>
        <v>Liberica</v>
      </c>
      <c r="K376" s="11" t="str">
        <f>INDEX(product!$A$1:$G$49,MATCH(Orders!D376,product!$A$1:$A$49,0),3)</f>
        <v>L</v>
      </c>
      <c r="L376" t="str">
        <f t="shared" si="21"/>
        <v>Light</v>
      </c>
      <c r="M376" s="4">
        <f>INDEX(product!$A$1:$G$49,MATCH(Orders!D376,product!$A$1:$A$49,0),4)</f>
        <v>0.5</v>
      </c>
      <c r="N376" s="5">
        <f>INDEX(product!$A$1:$G$49,MATCH(Orders!D376,product!$A$1:$A$49,0),5)</f>
        <v>9.51</v>
      </c>
      <c r="O376" s="5">
        <f t="shared" si="23"/>
        <v>38.04</v>
      </c>
      <c r="P376" s="11">
        <f t="shared" si="22"/>
        <v>1</v>
      </c>
      <c r="Q376" s="11"/>
      <c r="XFD376" s="35" t="s">
        <v>1942</v>
      </c>
    </row>
    <row r="377" spans="1:17 16384:16384" x14ac:dyDescent="0.25">
      <c r="A377" s="1" t="s">
        <v>767</v>
      </c>
      <c r="B377" s="3">
        <v>44120</v>
      </c>
      <c r="C377" s="1" t="s">
        <v>768</v>
      </c>
      <c r="D377" t="s">
        <v>57</v>
      </c>
      <c r="E377" s="13">
        <v>2</v>
      </c>
      <c r="F377" t="str">
        <f>INDEX(customer!A$1:I$1001,MATCH(Orders!C377,customer!A$1:A$1001,0),2)</f>
        <v>Waylin Hollingdale</v>
      </c>
      <c r="G377" s="33" t="str">
        <f>IF(INDEX(customer!A$1:I$1001,MATCH(Orders!C377,customer!A$1:A$1001,0),3)=0,"--",INDEX(customer!A$1:I$1001,MATCH(Orders!C377,customer!A$1:A$1001,0),3))</f>
        <v>whollingdaleaf@about.me</v>
      </c>
      <c r="H377" t="str">
        <f>INDEX(customer!A$1:I$1001,MATCH(Orders!C377,customer!A$1:A$1001,0),7)</f>
        <v>United States</v>
      </c>
      <c r="I377" t="str">
        <f>INDEX(product!$A$1:$G$49,MATCH(Orders!D377,product!$A$1:$A$49,0),2)</f>
        <v>Ara</v>
      </c>
      <c r="J377" t="str">
        <f t="shared" si="20"/>
        <v>Arabica</v>
      </c>
      <c r="K377" s="11" t="str">
        <f>INDEX(product!$A$1:$G$49,MATCH(Orders!D377,product!$A$1:$A$49,0),3)</f>
        <v>M</v>
      </c>
      <c r="L377" t="str">
        <f t="shared" si="21"/>
        <v>Medium</v>
      </c>
      <c r="M377" s="4">
        <f>INDEX(product!$A$1:$G$49,MATCH(Orders!D377,product!$A$1:$A$49,0),4)</f>
        <v>0.2</v>
      </c>
      <c r="N377" s="5">
        <f>INDEX(product!$A$1:$G$49,MATCH(Orders!D377,product!$A$1:$A$49,0),5)</f>
        <v>3.375</v>
      </c>
      <c r="O377" s="5">
        <f t="shared" si="23"/>
        <v>6.75</v>
      </c>
      <c r="P377" s="11">
        <f t="shared" si="22"/>
        <v>1</v>
      </c>
      <c r="Q377" s="11"/>
      <c r="XFD377" s="35" t="s">
        <v>1942</v>
      </c>
    </row>
    <row r="378" spans="1:17 16384:16384" x14ac:dyDescent="0.25">
      <c r="A378" s="1" t="s">
        <v>769</v>
      </c>
      <c r="B378" s="3">
        <v>44097</v>
      </c>
      <c r="C378" s="1" t="s">
        <v>770</v>
      </c>
      <c r="D378" t="s">
        <v>35</v>
      </c>
      <c r="E378" s="13">
        <v>1</v>
      </c>
      <c r="F378" t="str">
        <f>INDEX(customer!A$1:I$1001,MATCH(Orders!C378,customer!A$1:A$1001,0),2)</f>
        <v>Judd De Leek</v>
      </c>
      <c r="G378" s="33" t="str">
        <f>IF(INDEX(customer!A$1:I$1001,MATCH(Orders!C378,customer!A$1:A$1001,0),3)=0,"--",INDEX(customer!A$1:I$1001,MATCH(Orders!C378,customer!A$1:A$1001,0),3))</f>
        <v>jdeag@xrea.com</v>
      </c>
      <c r="H378" t="str">
        <f>INDEX(customer!A$1:I$1001,MATCH(Orders!C378,customer!A$1:A$1001,0),7)</f>
        <v>United States</v>
      </c>
      <c r="I378" t="str">
        <f>INDEX(product!$A$1:$G$49,MATCH(Orders!D378,product!$A$1:$A$49,0),2)</f>
        <v>Rob</v>
      </c>
      <c r="J378" t="str">
        <f t="shared" si="20"/>
        <v>Robusta</v>
      </c>
      <c r="K378" s="11" t="str">
        <f>INDEX(product!$A$1:$G$49,MATCH(Orders!D378,product!$A$1:$A$49,0),3)</f>
        <v>M</v>
      </c>
      <c r="L378" t="str">
        <f t="shared" si="21"/>
        <v>Medium</v>
      </c>
      <c r="M378" s="4">
        <f>INDEX(product!$A$1:$G$49,MATCH(Orders!D378,product!$A$1:$A$49,0),4)</f>
        <v>0.5</v>
      </c>
      <c r="N378" s="5">
        <f>INDEX(product!$A$1:$G$49,MATCH(Orders!D378,product!$A$1:$A$49,0),5)</f>
        <v>5.97</v>
      </c>
      <c r="O378" s="5">
        <f t="shared" si="23"/>
        <v>5.97</v>
      </c>
      <c r="P378" s="11">
        <f t="shared" si="22"/>
        <v>1</v>
      </c>
      <c r="Q378" s="11"/>
      <c r="XFD378" s="35" t="s">
        <v>1942</v>
      </c>
    </row>
    <row r="379" spans="1:17 16384:16384" x14ac:dyDescent="0.25">
      <c r="A379" s="1" t="s">
        <v>771</v>
      </c>
      <c r="B379" s="3">
        <v>43532</v>
      </c>
      <c r="C379" s="1" t="s">
        <v>772</v>
      </c>
      <c r="D379" t="s">
        <v>114</v>
      </c>
      <c r="E379" s="13">
        <v>3</v>
      </c>
      <c r="F379" t="str">
        <f>INDEX(customer!A$1:I$1001,MATCH(Orders!C379,customer!A$1:A$1001,0),2)</f>
        <v>Vanya Skullet</v>
      </c>
      <c r="G379" s="33" t="str">
        <f>IF(INDEX(customer!A$1:I$1001,MATCH(Orders!C379,customer!A$1:A$1001,0),3)=0,"--",INDEX(customer!A$1:I$1001,MATCH(Orders!C379,customer!A$1:A$1001,0),3))</f>
        <v>vskulletah@tinyurl.com</v>
      </c>
      <c r="H379" t="str">
        <f>INDEX(customer!A$1:I$1001,MATCH(Orders!C379,customer!A$1:A$1001,0),7)</f>
        <v>Ireland</v>
      </c>
      <c r="I379" t="str">
        <f>INDEX(product!$A$1:$G$49,MATCH(Orders!D379,product!$A$1:$A$49,0),2)</f>
        <v>Rob</v>
      </c>
      <c r="J379" t="str">
        <f t="shared" si="20"/>
        <v>Robusta</v>
      </c>
      <c r="K379" s="11" t="str">
        <f>INDEX(product!$A$1:$G$49,MATCH(Orders!D379,product!$A$1:$A$49,0),3)</f>
        <v>D</v>
      </c>
      <c r="L379" t="str">
        <f t="shared" si="21"/>
        <v>Dark</v>
      </c>
      <c r="M379" s="4">
        <f>INDEX(product!$A$1:$G$49,MATCH(Orders!D379,product!$A$1:$A$49,0),4)</f>
        <v>0.2</v>
      </c>
      <c r="N379" s="5">
        <f>INDEX(product!$A$1:$G$49,MATCH(Orders!D379,product!$A$1:$A$49,0),5)</f>
        <v>2.6849999999999996</v>
      </c>
      <c r="O379" s="5">
        <f t="shared" si="23"/>
        <v>8.0549999999999997</v>
      </c>
      <c r="P379" s="11">
        <f t="shared" si="22"/>
        <v>0</v>
      </c>
      <c r="Q379" s="11"/>
      <c r="XFD379" s="35" t="s">
        <v>1951</v>
      </c>
    </row>
    <row r="380" spans="1:17 16384:16384" x14ac:dyDescent="0.25">
      <c r="A380" s="1" t="s">
        <v>773</v>
      </c>
      <c r="B380" s="3">
        <v>44377</v>
      </c>
      <c r="C380" s="1" t="s">
        <v>774</v>
      </c>
      <c r="D380" t="s">
        <v>205</v>
      </c>
      <c r="E380" s="13">
        <v>3</v>
      </c>
      <c r="F380" t="str">
        <f>INDEX(customer!A$1:I$1001,MATCH(Orders!C380,customer!A$1:A$1001,0),2)</f>
        <v>Jany Rudeforth</v>
      </c>
      <c r="G380" s="33" t="str">
        <f>IF(INDEX(customer!A$1:I$1001,MATCH(Orders!C380,customer!A$1:A$1001,0),3)=0,"--",INDEX(customer!A$1:I$1001,MATCH(Orders!C380,customer!A$1:A$1001,0),3))</f>
        <v>jrudeforthai@wunderground.com</v>
      </c>
      <c r="H380" t="str">
        <f>INDEX(customer!A$1:I$1001,MATCH(Orders!C380,customer!A$1:A$1001,0),7)</f>
        <v>Ireland</v>
      </c>
      <c r="I380" t="str">
        <f>INDEX(product!$A$1:$G$49,MATCH(Orders!D380,product!$A$1:$A$49,0),2)</f>
        <v>Ara</v>
      </c>
      <c r="J380" t="str">
        <f t="shared" si="20"/>
        <v>Arabica</v>
      </c>
      <c r="K380" s="11" t="str">
        <f>INDEX(product!$A$1:$G$49,MATCH(Orders!D380,product!$A$1:$A$49,0),3)</f>
        <v>L</v>
      </c>
      <c r="L380" t="str">
        <f t="shared" si="21"/>
        <v>Light</v>
      </c>
      <c r="M380" s="4">
        <f>INDEX(product!$A$1:$G$49,MATCH(Orders!D380,product!$A$1:$A$49,0),4)</f>
        <v>0.5</v>
      </c>
      <c r="N380" s="5">
        <f>INDEX(product!$A$1:$G$49,MATCH(Orders!D380,product!$A$1:$A$49,0),5)</f>
        <v>7.77</v>
      </c>
      <c r="O380" s="5">
        <f t="shared" si="23"/>
        <v>23.31</v>
      </c>
      <c r="P380" s="11">
        <f t="shared" si="22"/>
        <v>1</v>
      </c>
      <c r="Q380" s="11"/>
      <c r="XFD380" s="35" t="s">
        <v>1942</v>
      </c>
    </row>
    <row r="381" spans="1:17 16384:16384" x14ac:dyDescent="0.25">
      <c r="A381" s="1" t="s">
        <v>775</v>
      </c>
      <c r="B381" s="3">
        <v>43690</v>
      </c>
      <c r="C381" s="1" t="s">
        <v>776</v>
      </c>
      <c r="D381" t="s">
        <v>170</v>
      </c>
      <c r="E381" s="13">
        <v>6</v>
      </c>
      <c r="F381" t="str">
        <f>INDEX(customer!A$1:I$1001,MATCH(Orders!C381,customer!A$1:A$1001,0),2)</f>
        <v>Ashbey Tomaszewski</v>
      </c>
      <c r="G381" s="33" t="str">
        <f>IF(INDEX(customer!A$1:I$1001,MATCH(Orders!C381,customer!A$1:A$1001,0),3)=0,"--",INDEX(customer!A$1:I$1001,MATCH(Orders!C381,customer!A$1:A$1001,0),3))</f>
        <v>atomaszewskiaj@answers.com</v>
      </c>
      <c r="H381" t="str">
        <f>INDEX(customer!A$1:I$1001,MATCH(Orders!C381,customer!A$1:A$1001,0),7)</f>
        <v>United Kingdom</v>
      </c>
      <c r="I381" t="str">
        <f>INDEX(product!$A$1:$G$49,MATCH(Orders!D381,product!$A$1:$A$49,0),2)</f>
        <v>Rob</v>
      </c>
      <c r="J381" t="str">
        <f t="shared" si="20"/>
        <v>Robusta</v>
      </c>
      <c r="K381" s="11" t="str">
        <f>INDEX(product!$A$1:$G$49,MATCH(Orders!D381,product!$A$1:$A$49,0),3)</f>
        <v>L</v>
      </c>
      <c r="L381" t="str">
        <f t="shared" si="21"/>
        <v>Light</v>
      </c>
      <c r="M381" s="4">
        <f>INDEX(product!$A$1:$G$49,MATCH(Orders!D381,product!$A$1:$A$49,0),4)</f>
        <v>0.5</v>
      </c>
      <c r="N381" s="5">
        <f>INDEX(product!$A$1:$G$49,MATCH(Orders!D381,product!$A$1:$A$49,0),5)</f>
        <v>7.169999999999999</v>
      </c>
      <c r="O381" s="5">
        <f t="shared" si="23"/>
        <v>43.019999999999996</v>
      </c>
      <c r="P381" s="11">
        <f t="shared" si="22"/>
        <v>1</v>
      </c>
      <c r="Q381" s="11"/>
      <c r="XFD381" s="35" t="s">
        <v>1942</v>
      </c>
    </row>
    <row r="382" spans="1:17 16384:16384" x14ac:dyDescent="0.25">
      <c r="A382" s="1" t="s">
        <v>777</v>
      </c>
      <c r="B382" s="3">
        <v>44249</v>
      </c>
      <c r="C382" s="1" t="s">
        <v>677</v>
      </c>
      <c r="D382" t="s">
        <v>136</v>
      </c>
      <c r="E382" s="13">
        <v>3</v>
      </c>
      <c r="F382" t="str">
        <f>INDEX(customer!A$1:I$1001,MATCH(Orders!C382,customer!A$1:A$1001,0),2)</f>
        <v>Flynn Antony</v>
      </c>
      <c r="G382" s="33" t="str">
        <f>IF(INDEX(customer!A$1:I$1001,MATCH(Orders!C382,customer!A$1:A$1001,0),3)=0,"--",INDEX(customer!A$1:I$1001,MATCH(Orders!C382,customer!A$1:A$1001,0),3))</f>
        <v>--</v>
      </c>
      <c r="H382" t="str">
        <f>INDEX(customer!A$1:I$1001,MATCH(Orders!C382,customer!A$1:A$1001,0),7)</f>
        <v>United States</v>
      </c>
      <c r="I382" t="str">
        <f>INDEX(product!$A$1:$G$49,MATCH(Orders!D382,product!$A$1:$A$49,0),2)</f>
        <v>Lib</v>
      </c>
      <c r="J382" t="str">
        <f t="shared" si="20"/>
        <v>Liberica</v>
      </c>
      <c r="K382" s="11" t="str">
        <f>INDEX(product!$A$1:$G$49,MATCH(Orders!D382,product!$A$1:$A$49,0),3)</f>
        <v>D</v>
      </c>
      <c r="L382" t="str">
        <f t="shared" si="21"/>
        <v>Dark</v>
      </c>
      <c r="M382" s="4">
        <f>INDEX(product!$A$1:$G$49,MATCH(Orders!D382,product!$A$1:$A$49,0),4)</f>
        <v>0.5</v>
      </c>
      <c r="N382" s="5">
        <f>INDEX(product!$A$1:$G$49,MATCH(Orders!D382,product!$A$1:$A$49,0),5)</f>
        <v>7.77</v>
      </c>
      <c r="O382" s="5">
        <f t="shared" si="23"/>
        <v>23.31</v>
      </c>
      <c r="P382" s="11">
        <f t="shared" si="22"/>
        <v>0</v>
      </c>
      <c r="Q382" s="11"/>
      <c r="XFD382" s="35" t="s">
        <v>1951</v>
      </c>
    </row>
    <row r="383" spans="1:17 16384:16384" x14ac:dyDescent="0.25">
      <c r="A383" s="1" t="s">
        <v>778</v>
      </c>
      <c r="B383" s="3">
        <v>44646</v>
      </c>
      <c r="C383" s="1" t="s">
        <v>779</v>
      </c>
      <c r="D383" t="s">
        <v>67</v>
      </c>
      <c r="E383" s="13">
        <v>5</v>
      </c>
      <c r="F383" t="str">
        <f>INDEX(customer!A$1:I$1001,MATCH(Orders!C383,customer!A$1:A$1001,0),2)</f>
        <v>Pren Bess</v>
      </c>
      <c r="G383" s="33" t="str">
        <f>IF(INDEX(customer!A$1:I$1001,MATCH(Orders!C383,customer!A$1:A$1001,0),3)=0,"--",INDEX(customer!A$1:I$1001,MATCH(Orders!C383,customer!A$1:A$1001,0),3))</f>
        <v>pbessal@qq.com</v>
      </c>
      <c r="H383" t="str">
        <f>INDEX(customer!A$1:I$1001,MATCH(Orders!C383,customer!A$1:A$1001,0),7)</f>
        <v>United States</v>
      </c>
      <c r="I383" t="str">
        <f>INDEX(product!$A$1:$G$49,MATCH(Orders!D383,product!$A$1:$A$49,0),2)</f>
        <v>Ara</v>
      </c>
      <c r="J383" t="str">
        <f t="shared" si="20"/>
        <v>Arabica</v>
      </c>
      <c r="K383" s="11" t="str">
        <f>INDEX(product!$A$1:$G$49,MATCH(Orders!D383,product!$A$1:$A$49,0),3)</f>
        <v>D</v>
      </c>
      <c r="L383" t="str">
        <f t="shared" si="21"/>
        <v>Dark</v>
      </c>
      <c r="M383" s="4">
        <f>INDEX(product!$A$1:$G$49,MATCH(Orders!D383,product!$A$1:$A$49,0),4)</f>
        <v>0.2</v>
      </c>
      <c r="N383" s="5">
        <f>INDEX(product!$A$1:$G$49,MATCH(Orders!D383,product!$A$1:$A$49,0),5)</f>
        <v>2.9849999999999999</v>
      </c>
      <c r="O383" s="5">
        <f t="shared" si="23"/>
        <v>14.924999999999999</v>
      </c>
      <c r="P383" s="11">
        <f t="shared" si="22"/>
        <v>1</v>
      </c>
      <c r="Q383" s="11"/>
      <c r="XFD383" s="35" t="s">
        <v>1942</v>
      </c>
    </row>
    <row r="384" spans="1:17 16384:16384" x14ac:dyDescent="0.25">
      <c r="A384" s="1" t="s">
        <v>780</v>
      </c>
      <c r="B384" s="3">
        <v>43840</v>
      </c>
      <c r="C384" s="1" t="s">
        <v>781</v>
      </c>
      <c r="D384" t="s">
        <v>29</v>
      </c>
      <c r="E384" s="13">
        <v>3</v>
      </c>
      <c r="F384" t="str">
        <f>INDEX(customer!A$1:I$1001,MATCH(Orders!C384,customer!A$1:A$1001,0),2)</f>
        <v>Elka Windress</v>
      </c>
      <c r="G384" s="33" t="str">
        <f>IF(INDEX(customer!A$1:I$1001,MATCH(Orders!C384,customer!A$1:A$1001,0),3)=0,"--",INDEX(customer!A$1:I$1001,MATCH(Orders!C384,customer!A$1:A$1001,0),3))</f>
        <v>ewindressam@marketwatch.com</v>
      </c>
      <c r="H384" t="str">
        <f>INDEX(customer!A$1:I$1001,MATCH(Orders!C384,customer!A$1:A$1001,0),7)</f>
        <v>United States</v>
      </c>
      <c r="I384" t="str">
        <f>INDEX(product!$A$1:$G$49,MATCH(Orders!D384,product!$A$1:$A$49,0),2)</f>
        <v>Exc</v>
      </c>
      <c r="J384" t="str">
        <f t="shared" si="20"/>
        <v>Excelsa</v>
      </c>
      <c r="K384" s="11" t="str">
        <f>INDEX(product!$A$1:$G$49,MATCH(Orders!D384,product!$A$1:$A$49,0),3)</f>
        <v>D</v>
      </c>
      <c r="L384" t="str">
        <f t="shared" si="21"/>
        <v>Dark</v>
      </c>
      <c r="M384" s="4">
        <f>INDEX(product!$A$1:$G$49,MATCH(Orders!D384,product!$A$1:$A$49,0),4)</f>
        <v>0.5</v>
      </c>
      <c r="N384" s="5">
        <f>INDEX(product!$A$1:$G$49,MATCH(Orders!D384,product!$A$1:$A$49,0),5)</f>
        <v>7.29</v>
      </c>
      <c r="O384" s="5">
        <f t="shared" si="23"/>
        <v>21.87</v>
      </c>
      <c r="P384" s="11">
        <f t="shared" si="22"/>
        <v>0</v>
      </c>
      <c r="Q384" s="11"/>
      <c r="XFD384" s="35" t="s">
        <v>1951</v>
      </c>
    </row>
    <row r="385" spans="1:17 16384:16384" x14ac:dyDescent="0.25">
      <c r="A385" s="1" t="s">
        <v>782</v>
      </c>
      <c r="B385" s="3">
        <v>43586</v>
      </c>
      <c r="C385" s="1" t="s">
        <v>783</v>
      </c>
      <c r="D385" t="s">
        <v>189</v>
      </c>
      <c r="E385" s="13">
        <v>6</v>
      </c>
      <c r="F385" t="str">
        <f>INDEX(customer!A$1:I$1001,MATCH(Orders!C385,customer!A$1:A$1001,0),2)</f>
        <v>Marty Kidstoun</v>
      </c>
      <c r="G385" s="33" t="str">
        <f>IF(INDEX(customer!A$1:I$1001,MATCH(Orders!C385,customer!A$1:A$1001,0),3)=0,"--",INDEX(customer!A$1:I$1001,MATCH(Orders!C385,customer!A$1:A$1001,0),3))</f>
        <v>--</v>
      </c>
      <c r="H385" t="str">
        <f>INDEX(customer!A$1:I$1001,MATCH(Orders!C385,customer!A$1:A$1001,0),7)</f>
        <v>United States</v>
      </c>
      <c r="I385" t="str">
        <f>INDEX(product!$A$1:$G$49,MATCH(Orders!D385,product!$A$1:$A$49,0),2)</f>
        <v>Exc</v>
      </c>
      <c r="J385" t="str">
        <f t="shared" si="20"/>
        <v>Excelsa</v>
      </c>
      <c r="K385" s="11" t="str">
        <f>INDEX(product!$A$1:$G$49,MATCH(Orders!D385,product!$A$1:$A$49,0),3)</f>
        <v>L</v>
      </c>
      <c r="L385" t="str">
        <f t="shared" si="21"/>
        <v>Light</v>
      </c>
      <c r="M385" s="4">
        <f>INDEX(product!$A$1:$G$49,MATCH(Orders!D385,product!$A$1:$A$49,0),4)</f>
        <v>0.5</v>
      </c>
      <c r="N385" s="5">
        <f>INDEX(product!$A$1:$G$49,MATCH(Orders!D385,product!$A$1:$A$49,0),5)</f>
        <v>8.91</v>
      </c>
      <c r="O385" s="5">
        <f t="shared" si="23"/>
        <v>53.46</v>
      </c>
      <c r="P385" s="11">
        <f t="shared" si="22"/>
        <v>1</v>
      </c>
      <c r="Q385" s="11"/>
      <c r="XFD385" s="35" t="s">
        <v>1942</v>
      </c>
    </row>
    <row r="386" spans="1:17 16384:16384" x14ac:dyDescent="0.25">
      <c r="A386" s="1" t="s">
        <v>784</v>
      </c>
      <c r="B386" s="3">
        <v>43870</v>
      </c>
      <c r="C386" s="1" t="s">
        <v>785</v>
      </c>
      <c r="D386" t="s">
        <v>217</v>
      </c>
      <c r="E386" s="13">
        <v>4</v>
      </c>
      <c r="F386" t="str">
        <f>INDEX(customer!A$1:I$1001,MATCH(Orders!C386,customer!A$1:A$1001,0),2)</f>
        <v>Nickey Dimbleby</v>
      </c>
      <c r="G386" s="33" t="str">
        <f>IF(INDEX(customer!A$1:I$1001,MATCH(Orders!C386,customer!A$1:A$1001,0),3)=0,"--",INDEX(customer!A$1:I$1001,MATCH(Orders!C386,customer!A$1:A$1001,0),3))</f>
        <v>--</v>
      </c>
      <c r="H386" t="str">
        <f>INDEX(customer!A$1:I$1001,MATCH(Orders!C386,customer!A$1:A$1001,0),7)</f>
        <v>United States</v>
      </c>
      <c r="I386" t="str">
        <f>INDEX(product!$A$1:$G$49,MATCH(Orders!D386,product!$A$1:$A$49,0),2)</f>
        <v>Ara</v>
      </c>
      <c r="J386" t="str">
        <f t="shared" ref="J386:J449" si="24">VLOOKUP(I386,Y$1048570:Z$1048573,2,FALSE)</f>
        <v>Arabica</v>
      </c>
      <c r="K386" s="11" t="str">
        <f>INDEX(product!$A$1:$G$49,MATCH(Orders!D386,product!$A$1:$A$49,0),3)</f>
        <v>L</v>
      </c>
      <c r="L386" t="str">
        <f t="shared" ref="L386:L449" si="25">VLOOKUP(K386,AA$1048570:AB$1048572,2,FALSE)</f>
        <v>Light</v>
      </c>
      <c r="M386" s="4">
        <f>INDEX(product!$A$1:$G$49,MATCH(Orders!D386,product!$A$1:$A$49,0),4)</f>
        <v>2.5</v>
      </c>
      <c r="N386" s="5">
        <f>INDEX(product!$A$1:$G$49,MATCH(Orders!D386,product!$A$1:$A$49,0),5)</f>
        <v>29.784999999999997</v>
      </c>
      <c r="O386" s="5">
        <f t="shared" si="23"/>
        <v>119.13999999999999</v>
      </c>
      <c r="P386" s="11">
        <f t="shared" ref="P386:P449" si="26">IF(XFD386="Yes",1,0)</f>
        <v>0</v>
      </c>
      <c r="Q386" s="11"/>
      <c r="XFD386" s="35" t="s">
        <v>1951</v>
      </c>
    </row>
    <row r="387" spans="1:17 16384:16384" x14ac:dyDescent="0.25">
      <c r="A387" s="1" t="s">
        <v>786</v>
      </c>
      <c r="B387" s="3">
        <v>44559</v>
      </c>
      <c r="C387" s="1" t="s">
        <v>787</v>
      </c>
      <c r="D387" t="s">
        <v>91</v>
      </c>
      <c r="E387" s="13">
        <v>5</v>
      </c>
      <c r="F387" t="str">
        <f>INDEX(customer!A$1:I$1001,MATCH(Orders!C387,customer!A$1:A$1001,0),2)</f>
        <v>Virgil Baumadier</v>
      </c>
      <c r="G387" s="33" t="str">
        <f>IF(INDEX(customer!A$1:I$1001,MATCH(Orders!C387,customer!A$1:A$1001,0),3)=0,"--",INDEX(customer!A$1:I$1001,MATCH(Orders!C387,customer!A$1:A$1001,0),3))</f>
        <v>vbaumadierap@google.cn</v>
      </c>
      <c r="H387" t="str">
        <f>INDEX(customer!A$1:I$1001,MATCH(Orders!C387,customer!A$1:A$1001,0),7)</f>
        <v>United States</v>
      </c>
      <c r="I387" t="str">
        <f>INDEX(product!$A$1:$G$49,MATCH(Orders!D387,product!$A$1:$A$49,0),2)</f>
        <v>Lib</v>
      </c>
      <c r="J387" t="str">
        <f t="shared" si="24"/>
        <v>Liberica</v>
      </c>
      <c r="K387" s="11" t="str">
        <f>INDEX(product!$A$1:$G$49,MATCH(Orders!D387,product!$A$1:$A$49,0),3)</f>
        <v>M</v>
      </c>
      <c r="L387" t="str">
        <f t="shared" si="25"/>
        <v>Medium</v>
      </c>
      <c r="M387" s="4">
        <f>INDEX(product!$A$1:$G$49,MATCH(Orders!D387,product!$A$1:$A$49,0),4)</f>
        <v>0.5</v>
      </c>
      <c r="N387" s="5">
        <f>INDEX(product!$A$1:$G$49,MATCH(Orders!D387,product!$A$1:$A$49,0),5)</f>
        <v>8.73</v>
      </c>
      <c r="O387" s="5">
        <f t="shared" ref="O387:O450" si="27">N387*E387</f>
        <v>43.650000000000006</v>
      </c>
      <c r="P387" s="11">
        <f t="shared" si="26"/>
        <v>1</v>
      </c>
      <c r="Q387" s="11"/>
      <c r="XFD387" s="35" t="s">
        <v>1942</v>
      </c>
    </row>
    <row r="388" spans="1:17 16384:16384" x14ac:dyDescent="0.25">
      <c r="A388" s="1" t="s">
        <v>788</v>
      </c>
      <c r="B388" s="3">
        <v>44083</v>
      </c>
      <c r="C388" s="1" t="s">
        <v>789</v>
      </c>
      <c r="D388" t="s">
        <v>67</v>
      </c>
      <c r="E388" s="13">
        <v>6</v>
      </c>
      <c r="F388" t="str">
        <f>INDEX(customer!A$1:I$1001,MATCH(Orders!C388,customer!A$1:A$1001,0),2)</f>
        <v>Lenore Messenbird</v>
      </c>
      <c r="G388" s="33" t="str">
        <f>IF(INDEX(customer!A$1:I$1001,MATCH(Orders!C388,customer!A$1:A$1001,0),3)=0,"--",INDEX(customer!A$1:I$1001,MATCH(Orders!C388,customer!A$1:A$1001,0),3))</f>
        <v>--</v>
      </c>
      <c r="H388" t="str">
        <f>INDEX(customer!A$1:I$1001,MATCH(Orders!C388,customer!A$1:A$1001,0),7)</f>
        <v>United States</v>
      </c>
      <c r="I388" t="str">
        <f>INDEX(product!$A$1:$G$49,MATCH(Orders!D388,product!$A$1:$A$49,0),2)</f>
        <v>Ara</v>
      </c>
      <c r="J388" t="str">
        <f t="shared" si="24"/>
        <v>Arabica</v>
      </c>
      <c r="K388" s="11" t="str">
        <f>INDEX(product!$A$1:$G$49,MATCH(Orders!D388,product!$A$1:$A$49,0),3)</f>
        <v>D</v>
      </c>
      <c r="L388" t="str">
        <f t="shared" si="25"/>
        <v>Dark</v>
      </c>
      <c r="M388" s="4">
        <f>INDEX(product!$A$1:$G$49,MATCH(Orders!D388,product!$A$1:$A$49,0),4)</f>
        <v>0.2</v>
      </c>
      <c r="N388" s="5">
        <f>INDEX(product!$A$1:$G$49,MATCH(Orders!D388,product!$A$1:$A$49,0),5)</f>
        <v>2.9849999999999999</v>
      </c>
      <c r="O388" s="5">
        <f t="shared" si="27"/>
        <v>17.91</v>
      </c>
      <c r="P388" s="11">
        <f t="shared" si="26"/>
        <v>1</v>
      </c>
      <c r="Q388" s="11"/>
      <c r="XFD388" s="35" t="s">
        <v>1942</v>
      </c>
    </row>
    <row r="389" spans="1:17 16384:16384" x14ac:dyDescent="0.25">
      <c r="A389" s="1" t="s">
        <v>790</v>
      </c>
      <c r="B389" s="3">
        <v>44455</v>
      </c>
      <c r="C389" s="1" t="s">
        <v>791</v>
      </c>
      <c r="D389" t="s">
        <v>150</v>
      </c>
      <c r="E389" s="13">
        <v>5</v>
      </c>
      <c r="F389" t="str">
        <f>INDEX(customer!A$1:I$1001,MATCH(Orders!C389,customer!A$1:A$1001,0),2)</f>
        <v>Shirleen Welds</v>
      </c>
      <c r="G389" s="33" t="str">
        <f>IF(INDEX(customer!A$1:I$1001,MATCH(Orders!C389,customer!A$1:A$1001,0),3)=0,"--",INDEX(customer!A$1:I$1001,MATCH(Orders!C389,customer!A$1:A$1001,0),3))</f>
        <v>sweldsar@wired.com</v>
      </c>
      <c r="H389" t="str">
        <f>INDEX(customer!A$1:I$1001,MATCH(Orders!C389,customer!A$1:A$1001,0),7)</f>
        <v>United States</v>
      </c>
      <c r="I389" t="str">
        <f>INDEX(product!$A$1:$G$49,MATCH(Orders!D389,product!$A$1:$A$49,0),2)</f>
        <v>Exc</v>
      </c>
      <c r="J389" t="str">
        <f t="shared" si="24"/>
        <v>Excelsa</v>
      </c>
      <c r="K389" s="11" t="str">
        <f>INDEX(product!$A$1:$G$49,MATCH(Orders!D389,product!$A$1:$A$49,0),3)</f>
        <v>L</v>
      </c>
      <c r="L389" t="str">
        <f t="shared" si="25"/>
        <v>Light</v>
      </c>
      <c r="M389" s="4">
        <f>INDEX(product!$A$1:$G$49,MATCH(Orders!D389,product!$A$1:$A$49,0),4)</f>
        <v>1</v>
      </c>
      <c r="N389" s="5">
        <f>INDEX(product!$A$1:$G$49,MATCH(Orders!D389,product!$A$1:$A$49,0),5)</f>
        <v>14.85</v>
      </c>
      <c r="O389" s="5">
        <f t="shared" si="27"/>
        <v>74.25</v>
      </c>
      <c r="P389" s="11">
        <f t="shared" si="26"/>
        <v>1</v>
      </c>
      <c r="Q389" s="11"/>
      <c r="XFD389" s="35" t="s">
        <v>1942</v>
      </c>
    </row>
    <row r="390" spans="1:17 16384:16384" x14ac:dyDescent="0.25">
      <c r="A390" s="1" t="s">
        <v>792</v>
      </c>
      <c r="B390" s="3">
        <v>44130</v>
      </c>
      <c r="C390" s="1" t="s">
        <v>793</v>
      </c>
      <c r="D390" t="s">
        <v>51</v>
      </c>
      <c r="E390" s="13">
        <v>3</v>
      </c>
      <c r="F390" t="str">
        <f>INDEX(customer!A$1:I$1001,MATCH(Orders!C390,customer!A$1:A$1001,0),2)</f>
        <v>Maisie Sarvar</v>
      </c>
      <c r="G390" s="33" t="str">
        <f>IF(INDEX(customer!A$1:I$1001,MATCH(Orders!C390,customer!A$1:A$1001,0),3)=0,"--",INDEX(customer!A$1:I$1001,MATCH(Orders!C390,customer!A$1:A$1001,0),3))</f>
        <v>msarvaras@artisteer.com</v>
      </c>
      <c r="H390" t="str">
        <f>INDEX(customer!A$1:I$1001,MATCH(Orders!C390,customer!A$1:A$1001,0),7)</f>
        <v>United States</v>
      </c>
      <c r="I390" t="str">
        <f>INDEX(product!$A$1:$G$49,MATCH(Orders!D390,product!$A$1:$A$49,0),2)</f>
        <v>Lib</v>
      </c>
      <c r="J390" t="str">
        <f t="shared" si="24"/>
        <v>Liberica</v>
      </c>
      <c r="K390" s="11" t="str">
        <f>INDEX(product!$A$1:$G$49,MATCH(Orders!D390,product!$A$1:$A$49,0),3)</f>
        <v>D</v>
      </c>
      <c r="L390" t="str">
        <f t="shared" si="25"/>
        <v>Dark</v>
      </c>
      <c r="M390" s="4">
        <f>INDEX(product!$A$1:$G$49,MATCH(Orders!D390,product!$A$1:$A$49,0),4)</f>
        <v>0.2</v>
      </c>
      <c r="N390" s="5">
        <f>INDEX(product!$A$1:$G$49,MATCH(Orders!D390,product!$A$1:$A$49,0),5)</f>
        <v>3.8849999999999998</v>
      </c>
      <c r="O390" s="5">
        <f t="shared" si="27"/>
        <v>11.654999999999999</v>
      </c>
      <c r="P390" s="11">
        <f t="shared" si="26"/>
        <v>1</v>
      </c>
      <c r="Q390" s="11"/>
      <c r="XFD390" s="35" t="s">
        <v>1942</v>
      </c>
    </row>
    <row r="391" spans="1:17 16384:16384" x14ac:dyDescent="0.25">
      <c r="A391" s="1" t="s">
        <v>794</v>
      </c>
      <c r="B391" s="3">
        <v>43536</v>
      </c>
      <c r="C391" s="1" t="s">
        <v>795</v>
      </c>
      <c r="D391" t="s">
        <v>136</v>
      </c>
      <c r="E391" s="13">
        <v>3</v>
      </c>
      <c r="F391" t="str">
        <f>INDEX(customer!A$1:I$1001,MATCH(Orders!C391,customer!A$1:A$1001,0),2)</f>
        <v>Andrej Havick</v>
      </c>
      <c r="G391" s="33" t="str">
        <f>IF(INDEX(customer!A$1:I$1001,MATCH(Orders!C391,customer!A$1:A$1001,0),3)=0,"--",INDEX(customer!A$1:I$1001,MATCH(Orders!C391,customer!A$1:A$1001,0),3))</f>
        <v>ahavickat@nsw.gov.au</v>
      </c>
      <c r="H391" t="str">
        <f>INDEX(customer!A$1:I$1001,MATCH(Orders!C391,customer!A$1:A$1001,0),7)</f>
        <v>United States</v>
      </c>
      <c r="I391" t="str">
        <f>INDEX(product!$A$1:$G$49,MATCH(Orders!D391,product!$A$1:$A$49,0),2)</f>
        <v>Lib</v>
      </c>
      <c r="J391" t="str">
        <f t="shared" si="24"/>
        <v>Liberica</v>
      </c>
      <c r="K391" s="11" t="str">
        <f>INDEX(product!$A$1:$G$49,MATCH(Orders!D391,product!$A$1:$A$49,0),3)</f>
        <v>D</v>
      </c>
      <c r="L391" t="str">
        <f t="shared" si="25"/>
        <v>Dark</v>
      </c>
      <c r="M391" s="4">
        <f>INDEX(product!$A$1:$G$49,MATCH(Orders!D391,product!$A$1:$A$49,0),4)</f>
        <v>0.5</v>
      </c>
      <c r="N391" s="5">
        <f>INDEX(product!$A$1:$G$49,MATCH(Orders!D391,product!$A$1:$A$49,0),5)</f>
        <v>7.77</v>
      </c>
      <c r="O391" s="5">
        <f t="shared" si="27"/>
        <v>23.31</v>
      </c>
      <c r="P391" s="11">
        <f t="shared" si="26"/>
        <v>1</v>
      </c>
      <c r="Q391" s="11"/>
      <c r="XFD391" s="35" t="s">
        <v>1942</v>
      </c>
    </row>
    <row r="392" spans="1:17 16384:16384" x14ac:dyDescent="0.25">
      <c r="A392" s="1" t="s">
        <v>796</v>
      </c>
      <c r="B392" s="3">
        <v>44245</v>
      </c>
      <c r="C392" s="1" t="s">
        <v>797</v>
      </c>
      <c r="D392" t="s">
        <v>29</v>
      </c>
      <c r="E392" s="13">
        <v>2</v>
      </c>
      <c r="F392" t="str">
        <f>INDEX(customer!A$1:I$1001,MATCH(Orders!C392,customer!A$1:A$1001,0),2)</f>
        <v>Sloan Diviny</v>
      </c>
      <c r="G392" s="33" t="str">
        <f>IF(INDEX(customer!A$1:I$1001,MATCH(Orders!C392,customer!A$1:A$1001,0),3)=0,"--",INDEX(customer!A$1:I$1001,MATCH(Orders!C392,customer!A$1:A$1001,0),3))</f>
        <v>sdivinyau@ask.com</v>
      </c>
      <c r="H392" t="str">
        <f>INDEX(customer!A$1:I$1001,MATCH(Orders!C392,customer!A$1:A$1001,0),7)</f>
        <v>United States</v>
      </c>
      <c r="I392" t="str">
        <f>INDEX(product!$A$1:$G$49,MATCH(Orders!D392,product!$A$1:$A$49,0),2)</f>
        <v>Exc</v>
      </c>
      <c r="J392" t="str">
        <f t="shared" si="24"/>
        <v>Excelsa</v>
      </c>
      <c r="K392" s="11" t="str">
        <f>INDEX(product!$A$1:$G$49,MATCH(Orders!D392,product!$A$1:$A$49,0),3)</f>
        <v>D</v>
      </c>
      <c r="L392" t="str">
        <f t="shared" si="25"/>
        <v>Dark</v>
      </c>
      <c r="M392" s="4">
        <f>INDEX(product!$A$1:$G$49,MATCH(Orders!D392,product!$A$1:$A$49,0),4)</f>
        <v>0.5</v>
      </c>
      <c r="N392" s="5">
        <f>INDEX(product!$A$1:$G$49,MATCH(Orders!D392,product!$A$1:$A$49,0),5)</f>
        <v>7.29</v>
      </c>
      <c r="O392" s="5">
        <f t="shared" si="27"/>
        <v>14.58</v>
      </c>
      <c r="P392" s="11">
        <f t="shared" si="26"/>
        <v>1</v>
      </c>
      <c r="Q392" s="11"/>
      <c r="XFD392" s="35" t="s">
        <v>1942</v>
      </c>
    </row>
    <row r="393" spans="1:17 16384:16384" x14ac:dyDescent="0.25">
      <c r="A393" s="1" t="s">
        <v>798</v>
      </c>
      <c r="B393" s="3">
        <v>44133</v>
      </c>
      <c r="C393" s="1" t="s">
        <v>799</v>
      </c>
      <c r="D393" t="s">
        <v>80</v>
      </c>
      <c r="E393" s="13">
        <v>2</v>
      </c>
      <c r="F393" t="str">
        <f>INDEX(customer!A$1:I$1001,MATCH(Orders!C393,customer!A$1:A$1001,0),2)</f>
        <v>Itch Norquoy</v>
      </c>
      <c r="G393" s="33" t="str">
        <f>IF(INDEX(customer!A$1:I$1001,MATCH(Orders!C393,customer!A$1:A$1001,0),3)=0,"--",INDEX(customer!A$1:I$1001,MATCH(Orders!C393,customer!A$1:A$1001,0),3))</f>
        <v>inorquoyav@businessweek.com</v>
      </c>
      <c r="H393" t="str">
        <f>INDEX(customer!A$1:I$1001,MATCH(Orders!C393,customer!A$1:A$1001,0),7)</f>
        <v>United States</v>
      </c>
      <c r="I393" t="str">
        <f>INDEX(product!$A$1:$G$49,MATCH(Orders!D393,product!$A$1:$A$49,0),2)</f>
        <v>Ara</v>
      </c>
      <c r="J393" t="str">
        <f t="shared" si="24"/>
        <v>Arabica</v>
      </c>
      <c r="K393" s="11" t="str">
        <f>INDEX(product!$A$1:$G$49,MATCH(Orders!D393,product!$A$1:$A$49,0),3)</f>
        <v>M</v>
      </c>
      <c r="L393" t="str">
        <f t="shared" si="25"/>
        <v>Medium</v>
      </c>
      <c r="M393" s="4">
        <f>INDEX(product!$A$1:$G$49,MATCH(Orders!D393,product!$A$1:$A$49,0),4)</f>
        <v>0.5</v>
      </c>
      <c r="N393" s="5">
        <f>INDEX(product!$A$1:$G$49,MATCH(Orders!D393,product!$A$1:$A$49,0),5)</f>
        <v>6.75</v>
      </c>
      <c r="O393" s="5">
        <f t="shared" si="27"/>
        <v>13.5</v>
      </c>
      <c r="P393" s="11">
        <f t="shared" si="26"/>
        <v>0</v>
      </c>
      <c r="Q393" s="11"/>
      <c r="XFD393" s="35" t="s">
        <v>1951</v>
      </c>
    </row>
    <row r="394" spans="1:17 16384:16384" x14ac:dyDescent="0.25">
      <c r="A394" s="1" t="s">
        <v>800</v>
      </c>
      <c r="B394" s="3">
        <v>44445</v>
      </c>
      <c r="C394" s="1" t="s">
        <v>801</v>
      </c>
      <c r="D394" t="s">
        <v>150</v>
      </c>
      <c r="E394" s="13">
        <v>6</v>
      </c>
      <c r="F394" t="str">
        <f>INDEX(customer!A$1:I$1001,MATCH(Orders!C394,customer!A$1:A$1001,0),2)</f>
        <v>Anson Iddison</v>
      </c>
      <c r="G394" s="33" t="str">
        <f>IF(INDEX(customer!A$1:I$1001,MATCH(Orders!C394,customer!A$1:A$1001,0),3)=0,"--",INDEX(customer!A$1:I$1001,MATCH(Orders!C394,customer!A$1:A$1001,0),3))</f>
        <v>aiddisonaw@usa.gov</v>
      </c>
      <c r="H394" t="str">
        <f>INDEX(customer!A$1:I$1001,MATCH(Orders!C394,customer!A$1:A$1001,0),7)</f>
        <v>United States</v>
      </c>
      <c r="I394" t="str">
        <f>INDEX(product!$A$1:$G$49,MATCH(Orders!D394,product!$A$1:$A$49,0),2)</f>
        <v>Exc</v>
      </c>
      <c r="J394" t="str">
        <f t="shared" si="24"/>
        <v>Excelsa</v>
      </c>
      <c r="K394" s="11" t="str">
        <f>INDEX(product!$A$1:$G$49,MATCH(Orders!D394,product!$A$1:$A$49,0),3)</f>
        <v>L</v>
      </c>
      <c r="L394" t="str">
        <f t="shared" si="25"/>
        <v>Light</v>
      </c>
      <c r="M394" s="4">
        <f>INDEX(product!$A$1:$G$49,MATCH(Orders!D394,product!$A$1:$A$49,0),4)</f>
        <v>1</v>
      </c>
      <c r="N394" s="5">
        <f>INDEX(product!$A$1:$G$49,MATCH(Orders!D394,product!$A$1:$A$49,0),5)</f>
        <v>14.85</v>
      </c>
      <c r="O394" s="5">
        <f t="shared" si="27"/>
        <v>89.1</v>
      </c>
      <c r="P394" s="11">
        <f t="shared" si="26"/>
        <v>0</v>
      </c>
      <c r="Q394" s="11"/>
      <c r="XFD394" s="35" t="s">
        <v>1951</v>
      </c>
    </row>
    <row r="395" spans="1:17 16384:16384" x14ac:dyDescent="0.25">
      <c r="A395" s="1" t="s">
        <v>800</v>
      </c>
      <c r="B395" s="3">
        <v>44445</v>
      </c>
      <c r="C395" s="1" t="s">
        <v>801</v>
      </c>
      <c r="D395" t="s">
        <v>128</v>
      </c>
      <c r="E395" s="13">
        <v>1</v>
      </c>
      <c r="F395" t="str">
        <f>INDEX(customer!A$1:I$1001,MATCH(Orders!C395,customer!A$1:A$1001,0),2)</f>
        <v>Anson Iddison</v>
      </c>
      <c r="G395" s="33" t="str">
        <f>IF(INDEX(customer!A$1:I$1001,MATCH(Orders!C395,customer!A$1:A$1001,0),3)=0,"--",INDEX(customer!A$1:I$1001,MATCH(Orders!C395,customer!A$1:A$1001,0),3))</f>
        <v>aiddisonaw@usa.gov</v>
      </c>
      <c r="H395" t="str">
        <f>INDEX(customer!A$1:I$1001,MATCH(Orders!C395,customer!A$1:A$1001,0),7)</f>
        <v>United States</v>
      </c>
      <c r="I395" t="str">
        <f>INDEX(product!$A$1:$G$49,MATCH(Orders!D395,product!$A$1:$A$49,0),2)</f>
        <v>Ara</v>
      </c>
      <c r="J395" t="str">
        <f t="shared" si="24"/>
        <v>Arabica</v>
      </c>
      <c r="K395" s="11" t="str">
        <f>INDEX(product!$A$1:$G$49,MATCH(Orders!D395,product!$A$1:$A$49,0),3)</f>
        <v>L</v>
      </c>
      <c r="L395" t="str">
        <f t="shared" si="25"/>
        <v>Light</v>
      </c>
      <c r="M395" s="4">
        <f>INDEX(product!$A$1:$G$49,MATCH(Orders!D395,product!$A$1:$A$49,0),4)</f>
        <v>0.2</v>
      </c>
      <c r="N395" s="5">
        <f>INDEX(product!$A$1:$G$49,MATCH(Orders!D395,product!$A$1:$A$49,0),5)</f>
        <v>3.8849999999999998</v>
      </c>
      <c r="O395" s="5">
        <f t="shared" si="27"/>
        <v>3.8849999999999998</v>
      </c>
      <c r="P395" s="11">
        <f t="shared" si="26"/>
        <v>0</v>
      </c>
      <c r="Q395" s="11"/>
      <c r="XFD395" s="35" t="s">
        <v>1951</v>
      </c>
    </row>
    <row r="396" spans="1:17 16384:16384" x14ac:dyDescent="0.25">
      <c r="A396" s="1" t="s">
        <v>802</v>
      </c>
      <c r="B396" s="3">
        <v>44083</v>
      </c>
      <c r="C396" s="1" t="s">
        <v>803</v>
      </c>
      <c r="D396" t="s">
        <v>23</v>
      </c>
      <c r="E396" s="13">
        <v>4</v>
      </c>
      <c r="F396" t="str">
        <f>INDEX(customer!A$1:I$1001,MATCH(Orders!C396,customer!A$1:A$1001,0),2)</f>
        <v>Randal Longfield</v>
      </c>
      <c r="G396" s="33" t="str">
        <f>IF(INDEX(customer!A$1:I$1001,MATCH(Orders!C396,customer!A$1:A$1001,0),3)=0,"--",INDEX(customer!A$1:I$1001,MATCH(Orders!C396,customer!A$1:A$1001,0),3))</f>
        <v>rlongfielday@bluehost.com</v>
      </c>
      <c r="H396" t="str">
        <f>INDEX(customer!A$1:I$1001,MATCH(Orders!C396,customer!A$1:A$1001,0),7)</f>
        <v>United States</v>
      </c>
      <c r="I396" t="str">
        <f>INDEX(product!$A$1:$G$49,MATCH(Orders!D396,product!$A$1:$A$49,0),2)</f>
        <v>Rob</v>
      </c>
      <c r="J396" t="str">
        <f t="shared" si="24"/>
        <v>Robusta</v>
      </c>
      <c r="K396" s="11" t="str">
        <f>INDEX(product!$A$1:$G$49,MATCH(Orders!D396,product!$A$1:$A$49,0),3)</f>
        <v>L</v>
      </c>
      <c r="L396" t="str">
        <f t="shared" si="25"/>
        <v>Light</v>
      </c>
      <c r="M396" s="4">
        <f>INDEX(product!$A$1:$G$49,MATCH(Orders!D396,product!$A$1:$A$49,0),4)</f>
        <v>2.5</v>
      </c>
      <c r="N396" s="5">
        <f>INDEX(product!$A$1:$G$49,MATCH(Orders!D396,product!$A$1:$A$49,0),5)</f>
        <v>27.484999999999996</v>
      </c>
      <c r="O396" s="5">
        <f t="shared" si="27"/>
        <v>109.93999999999998</v>
      </c>
      <c r="P396" s="11">
        <f t="shared" si="26"/>
        <v>0</v>
      </c>
      <c r="Q396" s="11"/>
      <c r="XFD396" s="35" t="s">
        <v>1951</v>
      </c>
    </row>
    <row r="397" spans="1:17 16384:16384" x14ac:dyDescent="0.25">
      <c r="A397" s="1" t="s">
        <v>804</v>
      </c>
      <c r="B397" s="3">
        <v>44465</v>
      </c>
      <c r="C397" s="1" t="s">
        <v>805</v>
      </c>
      <c r="D397" t="s">
        <v>136</v>
      </c>
      <c r="E397" s="13">
        <v>6</v>
      </c>
      <c r="F397" t="str">
        <f>INDEX(customer!A$1:I$1001,MATCH(Orders!C397,customer!A$1:A$1001,0),2)</f>
        <v>Gregorius Kislingbury</v>
      </c>
      <c r="G397" s="33" t="str">
        <f>IF(INDEX(customer!A$1:I$1001,MATCH(Orders!C397,customer!A$1:A$1001,0),3)=0,"--",INDEX(customer!A$1:I$1001,MATCH(Orders!C397,customer!A$1:A$1001,0),3))</f>
        <v>gkislingburyaz@samsung.com</v>
      </c>
      <c r="H397" t="str">
        <f>INDEX(customer!A$1:I$1001,MATCH(Orders!C397,customer!A$1:A$1001,0),7)</f>
        <v>United States</v>
      </c>
      <c r="I397" t="str">
        <f>INDEX(product!$A$1:$G$49,MATCH(Orders!D397,product!$A$1:$A$49,0),2)</f>
        <v>Lib</v>
      </c>
      <c r="J397" t="str">
        <f t="shared" si="24"/>
        <v>Liberica</v>
      </c>
      <c r="K397" s="11" t="str">
        <f>INDEX(product!$A$1:$G$49,MATCH(Orders!D397,product!$A$1:$A$49,0),3)</f>
        <v>D</v>
      </c>
      <c r="L397" t="str">
        <f t="shared" si="25"/>
        <v>Dark</v>
      </c>
      <c r="M397" s="4">
        <f>INDEX(product!$A$1:$G$49,MATCH(Orders!D397,product!$A$1:$A$49,0),4)</f>
        <v>0.5</v>
      </c>
      <c r="N397" s="5">
        <f>INDEX(product!$A$1:$G$49,MATCH(Orders!D397,product!$A$1:$A$49,0),5)</f>
        <v>7.77</v>
      </c>
      <c r="O397" s="5">
        <f t="shared" si="27"/>
        <v>46.62</v>
      </c>
      <c r="P397" s="11">
        <f t="shared" si="26"/>
        <v>1</v>
      </c>
      <c r="Q397" s="11"/>
      <c r="XFD397" s="35" t="s">
        <v>1942</v>
      </c>
    </row>
    <row r="398" spans="1:17 16384:16384" x14ac:dyDescent="0.25">
      <c r="A398" s="1" t="s">
        <v>806</v>
      </c>
      <c r="B398" s="3">
        <v>44140</v>
      </c>
      <c r="C398" s="1" t="s">
        <v>807</v>
      </c>
      <c r="D398" t="s">
        <v>205</v>
      </c>
      <c r="E398" s="13">
        <v>5</v>
      </c>
      <c r="F398" t="str">
        <f>INDEX(customer!A$1:I$1001,MATCH(Orders!C398,customer!A$1:A$1001,0),2)</f>
        <v>Xenos Gibbons</v>
      </c>
      <c r="G398" s="33" t="str">
        <f>IF(INDEX(customer!A$1:I$1001,MATCH(Orders!C398,customer!A$1:A$1001,0),3)=0,"--",INDEX(customer!A$1:I$1001,MATCH(Orders!C398,customer!A$1:A$1001,0),3))</f>
        <v>xgibbonsb0@artisteer.com</v>
      </c>
      <c r="H398" t="str">
        <f>INDEX(customer!A$1:I$1001,MATCH(Orders!C398,customer!A$1:A$1001,0),7)</f>
        <v>United States</v>
      </c>
      <c r="I398" t="str">
        <f>INDEX(product!$A$1:$G$49,MATCH(Orders!D398,product!$A$1:$A$49,0),2)</f>
        <v>Ara</v>
      </c>
      <c r="J398" t="str">
        <f t="shared" si="24"/>
        <v>Arabica</v>
      </c>
      <c r="K398" s="11" t="str">
        <f>INDEX(product!$A$1:$G$49,MATCH(Orders!D398,product!$A$1:$A$49,0),3)</f>
        <v>L</v>
      </c>
      <c r="L398" t="str">
        <f t="shared" si="25"/>
        <v>Light</v>
      </c>
      <c r="M398" s="4">
        <f>INDEX(product!$A$1:$G$49,MATCH(Orders!D398,product!$A$1:$A$49,0),4)</f>
        <v>0.5</v>
      </c>
      <c r="N398" s="5">
        <f>INDEX(product!$A$1:$G$49,MATCH(Orders!D398,product!$A$1:$A$49,0),5)</f>
        <v>7.77</v>
      </c>
      <c r="O398" s="5">
        <f t="shared" si="27"/>
        <v>38.849999999999994</v>
      </c>
      <c r="P398" s="11">
        <f t="shared" si="26"/>
        <v>0</v>
      </c>
      <c r="Q398" s="11"/>
      <c r="XFD398" s="35" t="s">
        <v>1951</v>
      </c>
    </row>
    <row r="399" spans="1:17 16384:16384" x14ac:dyDescent="0.25">
      <c r="A399" s="1" t="s">
        <v>808</v>
      </c>
      <c r="B399" s="3">
        <v>43720</v>
      </c>
      <c r="C399" s="1" t="s">
        <v>809</v>
      </c>
      <c r="D399" t="s">
        <v>136</v>
      </c>
      <c r="E399" s="13">
        <v>4</v>
      </c>
      <c r="F399" t="str">
        <f>INDEX(customer!A$1:I$1001,MATCH(Orders!C399,customer!A$1:A$1001,0),2)</f>
        <v>Fleur Parres</v>
      </c>
      <c r="G399" s="33" t="str">
        <f>IF(INDEX(customer!A$1:I$1001,MATCH(Orders!C399,customer!A$1:A$1001,0),3)=0,"--",INDEX(customer!A$1:I$1001,MATCH(Orders!C399,customer!A$1:A$1001,0),3))</f>
        <v>fparresb1@imageshack.us</v>
      </c>
      <c r="H399" t="str">
        <f>INDEX(customer!A$1:I$1001,MATCH(Orders!C399,customer!A$1:A$1001,0),7)</f>
        <v>United States</v>
      </c>
      <c r="I399" t="str">
        <f>INDEX(product!$A$1:$G$49,MATCH(Orders!D399,product!$A$1:$A$49,0),2)</f>
        <v>Lib</v>
      </c>
      <c r="J399" t="str">
        <f t="shared" si="24"/>
        <v>Liberica</v>
      </c>
      <c r="K399" s="11" t="str">
        <f>INDEX(product!$A$1:$G$49,MATCH(Orders!D399,product!$A$1:$A$49,0),3)</f>
        <v>D</v>
      </c>
      <c r="L399" t="str">
        <f t="shared" si="25"/>
        <v>Dark</v>
      </c>
      <c r="M399" s="4">
        <f>INDEX(product!$A$1:$G$49,MATCH(Orders!D399,product!$A$1:$A$49,0),4)</f>
        <v>0.5</v>
      </c>
      <c r="N399" s="5">
        <f>INDEX(product!$A$1:$G$49,MATCH(Orders!D399,product!$A$1:$A$49,0),5)</f>
        <v>7.77</v>
      </c>
      <c r="O399" s="5">
        <f t="shared" si="27"/>
        <v>31.08</v>
      </c>
      <c r="P399" s="11">
        <f t="shared" si="26"/>
        <v>1</v>
      </c>
      <c r="Q399" s="11"/>
      <c r="XFD399" s="35" t="s">
        <v>1942</v>
      </c>
    </row>
    <row r="400" spans="1:17 16384:16384" x14ac:dyDescent="0.25">
      <c r="A400" s="1" t="s">
        <v>810</v>
      </c>
      <c r="B400" s="3">
        <v>43677</v>
      </c>
      <c r="C400" s="1" t="s">
        <v>811</v>
      </c>
      <c r="D400" t="s">
        <v>67</v>
      </c>
      <c r="E400" s="13">
        <v>6</v>
      </c>
      <c r="F400" t="str">
        <f>INDEX(customer!A$1:I$1001,MATCH(Orders!C400,customer!A$1:A$1001,0),2)</f>
        <v>Gran Sibray</v>
      </c>
      <c r="G400" s="33" t="str">
        <f>IF(INDEX(customer!A$1:I$1001,MATCH(Orders!C400,customer!A$1:A$1001,0),3)=0,"--",INDEX(customer!A$1:I$1001,MATCH(Orders!C400,customer!A$1:A$1001,0),3))</f>
        <v>gsibrayb2@wsj.com</v>
      </c>
      <c r="H400" t="str">
        <f>INDEX(customer!A$1:I$1001,MATCH(Orders!C400,customer!A$1:A$1001,0),7)</f>
        <v>United States</v>
      </c>
      <c r="I400" t="str">
        <f>INDEX(product!$A$1:$G$49,MATCH(Orders!D400,product!$A$1:$A$49,0),2)</f>
        <v>Ara</v>
      </c>
      <c r="J400" t="str">
        <f t="shared" si="24"/>
        <v>Arabica</v>
      </c>
      <c r="K400" s="11" t="str">
        <f>INDEX(product!$A$1:$G$49,MATCH(Orders!D400,product!$A$1:$A$49,0),3)</f>
        <v>D</v>
      </c>
      <c r="L400" t="str">
        <f t="shared" si="25"/>
        <v>Dark</v>
      </c>
      <c r="M400" s="4">
        <f>INDEX(product!$A$1:$G$49,MATCH(Orders!D400,product!$A$1:$A$49,0),4)</f>
        <v>0.2</v>
      </c>
      <c r="N400" s="5">
        <f>INDEX(product!$A$1:$G$49,MATCH(Orders!D400,product!$A$1:$A$49,0),5)</f>
        <v>2.9849999999999999</v>
      </c>
      <c r="O400" s="5">
        <f t="shared" si="27"/>
        <v>17.91</v>
      </c>
      <c r="P400" s="11">
        <f t="shared" si="26"/>
        <v>1</v>
      </c>
      <c r="Q400" s="11"/>
      <c r="XFD400" s="35" t="s">
        <v>1942</v>
      </c>
    </row>
    <row r="401" spans="1:17 16384:16384" x14ac:dyDescent="0.25">
      <c r="A401" s="1" t="s">
        <v>812</v>
      </c>
      <c r="B401" s="3">
        <v>43539</v>
      </c>
      <c r="C401" s="1" t="s">
        <v>813</v>
      </c>
      <c r="D401" t="s">
        <v>543</v>
      </c>
      <c r="E401" s="13">
        <v>6</v>
      </c>
      <c r="F401" t="str">
        <f>INDEX(customer!A$1:I$1001,MATCH(Orders!C401,customer!A$1:A$1001,0),2)</f>
        <v>Ingelbert Hotchkin</v>
      </c>
      <c r="G401" s="33" t="str">
        <f>IF(INDEX(customer!A$1:I$1001,MATCH(Orders!C401,customer!A$1:A$1001,0),3)=0,"--",INDEX(customer!A$1:I$1001,MATCH(Orders!C401,customer!A$1:A$1001,0),3))</f>
        <v>ihotchkinb3@mit.edu</v>
      </c>
      <c r="H401" t="str">
        <f>INDEX(customer!A$1:I$1001,MATCH(Orders!C401,customer!A$1:A$1001,0),7)</f>
        <v>United Kingdom</v>
      </c>
      <c r="I401" t="str">
        <f>INDEX(product!$A$1:$G$49,MATCH(Orders!D401,product!$A$1:$A$49,0),2)</f>
        <v>Exc</v>
      </c>
      <c r="J401" t="str">
        <f t="shared" si="24"/>
        <v>Excelsa</v>
      </c>
      <c r="K401" s="11" t="str">
        <f>INDEX(product!$A$1:$G$49,MATCH(Orders!D401,product!$A$1:$A$49,0),3)</f>
        <v>D</v>
      </c>
      <c r="L401" t="str">
        <f t="shared" si="25"/>
        <v>Dark</v>
      </c>
      <c r="M401" s="4">
        <f>INDEX(product!$A$1:$G$49,MATCH(Orders!D401,product!$A$1:$A$49,0),4)</f>
        <v>2.5</v>
      </c>
      <c r="N401" s="5">
        <f>INDEX(product!$A$1:$G$49,MATCH(Orders!D401,product!$A$1:$A$49,0),5)</f>
        <v>27.945</v>
      </c>
      <c r="O401" s="5">
        <f t="shared" si="27"/>
        <v>167.67000000000002</v>
      </c>
      <c r="P401" s="11">
        <f t="shared" si="26"/>
        <v>0</v>
      </c>
      <c r="Q401" s="11"/>
      <c r="XFD401" s="35" t="s">
        <v>1951</v>
      </c>
    </row>
    <row r="402" spans="1:17 16384:16384" x14ac:dyDescent="0.25">
      <c r="A402" s="1" t="s">
        <v>814</v>
      </c>
      <c r="B402" s="3">
        <v>44332</v>
      </c>
      <c r="C402" s="1" t="s">
        <v>815</v>
      </c>
      <c r="D402" t="s">
        <v>145</v>
      </c>
      <c r="E402" s="13">
        <v>4</v>
      </c>
      <c r="F402" t="str">
        <f>INDEX(customer!A$1:I$1001,MATCH(Orders!C402,customer!A$1:A$1001,0),2)</f>
        <v>Neely Broadberrie</v>
      </c>
      <c r="G402" s="33" t="str">
        <f>IF(INDEX(customer!A$1:I$1001,MATCH(Orders!C402,customer!A$1:A$1001,0),3)=0,"--",INDEX(customer!A$1:I$1001,MATCH(Orders!C402,customer!A$1:A$1001,0),3))</f>
        <v>nbroadberrieb4@gnu.org</v>
      </c>
      <c r="H402" t="str">
        <f>INDEX(customer!A$1:I$1001,MATCH(Orders!C402,customer!A$1:A$1001,0),7)</f>
        <v>United States</v>
      </c>
      <c r="I402" t="str">
        <f>INDEX(product!$A$1:$G$49,MATCH(Orders!D402,product!$A$1:$A$49,0),2)</f>
        <v>Lib</v>
      </c>
      <c r="J402" t="str">
        <f t="shared" si="24"/>
        <v>Liberica</v>
      </c>
      <c r="K402" s="11" t="str">
        <f>INDEX(product!$A$1:$G$49,MATCH(Orders!D402,product!$A$1:$A$49,0),3)</f>
        <v>L</v>
      </c>
      <c r="L402" t="str">
        <f t="shared" si="25"/>
        <v>Light</v>
      </c>
      <c r="M402" s="4">
        <f>INDEX(product!$A$1:$G$49,MATCH(Orders!D402,product!$A$1:$A$49,0),4)</f>
        <v>1</v>
      </c>
      <c r="N402" s="5">
        <f>INDEX(product!$A$1:$G$49,MATCH(Orders!D402,product!$A$1:$A$49,0),5)</f>
        <v>15.85</v>
      </c>
      <c r="O402" s="5">
        <f t="shared" si="27"/>
        <v>63.4</v>
      </c>
      <c r="P402" s="11">
        <f t="shared" si="26"/>
        <v>0</v>
      </c>
      <c r="Q402" s="11"/>
      <c r="XFD402" s="35" t="s">
        <v>1951</v>
      </c>
    </row>
    <row r="403" spans="1:17 16384:16384" x14ac:dyDescent="0.25">
      <c r="A403" s="1" t="s">
        <v>816</v>
      </c>
      <c r="B403" s="3">
        <v>43591</v>
      </c>
      <c r="C403" s="1" t="s">
        <v>817</v>
      </c>
      <c r="D403" t="s">
        <v>90</v>
      </c>
      <c r="E403" s="13">
        <v>2</v>
      </c>
      <c r="F403" t="str">
        <f>INDEX(customer!A$1:I$1001,MATCH(Orders!C403,customer!A$1:A$1001,0),2)</f>
        <v>Rutger Pithcock</v>
      </c>
      <c r="G403" s="33" t="str">
        <f>IF(INDEX(customer!A$1:I$1001,MATCH(Orders!C403,customer!A$1:A$1001,0),3)=0,"--",INDEX(customer!A$1:I$1001,MATCH(Orders!C403,customer!A$1:A$1001,0),3))</f>
        <v>rpithcockb5@yellowbook.com</v>
      </c>
      <c r="H403" t="str">
        <f>INDEX(customer!A$1:I$1001,MATCH(Orders!C403,customer!A$1:A$1001,0),7)</f>
        <v>United States</v>
      </c>
      <c r="I403" t="str">
        <f>INDEX(product!$A$1:$G$49,MATCH(Orders!D403,product!$A$1:$A$49,0),2)</f>
        <v>Lib</v>
      </c>
      <c r="J403" t="str">
        <f t="shared" si="24"/>
        <v>Liberica</v>
      </c>
      <c r="K403" s="11" t="str">
        <f>INDEX(product!$A$1:$G$49,MATCH(Orders!D403,product!$A$1:$A$49,0),3)</f>
        <v>M</v>
      </c>
      <c r="L403" t="str">
        <f t="shared" si="25"/>
        <v>Medium</v>
      </c>
      <c r="M403" s="4">
        <f>INDEX(product!$A$1:$G$49,MATCH(Orders!D403,product!$A$1:$A$49,0),4)</f>
        <v>0.2</v>
      </c>
      <c r="N403" s="5">
        <f>INDEX(product!$A$1:$G$49,MATCH(Orders!D403,product!$A$1:$A$49,0),5)</f>
        <v>4.3650000000000002</v>
      </c>
      <c r="O403" s="5">
        <f t="shared" si="27"/>
        <v>8.73</v>
      </c>
      <c r="P403" s="11">
        <f t="shared" si="26"/>
        <v>1</v>
      </c>
      <c r="Q403" s="11"/>
      <c r="XFD403" s="35" t="s">
        <v>1942</v>
      </c>
    </row>
    <row r="404" spans="1:17 16384:16384" x14ac:dyDescent="0.25">
      <c r="A404" s="1" t="s">
        <v>818</v>
      </c>
      <c r="B404" s="3">
        <v>43502</v>
      </c>
      <c r="C404" s="1" t="s">
        <v>819</v>
      </c>
      <c r="D404" t="s">
        <v>192</v>
      </c>
      <c r="E404" s="13">
        <v>3</v>
      </c>
      <c r="F404" t="str">
        <f>INDEX(customer!A$1:I$1001,MATCH(Orders!C404,customer!A$1:A$1001,0),2)</f>
        <v>Gale Croysdale</v>
      </c>
      <c r="G404" s="33" t="str">
        <f>IF(INDEX(customer!A$1:I$1001,MATCH(Orders!C404,customer!A$1:A$1001,0),3)=0,"--",INDEX(customer!A$1:I$1001,MATCH(Orders!C404,customer!A$1:A$1001,0),3))</f>
        <v>gcroysdaleb6@nih.gov</v>
      </c>
      <c r="H404" t="str">
        <f>INDEX(customer!A$1:I$1001,MATCH(Orders!C404,customer!A$1:A$1001,0),7)</f>
        <v>United States</v>
      </c>
      <c r="I404" t="str">
        <f>INDEX(product!$A$1:$G$49,MATCH(Orders!D404,product!$A$1:$A$49,0),2)</f>
        <v>Rob</v>
      </c>
      <c r="J404" t="str">
        <f t="shared" si="24"/>
        <v>Robusta</v>
      </c>
      <c r="K404" s="11" t="str">
        <f>INDEX(product!$A$1:$G$49,MATCH(Orders!D404,product!$A$1:$A$49,0),3)</f>
        <v>D</v>
      </c>
      <c r="L404" t="str">
        <f t="shared" si="25"/>
        <v>Dark</v>
      </c>
      <c r="M404" s="4">
        <f>INDEX(product!$A$1:$G$49,MATCH(Orders!D404,product!$A$1:$A$49,0),4)</f>
        <v>1</v>
      </c>
      <c r="N404" s="5">
        <f>INDEX(product!$A$1:$G$49,MATCH(Orders!D404,product!$A$1:$A$49,0),5)</f>
        <v>8.9499999999999993</v>
      </c>
      <c r="O404" s="5">
        <f t="shared" si="27"/>
        <v>26.849999999999998</v>
      </c>
      <c r="P404" s="11">
        <f t="shared" si="26"/>
        <v>1</v>
      </c>
      <c r="Q404" s="11"/>
      <c r="XFD404" s="35" t="s">
        <v>1942</v>
      </c>
    </row>
    <row r="405" spans="1:17 16384:16384" x14ac:dyDescent="0.25">
      <c r="A405" s="1" t="s">
        <v>820</v>
      </c>
      <c r="B405" s="3">
        <v>44295</v>
      </c>
      <c r="C405" s="1" t="s">
        <v>821</v>
      </c>
      <c r="D405" t="s">
        <v>32</v>
      </c>
      <c r="E405" s="13">
        <v>2</v>
      </c>
      <c r="F405" t="str">
        <f>INDEX(customer!A$1:I$1001,MATCH(Orders!C405,customer!A$1:A$1001,0),2)</f>
        <v>Benedetto Gozzett</v>
      </c>
      <c r="G405" s="33" t="str">
        <f>IF(INDEX(customer!A$1:I$1001,MATCH(Orders!C405,customer!A$1:A$1001,0),3)=0,"--",INDEX(customer!A$1:I$1001,MATCH(Orders!C405,customer!A$1:A$1001,0),3))</f>
        <v>bgozzettb7@github.com</v>
      </c>
      <c r="H405" t="str">
        <f>INDEX(customer!A$1:I$1001,MATCH(Orders!C405,customer!A$1:A$1001,0),7)</f>
        <v>United States</v>
      </c>
      <c r="I405" t="str">
        <f>INDEX(product!$A$1:$G$49,MATCH(Orders!D405,product!$A$1:$A$49,0),2)</f>
        <v>Lib</v>
      </c>
      <c r="J405" t="str">
        <f t="shared" si="24"/>
        <v>Liberica</v>
      </c>
      <c r="K405" s="11" t="str">
        <f>INDEX(product!$A$1:$G$49,MATCH(Orders!D405,product!$A$1:$A$49,0),3)</f>
        <v>L</v>
      </c>
      <c r="L405" t="str">
        <f t="shared" si="25"/>
        <v>Light</v>
      </c>
      <c r="M405" s="4">
        <f>INDEX(product!$A$1:$G$49,MATCH(Orders!D405,product!$A$1:$A$49,0),4)</f>
        <v>0.2</v>
      </c>
      <c r="N405" s="5">
        <f>INDEX(product!$A$1:$G$49,MATCH(Orders!D405,product!$A$1:$A$49,0),5)</f>
        <v>4.7549999999999999</v>
      </c>
      <c r="O405" s="5">
        <f t="shared" si="27"/>
        <v>9.51</v>
      </c>
      <c r="P405" s="11">
        <f t="shared" si="26"/>
        <v>0</v>
      </c>
      <c r="Q405" s="11"/>
      <c r="XFD405" s="35" t="s">
        <v>1951</v>
      </c>
    </row>
    <row r="406" spans="1:17 16384:16384" x14ac:dyDescent="0.25">
      <c r="A406" s="1" t="s">
        <v>822</v>
      </c>
      <c r="B406" s="3">
        <v>43971</v>
      </c>
      <c r="C406" s="1" t="s">
        <v>823</v>
      </c>
      <c r="D406" t="s">
        <v>40</v>
      </c>
      <c r="E406" s="13">
        <v>4</v>
      </c>
      <c r="F406" t="str">
        <f>INDEX(customer!A$1:I$1001,MATCH(Orders!C406,customer!A$1:A$1001,0),2)</f>
        <v>Tania Craggs</v>
      </c>
      <c r="G406" s="33" t="str">
        <f>IF(INDEX(customer!A$1:I$1001,MATCH(Orders!C406,customer!A$1:A$1001,0),3)=0,"--",INDEX(customer!A$1:I$1001,MATCH(Orders!C406,customer!A$1:A$1001,0),3))</f>
        <v>tcraggsb8@house.gov</v>
      </c>
      <c r="H406" t="str">
        <f>INDEX(customer!A$1:I$1001,MATCH(Orders!C406,customer!A$1:A$1001,0),7)</f>
        <v>Ireland</v>
      </c>
      <c r="I406" t="str">
        <f>INDEX(product!$A$1:$G$49,MATCH(Orders!D406,product!$A$1:$A$49,0),2)</f>
        <v>Ara</v>
      </c>
      <c r="J406" t="str">
        <f t="shared" si="24"/>
        <v>Arabica</v>
      </c>
      <c r="K406" s="11" t="str">
        <f>INDEX(product!$A$1:$G$49,MATCH(Orders!D406,product!$A$1:$A$49,0),3)</f>
        <v>D</v>
      </c>
      <c r="L406" t="str">
        <f t="shared" si="25"/>
        <v>Dark</v>
      </c>
      <c r="M406" s="4">
        <f>INDEX(product!$A$1:$G$49,MATCH(Orders!D406,product!$A$1:$A$49,0),4)</f>
        <v>1</v>
      </c>
      <c r="N406" s="5">
        <f>INDEX(product!$A$1:$G$49,MATCH(Orders!D406,product!$A$1:$A$49,0),5)</f>
        <v>9.9499999999999993</v>
      </c>
      <c r="O406" s="5">
        <f t="shared" si="27"/>
        <v>39.799999999999997</v>
      </c>
      <c r="P406" s="11">
        <f t="shared" si="26"/>
        <v>0</v>
      </c>
      <c r="Q406" s="11"/>
      <c r="XFD406" s="35" t="s">
        <v>1951</v>
      </c>
    </row>
    <row r="407" spans="1:17 16384:16384" x14ac:dyDescent="0.25">
      <c r="A407" s="1" t="s">
        <v>824</v>
      </c>
      <c r="B407" s="3">
        <v>44167</v>
      </c>
      <c r="C407" s="1" t="s">
        <v>825</v>
      </c>
      <c r="D407" t="s">
        <v>16</v>
      </c>
      <c r="E407" s="13">
        <v>3</v>
      </c>
      <c r="F407" t="str">
        <f>INDEX(customer!A$1:I$1001,MATCH(Orders!C407,customer!A$1:A$1001,0),2)</f>
        <v>Leonie Cullrford</v>
      </c>
      <c r="G407" s="33" t="str">
        <f>IF(INDEX(customer!A$1:I$1001,MATCH(Orders!C407,customer!A$1:A$1001,0),3)=0,"--",INDEX(customer!A$1:I$1001,MATCH(Orders!C407,customer!A$1:A$1001,0),3))</f>
        <v>lcullrfordb9@xing.com</v>
      </c>
      <c r="H407" t="str">
        <f>INDEX(customer!A$1:I$1001,MATCH(Orders!C407,customer!A$1:A$1001,0),7)</f>
        <v>United States</v>
      </c>
      <c r="I407" t="str">
        <f>INDEX(product!$A$1:$G$49,MATCH(Orders!D407,product!$A$1:$A$49,0),2)</f>
        <v>Exc</v>
      </c>
      <c r="J407" t="str">
        <f t="shared" si="24"/>
        <v>Excelsa</v>
      </c>
      <c r="K407" s="11" t="str">
        <f>INDEX(product!$A$1:$G$49,MATCH(Orders!D407,product!$A$1:$A$49,0),3)</f>
        <v>M</v>
      </c>
      <c r="L407" t="str">
        <f t="shared" si="25"/>
        <v>Medium</v>
      </c>
      <c r="M407" s="4">
        <f>INDEX(product!$A$1:$G$49,MATCH(Orders!D407,product!$A$1:$A$49,0),4)</f>
        <v>0.5</v>
      </c>
      <c r="N407" s="5">
        <f>INDEX(product!$A$1:$G$49,MATCH(Orders!D407,product!$A$1:$A$49,0),5)</f>
        <v>8.25</v>
      </c>
      <c r="O407" s="5">
        <f t="shared" si="27"/>
        <v>24.75</v>
      </c>
      <c r="P407" s="11">
        <f t="shared" si="26"/>
        <v>1</v>
      </c>
      <c r="Q407" s="11"/>
      <c r="XFD407" s="35" t="s">
        <v>1942</v>
      </c>
    </row>
    <row r="408" spans="1:17 16384:16384" x14ac:dyDescent="0.25">
      <c r="A408" s="1" t="s">
        <v>826</v>
      </c>
      <c r="B408" s="3">
        <v>44416</v>
      </c>
      <c r="C408" s="1" t="s">
        <v>827</v>
      </c>
      <c r="D408" t="s">
        <v>22</v>
      </c>
      <c r="E408" s="13">
        <v>5</v>
      </c>
      <c r="F408" t="str">
        <f>INDEX(customer!A$1:I$1001,MATCH(Orders!C408,customer!A$1:A$1001,0),2)</f>
        <v>Auguste Rizon</v>
      </c>
      <c r="G408" s="33" t="str">
        <f>IF(INDEX(customer!A$1:I$1001,MATCH(Orders!C408,customer!A$1:A$1001,0),3)=0,"--",INDEX(customer!A$1:I$1001,MATCH(Orders!C408,customer!A$1:A$1001,0),3))</f>
        <v>arizonba@xing.com</v>
      </c>
      <c r="H408" t="str">
        <f>INDEX(customer!A$1:I$1001,MATCH(Orders!C408,customer!A$1:A$1001,0),7)</f>
        <v>United States</v>
      </c>
      <c r="I408" t="str">
        <f>INDEX(product!$A$1:$G$49,MATCH(Orders!D408,product!$A$1:$A$49,0),2)</f>
        <v>Exc</v>
      </c>
      <c r="J408" t="str">
        <f t="shared" si="24"/>
        <v>Excelsa</v>
      </c>
      <c r="K408" s="11" t="str">
        <f>INDEX(product!$A$1:$G$49,MATCH(Orders!D408,product!$A$1:$A$49,0),3)</f>
        <v>M</v>
      </c>
      <c r="L408" t="str">
        <f t="shared" si="25"/>
        <v>Medium</v>
      </c>
      <c r="M408" s="4">
        <f>INDEX(product!$A$1:$G$49,MATCH(Orders!D408,product!$A$1:$A$49,0),4)</f>
        <v>1</v>
      </c>
      <c r="N408" s="5">
        <f>INDEX(product!$A$1:$G$49,MATCH(Orders!D408,product!$A$1:$A$49,0),5)</f>
        <v>13.75</v>
      </c>
      <c r="O408" s="5">
        <f t="shared" si="27"/>
        <v>68.75</v>
      </c>
      <c r="P408" s="11">
        <f t="shared" si="26"/>
        <v>1</v>
      </c>
      <c r="Q408" s="11"/>
      <c r="XFD408" s="35" t="s">
        <v>1942</v>
      </c>
    </row>
    <row r="409" spans="1:17 16384:16384" x14ac:dyDescent="0.25">
      <c r="A409" s="1" t="s">
        <v>828</v>
      </c>
      <c r="B409" s="3">
        <v>44595</v>
      </c>
      <c r="C409" s="1" t="s">
        <v>829</v>
      </c>
      <c r="D409" t="s">
        <v>16</v>
      </c>
      <c r="E409" s="13">
        <v>6</v>
      </c>
      <c r="F409" t="str">
        <f>INDEX(customer!A$1:I$1001,MATCH(Orders!C409,customer!A$1:A$1001,0),2)</f>
        <v>Lorin Guerrazzi</v>
      </c>
      <c r="G409" s="33" t="str">
        <f>IF(INDEX(customer!A$1:I$1001,MATCH(Orders!C409,customer!A$1:A$1001,0),3)=0,"--",INDEX(customer!A$1:I$1001,MATCH(Orders!C409,customer!A$1:A$1001,0),3))</f>
        <v>--</v>
      </c>
      <c r="H409" t="str">
        <f>INDEX(customer!A$1:I$1001,MATCH(Orders!C409,customer!A$1:A$1001,0),7)</f>
        <v>Ireland</v>
      </c>
      <c r="I409" t="str">
        <f>INDEX(product!$A$1:$G$49,MATCH(Orders!D409,product!$A$1:$A$49,0),2)</f>
        <v>Exc</v>
      </c>
      <c r="J409" t="str">
        <f t="shared" si="24"/>
        <v>Excelsa</v>
      </c>
      <c r="K409" s="11" t="str">
        <f>INDEX(product!$A$1:$G$49,MATCH(Orders!D409,product!$A$1:$A$49,0),3)</f>
        <v>M</v>
      </c>
      <c r="L409" t="str">
        <f t="shared" si="25"/>
        <v>Medium</v>
      </c>
      <c r="M409" s="4">
        <f>INDEX(product!$A$1:$G$49,MATCH(Orders!D409,product!$A$1:$A$49,0),4)</f>
        <v>0.5</v>
      </c>
      <c r="N409" s="5">
        <f>INDEX(product!$A$1:$G$49,MATCH(Orders!D409,product!$A$1:$A$49,0),5)</f>
        <v>8.25</v>
      </c>
      <c r="O409" s="5">
        <f t="shared" si="27"/>
        <v>49.5</v>
      </c>
      <c r="P409" s="11">
        <f t="shared" si="26"/>
        <v>0</v>
      </c>
      <c r="Q409" s="11"/>
      <c r="XFD409" s="35" t="s">
        <v>1951</v>
      </c>
    </row>
    <row r="410" spans="1:17 16384:16384" x14ac:dyDescent="0.25">
      <c r="A410" s="1" t="s">
        <v>830</v>
      </c>
      <c r="B410" s="3">
        <v>44659</v>
      </c>
      <c r="C410" s="1" t="s">
        <v>831</v>
      </c>
      <c r="D410" t="s">
        <v>184</v>
      </c>
      <c r="E410" s="13">
        <v>2</v>
      </c>
      <c r="F410" t="str">
        <f>INDEX(customer!A$1:I$1001,MATCH(Orders!C410,customer!A$1:A$1001,0),2)</f>
        <v>Felice Miell</v>
      </c>
      <c r="G410" s="33" t="str">
        <f>IF(INDEX(customer!A$1:I$1001,MATCH(Orders!C410,customer!A$1:A$1001,0),3)=0,"--",INDEX(customer!A$1:I$1001,MATCH(Orders!C410,customer!A$1:A$1001,0),3))</f>
        <v>fmiellbc@spiegel.de</v>
      </c>
      <c r="H410" t="str">
        <f>INDEX(customer!A$1:I$1001,MATCH(Orders!C410,customer!A$1:A$1001,0),7)</f>
        <v>United States</v>
      </c>
      <c r="I410" t="str">
        <f>INDEX(product!$A$1:$G$49,MATCH(Orders!D410,product!$A$1:$A$49,0),2)</f>
        <v>Ara</v>
      </c>
      <c r="J410" t="str">
        <f t="shared" si="24"/>
        <v>Arabica</v>
      </c>
      <c r="K410" s="11" t="str">
        <f>INDEX(product!$A$1:$G$49,MATCH(Orders!D410,product!$A$1:$A$49,0),3)</f>
        <v>M</v>
      </c>
      <c r="L410" t="str">
        <f t="shared" si="25"/>
        <v>Medium</v>
      </c>
      <c r="M410" s="4">
        <f>INDEX(product!$A$1:$G$49,MATCH(Orders!D410,product!$A$1:$A$49,0),4)</f>
        <v>2.5</v>
      </c>
      <c r="N410" s="5">
        <f>INDEX(product!$A$1:$G$49,MATCH(Orders!D410,product!$A$1:$A$49,0),5)</f>
        <v>25.874999999999996</v>
      </c>
      <c r="O410" s="5">
        <f t="shared" si="27"/>
        <v>51.749999999999993</v>
      </c>
      <c r="P410" s="11">
        <f t="shared" si="26"/>
        <v>1</v>
      </c>
      <c r="Q410" s="11"/>
      <c r="XFD410" s="35" t="s">
        <v>1942</v>
      </c>
    </row>
    <row r="411" spans="1:17 16384:16384" x14ac:dyDescent="0.25">
      <c r="A411" s="1" t="s">
        <v>832</v>
      </c>
      <c r="B411" s="3">
        <v>44203</v>
      </c>
      <c r="C411" s="1" t="s">
        <v>833</v>
      </c>
      <c r="D411" t="s">
        <v>145</v>
      </c>
      <c r="E411" s="13">
        <v>3</v>
      </c>
      <c r="F411" t="str">
        <f>INDEX(customer!A$1:I$1001,MATCH(Orders!C411,customer!A$1:A$1001,0),2)</f>
        <v>Hamish Skeech</v>
      </c>
      <c r="G411" s="33" t="str">
        <f>IF(INDEX(customer!A$1:I$1001,MATCH(Orders!C411,customer!A$1:A$1001,0),3)=0,"--",INDEX(customer!A$1:I$1001,MATCH(Orders!C411,customer!A$1:A$1001,0),3))</f>
        <v>--</v>
      </c>
      <c r="H411" t="str">
        <f>INDEX(customer!A$1:I$1001,MATCH(Orders!C411,customer!A$1:A$1001,0),7)</f>
        <v>Ireland</v>
      </c>
      <c r="I411" t="str">
        <f>INDEX(product!$A$1:$G$49,MATCH(Orders!D411,product!$A$1:$A$49,0),2)</f>
        <v>Lib</v>
      </c>
      <c r="J411" t="str">
        <f t="shared" si="24"/>
        <v>Liberica</v>
      </c>
      <c r="K411" s="11" t="str">
        <f>INDEX(product!$A$1:$G$49,MATCH(Orders!D411,product!$A$1:$A$49,0),3)</f>
        <v>L</v>
      </c>
      <c r="L411" t="str">
        <f t="shared" si="25"/>
        <v>Light</v>
      </c>
      <c r="M411" s="4">
        <f>INDEX(product!$A$1:$G$49,MATCH(Orders!D411,product!$A$1:$A$49,0),4)</f>
        <v>1</v>
      </c>
      <c r="N411" s="5">
        <f>INDEX(product!$A$1:$G$49,MATCH(Orders!D411,product!$A$1:$A$49,0),5)</f>
        <v>15.85</v>
      </c>
      <c r="O411" s="5">
        <f t="shared" si="27"/>
        <v>47.55</v>
      </c>
      <c r="P411" s="11">
        <f t="shared" si="26"/>
        <v>1</v>
      </c>
      <c r="Q411" s="11"/>
      <c r="XFD411" s="35" t="s">
        <v>1942</v>
      </c>
    </row>
    <row r="412" spans="1:17 16384:16384" x14ac:dyDescent="0.25">
      <c r="A412" s="1" t="s">
        <v>834</v>
      </c>
      <c r="B412" s="3">
        <v>44441</v>
      </c>
      <c r="C412" s="1" t="s">
        <v>835</v>
      </c>
      <c r="D412" t="s">
        <v>128</v>
      </c>
      <c r="E412" s="13">
        <v>4</v>
      </c>
      <c r="F412" t="str">
        <f>INDEX(customer!A$1:I$1001,MATCH(Orders!C412,customer!A$1:A$1001,0),2)</f>
        <v>Giordano Lorenzin</v>
      </c>
      <c r="G412" s="33" t="str">
        <f>IF(INDEX(customer!A$1:I$1001,MATCH(Orders!C412,customer!A$1:A$1001,0),3)=0,"--",INDEX(customer!A$1:I$1001,MATCH(Orders!C412,customer!A$1:A$1001,0),3))</f>
        <v>--</v>
      </c>
      <c r="H412" t="str">
        <f>INDEX(customer!A$1:I$1001,MATCH(Orders!C412,customer!A$1:A$1001,0),7)</f>
        <v>United States</v>
      </c>
      <c r="I412" t="str">
        <f>INDEX(product!$A$1:$G$49,MATCH(Orders!D412,product!$A$1:$A$49,0),2)</f>
        <v>Ara</v>
      </c>
      <c r="J412" t="str">
        <f t="shared" si="24"/>
        <v>Arabica</v>
      </c>
      <c r="K412" s="11" t="str">
        <f>INDEX(product!$A$1:$G$49,MATCH(Orders!D412,product!$A$1:$A$49,0),3)</f>
        <v>L</v>
      </c>
      <c r="L412" t="str">
        <f t="shared" si="25"/>
        <v>Light</v>
      </c>
      <c r="M412" s="4">
        <f>INDEX(product!$A$1:$G$49,MATCH(Orders!D412,product!$A$1:$A$49,0),4)</f>
        <v>0.2</v>
      </c>
      <c r="N412" s="5">
        <f>INDEX(product!$A$1:$G$49,MATCH(Orders!D412,product!$A$1:$A$49,0),5)</f>
        <v>3.8849999999999998</v>
      </c>
      <c r="O412" s="5">
        <f t="shared" si="27"/>
        <v>15.54</v>
      </c>
      <c r="P412" s="11">
        <f t="shared" si="26"/>
        <v>0</v>
      </c>
      <c r="Q412" s="11"/>
      <c r="XFD412" s="35" t="s">
        <v>1951</v>
      </c>
    </row>
    <row r="413" spans="1:17 16384:16384" x14ac:dyDescent="0.25">
      <c r="A413" s="1" t="s">
        <v>836</v>
      </c>
      <c r="B413" s="3">
        <v>44504</v>
      </c>
      <c r="C413" s="1" t="s">
        <v>837</v>
      </c>
      <c r="D413" t="s">
        <v>109</v>
      </c>
      <c r="E413" s="13">
        <v>6</v>
      </c>
      <c r="F413" t="str">
        <f>INDEX(customer!A$1:I$1001,MATCH(Orders!C413,customer!A$1:A$1001,0),2)</f>
        <v>Harwilll Bishell</v>
      </c>
      <c r="G413" s="33" t="str">
        <f>IF(INDEX(customer!A$1:I$1001,MATCH(Orders!C413,customer!A$1:A$1001,0),3)=0,"--",INDEX(customer!A$1:I$1001,MATCH(Orders!C413,customer!A$1:A$1001,0),3))</f>
        <v>--</v>
      </c>
      <c r="H413" t="str">
        <f>INDEX(customer!A$1:I$1001,MATCH(Orders!C413,customer!A$1:A$1001,0),7)</f>
        <v>United States</v>
      </c>
      <c r="I413" t="str">
        <f>INDEX(product!$A$1:$G$49,MATCH(Orders!D413,product!$A$1:$A$49,0),2)</f>
        <v>Lib</v>
      </c>
      <c r="J413" t="str">
        <f t="shared" si="24"/>
        <v>Liberica</v>
      </c>
      <c r="K413" s="11" t="str">
        <f>INDEX(product!$A$1:$G$49,MATCH(Orders!D413,product!$A$1:$A$49,0),3)</f>
        <v>M</v>
      </c>
      <c r="L413" t="str">
        <f t="shared" si="25"/>
        <v>Medium</v>
      </c>
      <c r="M413" s="4">
        <f>INDEX(product!$A$1:$G$49,MATCH(Orders!D413,product!$A$1:$A$49,0),4)</f>
        <v>1</v>
      </c>
      <c r="N413" s="5">
        <f>INDEX(product!$A$1:$G$49,MATCH(Orders!D413,product!$A$1:$A$49,0),5)</f>
        <v>14.55</v>
      </c>
      <c r="O413" s="5">
        <f t="shared" si="27"/>
        <v>87.300000000000011</v>
      </c>
      <c r="P413" s="11">
        <f t="shared" si="26"/>
        <v>1</v>
      </c>
      <c r="Q413" s="11"/>
      <c r="XFD413" s="35" t="s">
        <v>1942</v>
      </c>
    </row>
    <row r="414" spans="1:17 16384:16384" x14ac:dyDescent="0.25">
      <c r="A414" s="1" t="s">
        <v>838</v>
      </c>
      <c r="B414" s="3">
        <v>44410</v>
      </c>
      <c r="C414" s="1" t="s">
        <v>839</v>
      </c>
      <c r="D414" t="s">
        <v>74</v>
      </c>
      <c r="E414" s="13">
        <v>5</v>
      </c>
      <c r="F414" t="str">
        <f>INDEX(customer!A$1:I$1001,MATCH(Orders!C414,customer!A$1:A$1001,0),2)</f>
        <v>Freeland Missenden</v>
      </c>
      <c r="G414" s="33" t="str">
        <f>IF(INDEX(customer!A$1:I$1001,MATCH(Orders!C414,customer!A$1:A$1001,0),3)=0,"--",INDEX(customer!A$1:I$1001,MATCH(Orders!C414,customer!A$1:A$1001,0),3))</f>
        <v>--</v>
      </c>
      <c r="H414" t="str">
        <f>INDEX(customer!A$1:I$1001,MATCH(Orders!C414,customer!A$1:A$1001,0),7)</f>
        <v>United States</v>
      </c>
      <c r="I414" t="str">
        <f>INDEX(product!$A$1:$G$49,MATCH(Orders!D414,product!$A$1:$A$49,0),2)</f>
        <v>Ara</v>
      </c>
      <c r="J414" t="str">
        <f t="shared" si="24"/>
        <v>Arabica</v>
      </c>
      <c r="K414" s="11" t="str">
        <f>INDEX(product!$A$1:$G$49,MATCH(Orders!D414,product!$A$1:$A$49,0),3)</f>
        <v>M</v>
      </c>
      <c r="L414" t="str">
        <f t="shared" si="25"/>
        <v>Medium</v>
      </c>
      <c r="M414" s="4">
        <f>INDEX(product!$A$1:$G$49,MATCH(Orders!D414,product!$A$1:$A$49,0),4)</f>
        <v>1</v>
      </c>
      <c r="N414" s="5">
        <f>INDEX(product!$A$1:$G$49,MATCH(Orders!D414,product!$A$1:$A$49,0),5)</f>
        <v>11.25</v>
      </c>
      <c r="O414" s="5">
        <f t="shared" si="27"/>
        <v>56.25</v>
      </c>
      <c r="P414" s="11">
        <f t="shared" si="26"/>
        <v>1</v>
      </c>
      <c r="Q414" s="11"/>
      <c r="XFD414" s="35" t="s">
        <v>1942</v>
      </c>
    </row>
    <row r="415" spans="1:17 16384:16384" x14ac:dyDescent="0.25">
      <c r="A415" s="1" t="s">
        <v>840</v>
      </c>
      <c r="B415" s="3">
        <v>43857</v>
      </c>
      <c r="C415" s="1" t="s">
        <v>841</v>
      </c>
      <c r="D415" t="s">
        <v>117</v>
      </c>
      <c r="E415" s="13">
        <v>1</v>
      </c>
      <c r="F415" t="str">
        <f>INDEX(customer!A$1:I$1001,MATCH(Orders!C415,customer!A$1:A$1001,0),2)</f>
        <v>Waylan Springall</v>
      </c>
      <c r="G415" s="33" t="str">
        <f>IF(INDEX(customer!A$1:I$1001,MATCH(Orders!C415,customer!A$1:A$1001,0),3)=0,"--",INDEX(customer!A$1:I$1001,MATCH(Orders!C415,customer!A$1:A$1001,0),3))</f>
        <v>wspringallbh@jugem.jp</v>
      </c>
      <c r="H415" t="str">
        <f>INDEX(customer!A$1:I$1001,MATCH(Orders!C415,customer!A$1:A$1001,0),7)</f>
        <v>United States</v>
      </c>
      <c r="I415" t="str">
        <f>INDEX(product!$A$1:$G$49,MATCH(Orders!D415,product!$A$1:$A$49,0),2)</f>
        <v>Lib</v>
      </c>
      <c r="J415" t="str">
        <f t="shared" si="24"/>
        <v>Liberica</v>
      </c>
      <c r="K415" s="11" t="str">
        <f>INDEX(product!$A$1:$G$49,MATCH(Orders!D415,product!$A$1:$A$49,0),3)</f>
        <v>L</v>
      </c>
      <c r="L415" t="str">
        <f t="shared" si="25"/>
        <v>Light</v>
      </c>
      <c r="M415" s="4">
        <f>INDEX(product!$A$1:$G$49,MATCH(Orders!D415,product!$A$1:$A$49,0),4)</f>
        <v>2.5</v>
      </c>
      <c r="N415" s="5">
        <f>INDEX(product!$A$1:$G$49,MATCH(Orders!D415,product!$A$1:$A$49,0),5)</f>
        <v>36.454999999999998</v>
      </c>
      <c r="O415" s="5">
        <f t="shared" si="27"/>
        <v>36.454999999999998</v>
      </c>
      <c r="P415" s="11">
        <f t="shared" si="26"/>
        <v>1</v>
      </c>
      <c r="Q415" s="11"/>
      <c r="XFD415" s="35" t="s">
        <v>1942</v>
      </c>
    </row>
    <row r="416" spans="1:17 16384:16384" x14ac:dyDescent="0.25">
      <c r="A416" s="1" t="s">
        <v>842</v>
      </c>
      <c r="B416" s="3">
        <v>43802</v>
      </c>
      <c r="C416" s="1" t="s">
        <v>843</v>
      </c>
      <c r="D416" t="s">
        <v>195</v>
      </c>
      <c r="E416" s="13">
        <v>3</v>
      </c>
      <c r="F416" t="str">
        <f>INDEX(customer!A$1:I$1001,MATCH(Orders!C416,customer!A$1:A$1001,0),2)</f>
        <v>Kiri Avramow</v>
      </c>
      <c r="G416" s="33" t="str">
        <f>IF(INDEX(customer!A$1:I$1001,MATCH(Orders!C416,customer!A$1:A$1001,0),3)=0,"--",INDEX(customer!A$1:I$1001,MATCH(Orders!C416,customer!A$1:A$1001,0),3))</f>
        <v>--</v>
      </c>
      <c r="H416" t="str">
        <f>INDEX(customer!A$1:I$1001,MATCH(Orders!C416,customer!A$1:A$1001,0),7)</f>
        <v>United States</v>
      </c>
      <c r="I416" t="str">
        <f>INDEX(product!$A$1:$G$49,MATCH(Orders!D416,product!$A$1:$A$49,0),2)</f>
        <v>Rob</v>
      </c>
      <c r="J416" t="str">
        <f t="shared" si="24"/>
        <v>Robusta</v>
      </c>
      <c r="K416" s="11" t="str">
        <f>INDEX(product!$A$1:$G$49,MATCH(Orders!D416,product!$A$1:$A$49,0),3)</f>
        <v>L</v>
      </c>
      <c r="L416" t="str">
        <f t="shared" si="25"/>
        <v>Light</v>
      </c>
      <c r="M416" s="4">
        <f>INDEX(product!$A$1:$G$49,MATCH(Orders!D416,product!$A$1:$A$49,0),4)</f>
        <v>0.2</v>
      </c>
      <c r="N416" s="5">
        <f>INDEX(product!$A$1:$G$49,MATCH(Orders!D416,product!$A$1:$A$49,0),5)</f>
        <v>3.5849999999999995</v>
      </c>
      <c r="O416" s="5">
        <f t="shared" si="27"/>
        <v>10.754999999999999</v>
      </c>
      <c r="P416" s="11">
        <f t="shared" si="26"/>
        <v>1</v>
      </c>
      <c r="Q416" s="11"/>
      <c r="XFD416" s="35" t="s">
        <v>1942</v>
      </c>
    </row>
    <row r="417" spans="1:17 16384:16384" x14ac:dyDescent="0.25">
      <c r="A417" s="1" t="s">
        <v>844</v>
      </c>
      <c r="B417" s="3">
        <v>43683</v>
      </c>
      <c r="C417" s="1" t="s">
        <v>845</v>
      </c>
      <c r="D417" t="s">
        <v>175</v>
      </c>
      <c r="E417" s="13">
        <v>3</v>
      </c>
      <c r="F417" t="str">
        <f>INDEX(customer!A$1:I$1001,MATCH(Orders!C417,customer!A$1:A$1001,0),2)</f>
        <v>Gregg Hawkyens</v>
      </c>
      <c r="G417" s="33" t="str">
        <f>IF(INDEX(customer!A$1:I$1001,MATCH(Orders!C417,customer!A$1:A$1001,0),3)=0,"--",INDEX(customer!A$1:I$1001,MATCH(Orders!C417,customer!A$1:A$1001,0),3))</f>
        <v>ghawkyensbj@census.gov</v>
      </c>
      <c r="H417" t="str">
        <f>INDEX(customer!A$1:I$1001,MATCH(Orders!C417,customer!A$1:A$1001,0),7)</f>
        <v>United States</v>
      </c>
      <c r="I417" t="str">
        <f>INDEX(product!$A$1:$G$49,MATCH(Orders!D417,product!$A$1:$A$49,0),2)</f>
        <v>Rob</v>
      </c>
      <c r="J417" t="str">
        <f t="shared" si="24"/>
        <v>Robusta</v>
      </c>
      <c r="K417" s="11" t="str">
        <f>INDEX(product!$A$1:$G$49,MATCH(Orders!D417,product!$A$1:$A$49,0),3)</f>
        <v>M</v>
      </c>
      <c r="L417" t="str">
        <f t="shared" si="25"/>
        <v>Medium</v>
      </c>
      <c r="M417" s="4">
        <f>INDEX(product!$A$1:$G$49,MATCH(Orders!D417,product!$A$1:$A$49,0),4)</f>
        <v>0.2</v>
      </c>
      <c r="N417" s="5">
        <f>INDEX(product!$A$1:$G$49,MATCH(Orders!D417,product!$A$1:$A$49,0),5)</f>
        <v>2.9849999999999999</v>
      </c>
      <c r="O417" s="5">
        <f t="shared" si="27"/>
        <v>8.9550000000000001</v>
      </c>
      <c r="P417" s="11">
        <f t="shared" si="26"/>
        <v>0</v>
      </c>
      <c r="Q417" s="11"/>
      <c r="XFD417" s="35" t="s">
        <v>1951</v>
      </c>
    </row>
    <row r="418" spans="1:17 16384:16384" x14ac:dyDescent="0.25">
      <c r="A418" s="1" t="s">
        <v>846</v>
      </c>
      <c r="B418" s="3">
        <v>43901</v>
      </c>
      <c r="C418" s="1" t="s">
        <v>847</v>
      </c>
      <c r="D418" t="s">
        <v>205</v>
      </c>
      <c r="E418" s="13">
        <v>3</v>
      </c>
      <c r="F418" t="str">
        <f>INDEX(customer!A$1:I$1001,MATCH(Orders!C418,customer!A$1:A$1001,0),2)</f>
        <v>Reggis Pracy</v>
      </c>
      <c r="G418" s="33" t="str">
        <f>IF(INDEX(customer!A$1:I$1001,MATCH(Orders!C418,customer!A$1:A$1001,0),3)=0,"--",INDEX(customer!A$1:I$1001,MATCH(Orders!C418,customer!A$1:A$1001,0),3))</f>
        <v>--</v>
      </c>
      <c r="H418" t="str">
        <f>INDEX(customer!A$1:I$1001,MATCH(Orders!C418,customer!A$1:A$1001,0),7)</f>
        <v>United States</v>
      </c>
      <c r="I418" t="str">
        <f>INDEX(product!$A$1:$G$49,MATCH(Orders!D418,product!$A$1:$A$49,0),2)</f>
        <v>Ara</v>
      </c>
      <c r="J418" t="str">
        <f t="shared" si="24"/>
        <v>Arabica</v>
      </c>
      <c r="K418" s="11" t="str">
        <f>INDEX(product!$A$1:$G$49,MATCH(Orders!D418,product!$A$1:$A$49,0),3)</f>
        <v>L</v>
      </c>
      <c r="L418" t="str">
        <f t="shared" si="25"/>
        <v>Light</v>
      </c>
      <c r="M418" s="4">
        <f>INDEX(product!$A$1:$G$49,MATCH(Orders!D418,product!$A$1:$A$49,0),4)</f>
        <v>0.5</v>
      </c>
      <c r="N418" s="5">
        <f>INDEX(product!$A$1:$G$49,MATCH(Orders!D418,product!$A$1:$A$49,0),5)</f>
        <v>7.77</v>
      </c>
      <c r="O418" s="5">
        <f t="shared" si="27"/>
        <v>23.31</v>
      </c>
      <c r="P418" s="11">
        <f t="shared" si="26"/>
        <v>1</v>
      </c>
      <c r="Q418" s="11"/>
      <c r="XFD418" s="35" t="s">
        <v>1942</v>
      </c>
    </row>
    <row r="419" spans="1:17 16384:16384" x14ac:dyDescent="0.25">
      <c r="A419" s="1" t="s">
        <v>848</v>
      </c>
      <c r="B419" s="3">
        <v>44457</v>
      </c>
      <c r="C419" s="1" t="s">
        <v>849</v>
      </c>
      <c r="D419" t="s">
        <v>217</v>
      </c>
      <c r="E419" s="13">
        <v>1</v>
      </c>
      <c r="F419" t="str">
        <f>INDEX(customer!A$1:I$1001,MATCH(Orders!C419,customer!A$1:A$1001,0),2)</f>
        <v>Paula Denis</v>
      </c>
      <c r="G419" s="33" t="str">
        <f>IF(INDEX(customer!A$1:I$1001,MATCH(Orders!C419,customer!A$1:A$1001,0),3)=0,"--",INDEX(customer!A$1:I$1001,MATCH(Orders!C419,customer!A$1:A$1001,0),3))</f>
        <v>--</v>
      </c>
      <c r="H419" t="str">
        <f>INDEX(customer!A$1:I$1001,MATCH(Orders!C419,customer!A$1:A$1001,0),7)</f>
        <v>United States</v>
      </c>
      <c r="I419" t="str">
        <f>INDEX(product!$A$1:$G$49,MATCH(Orders!D419,product!$A$1:$A$49,0),2)</f>
        <v>Ara</v>
      </c>
      <c r="J419" t="str">
        <f t="shared" si="24"/>
        <v>Arabica</v>
      </c>
      <c r="K419" s="11" t="str">
        <f>INDEX(product!$A$1:$G$49,MATCH(Orders!D419,product!$A$1:$A$49,0),3)</f>
        <v>L</v>
      </c>
      <c r="L419" t="str">
        <f t="shared" si="25"/>
        <v>Light</v>
      </c>
      <c r="M419" s="4">
        <f>INDEX(product!$A$1:$G$49,MATCH(Orders!D419,product!$A$1:$A$49,0),4)</f>
        <v>2.5</v>
      </c>
      <c r="N419" s="5">
        <f>INDEX(product!$A$1:$G$49,MATCH(Orders!D419,product!$A$1:$A$49,0),5)</f>
        <v>29.784999999999997</v>
      </c>
      <c r="O419" s="5">
        <f t="shared" si="27"/>
        <v>29.784999999999997</v>
      </c>
      <c r="P419" s="11">
        <f t="shared" si="26"/>
        <v>1</v>
      </c>
      <c r="Q419" s="11"/>
      <c r="XFD419" s="35" t="s">
        <v>1942</v>
      </c>
    </row>
    <row r="420" spans="1:17 16384:16384" x14ac:dyDescent="0.25">
      <c r="A420" s="1" t="s">
        <v>850</v>
      </c>
      <c r="B420" s="3">
        <v>44142</v>
      </c>
      <c r="C420" s="1" t="s">
        <v>851</v>
      </c>
      <c r="D420" t="s">
        <v>217</v>
      </c>
      <c r="E420" s="13">
        <v>5</v>
      </c>
      <c r="F420" t="str">
        <f>INDEX(customer!A$1:I$1001,MATCH(Orders!C420,customer!A$1:A$1001,0),2)</f>
        <v>Broderick McGilvra</v>
      </c>
      <c r="G420" s="33" t="str">
        <f>IF(INDEX(customer!A$1:I$1001,MATCH(Orders!C420,customer!A$1:A$1001,0),3)=0,"--",INDEX(customer!A$1:I$1001,MATCH(Orders!C420,customer!A$1:A$1001,0),3))</f>
        <v>bmcgilvrabm@so-net.ne.jp</v>
      </c>
      <c r="H420" t="str">
        <f>INDEX(customer!A$1:I$1001,MATCH(Orders!C420,customer!A$1:A$1001,0),7)</f>
        <v>United States</v>
      </c>
      <c r="I420" t="str">
        <f>INDEX(product!$A$1:$G$49,MATCH(Orders!D420,product!$A$1:$A$49,0),2)</f>
        <v>Ara</v>
      </c>
      <c r="J420" t="str">
        <f t="shared" si="24"/>
        <v>Arabica</v>
      </c>
      <c r="K420" s="11" t="str">
        <f>INDEX(product!$A$1:$G$49,MATCH(Orders!D420,product!$A$1:$A$49,0),3)</f>
        <v>L</v>
      </c>
      <c r="L420" t="str">
        <f t="shared" si="25"/>
        <v>Light</v>
      </c>
      <c r="M420" s="4">
        <f>INDEX(product!$A$1:$G$49,MATCH(Orders!D420,product!$A$1:$A$49,0),4)</f>
        <v>2.5</v>
      </c>
      <c r="N420" s="5">
        <f>INDEX(product!$A$1:$G$49,MATCH(Orders!D420,product!$A$1:$A$49,0),5)</f>
        <v>29.784999999999997</v>
      </c>
      <c r="O420" s="5">
        <f t="shared" si="27"/>
        <v>148.92499999999998</v>
      </c>
      <c r="P420" s="11">
        <f t="shared" si="26"/>
        <v>1</v>
      </c>
      <c r="Q420" s="11"/>
      <c r="XFD420" s="35" t="s">
        <v>1942</v>
      </c>
    </row>
    <row r="421" spans="1:17 16384:16384" x14ac:dyDescent="0.25">
      <c r="A421" s="1" t="s">
        <v>852</v>
      </c>
      <c r="B421" s="3">
        <v>44739</v>
      </c>
      <c r="C421" s="1" t="s">
        <v>853</v>
      </c>
      <c r="D421" t="s">
        <v>91</v>
      </c>
      <c r="E421" s="13">
        <v>1</v>
      </c>
      <c r="F421" t="str">
        <f>INDEX(customer!A$1:I$1001,MATCH(Orders!C421,customer!A$1:A$1001,0),2)</f>
        <v>Annabella Danzey</v>
      </c>
      <c r="G421" s="33" t="str">
        <f>IF(INDEX(customer!A$1:I$1001,MATCH(Orders!C421,customer!A$1:A$1001,0),3)=0,"--",INDEX(customer!A$1:I$1001,MATCH(Orders!C421,customer!A$1:A$1001,0),3))</f>
        <v>adanzeybn@github.com</v>
      </c>
      <c r="H421" t="str">
        <f>INDEX(customer!A$1:I$1001,MATCH(Orders!C421,customer!A$1:A$1001,0),7)</f>
        <v>United States</v>
      </c>
      <c r="I421" t="str">
        <f>INDEX(product!$A$1:$G$49,MATCH(Orders!D421,product!$A$1:$A$49,0),2)</f>
        <v>Lib</v>
      </c>
      <c r="J421" t="str">
        <f t="shared" si="24"/>
        <v>Liberica</v>
      </c>
      <c r="K421" s="11" t="str">
        <f>INDEX(product!$A$1:$G$49,MATCH(Orders!D421,product!$A$1:$A$49,0),3)</f>
        <v>M</v>
      </c>
      <c r="L421" t="str">
        <f t="shared" si="25"/>
        <v>Medium</v>
      </c>
      <c r="M421" s="4">
        <f>INDEX(product!$A$1:$G$49,MATCH(Orders!D421,product!$A$1:$A$49,0),4)</f>
        <v>0.5</v>
      </c>
      <c r="N421" s="5">
        <f>INDEX(product!$A$1:$G$49,MATCH(Orders!D421,product!$A$1:$A$49,0),5)</f>
        <v>8.73</v>
      </c>
      <c r="O421" s="5">
        <f t="shared" si="27"/>
        <v>8.73</v>
      </c>
      <c r="P421" s="11">
        <f t="shared" si="26"/>
        <v>1</v>
      </c>
      <c r="Q421" s="11"/>
      <c r="XFD421" s="35" t="s">
        <v>1942</v>
      </c>
    </row>
    <row r="422" spans="1:17 16384:16384" x14ac:dyDescent="0.25">
      <c r="A422" s="1" t="s">
        <v>854</v>
      </c>
      <c r="B422" s="3">
        <v>43866</v>
      </c>
      <c r="C422" s="1" t="s">
        <v>762</v>
      </c>
      <c r="D422" t="s">
        <v>136</v>
      </c>
      <c r="E422" s="13">
        <v>4</v>
      </c>
      <c r="F422" t="str">
        <f>INDEX(customer!A$1:I$1001,MATCH(Orders!C422,customer!A$1:A$1001,0),2)</f>
        <v>Terri Farra</v>
      </c>
      <c r="G422" s="33" t="str">
        <f>IF(INDEX(customer!A$1:I$1001,MATCH(Orders!C422,customer!A$1:A$1001,0),3)=0,"--",INDEX(customer!A$1:I$1001,MATCH(Orders!C422,customer!A$1:A$1001,0),3))</f>
        <v>tfarraac@behance.net</v>
      </c>
      <c r="H422" t="str">
        <f>INDEX(customer!A$1:I$1001,MATCH(Orders!C422,customer!A$1:A$1001,0),7)</f>
        <v>United States</v>
      </c>
      <c r="I422" t="str">
        <f>INDEX(product!$A$1:$G$49,MATCH(Orders!D422,product!$A$1:$A$49,0),2)</f>
        <v>Lib</v>
      </c>
      <c r="J422" t="str">
        <f t="shared" si="24"/>
        <v>Liberica</v>
      </c>
      <c r="K422" s="11" t="str">
        <f>INDEX(product!$A$1:$G$49,MATCH(Orders!D422,product!$A$1:$A$49,0),3)</f>
        <v>D</v>
      </c>
      <c r="L422" t="str">
        <f t="shared" si="25"/>
        <v>Dark</v>
      </c>
      <c r="M422" s="4">
        <f>INDEX(product!$A$1:$G$49,MATCH(Orders!D422,product!$A$1:$A$49,0),4)</f>
        <v>0.5</v>
      </c>
      <c r="N422" s="5">
        <f>INDEX(product!$A$1:$G$49,MATCH(Orders!D422,product!$A$1:$A$49,0),5)</f>
        <v>7.77</v>
      </c>
      <c r="O422" s="5">
        <f t="shared" si="27"/>
        <v>31.08</v>
      </c>
      <c r="P422" s="11">
        <f t="shared" si="26"/>
        <v>0</v>
      </c>
      <c r="Q422" s="11"/>
      <c r="XFD422" s="35" t="s">
        <v>1951</v>
      </c>
    </row>
    <row r="423" spans="1:17 16384:16384" x14ac:dyDescent="0.25">
      <c r="A423" s="1" t="s">
        <v>854</v>
      </c>
      <c r="B423" s="3">
        <v>43866</v>
      </c>
      <c r="C423" s="1" t="s">
        <v>762</v>
      </c>
      <c r="D423" t="s">
        <v>131</v>
      </c>
      <c r="E423" s="13">
        <v>6</v>
      </c>
      <c r="F423" t="str">
        <f>INDEX(customer!A$1:I$1001,MATCH(Orders!C423,customer!A$1:A$1001,0),2)</f>
        <v>Terri Farra</v>
      </c>
      <c r="G423" s="33" t="str">
        <f>IF(INDEX(customer!A$1:I$1001,MATCH(Orders!C423,customer!A$1:A$1001,0),3)=0,"--",INDEX(customer!A$1:I$1001,MATCH(Orders!C423,customer!A$1:A$1001,0),3))</f>
        <v>tfarraac@behance.net</v>
      </c>
      <c r="H423" t="str">
        <f>INDEX(customer!A$1:I$1001,MATCH(Orders!C423,customer!A$1:A$1001,0),7)</f>
        <v>United States</v>
      </c>
      <c r="I423" t="str">
        <f>INDEX(product!$A$1:$G$49,MATCH(Orders!D423,product!$A$1:$A$49,0),2)</f>
        <v>Ara</v>
      </c>
      <c r="J423" t="str">
        <f t="shared" si="24"/>
        <v>Arabica</v>
      </c>
      <c r="K423" s="11" t="str">
        <f>INDEX(product!$A$1:$G$49,MATCH(Orders!D423,product!$A$1:$A$49,0),3)</f>
        <v>D</v>
      </c>
      <c r="L423" t="str">
        <f t="shared" si="25"/>
        <v>Dark</v>
      </c>
      <c r="M423" s="4">
        <f>INDEX(product!$A$1:$G$49,MATCH(Orders!D423,product!$A$1:$A$49,0),4)</f>
        <v>2.5</v>
      </c>
      <c r="N423" s="5">
        <f>INDEX(product!$A$1:$G$49,MATCH(Orders!D423,product!$A$1:$A$49,0),5)</f>
        <v>22.884999999999998</v>
      </c>
      <c r="O423" s="5">
        <f t="shared" si="27"/>
        <v>137.31</v>
      </c>
      <c r="P423" s="11">
        <f t="shared" si="26"/>
        <v>0</v>
      </c>
      <c r="Q423" s="11"/>
      <c r="XFD423" s="35" t="s">
        <v>1951</v>
      </c>
    </row>
    <row r="424" spans="1:17 16384:16384" x14ac:dyDescent="0.25">
      <c r="A424" s="1" t="s">
        <v>855</v>
      </c>
      <c r="B424" s="3">
        <v>43868</v>
      </c>
      <c r="C424" s="1" t="s">
        <v>856</v>
      </c>
      <c r="D424" t="s">
        <v>85</v>
      </c>
      <c r="E424" s="13">
        <v>5</v>
      </c>
      <c r="F424" t="str">
        <f>INDEX(customer!A$1:I$1001,MATCH(Orders!C424,customer!A$1:A$1001,0),2)</f>
        <v>Nevins Glowacz</v>
      </c>
      <c r="G424" s="33" t="str">
        <f>IF(INDEX(customer!A$1:I$1001,MATCH(Orders!C424,customer!A$1:A$1001,0),3)=0,"--",INDEX(customer!A$1:I$1001,MATCH(Orders!C424,customer!A$1:A$1001,0),3))</f>
        <v>--</v>
      </c>
      <c r="H424" t="str">
        <f>INDEX(customer!A$1:I$1001,MATCH(Orders!C424,customer!A$1:A$1001,0),7)</f>
        <v>United States</v>
      </c>
      <c r="I424" t="str">
        <f>INDEX(product!$A$1:$G$49,MATCH(Orders!D424,product!$A$1:$A$49,0),2)</f>
        <v>Ara</v>
      </c>
      <c r="J424" t="str">
        <f t="shared" si="24"/>
        <v>Arabica</v>
      </c>
      <c r="K424" s="11" t="str">
        <f>INDEX(product!$A$1:$G$49,MATCH(Orders!D424,product!$A$1:$A$49,0),3)</f>
        <v>D</v>
      </c>
      <c r="L424" t="str">
        <f t="shared" si="25"/>
        <v>Dark</v>
      </c>
      <c r="M424" s="4">
        <f>INDEX(product!$A$1:$G$49,MATCH(Orders!D424,product!$A$1:$A$49,0),4)</f>
        <v>0.5</v>
      </c>
      <c r="N424" s="5">
        <f>INDEX(product!$A$1:$G$49,MATCH(Orders!D424,product!$A$1:$A$49,0),5)</f>
        <v>5.97</v>
      </c>
      <c r="O424" s="5">
        <f t="shared" si="27"/>
        <v>29.849999999999998</v>
      </c>
      <c r="P424" s="11">
        <f t="shared" si="26"/>
        <v>0</v>
      </c>
      <c r="Q424" s="11"/>
      <c r="XFD424" s="35" t="s">
        <v>1951</v>
      </c>
    </row>
    <row r="425" spans="1:17 16384:16384" x14ac:dyDescent="0.25">
      <c r="A425" s="1" t="s">
        <v>857</v>
      </c>
      <c r="B425" s="3">
        <v>44183</v>
      </c>
      <c r="C425" s="1" t="s">
        <v>858</v>
      </c>
      <c r="D425" t="s">
        <v>35</v>
      </c>
      <c r="E425" s="13">
        <v>3</v>
      </c>
      <c r="F425" t="str">
        <f>INDEX(customer!A$1:I$1001,MATCH(Orders!C425,customer!A$1:A$1001,0),2)</f>
        <v>Adelice Isabell</v>
      </c>
      <c r="G425" s="33" t="str">
        <f>IF(INDEX(customer!A$1:I$1001,MATCH(Orders!C425,customer!A$1:A$1001,0),3)=0,"--",INDEX(customer!A$1:I$1001,MATCH(Orders!C425,customer!A$1:A$1001,0),3))</f>
        <v>--</v>
      </c>
      <c r="H425" t="str">
        <f>INDEX(customer!A$1:I$1001,MATCH(Orders!C425,customer!A$1:A$1001,0),7)</f>
        <v>United States</v>
      </c>
      <c r="I425" t="str">
        <f>INDEX(product!$A$1:$G$49,MATCH(Orders!D425,product!$A$1:$A$49,0),2)</f>
        <v>Rob</v>
      </c>
      <c r="J425" t="str">
        <f t="shared" si="24"/>
        <v>Robusta</v>
      </c>
      <c r="K425" s="11" t="str">
        <f>INDEX(product!$A$1:$G$49,MATCH(Orders!D425,product!$A$1:$A$49,0),3)</f>
        <v>M</v>
      </c>
      <c r="L425" t="str">
        <f t="shared" si="25"/>
        <v>Medium</v>
      </c>
      <c r="M425" s="4">
        <f>INDEX(product!$A$1:$G$49,MATCH(Orders!D425,product!$A$1:$A$49,0),4)</f>
        <v>0.5</v>
      </c>
      <c r="N425" s="5">
        <f>INDEX(product!$A$1:$G$49,MATCH(Orders!D425,product!$A$1:$A$49,0),5)</f>
        <v>5.97</v>
      </c>
      <c r="O425" s="5">
        <f t="shared" si="27"/>
        <v>17.91</v>
      </c>
      <c r="P425" s="11">
        <f t="shared" si="26"/>
        <v>0</v>
      </c>
      <c r="Q425" s="11"/>
      <c r="XFD425" s="35" t="s">
        <v>1951</v>
      </c>
    </row>
    <row r="426" spans="1:17 16384:16384" x14ac:dyDescent="0.25">
      <c r="A426" s="1" t="s">
        <v>859</v>
      </c>
      <c r="B426" s="3">
        <v>44431</v>
      </c>
      <c r="C426" s="1" t="s">
        <v>860</v>
      </c>
      <c r="D426" t="s">
        <v>189</v>
      </c>
      <c r="E426" s="13">
        <v>3</v>
      </c>
      <c r="F426" t="str">
        <f>INDEX(customer!A$1:I$1001,MATCH(Orders!C426,customer!A$1:A$1001,0),2)</f>
        <v>Yulma Dombrell</v>
      </c>
      <c r="G426" s="33" t="str">
        <f>IF(INDEX(customer!A$1:I$1001,MATCH(Orders!C426,customer!A$1:A$1001,0),3)=0,"--",INDEX(customer!A$1:I$1001,MATCH(Orders!C426,customer!A$1:A$1001,0),3))</f>
        <v>ydombrellbs@dedecms.com</v>
      </c>
      <c r="H426" t="str">
        <f>INDEX(customer!A$1:I$1001,MATCH(Orders!C426,customer!A$1:A$1001,0),7)</f>
        <v>United States</v>
      </c>
      <c r="I426" t="str">
        <f>INDEX(product!$A$1:$G$49,MATCH(Orders!D426,product!$A$1:$A$49,0),2)</f>
        <v>Exc</v>
      </c>
      <c r="J426" t="str">
        <f t="shared" si="24"/>
        <v>Excelsa</v>
      </c>
      <c r="K426" s="11" t="str">
        <f>INDEX(product!$A$1:$G$49,MATCH(Orders!D426,product!$A$1:$A$49,0),3)</f>
        <v>L</v>
      </c>
      <c r="L426" t="str">
        <f t="shared" si="25"/>
        <v>Light</v>
      </c>
      <c r="M426" s="4">
        <f>INDEX(product!$A$1:$G$49,MATCH(Orders!D426,product!$A$1:$A$49,0),4)</f>
        <v>0.5</v>
      </c>
      <c r="N426" s="5">
        <f>INDEX(product!$A$1:$G$49,MATCH(Orders!D426,product!$A$1:$A$49,0),5)</f>
        <v>8.91</v>
      </c>
      <c r="O426" s="5">
        <f t="shared" si="27"/>
        <v>26.73</v>
      </c>
      <c r="P426" s="11">
        <f t="shared" si="26"/>
        <v>1</v>
      </c>
      <c r="Q426" s="11"/>
      <c r="XFD426" s="35" t="s">
        <v>1942</v>
      </c>
    </row>
    <row r="427" spans="1:17 16384:16384" x14ac:dyDescent="0.25">
      <c r="A427" s="1" t="s">
        <v>861</v>
      </c>
      <c r="B427" s="3">
        <v>44428</v>
      </c>
      <c r="C427" s="1" t="s">
        <v>862</v>
      </c>
      <c r="D427" t="s">
        <v>192</v>
      </c>
      <c r="E427" s="13">
        <v>2</v>
      </c>
      <c r="F427" t="str">
        <f>INDEX(customer!A$1:I$1001,MATCH(Orders!C427,customer!A$1:A$1001,0),2)</f>
        <v>Alric Darth</v>
      </c>
      <c r="G427" s="33" t="str">
        <f>IF(INDEX(customer!A$1:I$1001,MATCH(Orders!C427,customer!A$1:A$1001,0),3)=0,"--",INDEX(customer!A$1:I$1001,MATCH(Orders!C427,customer!A$1:A$1001,0),3))</f>
        <v>adarthbt@t.co</v>
      </c>
      <c r="H427" t="str">
        <f>INDEX(customer!A$1:I$1001,MATCH(Orders!C427,customer!A$1:A$1001,0),7)</f>
        <v>United States</v>
      </c>
      <c r="I427" t="str">
        <f>INDEX(product!$A$1:$G$49,MATCH(Orders!D427,product!$A$1:$A$49,0),2)</f>
        <v>Rob</v>
      </c>
      <c r="J427" t="str">
        <f t="shared" si="24"/>
        <v>Robusta</v>
      </c>
      <c r="K427" s="11" t="str">
        <f>INDEX(product!$A$1:$G$49,MATCH(Orders!D427,product!$A$1:$A$49,0),3)</f>
        <v>D</v>
      </c>
      <c r="L427" t="str">
        <f t="shared" si="25"/>
        <v>Dark</v>
      </c>
      <c r="M427" s="4">
        <f>INDEX(product!$A$1:$G$49,MATCH(Orders!D427,product!$A$1:$A$49,0),4)</f>
        <v>1</v>
      </c>
      <c r="N427" s="5">
        <f>INDEX(product!$A$1:$G$49,MATCH(Orders!D427,product!$A$1:$A$49,0),5)</f>
        <v>8.9499999999999993</v>
      </c>
      <c r="O427" s="5">
        <f t="shared" si="27"/>
        <v>17.899999999999999</v>
      </c>
      <c r="P427" s="11">
        <f t="shared" si="26"/>
        <v>0</v>
      </c>
      <c r="Q427" s="11"/>
      <c r="XFD427" s="35" t="s">
        <v>1951</v>
      </c>
    </row>
    <row r="428" spans="1:17 16384:16384" x14ac:dyDescent="0.25">
      <c r="A428" s="1" t="s">
        <v>863</v>
      </c>
      <c r="B428" s="3">
        <v>43556</v>
      </c>
      <c r="C428" s="1" t="s">
        <v>864</v>
      </c>
      <c r="D428" t="s">
        <v>195</v>
      </c>
      <c r="E428" s="13">
        <v>4</v>
      </c>
      <c r="F428" t="str">
        <f>INDEX(customer!A$1:I$1001,MATCH(Orders!C428,customer!A$1:A$1001,0),2)</f>
        <v>Manuel Darrigoe</v>
      </c>
      <c r="G428" s="33" t="str">
        <f>IF(INDEX(customer!A$1:I$1001,MATCH(Orders!C428,customer!A$1:A$1001,0),3)=0,"--",INDEX(customer!A$1:I$1001,MATCH(Orders!C428,customer!A$1:A$1001,0),3))</f>
        <v>mdarrigoebu@hud.gov</v>
      </c>
      <c r="H428" t="str">
        <f>INDEX(customer!A$1:I$1001,MATCH(Orders!C428,customer!A$1:A$1001,0),7)</f>
        <v>Ireland</v>
      </c>
      <c r="I428" t="str">
        <f>INDEX(product!$A$1:$G$49,MATCH(Orders!D428,product!$A$1:$A$49,0),2)</f>
        <v>Rob</v>
      </c>
      <c r="J428" t="str">
        <f t="shared" si="24"/>
        <v>Robusta</v>
      </c>
      <c r="K428" s="11" t="str">
        <f>INDEX(product!$A$1:$G$49,MATCH(Orders!D428,product!$A$1:$A$49,0),3)</f>
        <v>L</v>
      </c>
      <c r="L428" t="str">
        <f t="shared" si="25"/>
        <v>Light</v>
      </c>
      <c r="M428" s="4">
        <f>INDEX(product!$A$1:$G$49,MATCH(Orders!D428,product!$A$1:$A$49,0),4)</f>
        <v>0.2</v>
      </c>
      <c r="N428" s="5">
        <f>INDEX(product!$A$1:$G$49,MATCH(Orders!D428,product!$A$1:$A$49,0),5)</f>
        <v>3.5849999999999995</v>
      </c>
      <c r="O428" s="5">
        <f t="shared" si="27"/>
        <v>14.339999999999998</v>
      </c>
      <c r="P428" s="11">
        <f t="shared" si="26"/>
        <v>1</v>
      </c>
      <c r="Q428" s="11"/>
      <c r="XFD428" s="35" t="s">
        <v>1942</v>
      </c>
    </row>
    <row r="429" spans="1:17 16384:16384" x14ac:dyDescent="0.25">
      <c r="A429" s="1" t="s">
        <v>865</v>
      </c>
      <c r="B429" s="3">
        <v>44224</v>
      </c>
      <c r="C429" s="1" t="s">
        <v>866</v>
      </c>
      <c r="D429" t="s">
        <v>184</v>
      </c>
      <c r="E429" s="13">
        <v>3</v>
      </c>
      <c r="F429" t="str">
        <f>INDEX(customer!A$1:I$1001,MATCH(Orders!C429,customer!A$1:A$1001,0),2)</f>
        <v>Kynthia Berick</v>
      </c>
      <c r="G429" s="33" t="str">
        <f>IF(INDEX(customer!A$1:I$1001,MATCH(Orders!C429,customer!A$1:A$1001,0),3)=0,"--",INDEX(customer!A$1:I$1001,MATCH(Orders!C429,customer!A$1:A$1001,0),3))</f>
        <v>--</v>
      </c>
      <c r="H429" t="str">
        <f>INDEX(customer!A$1:I$1001,MATCH(Orders!C429,customer!A$1:A$1001,0),7)</f>
        <v>United States</v>
      </c>
      <c r="I429" t="str">
        <f>INDEX(product!$A$1:$G$49,MATCH(Orders!D429,product!$A$1:$A$49,0),2)</f>
        <v>Ara</v>
      </c>
      <c r="J429" t="str">
        <f t="shared" si="24"/>
        <v>Arabica</v>
      </c>
      <c r="K429" s="11" t="str">
        <f>INDEX(product!$A$1:$G$49,MATCH(Orders!D429,product!$A$1:$A$49,0),3)</f>
        <v>M</v>
      </c>
      <c r="L429" t="str">
        <f t="shared" si="25"/>
        <v>Medium</v>
      </c>
      <c r="M429" s="4">
        <f>INDEX(product!$A$1:$G$49,MATCH(Orders!D429,product!$A$1:$A$49,0),4)</f>
        <v>2.5</v>
      </c>
      <c r="N429" s="5">
        <f>INDEX(product!$A$1:$G$49,MATCH(Orders!D429,product!$A$1:$A$49,0),5)</f>
        <v>25.874999999999996</v>
      </c>
      <c r="O429" s="5">
        <f t="shared" si="27"/>
        <v>77.624999999999986</v>
      </c>
      <c r="P429" s="11">
        <f t="shared" si="26"/>
        <v>1</v>
      </c>
      <c r="Q429" s="11"/>
      <c r="XFD429" s="35" t="s">
        <v>1942</v>
      </c>
    </row>
    <row r="430" spans="1:17 16384:16384" x14ac:dyDescent="0.25">
      <c r="A430" s="1" t="s">
        <v>867</v>
      </c>
      <c r="B430" s="3">
        <v>43759</v>
      </c>
      <c r="C430" s="1" t="s">
        <v>868</v>
      </c>
      <c r="D430" t="s">
        <v>202</v>
      </c>
      <c r="E430" s="13">
        <v>5</v>
      </c>
      <c r="F430" t="str">
        <f>INDEX(customer!A$1:I$1001,MATCH(Orders!C430,customer!A$1:A$1001,0),2)</f>
        <v>Minetta Ackrill</v>
      </c>
      <c r="G430" s="33" t="str">
        <f>IF(INDEX(customer!A$1:I$1001,MATCH(Orders!C430,customer!A$1:A$1001,0),3)=0,"--",INDEX(customer!A$1:I$1001,MATCH(Orders!C430,customer!A$1:A$1001,0),3))</f>
        <v>mackrillbw@bandcamp.com</v>
      </c>
      <c r="H430" t="str">
        <f>INDEX(customer!A$1:I$1001,MATCH(Orders!C430,customer!A$1:A$1001,0),7)</f>
        <v>United States</v>
      </c>
      <c r="I430" t="str">
        <f>INDEX(product!$A$1:$G$49,MATCH(Orders!D430,product!$A$1:$A$49,0),2)</f>
        <v>Rob</v>
      </c>
      <c r="J430" t="str">
        <f t="shared" si="24"/>
        <v>Robusta</v>
      </c>
      <c r="K430" s="11" t="str">
        <f>INDEX(product!$A$1:$G$49,MATCH(Orders!D430,product!$A$1:$A$49,0),3)</f>
        <v>L</v>
      </c>
      <c r="L430" t="str">
        <f t="shared" si="25"/>
        <v>Light</v>
      </c>
      <c r="M430" s="4">
        <f>INDEX(product!$A$1:$G$49,MATCH(Orders!D430,product!$A$1:$A$49,0),4)</f>
        <v>1</v>
      </c>
      <c r="N430" s="5">
        <f>INDEX(product!$A$1:$G$49,MATCH(Orders!D430,product!$A$1:$A$49,0),5)</f>
        <v>11.95</v>
      </c>
      <c r="O430" s="5">
        <f t="shared" si="27"/>
        <v>59.75</v>
      </c>
      <c r="P430" s="11">
        <f t="shared" si="26"/>
        <v>0</v>
      </c>
      <c r="Q430" s="11"/>
      <c r="XFD430" s="35" t="s">
        <v>1951</v>
      </c>
    </row>
    <row r="431" spans="1:17 16384:16384" x14ac:dyDescent="0.25">
      <c r="A431" s="1" t="s">
        <v>869</v>
      </c>
      <c r="B431" s="3">
        <v>44367</v>
      </c>
      <c r="C431" s="1" t="s">
        <v>762</v>
      </c>
      <c r="D431" t="s">
        <v>19</v>
      </c>
      <c r="E431" s="13">
        <v>6</v>
      </c>
      <c r="F431" t="str">
        <f>INDEX(customer!A$1:I$1001,MATCH(Orders!C431,customer!A$1:A$1001,0),2)</f>
        <v>Terri Farra</v>
      </c>
      <c r="G431" s="33" t="str">
        <f>IF(INDEX(customer!A$1:I$1001,MATCH(Orders!C431,customer!A$1:A$1001,0),3)=0,"--",INDEX(customer!A$1:I$1001,MATCH(Orders!C431,customer!A$1:A$1001,0),3))</f>
        <v>tfarraac@behance.net</v>
      </c>
      <c r="H431" t="str">
        <f>INDEX(customer!A$1:I$1001,MATCH(Orders!C431,customer!A$1:A$1001,0),7)</f>
        <v>United States</v>
      </c>
      <c r="I431" t="str">
        <f>INDEX(product!$A$1:$G$49,MATCH(Orders!D431,product!$A$1:$A$49,0),2)</f>
        <v>Ara</v>
      </c>
      <c r="J431" t="str">
        <f t="shared" si="24"/>
        <v>Arabica</v>
      </c>
      <c r="K431" s="11" t="str">
        <f>INDEX(product!$A$1:$G$49,MATCH(Orders!D431,product!$A$1:$A$49,0),3)</f>
        <v>L</v>
      </c>
      <c r="L431" t="str">
        <f t="shared" si="25"/>
        <v>Light</v>
      </c>
      <c r="M431" s="4">
        <f>INDEX(product!$A$1:$G$49,MATCH(Orders!D431,product!$A$1:$A$49,0),4)</f>
        <v>1</v>
      </c>
      <c r="N431" s="5">
        <f>INDEX(product!$A$1:$G$49,MATCH(Orders!D431,product!$A$1:$A$49,0),5)</f>
        <v>12.95</v>
      </c>
      <c r="O431" s="5">
        <f t="shared" si="27"/>
        <v>77.699999999999989</v>
      </c>
      <c r="P431" s="11">
        <f t="shared" si="26"/>
        <v>0</v>
      </c>
      <c r="Q431" s="11"/>
      <c r="XFD431" s="35" t="s">
        <v>1951</v>
      </c>
    </row>
    <row r="432" spans="1:17 16384:16384" x14ac:dyDescent="0.25">
      <c r="A432" s="1" t="s">
        <v>870</v>
      </c>
      <c r="B432" s="3">
        <v>44504</v>
      </c>
      <c r="C432" s="1" t="s">
        <v>871</v>
      </c>
      <c r="D432" t="s">
        <v>114</v>
      </c>
      <c r="E432" s="13">
        <v>2</v>
      </c>
      <c r="F432" t="str">
        <f>INDEX(customer!A$1:I$1001,MATCH(Orders!C432,customer!A$1:A$1001,0),2)</f>
        <v>Melosa Kippen</v>
      </c>
      <c r="G432" s="33" t="str">
        <f>IF(INDEX(customer!A$1:I$1001,MATCH(Orders!C432,customer!A$1:A$1001,0),3)=0,"--",INDEX(customer!A$1:I$1001,MATCH(Orders!C432,customer!A$1:A$1001,0),3))</f>
        <v>mkippenby@dion.ne.jp</v>
      </c>
      <c r="H432" t="str">
        <f>INDEX(customer!A$1:I$1001,MATCH(Orders!C432,customer!A$1:A$1001,0),7)</f>
        <v>United States</v>
      </c>
      <c r="I432" t="str">
        <f>INDEX(product!$A$1:$G$49,MATCH(Orders!D432,product!$A$1:$A$49,0),2)</f>
        <v>Rob</v>
      </c>
      <c r="J432" t="str">
        <f t="shared" si="24"/>
        <v>Robusta</v>
      </c>
      <c r="K432" s="11" t="str">
        <f>INDEX(product!$A$1:$G$49,MATCH(Orders!D432,product!$A$1:$A$49,0),3)</f>
        <v>D</v>
      </c>
      <c r="L432" t="str">
        <f t="shared" si="25"/>
        <v>Dark</v>
      </c>
      <c r="M432" s="4">
        <f>INDEX(product!$A$1:$G$49,MATCH(Orders!D432,product!$A$1:$A$49,0),4)</f>
        <v>0.2</v>
      </c>
      <c r="N432" s="5">
        <f>INDEX(product!$A$1:$G$49,MATCH(Orders!D432,product!$A$1:$A$49,0),5)</f>
        <v>2.6849999999999996</v>
      </c>
      <c r="O432" s="5">
        <f t="shared" si="27"/>
        <v>5.3699999999999992</v>
      </c>
      <c r="P432" s="11">
        <f t="shared" si="26"/>
        <v>1</v>
      </c>
      <c r="Q432" s="11"/>
      <c r="XFD432" s="35" t="s">
        <v>1942</v>
      </c>
    </row>
    <row r="433" spans="1:17 16384:16384" x14ac:dyDescent="0.25">
      <c r="A433" s="1" t="s">
        <v>872</v>
      </c>
      <c r="B433" s="3">
        <v>44291</v>
      </c>
      <c r="C433" s="1" t="s">
        <v>873</v>
      </c>
      <c r="D433" t="s">
        <v>543</v>
      </c>
      <c r="E433" s="13">
        <v>3</v>
      </c>
      <c r="F433" t="str">
        <f>INDEX(customer!A$1:I$1001,MATCH(Orders!C433,customer!A$1:A$1001,0),2)</f>
        <v>Witty Ranson</v>
      </c>
      <c r="G433" s="33" t="str">
        <f>IF(INDEX(customer!A$1:I$1001,MATCH(Orders!C433,customer!A$1:A$1001,0),3)=0,"--",INDEX(customer!A$1:I$1001,MATCH(Orders!C433,customer!A$1:A$1001,0),3))</f>
        <v>wransonbz@ted.com</v>
      </c>
      <c r="H433" t="str">
        <f>INDEX(customer!A$1:I$1001,MATCH(Orders!C433,customer!A$1:A$1001,0),7)</f>
        <v>Ireland</v>
      </c>
      <c r="I433" t="str">
        <f>INDEX(product!$A$1:$G$49,MATCH(Orders!D433,product!$A$1:$A$49,0),2)</f>
        <v>Exc</v>
      </c>
      <c r="J433" t="str">
        <f t="shared" si="24"/>
        <v>Excelsa</v>
      </c>
      <c r="K433" s="11" t="str">
        <f>INDEX(product!$A$1:$G$49,MATCH(Orders!D433,product!$A$1:$A$49,0),3)</f>
        <v>D</v>
      </c>
      <c r="L433" t="str">
        <f t="shared" si="25"/>
        <v>Dark</v>
      </c>
      <c r="M433" s="4">
        <f>INDEX(product!$A$1:$G$49,MATCH(Orders!D433,product!$A$1:$A$49,0),4)</f>
        <v>2.5</v>
      </c>
      <c r="N433" s="5">
        <f>INDEX(product!$A$1:$G$49,MATCH(Orders!D433,product!$A$1:$A$49,0),5)</f>
        <v>27.945</v>
      </c>
      <c r="O433" s="5">
        <f t="shared" si="27"/>
        <v>83.835000000000008</v>
      </c>
      <c r="P433" s="11">
        <f t="shared" si="26"/>
        <v>1</v>
      </c>
      <c r="Q433" s="11"/>
      <c r="XFD433" s="35" t="s">
        <v>1942</v>
      </c>
    </row>
    <row r="434" spans="1:17 16384:16384" x14ac:dyDescent="0.25">
      <c r="A434" s="1" t="s">
        <v>874</v>
      </c>
      <c r="B434" s="3">
        <v>43808</v>
      </c>
      <c r="C434" s="1" t="s">
        <v>875</v>
      </c>
      <c r="D434" t="s">
        <v>74</v>
      </c>
      <c r="E434" s="13">
        <v>2</v>
      </c>
      <c r="F434" t="str">
        <f>INDEX(customer!A$1:I$1001,MATCH(Orders!C434,customer!A$1:A$1001,0),2)</f>
        <v>Rod Gowdie</v>
      </c>
      <c r="G434" s="33" t="str">
        <f>IF(INDEX(customer!A$1:I$1001,MATCH(Orders!C434,customer!A$1:A$1001,0),3)=0,"--",INDEX(customer!A$1:I$1001,MATCH(Orders!C434,customer!A$1:A$1001,0),3))</f>
        <v>--</v>
      </c>
      <c r="H434" t="str">
        <f>INDEX(customer!A$1:I$1001,MATCH(Orders!C434,customer!A$1:A$1001,0),7)</f>
        <v>United States</v>
      </c>
      <c r="I434" t="str">
        <f>INDEX(product!$A$1:$G$49,MATCH(Orders!D434,product!$A$1:$A$49,0),2)</f>
        <v>Ara</v>
      </c>
      <c r="J434" t="str">
        <f t="shared" si="24"/>
        <v>Arabica</v>
      </c>
      <c r="K434" s="11" t="str">
        <f>INDEX(product!$A$1:$G$49,MATCH(Orders!D434,product!$A$1:$A$49,0),3)</f>
        <v>M</v>
      </c>
      <c r="L434" t="str">
        <f t="shared" si="25"/>
        <v>Medium</v>
      </c>
      <c r="M434" s="4">
        <f>INDEX(product!$A$1:$G$49,MATCH(Orders!D434,product!$A$1:$A$49,0),4)</f>
        <v>1</v>
      </c>
      <c r="N434" s="5">
        <f>INDEX(product!$A$1:$G$49,MATCH(Orders!D434,product!$A$1:$A$49,0),5)</f>
        <v>11.25</v>
      </c>
      <c r="O434" s="5">
        <f t="shared" si="27"/>
        <v>22.5</v>
      </c>
      <c r="P434" s="11">
        <f t="shared" si="26"/>
        <v>0</v>
      </c>
      <c r="Q434" s="11"/>
      <c r="XFD434" s="35" t="s">
        <v>1951</v>
      </c>
    </row>
    <row r="435" spans="1:17 16384:16384" x14ac:dyDescent="0.25">
      <c r="A435" s="1" t="s">
        <v>876</v>
      </c>
      <c r="B435" s="3">
        <v>44563</v>
      </c>
      <c r="C435" s="1" t="s">
        <v>877</v>
      </c>
      <c r="D435" t="s">
        <v>210</v>
      </c>
      <c r="E435" s="13">
        <v>6</v>
      </c>
      <c r="F435" t="str">
        <f>INDEX(customer!A$1:I$1001,MATCH(Orders!C435,customer!A$1:A$1001,0),2)</f>
        <v>Lemuel Rignold</v>
      </c>
      <c r="G435" s="33" t="str">
        <f>IF(INDEX(customer!A$1:I$1001,MATCH(Orders!C435,customer!A$1:A$1001,0),3)=0,"--",INDEX(customer!A$1:I$1001,MATCH(Orders!C435,customer!A$1:A$1001,0),3))</f>
        <v>lrignoldc1@miibeian.gov.cn</v>
      </c>
      <c r="H435" t="str">
        <f>INDEX(customer!A$1:I$1001,MATCH(Orders!C435,customer!A$1:A$1001,0),7)</f>
        <v>United States</v>
      </c>
      <c r="I435" t="str">
        <f>INDEX(product!$A$1:$G$49,MATCH(Orders!D435,product!$A$1:$A$49,0),2)</f>
        <v>Lib</v>
      </c>
      <c r="J435" t="str">
        <f t="shared" si="24"/>
        <v>Liberica</v>
      </c>
      <c r="K435" s="11" t="str">
        <f>INDEX(product!$A$1:$G$49,MATCH(Orders!D435,product!$A$1:$A$49,0),3)</f>
        <v>M</v>
      </c>
      <c r="L435" t="str">
        <f t="shared" si="25"/>
        <v>Medium</v>
      </c>
      <c r="M435" s="4">
        <f>INDEX(product!$A$1:$G$49,MATCH(Orders!D435,product!$A$1:$A$49,0),4)</f>
        <v>2.5</v>
      </c>
      <c r="N435" s="5">
        <f>INDEX(product!$A$1:$G$49,MATCH(Orders!D435,product!$A$1:$A$49,0),5)</f>
        <v>33.464999999999996</v>
      </c>
      <c r="O435" s="5">
        <f t="shared" si="27"/>
        <v>200.78999999999996</v>
      </c>
      <c r="P435" s="11">
        <f t="shared" si="26"/>
        <v>1</v>
      </c>
      <c r="Q435" s="11"/>
      <c r="XFD435" s="35" t="s">
        <v>1942</v>
      </c>
    </row>
    <row r="436" spans="1:17 16384:16384" x14ac:dyDescent="0.25">
      <c r="A436" s="1" t="s">
        <v>878</v>
      </c>
      <c r="B436" s="3">
        <v>43807</v>
      </c>
      <c r="C436" s="1" t="s">
        <v>879</v>
      </c>
      <c r="D436" t="s">
        <v>74</v>
      </c>
      <c r="E436" s="13">
        <v>6</v>
      </c>
      <c r="F436" t="str">
        <f>INDEX(customer!A$1:I$1001,MATCH(Orders!C436,customer!A$1:A$1001,0),2)</f>
        <v>Nevsa Fields</v>
      </c>
      <c r="G436" s="33" t="str">
        <f>IF(INDEX(customer!A$1:I$1001,MATCH(Orders!C436,customer!A$1:A$1001,0),3)=0,"--",INDEX(customer!A$1:I$1001,MATCH(Orders!C436,customer!A$1:A$1001,0),3))</f>
        <v>--</v>
      </c>
      <c r="H436" t="str">
        <f>INDEX(customer!A$1:I$1001,MATCH(Orders!C436,customer!A$1:A$1001,0),7)</f>
        <v>United States</v>
      </c>
      <c r="I436" t="str">
        <f>INDEX(product!$A$1:$G$49,MATCH(Orders!D436,product!$A$1:$A$49,0),2)</f>
        <v>Ara</v>
      </c>
      <c r="J436" t="str">
        <f t="shared" si="24"/>
        <v>Arabica</v>
      </c>
      <c r="K436" s="11" t="str">
        <f>INDEX(product!$A$1:$G$49,MATCH(Orders!D436,product!$A$1:$A$49,0),3)</f>
        <v>M</v>
      </c>
      <c r="L436" t="str">
        <f t="shared" si="25"/>
        <v>Medium</v>
      </c>
      <c r="M436" s="4">
        <f>INDEX(product!$A$1:$G$49,MATCH(Orders!D436,product!$A$1:$A$49,0),4)</f>
        <v>1</v>
      </c>
      <c r="N436" s="5">
        <f>INDEX(product!$A$1:$G$49,MATCH(Orders!D436,product!$A$1:$A$49,0),5)</f>
        <v>11.25</v>
      </c>
      <c r="O436" s="5">
        <f t="shared" si="27"/>
        <v>67.5</v>
      </c>
      <c r="P436" s="11">
        <f t="shared" si="26"/>
        <v>0</v>
      </c>
      <c r="Q436" s="11"/>
      <c r="XFD436" s="35" t="s">
        <v>1951</v>
      </c>
    </row>
    <row r="437" spans="1:17 16384:16384" x14ac:dyDescent="0.25">
      <c r="A437" s="1" t="s">
        <v>880</v>
      </c>
      <c r="B437" s="3">
        <v>44528</v>
      </c>
      <c r="C437" s="1" t="s">
        <v>881</v>
      </c>
      <c r="D437" t="s">
        <v>16</v>
      </c>
      <c r="E437" s="13">
        <v>1</v>
      </c>
      <c r="F437" t="str">
        <f>INDEX(customer!A$1:I$1001,MATCH(Orders!C437,customer!A$1:A$1001,0),2)</f>
        <v>Chance Rowthorn</v>
      </c>
      <c r="G437" s="33" t="str">
        <f>IF(INDEX(customer!A$1:I$1001,MATCH(Orders!C437,customer!A$1:A$1001,0),3)=0,"--",INDEX(customer!A$1:I$1001,MATCH(Orders!C437,customer!A$1:A$1001,0),3))</f>
        <v>crowthornc3@msn.com</v>
      </c>
      <c r="H437" t="str">
        <f>INDEX(customer!A$1:I$1001,MATCH(Orders!C437,customer!A$1:A$1001,0),7)</f>
        <v>United States</v>
      </c>
      <c r="I437" t="str">
        <f>INDEX(product!$A$1:$G$49,MATCH(Orders!D437,product!$A$1:$A$49,0),2)</f>
        <v>Exc</v>
      </c>
      <c r="J437" t="str">
        <f t="shared" si="24"/>
        <v>Excelsa</v>
      </c>
      <c r="K437" s="11" t="str">
        <f>INDEX(product!$A$1:$G$49,MATCH(Orders!D437,product!$A$1:$A$49,0),3)</f>
        <v>M</v>
      </c>
      <c r="L437" t="str">
        <f t="shared" si="25"/>
        <v>Medium</v>
      </c>
      <c r="M437" s="4">
        <f>INDEX(product!$A$1:$G$49,MATCH(Orders!D437,product!$A$1:$A$49,0),4)</f>
        <v>0.5</v>
      </c>
      <c r="N437" s="5">
        <f>INDEX(product!$A$1:$G$49,MATCH(Orders!D437,product!$A$1:$A$49,0),5)</f>
        <v>8.25</v>
      </c>
      <c r="O437" s="5">
        <f t="shared" si="27"/>
        <v>8.25</v>
      </c>
      <c r="P437" s="11">
        <f t="shared" si="26"/>
        <v>0</v>
      </c>
      <c r="Q437" s="11"/>
      <c r="XFD437" s="35" t="s">
        <v>1951</v>
      </c>
    </row>
    <row r="438" spans="1:17 16384:16384" x14ac:dyDescent="0.25">
      <c r="A438" s="1" t="s">
        <v>882</v>
      </c>
      <c r="B438" s="3">
        <v>44631</v>
      </c>
      <c r="C438" s="1" t="s">
        <v>883</v>
      </c>
      <c r="D438" t="s">
        <v>32</v>
      </c>
      <c r="E438" s="13">
        <v>2</v>
      </c>
      <c r="F438" t="str">
        <f>INDEX(customer!A$1:I$1001,MATCH(Orders!C438,customer!A$1:A$1001,0),2)</f>
        <v>Orly Ryland</v>
      </c>
      <c r="G438" s="33" t="str">
        <f>IF(INDEX(customer!A$1:I$1001,MATCH(Orders!C438,customer!A$1:A$1001,0),3)=0,"--",INDEX(customer!A$1:I$1001,MATCH(Orders!C438,customer!A$1:A$1001,0),3))</f>
        <v>orylandc4@deviantart.com</v>
      </c>
      <c r="H438" t="str">
        <f>INDEX(customer!A$1:I$1001,MATCH(Orders!C438,customer!A$1:A$1001,0),7)</f>
        <v>United States</v>
      </c>
      <c r="I438" t="str">
        <f>INDEX(product!$A$1:$G$49,MATCH(Orders!D438,product!$A$1:$A$49,0),2)</f>
        <v>Lib</v>
      </c>
      <c r="J438" t="str">
        <f t="shared" si="24"/>
        <v>Liberica</v>
      </c>
      <c r="K438" s="11" t="str">
        <f>INDEX(product!$A$1:$G$49,MATCH(Orders!D438,product!$A$1:$A$49,0),3)</f>
        <v>L</v>
      </c>
      <c r="L438" t="str">
        <f t="shared" si="25"/>
        <v>Light</v>
      </c>
      <c r="M438" s="4">
        <f>INDEX(product!$A$1:$G$49,MATCH(Orders!D438,product!$A$1:$A$49,0),4)</f>
        <v>0.2</v>
      </c>
      <c r="N438" s="5">
        <f>INDEX(product!$A$1:$G$49,MATCH(Orders!D438,product!$A$1:$A$49,0),5)</f>
        <v>4.7549999999999999</v>
      </c>
      <c r="O438" s="5">
        <f t="shared" si="27"/>
        <v>9.51</v>
      </c>
      <c r="P438" s="11">
        <f t="shared" si="26"/>
        <v>1</v>
      </c>
      <c r="Q438" s="11"/>
      <c r="XFD438" s="35" t="s">
        <v>1942</v>
      </c>
    </row>
    <row r="439" spans="1:17 16384:16384" x14ac:dyDescent="0.25">
      <c r="A439" s="1" t="s">
        <v>884</v>
      </c>
      <c r="B439" s="3">
        <v>44213</v>
      </c>
      <c r="C439" s="1" t="s">
        <v>885</v>
      </c>
      <c r="D439" t="s">
        <v>122</v>
      </c>
      <c r="E439" s="13">
        <v>1</v>
      </c>
      <c r="F439" t="str">
        <f>INDEX(customer!A$1:I$1001,MATCH(Orders!C439,customer!A$1:A$1001,0),2)</f>
        <v>Willabella Abramski</v>
      </c>
      <c r="G439" s="33" t="str">
        <f>IF(INDEX(customer!A$1:I$1001,MATCH(Orders!C439,customer!A$1:A$1001,0),3)=0,"--",INDEX(customer!A$1:I$1001,MATCH(Orders!C439,customer!A$1:A$1001,0),3))</f>
        <v>--</v>
      </c>
      <c r="H439" t="str">
        <f>INDEX(customer!A$1:I$1001,MATCH(Orders!C439,customer!A$1:A$1001,0),7)</f>
        <v>United States</v>
      </c>
      <c r="I439" t="str">
        <f>INDEX(product!$A$1:$G$49,MATCH(Orders!D439,product!$A$1:$A$49,0),2)</f>
        <v>Lib</v>
      </c>
      <c r="J439" t="str">
        <f t="shared" si="24"/>
        <v>Liberica</v>
      </c>
      <c r="K439" s="11" t="str">
        <f>INDEX(product!$A$1:$G$49,MATCH(Orders!D439,product!$A$1:$A$49,0),3)</f>
        <v>D</v>
      </c>
      <c r="L439" t="str">
        <f t="shared" si="25"/>
        <v>Dark</v>
      </c>
      <c r="M439" s="4">
        <f>INDEX(product!$A$1:$G$49,MATCH(Orders!D439,product!$A$1:$A$49,0),4)</f>
        <v>2.5</v>
      </c>
      <c r="N439" s="5">
        <f>INDEX(product!$A$1:$G$49,MATCH(Orders!D439,product!$A$1:$A$49,0),5)</f>
        <v>29.784999999999997</v>
      </c>
      <c r="O439" s="5">
        <f t="shared" si="27"/>
        <v>29.784999999999997</v>
      </c>
      <c r="P439" s="11">
        <f t="shared" si="26"/>
        <v>0</v>
      </c>
      <c r="Q439" s="11"/>
      <c r="XFD439" s="35" t="s">
        <v>1951</v>
      </c>
    </row>
    <row r="440" spans="1:17 16384:16384" x14ac:dyDescent="0.25">
      <c r="A440" s="1" t="s">
        <v>886</v>
      </c>
      <c r="B440" s="3">
        <v>43483</v>
      </c>
      <c r="C440" s="1" t="s">
        <v>887</v>
      </c>
      <c r="D440" t="s">
        <v>136</v>
      </c>
      <c r="E440" s="13">
        <v>2</v>
      </c>
      <c r="F440" t="str">
        <f>INDEX(customer!A$1:I$1001,MATCH(Orders!C440,customer!A$1:A$1001,0),2)</f>
        <v>Morgen Seson</v>
      </c>
      <c r="G440" s="33" t="str">
        <f>IF(INDEX(customer!A$1:I$1001,MATCH(Orders!C440,customer!A$1:A$1001,0),3)=0,"--",INDEX(customer!A$1:I$1001,MATCH(Orders!C440,customer!A$1:A$1001,0),3))</f>
        <v>msesonck@census.gov</v>
      </c>
      <c r="H440" t="str">
        <f>INDEX(customer!A$1:I$1001,MATCH(Orders!C440,customer!A$1:A$1001,0),7)</f>
        <v>United States</v>
      </c>
      <c r="I440" t="str">
        <f>INDEX(product!$A$1:$G$49,MATCH(Orders!D440,product!$A$1:$A$49,0),2)</f>
        <v>Lib</v>
      </c>
      <c r="J440" t="str">
        <f t="shared" si="24"/>
        <v>Liberica</v>
      </c>
      <c r="K440" s="11" t="str">
        <f>INDEX(product!$A$1:$G$49,MATCH(Orders!D440,product!$A$1:$A$49,0),3)</f>
        <v>D</v>
      </c>
      <c r="L440" t="str">
        <f t="shared" si="25"/>
        <v>Dark</v>
      </c>
      <c r="M440" s="4">
        <f>INDEX(product!$A$1:$G$49,MATCH(Orders!D440,product!$A$1:$A$49,0),4)</f>
        <v>0.5</v>
      </c>
      <c r="N440" s="5">
        <f>INDEX(product!$A$1:$G$49,MATCH(Orders!D440,product!$A$1:$A$49,0),5)</f>
        <v>7.77</v>
      </c>
      <c r="O440" s="5">
        <f t="shared" si="27"/>
        <v>15.54</v>
      </c>
      <c r="P440" s="11">
        <f t="shared" si="26"/>
        <v>0</v>
      </c>
      <c r="Q440" s="11"/>
      <c r="XFD440" s="35" t="s">
        <v>1951</v>
      </c>
    </row>
    <row r="441" spans="1:17 16384:16384" x14ac:dyDescent="0.25">
      <c r="A441" s="1" t="s">
        <v>888</v>
      </c>
      <c r="B441" s="3">
        <v>43562</v>
      </c>
      <c r="C441" s="1" t="s">
        <v>889</v>
      </c>
      <c r="D441" t="s">
        <v>189</v>
      </c>
      <c r="E441" s="13">
        <v>4</v>
      </c>
      <c r="F441" t="str">
        <f>INDEX(customer!A$1:I$1001,MATCH(Orders!C441,customer!A$1:A$1001,0),2)</f>
        <v>Chickie Ragless</v>
      </c>
      <c r="G441" s="33" t="str">
        <f>IF(INDEX(customer!A$1:I$1001,MATCH(Orders!C441,customer!A$1:A$1001,0),3)=0,"--",INDEX(customer!A$1:I$1001,MATCH(Orders!C441,customer!A$1:A$1001,0),3))</f>
        <v>craglessc7@webmd.com</v>
      </c>
      <c r="H441" t="str">
        <f>INDEX(customer!A$1:I$1001,MATCH(Orders!C441,customer!A$1:A$1001,0),7)</f>
        <v>Ireland</v>
      </c>
      <c r="I441" t="str">
        <f>INDEX(product!$A$1:$G$49,MATCH(Orders!D441,product!$A$1:$A$49,0),2)</f>
        <v>Exc</v>
      </c>
      <c r="J441" t="str">
        <f t="shared" si="24"/>
        <v>Excelsa</v>
      </c>
      <c r="K441" s="11" t="str">
        <f>INDEX(product!$A$1:$G$49,MATCH(Orders!D441,product!$A$1:$A$49,0),3)</f>
        <v>L</v>
      </c>
      <c r="L441" t="str">
        <f t="shared" si="25"/>
        <v>Light</v>
      </c>
      <c r="M441" s="4">
        <f>INDEX(product!$A$1:$G$49,MATCH(Orders!D441,product!$A$1:$A$49,0),4)</f>
        <v>0.5</v>
      </c>
      <c r="N441" s="5">
        <f>INDEX(product!$A$1:$G$49,MATCH(Orders!D441,product!$A$1:$A$49,0),5)</f>
        <v>8.91</v>
      </c>
      <c r="O441" s="5">
        <f t="shared" si="27"/>
        <v>35.64</v>
      </c>
      <c r="P441" s="11">
        <f t="shared" si="26"/>
        <v>0</v>
      </c>
      <c r="Q441" s="11"/>
      <c r="XFD441" s="35" t="s">
        <v>1951</v>
      </c>
    </row>
    <row r="442" spans="1:17 16384:16384" x14ac:dyDescent="0.25">
      <c r="A442" s="1" t="s">
        <v>890</v>
      </c>
      <c r="B442" s="3">
        <v>44230</v>
      </c>
      <c r="C442" s="1" t="s">
        <v>891</v>
      </c>
      <c r="D442" t="s">
        <v>184</v>
      </c>
      <c r="E442" s="13">
        <v>4</v>
      </c>
      <c r="F442" t="str">
        <f>INDEX(customer!A$1:I$1001,MATCH(Orders!C442,customer!A$1:A$1001,0),2)</f>
        <v>Freda Hollows</v>
      </c>
      <c r="G442" s="33" t="str">
        <f>IF(INDEX(customer!A$1:I$1001,MATCH(Orders!C442,customer!A$1:A$1001,0),3)=0,"--",INDEX(customer!A$1:I$1001,MATCH(Orders!C442,customer!A$1:A$1001,0),3))</f>
        <v>fhollowsc8@blogtalkradio.com</v>
      </c>
      <c r="H442" t="str">
        <f>INDEX(customer!A$1:I$1001,MATCH(Orders!C442,customer!A$1:A$1001,0),7)</f>
        <v>United States</v>
      </c>
      <c r="I442" t="str">
        <f>INDEX(product!$A$1:$G$49,MATCH(Orders!D442,product!$A$1:$A$49,0),2)</f>
        <v>Ara</v>
      </c>
      <c r="J442" t="str">
        <f t="shared" si="24"/>
        <v>Arabica</v>
      </c>
      <c r="K442" s="11" t="str">
        <f>INDEX(product!$A$1:$G$49,MATCH(Orders!D442,product!$A$1:$A$49,0),3)</f>
        <v>M</v>
      </c>
      <c r="L442" t="str">
        <f t="shared" si="25"/>
        <v>Medium</v>
      </c>
      <c r="M442" s="4">
        <f>INDEX(product!$A$1:$G$49,MATCH(Orders!D442,product!$A$1:$A$49,0),4)</f>
        <v>2.5</v>
      </c>
      <c r="N442" s="5">
        <f>INDEX(product!$A$1:$G$49,MATCH(Orders!D442,product!$A$1:$A$49,0),5)</f>
        <v>25.874999999999996</v>
      </c>
      <c r="O442" s="5">
        <f t="shared" si="27"/>
        <v>103.49999999999999</v>
      </c>
      <c r="P442" s="11">
        <f t="shared" si="26"/>
        <v>1</v>
      </c>
      <c r="Q442" s="11"/>
      <c r="XFD442" s="35" t="s">
        <v>1942</v>
      </c>
    </row>
    <row r="443" spans="1:17 16384:16384" x14ac:dyDescent="0.25">
      <c r="A443" s="1" t="s">
        <v>892</v>
      </c>
      <c r="B443" s="3">
        <v>43573</v>
      </c>
      <c r="C443" s="1" t="s">
        <v>893</v>
      </c>
      <c r="D443" t="s">
        <v>258</v>
      </c>
      <c r="E443" s="13">
        <v>3</v>
      </c>
      <c r="F443" t="str">
        <f>INDEX(customer!A$1:I$1001,MATCH(Orders!C443,customer!A$1:A$1001,0),2)</f>
        <v>Livy Lathleiff</v>
      </c>
      <c r="G443" s="33" t="str">
        <f>IF(INDEX(customer!A$1:I$1001,MATCH(Orders!C443,customer!A$1:A$1001,0),3)=0,"--",INDEX(customer!A$1:I$1001,MATCH(Orders!C443,customer!A$1:A$1001,0),3))</f>
        <v>llathleiffc9@nationalgeographic.com</v>
      </c>
      <c r="H443" t="str">
        <f>INDEX(customer!A$1:I$1001,MATCH(Orders!C443,customer!A$1:A$1001,0),7)</f>
        <v>Ireland</v>
      </c>
      <c r="I443" t="str">
        <f>INDEX(product!$A$1:$G$49,MATCH(Orders!D443,product!$A$1:$A$49,0),2)</f>
        <v>Exc</v>
      </c>
      <c r="J443" t="str">
        <f t="shared" si="24"/>
        <v>Excelsa</v>
      </c>
      <c r="K443" s="11" t="str">
        <f>INDEX(product!$A$1:$G$49,MATCH(Orders!D443,product!$A$1:$A$49,0),3)</f>
        <v>D</v>
      </c>
      <c r="L443" t="str">
        <f t="shared" si="25"/>
        <v>Dark</v>
      </c>
      <c r="M443" s="4">
        <f>INDEX(product!$A$1:$G$49,MATCH(Orders!D443,product!$A$1:$A$49,0),4)</f>
        <v>1</v>
      </c>
      <c r="N443" s="5">
        <f>INDEX(product!$A$1:$G$49,MATCH(Orders!D443,product!$A$1:$A$49,0),5)</f>
        <v>12.15</v>
      </c>
      <c r="O443" s="5">
        <f t="shared" si="27"/>
        <v>36.450000000000003</v>
      </c>
      <c r="P443" s="11">
        <f t="shared" si="26"/>
        <v>1</v>
      </c>
      <c r="Q443" s="11"/>
      <c r="XFD443" s="35" t="s">
        <v>1942</v>
      </c>
    </row>
    <row r="444" spans="1:17 16384:16384" x14ac:dyDescent="0.25">
      <c r="A444" s="1" t="s">
        <v>894</v>
      </c>
      <c r="B444" s="3">
        <v>44384</v>
      </c>
      <c r="C444" s="1" t="s">
        <v>895</v>
      </c>
      <c r="D444" t="s">
        <v>170</v>
      </c>
      <c r="E444" s="13">
        <v>5</v>
      </c>
      <c r="F444" t="str">
        <f>INDEX(customer!A$1:I$1001,MATCH(Orders!C444,customer!A$1:A$1001,0),2)</f>
        <v>Koralle Heads</v>
      </c>
      <c r="G444" s="33" t="str">
        <f>IF(INDEX(customer!A$1:I$1001,MATCH(Orders!C444,customer!A$1:A$1001,0),3)=0,"--",INDEX(customer!A$1:I$1001,MATCH(Orders!C444,customer!A$1:A$1001,0),3))</f>
        <v>kheadsca@jalbum.net</v>
      </c>
      <c r="H444" t="str">
        <f>INDEX(customer!A$1:I$1001,MATCH(Orders!C444,customer!A$1:A$1001,0),7)</f>
        <v>United States</v>
      </c>
      <c r="I444" t="str">
        <f>INDEX(product!$A$1:$G$49,MATCH(Orders!D444,product!$A$1:$A$49,0),2)</f>
        <v>Rob</v>
      </c>
      <c r="J444" t="str">
        <f t="shared" si="24"/>
        <v>Robusta</v>
      </c>
      <c r="K444" s="11" t="str">
        <f>INDEX(product!$A$1:$G$49,MATCH(Orders!D444,product!$A$1:$A$49,0),3)</f>
        <v>L</v>
      </c>
      <c r="L444" t="str">
        <f t="shared" si="25"/>
        <v>Light</v>
      </c>
      <c r="M444" s="4">
        <f>INDEX(product!$A$1:$G$49,MATCH(Orders!D444,product!$A$1:$A$49,0),4)</f>
        <v>0.5</v>
      </c>
      <c r="N444" s="5">
        <f>INDEX(product!$A$1:$G$49,MATCH(Orders!D444,product!$A$1:$A$49,0),5)</f>
        <v>7.169999999999999</v>
      </c>
      <c r="O444" s="5">
        <f t="shared" si="27"/>
        <v>35.849999999999994</v>
      </c>
      <c r="P444" s="11">
        <f t="shared" si="26"/>
        <v>0</v>
      </c>
      <c r="Q444" s="11"/>
      <c r="XFD444" s="35" t="s">
        <v>1951</v>
      </c>
    </row>
    <row r="445" spans="1:17 16384:16384" x14ac:dyDescent="0.25">
      <c r="A445" s="1" t="s">
        <v>896</v>
      </c>
      <c r="B445" s="3">
        <v>44250</v>
      </c>
      <c r="C445" s="1" t="s">
        <v>897</v>
      </c>
      <c r="D445" t="s">
        <v>267</v>
      </c>
      <c r="E445" s="13">
        <v>5</v>
      </c>
      <c r="F445" t="str">
        <f>INDEX(customer!A$1:I$1001,MATCH(Orders!C445,customer!A$1:A$1001,0),2)</f>
        <v>Theo Bowne</v>
      </c>
      <c r="G445" s="33" t="str">
        <f>IF(INDEX(customer!A$1:I$1001,MATCH(Orders!C445,customer!A$1:A$1001,0),3)=0,"--",INDEX(customer!A$1:I$1001,MATCH(Orders!C445,customer!A$1:A$1001,0),3))</f>
        <v>tbownecb@unicef.org</v>
      </c>
      <c r="H445" t="str">
        <f>INDEX(customer!A$1:I$1001,MATCH(Orders!C445,customer!A$1:A$1001,0),7)</f>
        <v>Ireland</v>
      </c>
      <c r="I445" t="str">
        <f>INDEX(product!$A$1:$G$49,MATCH(Orders!D445,product!$A$1:$A$49,0),2)</f>
        <v>Exc</v>
      </c>
      <c r="J445" t="str">
        <f t="shared" si="24"/>
        <v>Excelsa</v>
      </c>
      <c r="K445" s="11" t="str">
        <f>INDEX(product!$A$1:$G$49,MATCH(Orders!D445,product!$A$1:$A$49,0),3)</f>
        <v>L</v>
      </c>
      <c r="L445" t="str">
        <f t="shared" si="25"/>
        <v>Light</v>
      </c>
      <c r="M445" s="4">
        <f>INDEX(product!$A$1:$G$49,MATCH(Orders!D445,product!$A$1:$A$49,0),4)</f>
        <v>0.2</v>
      </c>
      <c r="N445" s="5">
        <f>INDEX(product!$A$1:$G$49,MATCH(Orders!D445,product!$A$1:$A$49,0),5)</f>
        <v>4.4550000000000001</v>
      </c>
      <c r="O445" s="5">
        <f t="shared" si="27"/>
        <v>22.274999999999999</v>
      </c>
      <c r="P445" s="11">
        <f t="shared" si="26"/>
        <v>1</v>
      </c>
      <c r="Q445" s="11"/>
      <c r="XFD445" s="35" t="s">
        <v>1942</v>
      </c>
    </row>
    <row r="446" spans="1:17 16384:16384" x14ac:dyDescent="0.25">
      <c r="A446" s="1" t="s">
        <v>898</v>
      </c>
      <c r="B446" s="3">
        <v>44418</v>
      </c>
      <c r="C446" s="1" t="s">
        <v>899</v>
      </c>
      <c r="D446" t="s">
        <v>77</v>
      </c>
      <c r="E446" s="13">
        <v>6</v>
      </c>
      <c r="F446" t="str">
        <f>INDEX(customer!A$1:I$1001,MATCH(Orders!C446,customer!A$1:A$1001,0),2)</f>
        <v>Rasia Jacquemard</v>
      </c>
      <c r="G446" s="33" t="str">
        <f>IF(INDEX(customer!A$1:I$1001,MATCH(Orders!C446,customer!A$1:A$1001,0),3)=0,"--",INDEX(customer!A$1:I$1001,MATCH(Orders!C446,customer!A$1:A$1001,0),3))</f>
        <v>rjacquemardcc@acquirethisname.com</v>
      </c>
      <c r="H446" t="str">
        <f>INDEX(customer!A$1:I$1001,MATCH(Orders!C446,customer!A$1:A$1001,0),7)</f>
        <v>Ireland</v>
      </c>
      <c r="I446" t="str">
        <f>INDEX(product!$A$1:$G$49,MATCH(Orders!D446,product!$A$1:$A$49,0),2)</f>
        <v>Exc</v>
      </c>
      <c r="J446" t="str">
        <f t="shared" si="24"/>
        <v>Excelsa</v>
      </c>
      <c r="K446" s="11" t="str">
        <f>INDEX(product!$A$1:$G$49,MATCH(Orders!D446,product!$A$1:$A$49,0),3)</f>
        <v>M</v>
      </c>
      <c r="L446" t="str">
        <f t="shared" si="25"/>
        <v>Medium</v>
      </c>
      <c r="M446" s="4">
        <f>INDEX(product!$A$1:$G$49,MATCH(Orders!D446,product!$A$1:$A$49,0),4)</f>
        <v>0.2</v>
      </c>
      <c r="N446" s="5">
        <f>INDEX(product!$A$1:$G$49,MATCH(Orders!D446,product!$A$1:$A$49,0),5)</f>
        <v>4.125</v>
      </c>
      <c r="O446" s="5">
        <f t="shared" si="27"/>
        <v>24.75</v>
      </c>
      <c r="P446" s="11">
        <f t="shared" si="26"/>
        <v>0</v>
      </c>
      <c r="Q446" s="11"/>
      <c r="XFD446" s="35" t="s">
        <v>1951</v>
      </c>
    </row>
    <row r="447" spans="1:17 16384:16384" x14ac:dyDescent="0.25">
      <c r="A447" s="1" t="s">
        <v>900</v>
      </c>
      <c r="B447" s="3">
        <v>43784</v>
      </c>
      <c r="C447" s="1" t="s">
        <v>901</v>
      </c>
      <c r="D447" t="s">
        <v>210</v>
      </c>
      <c r="E447" s="13">
        <v>2</v>
      </c>
      <c r="F447" t="str">
        <f>INDEX(customer!A$1:I$1001,MATCH(Orders!C447,customer!A$1:A$1001,0),2)</f>
        <v>Kizzie Warman</v>
      </c>
      <c r="G447" s="33" t="str">
        <f>IF(INDEX(customer!A$1:I$1001,MATCH(Orders!C447,customer!A$1:A$1001,0),3)=0,"--",INDEX(customer!A$1:I$1001,MATCH(Orders!C447,customer!A$1:A$1001,0),3))</f>
        <v>kwarmancd@printfriendly.com</v>
      </c>
      <c r="H447" t="str">
        <f>INDEX(customer!A$1:I$1001,MATCH(Orders!C447,customer!A$1:A$1001,0),7)</f>
        <v>Ireland</v>
      </c>
      <c r="I447" t="str">
        <f>INDEX(product!$A$1:$G$49,MATCH(Orders!D447,product!$A$1:$A$49,0),2)</f>
        <v>Lib</v>
      </c>
      <c r="J447" t="str">
        <f t="shared" si="24"/>
        <v>Liberica</v>
      </c>
      <c r="K447" s="11" t="str">
        <f>INDEX(product!$A$1:$G$49,MATCH(Orders!D447,product!$A$1:$A$49,0),3)</f>
        <v>M</v>
      </c>
      <c r="L447" t="str">
        <f t="shared" si="25"/>
        <v>Medium</v>
      </c>
      <c r="M447" s="4">
        <f>INDEX(product!$A$1:$G$49,MATCH(Orders!D447,product!$A$1:$A$49,0),4)</f>
        <v>2.5</v>
      </c>
      <c r="N447" s="5">
        <f>INDEX(product!$A$1:$G$49,MATCH(Orders!D447,product!$A$1:$A$49,0),5)</f>
        <v>33.464999999999996</v>
      </c>
      <c r="O447" s="5">
        <f t="shared" si="27"/>
        <v>66.929999999999993</v>
      </c>
      <c r="P447" s="11">
        <f t="shared" si="26"/>
        <v>1</v>
      </c>
      <c r="Q447" s="11"/>
      <c r="XFD447" s="35" t="s">
        <v>1942</v>
      </c>
    </row>
    <row r="448" spans="1:17 16384:16384" x14ac:dyDescent="0.25">
      <c r="A448" s="1" t="s">
        <v>902</v>
      </c>
      <c r="B448" s="3">
        <v>43816</v>
      </c>
      <c r="C448" s="1" t="s">
        <v>903</v>
      </c>
      <c r="D448" t="s">
        <v>91</v>
      </c>
      <c r="E448" s="13">
        <v>1</v>
      </c>
      <c r="F448" t="str">
        <f>INDEX(customer!A$1:I$1001,MATCH(Orders!C448,customer!A$1:A$1001,0),2)</f>
        <v>Wain Cholomin</v>
      </c>
      <c r="G448" s="33" t="str">
        <f>IF(INDEX(customer!A$1:I$1001,MATCH(Orders!C448,customer!A$1:A$1001,0),3)=0,"--",INDEX(customer!A$1:I$1001,MATCH(Orders!C448,customer!A$1:A$1001,0),3))</f>
        <v>wcholomince@about.com</v>
      </c>
      <c r="H448" t="str">
        <f>INDEX(customer!A$1:I$1001,MATCH(Orders!C448,customer!A$1:A$1001,0),7)</f>
        <v>United Kingdom</v>
      </c>
      <c r="I448" t="str">
        <f>INDEX(product!$A$1:$G$49,MATCH(Orders!D448,product!$A$1:$A$49,0),2)</f>
        <v>Lib</v>
      </c>
      <c r="J448" t="str">
        <f t="shared" si="24"/>
        <v>Liberica</v>
      </c>
      <c r="K448" s="11" t="str">
        <f>INDEX(product!$A$1:$G$49,MATCH(Orders!D448,product!$A$1:$A$49,0),3)</f>
        <v>M</v>
      </c>
      <c r="L448" t="str">
        <f t="shared" si="25"/>
        <v>Medium</v>
      </c>
      <c r="M448" s="4">
        <f>INDEX(product!$A$1:$G$49,MATCH(Orders!D448,product!$A$1:$A$49,0),4)</f>
        <v>0.5</v>
      </c>
      <c r="N448" s="5">
        <f>INDEX(product!$A$1:$G$49,MATCH(Orders!D448,product!$A$1:$A$49,0),5)</f>
        <v>8.73</v>
      </c>
      <c r="O448" s="5">
        <f t="shared" si="27"/>
        <v>8.73</v>
      </c>
      <c r="P448" s="11">
        <f t="shared" si="26"/>
        <v>1</v>
      </c>
      <c r="Q448" s="11"/>
      <c r="XFD448" s="35" t="s">
        <v>1942</v>
      </c>
    </row>
    <row r="449" spans="1:17 16384:16384" x14ac:dyDescent="0.25">
      <c r="A449" s="1" t="s">
        <v>904</v>
      </c>
      <c r="B449" s="3">
        <v>43908</v>
      </c>
      <c r="C449" s="1" t="s">
        <v>905</v>
      </c>
      <c r="D449" t="s">
        <v>35</v>
      </c>
      <c r="E449" s="13">
        <v>3</v>
      </c>
      <c r="F449" t="str">
        <f>INDEX(customer!A$1:I$1001,MATCH(Orders!C449,customer!A$1:A$1001,0),2)</f>
        <v>Arleen Braidman</v>
      </c>
      <c r="G449" s="33" t="str">
        <f>IF(INDEX(customer!A$1:I$1001,MATCH(Orders!C449,customer!A$1:A$1001,0),3)=0,"--",INDEX(customer!A$1:I$1001,MATCH(Orders!C449,customer!A$1:A$1001,0),3))</f>
        <v>abraidmancf@census.gov</v>
      </c>
      <c r="H449" t="str">
        <f>INDEX(customer!A$1:I$1001,MATCH(Orders!C449,customer!A$1:A$1001,0),7)</f>
        <v>United States</v>
      </c>
      <c r="I449" t="str">
        <f>INDEX(product!$A$1:$G$49,MATCH(Orders!D449,product!$A$1:$A$49,0),2)</f>
        <v>Rob</v>
      </c>
      <c r="J449" t="str">
        <f t="shared" si="24"/>
        <v>Robusta</v>
      </c>
      <c r="K449" s="11" t="str">
        <f>INDEX(product!$A$1:$G$49,MATCH(Orders!D449,product!$A$1:$A$49,0),3)</f>
        <v>M</v>
      </c>
      <c r="L449" t="str">
        <f t="shared" si="25"/>
        <v>Medium</v>
      </c>
      <c r="M449" s="4">
        <f>INDEX(product!$A$1:$G$49,MATCH(Orders!D449,product!$A$1:$A$49,0),4)</f>
        <v>0.5</v>
      </c>
      <c r="N449" s="5">
        <f>INDEX(product!$A$1:$G$49,MATCH(Orders!D449,product!$A$1:$A$49,0),5)</f>
        <v>5.97</v>
      </c>
      <c r="O449" s="5">
        <f t="shared" si="27"/>
        <v>17.91</v>
      </c>
      <c r="P449" s="11">
        <f t="shared" si="26"/>
        <v>0</v>
      </c>
      <c r="Q449" s="11"/>
      <c r="XFD449" s="35" t="s">
        <v>1951</v>
      </c>
    </row>
    <row r="450" spans="1:17 16384:16384" x14ac:dyDescent="0.25">
      <c r="A450" s="1" t="s">
        <v>906</v>
      </c>
      <c r="B450" s="3">
        <v>44718</v>
      </c>
      <c r="C450" s="1" t="s">
        <v>907</v>
      </c>
      <c r="D450" t="s">
        <v>170</v>
      </c>
      <c r="E450" s="13">
        <v>1</v>
      </c>
      <c r="F450" t="str">
        <f>INDEX(customer!A$1:I$1001,MATCH(Orders!C450,customer!A$1:A$1001,0),2)</f>
        <v>Pru Durban</v>
      </c>
      <c r="G450" s="33" t="str">
        <f>IF(INDEX(customer!A$1:I$1001,MATCH(Orders!C450,customer!A$1:A$1001,0),3)=0,"--",INDEX(customer!A$1:I$1001,MATCH(Orders!C450,customer!A$1:A$1001,0),3))</f>
        <v>pdurbancg@symantec.com</v>
      </c>
      <c r="H450" t="str">
        <f>INDEX(customer!A$1:I$1001,MATCH(Orders!C450,customer!A$1:A$1001,0),7)</f>
        <v>Ireland</v>
      </c>
      <c r="I450" t="str">
        <f>INDEX(product!$A$1:$G$49,MATCH(Orders!D450,product!$A$1:$A$49,0),2)</f>
        <v>Rob</v>
      </c>
      <c r="J450" t="str">
        <f t="shared" ref="J450:J513" si="28">VLOOKUP(I450,Y$1048570:Z$1048573,2,FALSE)</f>
        <v>Robusta</v>
      </c>
      <c r="K450" s="11" t="str">
        <f>INDEX(product!$A$1:$G$49,MATCH(Orders!D450,product!$A$1:$A$49,0),3)</f>
        <v>L</v>
      </c>
      <c r="L450" t="str">
        <f t="shared" ref="L450:L513" si="29">VLOOKUP(K450,AA$1048570:AB$1048572,2,FALSE)</f>
        <v>Light</v>
      </c>
      <c r="M450" s="4">
        <f>INDEX(product!$A$1:$G$49,MATCH(Orders!D450,product!$A$1:$A$49,0),4)</f>
        <v>0.5</v>
      </c>
      <c r="N450" s="5">
        <f>INDEX(product!$A$1:$G$49,MATCH(Orders!D450,product!$A$1:$A$49,0),5)</f>
        <v>7.169999999999999</v>
      </c>
      <c r="O450" s="5">
        <f t="shared" si="27"/>
        <v>7.169999999999999</v>
      </c>
      <c r="P450" s="11">
        <f t="shared" ref="P450:P513" si="30">IF(XFD450="Yes",1,0)</f>
        <v>0</v>
      </c>
      <c r="Q450" s="11"/>
      <c r="XFD450" s="35" t="s">
        <v>1951</v>
      </c>
    </row>
    <row r="451" spans="1:17 16384:16384" x14ac:dyDescent="0.25">
      <c r="A451" s="1" t="s">
        <v>908</v>
      </c>
      <c r="B451" s="3">
        <v>44336</v>
      </c>
      <c r="C451" s="1" t="s">
        <v>909</v>
      </c>
      <c r="D451" t="s">
        <v>114</v>
      </c>
      <c r="E451" s="13">
        <v>2</v>
      </c>
      <c r="F451" t="str">
        <f>INDEX(customer!A$1:I$1001,MATCH(Orders!C451,customer!A$1:A$1001,0),2)</f>
        <v>Antone Harrold</v>
      </c>
      <c r="G451" s="33" t="str">
        <f>IF(INDEX(customer!A$1:I$1001,MATCH(Orders!C451,customer!A$1:A$1001,0),3)=0,"--",INDEX(customer!A$1:I$1001,MATCH(Orders!C451,customer!A$1:A$1001,0),3))</f>
        <v>aharroldch@miibeian.gov.cn</v>
      </c>
      <c r="H451" t="str">
        <f>INDEX(customer!A$1:I$1001,MATCH(Orders!C451,customer!A$1:A$1001,0),7)</f>
        <v>United States</v>
      </c>
      <c r="I451" t="str">
        <f>INDEX(product!$A$1:$G$49,MATCH(Orders!D451,product!$A$1:$A$49,0),2)</f>
        <v>Rob</v>
      </c>
      <c r="J451" t="str">
        <f t="shared" si="28"/>
        <v>Robusta</v>
      </c>
      <c r="K451" s="11" t="str">
        <f>INDEX(product!$A$1:$G$49,MATCH(Orders!D451,product!$A$1:$A$49,0),3)</f>
        <v>D</v>
      </c>
      <c r="L451" t="str">
        <f t="shared" si="29"/>
        <v>Dark</v>
      </c>
      <c r="M451" s="4">
        <f>INDEX(product!$A$1:$G$49,MATCH(Orders!D451,product!$A$1:$A$49,0),4)</f>
        <v>0.2</v>
      </c>
      <c r="N451" s="5">
        <f>INDEX(product!$A$1:$G$49,MATCH(Orders!D451,product!$A$1:$A$49,0),5)</f>
        <v>2.6849999999999996</v>
      </c>
      <c r="O451" s="5">
        <f t="shared" ref="O451:O514" si="31">N451*E451</f>
        <v>5.3699999999999992</v>
      </c>
      <c r="P451" s="11">
        <f t="shared" si="30"/>
        <v>0</v>
      </c>
      <c r="Q451" s="11"/>
      <c r="XFD451" s="35" t="s">
        <v>1951</v>
      </c>
    </row>
    <row r="452" spans="1:17 16384:16384" x14ac:dyDescent="0.25">
      <c r="A452" s="1" t="s">
        <v>910</v>
      </c>
      <c r="B452" s="3">
        <v>44207</v>
      </c>
      <c r="C452" s="1" t="s">
        <v>911</v>
      </c>
      <c r="D452" t="s">
        <v>32</v>
      </c>
      <c r="E452" s="13">
        <v>5</v>
      </c>
      <c r="F452" t="str">
        <f>INDEX(customer!A$1:I$1001,MATCH(Orders!C452,customer!A$1:A$1001,0),2)</f>
        <v>Sim Pamphilon</v>
      </c>
      <c r="G452" s="33" t="str">
        <f>IF(INDEX(customer!A$1:I$1001,MATCH(Orders!C452,customer!A$1:A$1001,0),3)=0,"--",INDEX(customer!A$1:I$1001,MATCH(Orders!C452,customer!A$1:A$1001,0),3))</f>
        <v>spamphilonci@mlb.com</v>
      </c>
      <c r="H452" t="str">
        <f>INDEX(customer!A$1:I$1001,MATCH(Orders!C452,customer!A$1:A$1001,0),7)</f>
        <v>Ireland</v>
      </c>
      <c r="I452" t="str">
        <f>INDEX(product!$A$1:$G$49,MATCH(Orders!D452,product!$A$1:$A$49,0),2)</f>
        <v>Lib</v>
      </c>
      <c r="J452" t="str">
        <f t="shared" si="28"/>
        <v>Liberica</v>
      </c>
      <c r="K452" s="11" t="str">
        <f>INDEX(product!$A$1:$G$49,MATCH(Orders!D452,product!$A$1:$A$49,0),3)</f>
        <v>L</v>
      </c>
      <c r="L452" t="str">
        <f t="shared" si="29"/>
        <v>Light</v>
      </c>
      <c r="M452" s="4">
        <f>INDEX(product!$A$1:$G$49,MATCH(Orders!D452,product!$A$1:$A$49,0),4)</f>
        <v>0.2</v>
      </c>
      <c r="N452" s="5">
        <f>INDEX(product!$A$1:$G$49,MATCH(Orders!D452,product!$A$1:$A$49,0),5)</f>
        <v>4.7549999999999999</v>
      </c>
      <c r="O452" s="5">
        <f t="shared" si="31"/>
        <v>23.774999999999999</v>
      </c>
      <c r="P452" s="11">
        <f t="shared" si="30"/>
        <v>0</v>
      </c>
      <c r="Q452" s="11"/>
      <c r="XFD452" s="35" t="s">
        <v>1951</v>
      </c>
    </row>
    <row r="453" spans="1:17 16384:16384" x14ac:dyDescent="0.25">
      <c r="A453" s="1" t="s">
        <v>912</v>
      </c>
      <c r="B453" s="3">
        <v>43518</v>
      </c>
      <c r="C453" s="1" t="s">
        <v>913</v>
      </c>
      <c r="D453" t="s">
        <v>48</v>
      </c>
      <c r="E453" s="13">
        <v>2</v>
      </c>
      <c r="F453" t="str">
        <f>INDEX(customer!A$1:I$1001,MATCH(Orders!C453,customer!A$1:A$1001,0),2)</f>
        <v>Mohandis Spurden</v>
      </c>
      <c r="G453" s="33" t="str">
        <f>IF(INDEX(customer!A$1:I$1001,MATCH(Orders!C453,customer!A$1:A$1001,0),3)=0,"--",INDEX(customer!A$1:I$1001,MATCH(Orders!C453,customer!A$1:A$1001,0),3))</f>
        <v>mspurdencj@exblog.jp</v>
      </c>
      <c r="H453" t="str">
        <f>INDEX(customer!A$1:I$1001,MATCH(Orders!C453,customer!A$1:A$1001,0),7)</f>
        <v>United States</v>
      </c>
      <c r="I453" t="str">
        <f>INDEX(product!$A$1:$G$49,MATCH(Orders!D453,product!$A$1:$A$49,0),2)</f>
        <v>Rob</v>
      </c>
      <c r="J453" t="str">
        <f t="shared" si="28"/>
        <v>Robusta</v>
      </c>
      <c r="K453" s="11" t="str">
        <f>INDEX(product!$A$1:$G$49,MATCH(Orders!D453,product!$A$1:$A$49,0),3)</f>
        <v>D</v>
      </c>
      <c r="L453" t="str">
        <f t="shared" si="29"/>
        <v>Dark</v>
      </c>
      <c r="M453" s="4">
        <f>INDEX(product!$A$1:$G$49,MATCH(Orders!D453,product!$A$1:$A$49,0),4)</f>
        <v>2.5</v>
      </c>
      <c r="N453" s="5">
        <f>INDEX(product!$A$1:$G$49,MATCH(Orders!D453,product!$A$1:$A$49,0),5)</f>
        <v>20.584999999999997</v>
      </c>
      <c r="O453" s="5">
        <f t="shared" si="31"/>
        <v>41.169999999999995</v>
      </c>
      <c r="P453" s="11">
        <f t="shared" si="30"/>
        <v>1</v>
      </c>
      <c r="Q453" s="11"/>
      <c r="XFD453" s="35" t="s">
        <v>1942</v>
      </c>
    </row>
    <row r="454" spans="1:17 16384:16384" x14ac:dyDescent="0.25">
      <c r="A454" s="1" t="s">
        <v>914</v>
      </c>
      <c r="B454" s="3">
        <v>44524</v>
      </c>
      <c r="C454" s="1" t="s">
        <v>887</v>
      </c>
      <c r="D454" t="s">
        <v>128</v>
      </c>
      <c r="E454" s="13">
        <v>3</v>
      </c>
      <c r="F454" t="str">
        <f>INDEX(customer!A$1:I$1001,MATCH(Orders!C454,customer!A$1:A$1001,0),2)</f>
        <v>Morgen Seson</v>
      </c>
      <c r="G454" s="33" t="str">
        <f>IF(INDEX(customer!A$1:I$1001,MATCH(Orders!C454,customer!A$1:A$1001,0),3)=0,"--",INDEX(customer!A$1:I$1001,MATCH(Orders!C454,customer!A$1:A$1001,0),3))</f>
        <v>msesonck@census.gov</v>
      </c>
      <c r="H454" t="str">
        <f>INDEX(customer!A$1:I$1001,MATCH(Orders!C454,customer!A$1:A$1001,0),7)</f>
        <v>United States</v>
      </c>
      <c r="I454" t="str">
        <f>INDEX(product!$A$1:$G$49,MATCH(Orders!D454,product!$A$1:$A$49,0),2)</f>
        <v>Ara</v>
      </c>
      <c r="J454" t="str">
        <f t="shared" si="28"/>
        <v>Arabica</v>
      </c>
      <c r="K454" s="11" t="str">
        <f>INDEX(product!$A$1:$G$49,MATCH(Orders!D454,product!$A$1:$A$49,0),3)</f>
        <v>L</v>
      </c>
      <c r="L454" t="str">
        <f t="shared" si="29"/>
        <v>Light</v>
      </c>
      <c r="M454" s="4">
        <f>INDEX(product!$A$1:$G$49,MATCH(Orders!D454,product!$A$1:$A$49,0),4)</f>
        <v>0.2</v>
      </c>
      <c r="N454" s="5">
        <f>INDEX(product!$A$1:$G$49,MATCH(Orders!D454,product!$A$1:$A$49,0),5)</f>
        <v>3.8849999999999998</v>
      </c>
      <c r="O454" s="5">
        <f t="shared" si="31"/>
        <v>11.654999999999999</v>
      </c>
      <c r="P454" s="11">
        <f t="shared" si="30"/>
        <v>0</v>
      </c>
      <c r="Q454" s="11"/>
      <c r="XFD454" s="35" t="s">
        <v>1951</v>
      </c>
    </row>
    <row r="455" spans="1:17 16384:16384" x14ac:dyDescent="0.25">
      <c r="A455" s="1" t="s">
        <v>915</v>
      </c>
      <c r="B455" s="3">
        <v>44579</v>
      </c>
      <c r="C455" s="1" t="s">
        <v>916</v>
      </c>
      <c r="D455" t="s">
        <v>96</v>
      </c>
      <c r="E455" s="13">
        <v>4</v>
      </c>
      <c r="F455" t="str">
        <f>INDEX(customer!A$1:I$1001,MATCH(Orders!C455,customer!A$1:A$1001,0),2)</f>
        <v>Nalani Pirrone</v>
      </c>
      <c r="G455" s="33" t="str">
        <f>IF(INDEX(customer!A$1:I$1001,MATCH(Orders!C455,customer!A$1:A$1001,0),3)=0,"--",INDEX(customer!A$1:I$1001,MATCH(Orders!C455,customer!A$1:A$1001,0),3))</f>
        <v>npirronecl@weibo.com</v>
      </c>
      <c r="H455" t="str">
        <f>INDEX(customer!A$1:I$1001,MATCH(Orders!C455,customer!A$1:A$1001,0),7)</f>
        <v>United States</v>
      </c>
      <c r="I455" t="str">
        <f>INDEX(product!$A$1:$G$49,MATCH(Orders!D455,product!$A$1:$A$49,0),2)</f>
        <v>Lib</v>
      </c>
      <c r="J455" t="str">
        <f t="shared" si="28"/>
        <v>Liberica</v>
      </c>
      <c r="K455" s="11" t="str">
        <f>INDEX(product!$A$1:$G$49,MATCH(Orders!D455,product!$A$1:$A$49,0),3)</f>
        <v>L</v>
      </c>
      <c r="L455" t="str">
        <f t="shared" si="29"/>
        <v>Light</v>
      </c>
      <c r="M455" s="4">
        <f>INDEX(product!$A$1:$G$49,MATCH(Orders!D455,product!$A$1:$A$49,0),4)</f>
        <v>0.5</v>
      </c>
      <c r="N455" s="5">
        <f>INDEX(product!$A$1:$G$49,MATCH(Orders!D455,product!$A$1:$A$49,0),5)</f>
        <v>9.51</v>
      </c>
      <c r="O455" s="5">
        <f t="shared" si="31"/>
        <v>38.04</v>
      </c>
      <c r="P455" s="11">
        <f t="shared" si="30"/>
        <v>0</v>
      </c>
      <c r="Q455" s="11"/>
      <c r="XFD455" s="35" t="s">
        <v>1951</v>
      </c>
    </row>
    <row r="456" spans="1:17 16384:16384" x14ac:dyDescent="0.25">
      <c r="A456" s="1" t="s">
        <v>917</v>
      </c>
      <c r="B456" s="3">
        <v>44421</v>
      </c>
      <c r="C456" s="1" t="s">
        <v>918</v>
      </c>
      <c r="D456" t="s">
        <v>48</v>
      </c>
      <c r="E456" s="13">
        <v>4</v>
      </c>
      <c r="F456" t="str">
        <f>INDEX(customer!A$1:I$1001,MATCH(Orders!C456,customer!A$1:A$1001,0),2)</f>
        <v>Reube Cawley</v>
      </c>
      <c r="G456" s="33" t="str">
        <f>IF(INDEX(customer!A$1:I$1001,MATCH(Orders!C456,customer!A$1:A$1001,0),3)=0,"--",INDEX(customer!A$1:I$1001,MATCH(Orders!C456,customer!A$1:A$1001,0),3))</f>
        <v>rcawleycm@yellowbook.com</v>
      </c>
      <c r="H456" t="str">
        <f>INDEX(customer!A$1:I$1001,MATCH(Orders!C456,customer!A$1:A$1001,0),7)</f>
        <v>Ireland</v>
      </c>
      <c r="I456" t="str">
        <f>INDEX(product!$A$1:$G$49,MATCH(Orders!D456,product!$A$1:$A$49,0),2)</f>
        <v>Rob</v>
      </c>
      <c r="J456" t="str">
        <f t="shared" si="28"/>
        <v>Robusta</v>
      </c>
      <c r="K456" s="11" t="str">
        <f>INDEX(product!$A$1:$G$49,MATCH(Orders!D456,product!$A$1:$A$49,0),3)</f>
        <v>D</v>
      </c>
      <c r="L456" t="str">
        <f t="shared" si="29"/>
        <v>Dark</v>
      </c>
      <c r="M456" s="4">
        <f>INDEX(product!$A$1:$G$49,MATCH(Orders!D456,product!$A$1:$A$49,0),4)</f>
        <v>2.5</v>
      </c>
      <c r="N456" s="5">
        <f>INDEX(product!$A$1:$G$49,MATCH(Orders!D456,product!$A$1:$A$49,0),5)</f>
        <v>20.584999999999997</v>
      </c>
      <c r="O456" s="5">
        <f t="shared" si="31"/>
        <v>82.339999999999989</v>
      </c>
      <c r="P456" s="11">
        <f t="shared" si="30"/>
        <v>1</v>
      </c>
      <c r="Q456" s="11"/>
      <c r="XFD456" s="35" t="s">
        <v>1942</v>
      </c>
    </row>
    <row r="457" spans="1:17 16384:16384" x14ac:dyDescent="0.25">
      <c r="A457" s="1" t="s">
        <v>919</v>
      </c>
      <c r="B457" s="3">
        <v>43841</v>
      </c>
      <c r="C457" s="1" t="s">
        <v>920</v>
      </c>
      <c r="D457" t="s">
        <v>32</v>
      </c>
      <c r="E457" s="13">
        <v>2</v>
      </c>
      <c r="F457" t="str">
        <f>INDEX(customer!A$1:I$1001,MATCH(Orders!C457,customer!A$1:A$1001,0),2)</f>
        <v>Stan Barribal</v>
      </c>
      <c r="G457" s="33" t="str">
        <f>IF(INDEX(customer!A$1:I$1001,MATCH(Orders!C457,customer!A$1:A$1001,0),3)=0,"--",INDEX(customer!A$1:I$1001,MATCH(Orders!C457,customer!A$1:A$1001,0),3))</f>
        <v>sbarribalcn@microsoft.com</v>
      </c>
      <c r="H457" t="str">
        <f>INDEX(customer!A$1:I$1001,MATCH(Orders!C457,customer!A$1:A$1001,0),7)</f>
        <v>Ireland</v>
      </c>
      <c r="I457" t="str">
        <f>INDEX(product!$A$1:$G$49,MATCH(Orders!D457,product!$A$1:$A$49,0),2)</f>
        <v>Lib</v>
      </c>
      <c r="J457" t="str">
        <f t="shared" si="28"/>
        <v>Liberica</v>
      </c>
      <c r="K457" s="11" t="str">
        <f>INDEX(product!$A$1:$G$49,MATCH(Orders!D457,product!$A$1:$A$49,0),3)</f>
        <v>L</v>
      </c>
      <c r="L457" t="str">
        <f t="shared" si="29"/>
        <v>Light</v>
      </c>
      <c r="M457" s="4">
        <f>INDEX(product!$A$1:$G$49,MATCH(Orders!D457,product!$A$1:$A$49,0),4)</f>
        <v>0.2</v>
      </c>
      <c r="N457" s="5">
        <f>INDEX(product!$A$1:$G$49,MATCH(Orders!D457,product!$A$1:$A$49,0),5)</f>
        <v>4.7549999999999999</v>
      </c>
      <c r="O457" s="5">
        <f t="shared" si="31"/>
        <v>9.51</v>
      </c>
      <c r="P457" s="11">
        <f t="shared" si="30"/>
        <v>1</v>
      </c>
      <c r="Q457" s="11"/>
      <c r="XFD457" s="35" t="s">
        <v>1942</v>
      </c>
    </row>
    <row r="458" spans="1:17 16384:16384" x14ac:dyDescent="0.25">
      <c r="A458" s="1" t="s">
        <v>921</v>
      </c>
      <c r="B458" s="3">
        <v>44017</v>
      </c>
      <c r="C458" s="1" t="s">
        <v>922</v>
      </c>
      <c r="D458" t="s">
        <v>48</v>
      </c>
      <c r="E458" s="13">
        <v>2</v>
      </c>
      <c r="F458" t="str">
        <f>INDEX(customer!A$1:I$1001,MATCH(Orders!C458,customer!A$1:A$1001,0),2)</f>
        <v>Agnes Adamides</v>
      </c>
      <c r="G458" s="33" t="str">
        <f>IF(INDEX(customer!A$1:I$1001,MATCH(Orders!C458,customer!A$1:A$1001,0),3)=0,"--",INDEX(customer!A$1:I$1001,MATCH(Orders!C458,customer!A$1:A$1001,0),3))</f>
        <v>aadamidesco@bizjournals.com</v>
      </c>
      <c r="H458" t="str">
        <f>INDEX(customer!A$1:I$1001,MATCH(Orders!C458,customer!A$1:A$1001,0),7)</f>
        <v>United Kingdom</v>
      </c>
      <c r="I458" t="str">
        <f>INDEX(product!$A$1:$G$49,MATCH(Orders!D458,product!$A$1:$A$49,0),2)</f>
        <v>Rob</v>
      </c>
      <c r="J458" t="str">
        <f t="shared" si="28"/>
        <v>Robusta</v>
      </c>
      <c r="K458" s="11" t="str">
        <f>INDEX(product!$A$1:$G$49,MATCH(Orders!D458,product!$A$1:$A$49,0),3)</f>
        <v>D</v>
      </c>
      <c r="L458" t="str">
        <f t="shared" si="29"/>
        <v>Dark</v>
      </c>
      <c r="M458" s="4">
        <f>INDEX(product!$A$1:$G$49,MATCH(Orders!D458,product!$A$1:$A$49,0),4)</f>
        <v>2.5</v>
      </c>
      <c r="N458" s="5">
        <f>INDEX(product!$A$1:$G$49,MATCH(Orders!D458,product!$A$1:$A$49,0),5)</f>
        <v>20.584999999999997</v>
      </c>
      <c r="O458" s="5">
        <f t="shared" si="31"/>
        <v>41.169999999999995</v>
      </c>
      <c r="P458" s="11">
        <f t="shared" si="30"/>
        <v>0</v>
      </c>
      <c r="Q458" s="11"/>
      <c r="XFD458" s="35" t="s">
        <v>1951</v>
      </c>
    </row>
    <row r="459" spans="1:17 16384:16384" x14ac:dyDescent="0.25">
      <c r="A459" s="1" t="s">
        <v>923</v>
      </c>
      <c r="B459" s="3">
        <v>43671</v>
      </c>
      <c r="C459" s="1" t="s">
        <v>924</v>
      </c>
      <c r="D459" t="s">
        <v>96</v>
      </c>
      <c r="E459" s="13">
        <v>5</v>
      </c>
      <c r="F459" t="str">
        <f>INDEX(customer!A$1:I$1001,MATCH(Orders!C459,customer!A$1:A$1001,0),2)</f>
        <v>Carmelita Thowes</v>
      </c>
      <c r="G459" s="33" t="str">
        <f>IF(INDEX(customer!A$1:I$1001,MATCH(Orders!C459,customer!A$1:A$1001,0),3)=0,"--",INDEX(customer!A$1:I$1001,MATCH(Orders!C459,customer!A$1:A$1001,0),3))</f>
        <v>cthowescp@craigslist.org</v>
      </c>
      <c r="H459" t="str">
        <f>INDEX(customer!A$1:I$1001,MATCH(Orders!C459,customer!A$1:A$1001,0),7)</f>
        <v>United States</v>
      </c>
      <c r="I459" t="str">
        <f>INDEX(product!$A$1:$G$49,MATCH(Orders!D459,product!$A$1:$A$49,0),2)</f>
        <v>Lib</v>
      </c>
      <c r="J459" t="str">
        <f t="shared" si="28"/>
        <v>Liberica</v>
      </c>
      <c r="K459" s="11" t="str">
        <f>INDEX(product!$A$1:$G$49,MATCH(Orders!D459,product!$A$1:$A$49,0),3)</f>
        <v>L</v>
      </c>
      <c r="L459" t="str">
        <f t="shared" si="29"/>
        <v>Light</v>
      </c>
      <c r="M459" s="4">
        <f>INDEX(product!$A$1:$G$49,MATCH(Orders!D459,product!$A$1:$A$49,0),4)</f>
        <v>0.5</v>
      </c>
      <c r="N459" s="5">
        <f>INDEX(product!$A$1:$G$49,MATCH(Orders!D459,product!$A$1:$A$49,0),5)</f>
        <v>9.51</v>
      </c>
      <c r="O459" s="5">
        <f t="shared" si="31"/>
        <v>47.55</v>
      </c>
      <c r="P459" s="11">
        <f t="shared" si="30"/>
        <v>0</v>
      </c>
      <c r="Q459" s="11"/>
      <c r="XFD459" s="35" t="s">
        <v>1951</v>
      </c>
    </row>
    <row r="460" spans="1:17 16384:16384" x14ac:dyDescent="0.25">
      <c r="A460" s="1" t="s">
        <v>925</v>
      </c>
      <c r="B460" s="3">
        <v>44707</v>
      </c>
      <c r="C460" s="1" t="s">
        <v>926</v>
      </c>
      <c r="D460" t="s">
        <v>74</v>
      </c>
      <c r="E460" s="13">
        <v>4</v>
      </c>
      <c r="F460" t="str">
        <f>INDEX(customer!A$1:I$1001,MATCH(Orders!C460,customer!A$1:A$1001,0),2)</f>
        <v>Rodolfo Willoway</v>
      </c>
      <c r="G460" s="33" t="str">
        <f>IF(INDEX(customer!A$1:I$1001,MATCH(Orders!C460,customer!A$1:A$1001,0),3)=0,"--",INDEX(customer!A$1:I$1001,MATCH(Orders!C460,customer!A$1:A$1001,0),3))</f>
        <v>rwillowaycq@admin.ch</v>
      </c>
      <c r="H460" t="str">
        <f>INDEX(customer!A$1:I$1001,MATCH(Orders!C460,customer!A$1:A$1001,0),7)</f>
        <v>United States</v>
      </c>
      <c r="I460" t="str">
        <f>INDEX(product!$A$1:$G$49,MATCH(Orders!D460,product!$A$1:$A$49,0),2)</f>
        <v>Ara</v>
      </c>
      <c r="J460" t="str">
        <f t="shared" si="28"/>
        <v>Arabica</v>
      </c>
      <c r="K460" s="11" t="str">
        <f>INDEX(product!$A$1:$G$49,MATCH(Orders!D460,product!$A$1:$A$49,0),3)</f>
        <v>M</v>
      </c>
      <c r="L460" t="str">
        <f t="shared" si="29"/>
        <v>Medium</v>
      </c>
      <c r="M460" s="4">
        <f>INDEX(product!$A$1:$G$49,MATCH(Orders!D460,product!$A$1:$A$49,0),4)</f>
        <v>1</v>
      </c>
      <c r="N460" s="5">
        <f>INDEX(product!$A$1:$G$49,MATCH(Orders!D460,product!$A$1:$A$49,0),5)</f>
        <v>11.25</v>
      </c>
      <c r="O460" s="5">
        <f t="shared" si="31"/>
        <v>45</v>
      </c>
      <c r="P460" s="11">
        <f t="shared" si="30"/>
        <v>0</v>
      </c>
      <c r="Q460" s="11"/>
      <c r="XFD460" s="35" t="s">
        <v>1951</v>
      </c>
    </row>
    <row r="461" spans="1:17 16384:16384" x14ac:dyDescent="0.25">
      <c r="A461" s="1" t="s">
        <v>927</v>
      </c>
      <c r="B461" s="3">
        <v>43840</v>
      </c>
      <c r="C461" s="1" t="s">
        <v>928</v>
      </c>
      <c r="D461" t="s">
        <v>32</v>
      </c>
      <c r="E461" s="13">
        <v>5</v>
      </c>
      <c r="F461" t="str">
        <f>INDEX(customer!A$1:I$1001,MATCH(Orders!C461,customer!A$1:A$1001,0),2)</f>
        <v>Alvis Elwin</v>
      </c>
      <c r="G461" s="33" t="str">
        <f>IF(INDEX(customer!A$1:I$1001,MATCH(Orders!C461,customer!A$1:A$1001,0),3)=0,"--",INDEX(customer!A$1:I$1001,MATCH(Orders!C461,customer!A$1:A$1001,0),3))</f>
        <v>aelwincr@privacy.gov.au</v>
      </c>
      <c r="H461" t="str">
        <f>INDEX(customer!A$1:I$1001,MATCH(Orders!C461,customer!A$1:A$1001,0),7)</f>
        <v>United States</v>
      </c>
      <c r="I461" t="str">
        <f>INDEX(product!$A$1:$G$49,MATCH(Orders!D461,product!$A$1:$A$49,0),2)</f>
        <v>Lib</v>
      </c>
      <c r="J461" t="str">
        <f t="shared" si="28"/>
        <v>Liberica</v>
      </c>
      <c r="K461" s="11" t="str">
        <f>INDEX(product!$A$1:$G$49,MATCH(Orders!D461,product!$A$1:$A$49,0),3)</f>
        <v>L</v>
      </c>
      <c r="L461" t="str">
        <f t="shared" si="29"/>
        <v>Light</v>
      </c>
      <c r="M461" s="4">
        <f>INDEX(product!$A$1:$G$49,MATCH(Orders!D461,product!$A$1:$A$49,0),4)</f>
        <v>0.2</v>
      </c>
      <c r="N461" s="5">
        <f>INDEX(product!$A$1:$G$49,MATCH(Orders!D461,product!$A$1:$A$49,0),5)</f>
        <v>4.7549999999999999</v>
      </c>
      <c r="O461" s="5">
        <f t="shared" si="31"/>
        <v>23.774999999999999</v>
      </c>
      <c r="P461" s="11">
        <f t="shared" si="30"/>
        <v>0</v>
      </c>
      <c r="Q461" s="11"/>
      <c r="XFD461" s="35" t="s">
        <v>1951</v>
      </c>
    </row>
    <row r="462" spans="1:17 16384:16384" x14ac:dyDescent="0.25">
      <c r="A462" s="1" t="s">
        <v>929</v>
      </c>
      <c r="B462" s="3">
        <v>43602</v>
      </c>
      <c r="C462" s="1" t="s">
        <v>930</v>
      </c>
      <c r="D462" t="s">
        <v>159</v>
      </c>
      <c r="E462" s="13">
        <v>3</v>
      </c>
      <c r="F462" t="str">
        <f>INDEX(customer!A$1:I$1001,MATCH(Orders!C462,customer!A$1:A$1001,0),2)</f>
        <v>Araldo Bilbrook</v>
      </c>
      <c r="G462" s="33" t="str">
        <f>IF(INDEX(customer!A$1:I$1001,MATCH(Orders!C462,customer!A$1:A$1001,0),3)=0,"--",INDEX(customer!A$1:I$1001,MATCH(Orders!C462,customer!A$1:A$1001,0),3))</f>
        <v>abilbrookcs@booking.com</v>
      </c>
      <c r="H462" t="str">
        <f>INDEX(customer!A$1:I$1001,MATCH(Orders!C462,customer!A$1:A$1001,0),7)</f>
        <v>Ireland</v>
      </c>
      <c r="I462" t="str">
        <f>INDEX(product!$A$1:$G$49,MATCH(Orders!D462,product!$A$1:$A$49,0),2)</f>
        <v>Rob</v>
      </c>
      <c r="J462" t="str">
        <f t="shared" si="28"/>
        <v>Robusta</v>
      </c>
      <c r="K462" s="11" t="str">
        <f>INDEX(product!$A$1:$G$49,MATCH(Orders!D462,product!$A$1:$A$49,0),3)</f>
        <v>D</v>
      </c>
      <c r="L462" t="str">
        <f t="shared" si="29"/>
        <v>Dark</v>
      </c>
      <c r="M462" s="4">
        <f>INDEX(product!$A$1:$G$49,MATCH(Orders!D462,product!$A$1:$A$49,0),4)</f>
        <v>0.5</v>
      </c>
      <c r="N462" s="5">
        <f>INDEX(product!$A$1:$G$49,MATCH(Orders!D462,product!$A$1:$A$49,0),5)</f>
        <v>5.3699999999999992</v>
      </c>
      <c r="O462" s="5">
        <f t="shared" si="31"/>
        <v>16.11</v>
      </c>
      <c r="P462" s="11">
        <f t="shared" si="30"/>
        <v>1</v>
      </c>
      <c r="Q462" s="11"/>
      <c r="XFD462" s="35" t="s">
        <v>1942</v>
      </c>
    </row>
    <row r="463" spans="1:17 16384:16384" x14ac:dyDescent="0.25">
      <c r="A463" s="1" t="s">
        <v>931</v>
      </c>
      <c r="B463" s="3">
        <v>44036</v>
      </c>
      <c r="C463" s="1" t="s">
        <v>932</v>
      </c>
      <c r="D463" t="s">
        <v>114</v>
      </c>
      <c r="E463" s="13">
        <v>4</v>
      </c>
      <c r="F463" t="str">
        <f>INDEX(customer!A$1:I$1001,MATCH(Orders!C463,customer!A$1:A$1001,0),2)</f>
        <v>Ransell McKall</v>
      </c>
      <c r="G463" s="33" t="str">
        <f>IF(INDEX(customer!A$1:I$1001,MATCH(Orders!C463,customer!A$1:A$1001,0),3)=0,"--",INDEX(customer!A$1:I$1001,MATCH(Orders!C463,customer!A$1:A$1001,0),3))</f>
        <v>rmckallct@sakura.ne.jp</v>
      </c>
      <c r="H463" t="str">
        <f>INDEX(customer!A$1:I$1001,MATCH(Orders!C463,customer!A$1:A$1001,0),7)</f>
        <v>United Kingdom</v>
      </c>
      <c r="I463" t="str">
        <f>INDEX(product!$A$1:$G$49,MATCH(Orders!D463,product!$A$1:$A$49,0),2)</f>
        <v>Rob</v>
      </c>
      <c r="J463" t="str">
        <f t="shared" si="28"/>
        <v>Robusta</v>
      </c>
      <c r="K463" s="11" t="str">
        <f>INDEX(product!$A$1:$G$49,MATCH(Orders!D463,product!$A$1:$A$49,0),3)</f>
        <v>D</v>
      </c>
      <c r="L463" t="str">
        <f t="shared" si="29"/>
        <v>Dark</v>
      </c>
      <c r="M463" s="4">
        <f>INDEX(product!$A$1:$G$49,MATCH(Orders!D463,product!$A$1:$A$49,0),4)</f>
        <v>0.2</v>
      </c>
      <c r="N463" s="5">
        <f>INDEX(product!$A$1:$G$49,MATCH(Orders!D463,product!$A$1:$A$49,0),5)</f>
        <v>2.6849999999999996</v>
      </c>
      <c r="O463" s="5">
        <f t="shared" si="31"/>
        <v>10.739999999999998</v>
      </c>
      <c r="P463" s="11">
        <f t="shared" si="30"/>
        <v>1</v>
      </c>
      <c r="Q463" s="11"/>
      <c r="XFD463" s="35" t="s">
        <v>1942</v>
      </c>
    </row>
    <row r="464" spans="1:17 16384:16384" x14ac:dyDescent="0.25">
      <c r="A464" s="1" t="s">
        <v>933</v>
      </c>
      <c r="B464" s="3">
        <v>44124</v>
      </c>
      <c r="C464" s="1" t="s">
        <v>934</v>
      </c>
      <c r="D464" t="s">
        <v>40</v>
      </c>
      <c r="E464" s="13">
        <v>5</v>
      </c>
      <c r="F464" t="str">
        <f>INDEX(customer!A$1:I$1001,MATCH(Orders!C464,customer!A$1:A$1001,0),2)</f>
        <v>Borg Daile</v>
      </c>
      <c r="G464" s="33" t="str">
        <f>IF(INDEX(customer!A$1:I$1001,MATCH(Orders!C464,customer!A$1:A$1001,0),3)=0,"--",INDEX(customer!A$1:I$1001,MATCH(Orders!C464,customer!A$1:A$1001,0),3))</f>
        <v>bdailecu@vistaprint.com</v>
      </c>
      <c r="H464" t="str">
        <f>INDEX(customer!A$1:I$1001,MATCH(Orders!C464,customer!A$1:A$1001,0),7)</f>
        <v>United States</v>
      </c>
      <c r="I464" t="str">
        <f>INDEX(product!$A$1:$G$49,MATCH(Orders!D464,product!$A$1:$A$49,0),2)</f>
        <v>Ara</v>
      </c>
      <c r="J464" t="str">
        <f t="shared" si="28"/>
        <v>Arabica</v>
      </c>
      <c r="K464" s="11" t="str">
        <f>INDEX(product!$A$1:$G$49,MATCH(Orders!D464,product!$A$1:$A$49,0),3)</f>
        <v>D</v>
      </c>
      <c r="L464" t="str">
        <f t="shared" si="29"/>
        <v>Dark</v>
      </c>
      <c r="M464" s="4">
        <f>INDEX(product!$A$1:$G$49,MATCH(Orders!D464,product!$A$1:$A$49,0),4)</f>
        <v>1</v>
      </c>
      <c r="N464" s="5">
        <f>INDEX(product!$A$1:$G$49,MATCH(Orders!D464,product!$A$1:$A$49,0),5)</f>
        <v>9.9499999999999993</v>
      </c>
      <c r="O464" s="5">
        <f t="shared" si="31"/>
        <v>49.75</v>
      </c>
      <c r="P464" s="11">
        <f t="shared" si="30"/>
        <v>1</v>
      </c>
      <c r="Q464" s="11"/>
      <c r="XFD464" s="35" t="s">
        <v>1942</v>
      </c>
    </row>
    <row r="465" spans="1:17 16384:16384" x14ac:dyDescent="0.25">
      <c r="A465" s="1" t="s">
        <v>935</v>
      </c>
      <c r="B465" s="3">
        <v>43730</v>
      </c>
      <c r="C465" s="1" t="s">
        <v>936</v>
      </c>
      <c r="D465" t="s">
        <v>22</v>
      </c>
      <c r="E465" s="13">
        <v>2</v>
      </c>
      <c r="F465" t="str">
        <f>INDEX(customer!A$1:I$1001,MATCH(Orders!C465,customer!A$1:A$1001,0),2)</f>
        <v>Adolphe Treherne</v>
      </c>
      <c r="G465" s="33" t="str">
        <f>IF(INDEX(customer!A$1:I$1001,MATCH(Orders!C465,customer!A$1:A$1001,0),3)=0,"--",INDEX(customer!A$1:I$1001,MATCH(Orders!C465,customer!A$1:A$1001,0),3))</f>
        <v>atrehernecv@state.tx.us</v>
      </c>
      <c r="H465" t="str">
        <f>INDEX(customer!A$1:I$1001,MATCH(Orders!C465,customer!A$1:A$1001,0),7)</f>
        <v>Ireland</v>
      </c>
      <c r="I465" t="str">
        <f>INDEX(product!$A$1:$G$49,MATCH(Orders!D465,product!$A$1:$A$49,0),2)</f>
        <v>Exc</v>
      </c>
      <c r="J465" t="str">
        <f t="shared" si="28"/>
        <v>Excelsa</v>
      </c>
      <c r="K465" s="11" t="str">
        <f>INDEX(product!$A$1:$G$49,MATCH(Orders!D465,product!$A$1:$A$49,0),3)</f>
        <v>M</v>
      </c>
      <c r="L465" t="str">
        <f t="shared" si="29"/>
        <v>Medium</v>
      </c>
      <c r="M465" s="4">
        <f>INDEX(product!$A$1:$G$49,MATCH(Orders!D465,product!$A$1:$A$49,0),4)</f>
        <v>1</v>
      </c>
      <c r="N465" s="5">
        <f>INDEX(product!$A$1:$G$49,MATCH(Orders!D465,product!$A$1:$A$49,0),5)</f>
        <v>13.75</v>
      </c>
      <c r="O465" s="5">
        <f t="shared" si="31"/>
        <v>27.5</v>
      </c>
      <c r="P465" s="11">
        <f t="shared" si="30"/>
        <v>0</v>
      </c>
      <c r="Q465" s="11"/>
      <c r="XFD465" s="35" t="s">
        <v>1951</v>
      </c>
    </row>
    <row r="466" spans="1:17 16384:16384" x14ac:dyDescent="0.25">
      <c r="A466" s="1" t="s">
        <v>937</v>
      </c>
      <c r="B466" s="3">
        <v>43989</v>
      </c>
      <c r="C466" s="1" t="s">
        <v>938</v>
      </c>
      <c r="D466" t="s">
        <v>122</v>
      </c>
      <c r="E466" s="13">
        <v>4</v>
      </c>
      <c r="F466" t="str">
        <f>INDEX(customer!A$1:I$1001,MATCH(Orders!C466,customer!A$1:A$1001,0),2)</f>
        <v>Annetta Brentnall</v>
      </c>
      <c r="G466" s="33" t="str">
        <f>IF(INDEX(customer!A$1:I$1001,MATCH(Orders!C466,customer!A$1:A$1001,0),3)=0,"--",INDEX(customer!A$1:I$1001,MATCH(Orders!C466,customer!A$1:A$1001,0),3))</f>
        <v>abrentnallcw@biglobe.ne.jp</v>
      </c>
      <c r="H466" t="str">
        <f>INDEX(customer!A$1:I$1001,MATCH(Orders!C466,customer!A$1:A$1001,0),7)</f>
        <v>United Kingdom</v>
      </c>
      <c r="I466" t="str">
        <f>INDEX(product!$A$1:$G$49,MATCH(Orders!D466,product!$A$1:$A$49,0),2)</f>
        <v>Lib</v>
      </c>
      <c r="J466" t="str">
        <f t="shared" si="28"/>
        <v>Liberica</v>
      </c>
      <c r="K466" s="11" t="str">
        <f>INDEX(product!$A$1:$G$49,MATCH(Orders!D466,product!$A$1:$A$49,0),3)</f>
        <v>D</v>
      </c>
      <c r="L466" t="str">
        <f t="shared" si="29"/>
        <v>Dark</v>
      </c>
      <c r="M466" s="4">
        <f>INDEX(product!$A$1:$G$49,MATCH(Orders!D466,product!$A$1:$A$49,0),4)</f>
        <v>2.5</v>
      </c>
      <c r="N466" s="5">
        <f>INDEX(product!$A$1:$G$49,MATCH(Orders!D466,product!$A$1:$A$49,0),5)</f>
        <v>29.784999999999997</v>
      </c>
      <c r="O466" s="5">
        <f t="shared" si="31"/>
        <v>119.13999999999999</v>
      </c>
      <c r="P466" s="11">
        <f t="shared" si="30"/>
        <v>0</v>
      </c>
      <c r="Q466" s="11"/>
      <c r="XFD466" s="35" t="s">
        <v>1951</v>
      </c>
    </row>
    <row r="467" spans="1:17 16384:16384" x14ac:dyDescent="0.25">
      <c r="A467" s="1" t="s">
        <v>939</v>
      </c>
      <c r="B467" s="3">
        <v>43814</v>
      </c>
      <c r="C467" s="1" t="s">
        <v>940</v>
      </c>
      <c r="D467" t="s">
        <v>48</v>
      </c>
      <c r="E467" s="13">
        <v>1</v>
      </c>
      <c r="F467" t="str">
        <f>INDEX(customer!A$1:I$1001,MATCH(Orders!C467,customer!A$1:A$1001,0),2)</f>
        <v>Dick Drinkall</v>
      </c>
      <c r="G467" s="33" t="str">
        <f>IF(INDEX(customer!A$1:I$1001,MATCH(Orders!C467,customer!A$1:A$1001,0),3)=0,"--",INDEX(customer!A$1:I$1001,MATCH(Orders!C467,customer!A$1:A$1001,0),3))</f>
        <v>ddrinkallcx@psu.edu</v>
      </c>
      <c r="H467" t="str">
        <f>INDEX(customer!A$1:I$1001,MATCH(Orders!C467,customer!A$1:A$1001,0),7)</f>
        <v>United States</v>
      </c>
      <c r="I467" t="str">
        <f>INDEX(product!$A$1:$G$49,MATCH(Orders!D467,product!$A$1:$A$49,0),2)</f>
        <v>Rob</v>
      </c>
      <c r="J467" t="str">
        <f t="shared" si="28"/>
        <v>Robusta</v>
      </c>
      <c r="K467" s="11" t="str">
        <f>INDEX(product!$A$1:$G$49,MATCH(Orders!D467,product!$A$1:$A$49,0),3)</f>
        <v>D</v>
      </c>
      <c r="L467" t="str">
        <f t="shared" si="29"/>
        <v>Dark</v>
      </c>
      <c r="M467" s="4">
        <f>INDEX(product!$A$1:$G$49,MATCH(Orders!D467,product!$A$1:$A$49,0),4)</f>
        <v>2.5</v>
      </c>
      <c r="N467" s="5">
        <f>INDEX(product!$A$1:$G$49,MATCH(Orders!D467,product!$A$1:$A$49,0),5)</f>
        <v>20.584999999999997</v>
      </c>
      <c r="O467" s="5">
        <f t="shared" si="31"/>
        <v>20.584999999999997</v>
      </c>
      <c r="P467" s="11">
        <f t="shared" si="30"/>
        <v>1</v>
      </c>
      <c r="Q467" s="11"/>
      <c r="XFD467" s="35" t="s">
        <v>1942</v>
      </c>
    </row>
    <row r="468" spans="1:17 16384:16384" x14ac:dyDescent="0.25">
      <c r="A468" s="1" t="s">
        <v>941</v>
      </c>
      <c r="B468" s="3">
        <v>44171</v>
      </c>
      <c r="C468" s="1" t="s">
        <v>942</v>
      </c>
      <c r="D468" t="s">
        <v>67</v>
      </c>
      <c r="E468" s="13">
        <v>3</v>
      </c>
      <c r="F468" t="str">
        <f>INDEX(customer!A$1:I$1001,MATCH(Orders!C468,customer!A$1:A$1001,0),2)</f>
        <v>Dagny Kornel</v>
      </c>
      <c r="G468" s="33" t="str">
        <f>IF(INDEX(customer!A$1:I$1001,MATCH(Orders!C468,customer!A$1:A$1001,0),3)=0,"--",INDEX(customer!A$1:I$1001,MATCH(Orders!C468,customer!A$1:A$1001,0),3))</f>
        <v>dkornelcy@cyberchimps.com</v>
      </c>
      <c r="H468" t="str">
        <f>INDEX(customer!A$1:I$1001,MATCH(Orders!C468,customer!A$1:A$1001,0),7)</f>
        <v>United States</v>
      </c>
      <c r="I468" t="str">
        <f>INDEX(product!$A$1:$G$49,MATCH(Orders!D468,product!$A$1:$A$49,0),2)</f>
        <v>Ara</v>
      </c>
      <c r="J468" t="str">
        <f t="shared" si="28"/>
        <v>Arabica</v>
      </c>
      <c r="K468" s="11" t="str">
        <f>INDEX(product!$A$1:$G$49,MATCH(Orders!D468,product!$A$1:$A$49,0),3)</f>
        <v>D</v>
      </c>
      <c r="L468" t="str">
        <f t="shared" si="29"/>
        <v>Dark</v>
      </c>
      <c r="M468" s="4">
        <f>INDEX(product!$A$1:$G$49,MATCH(Orders!D468,product!$A$1:$A$49,0),4)</f>
        <v>0.2</v>
      </c>
      <c r="N468" s="5">
        <f>INDEX(product!$A$1:$G$49,MATCH(Orders!D468,product!$A$1:$A$49,0),5)</f>
        <v>2.9849999999999999</v>
      </c>
      <c r="O468" s="5">
        <f t="shared" si="31"/>
        <v>8.9550000000000001</v>
      </c>
      <c r="P468" s="11">
        <f t="shared" si="30"/>
        <v>1</v>
      </c>
      <c r="Q468" s="11"/>
      <c r="XFD468" s="35" t="s">
        <v>1942</v>
      </c>
    </row>
    <row r="469" spans="1:17 16384:16384" x14ac:dyDescent="0.25">
      <c r="A469" s="1" t="s">
        <v>943</v>
      </c>
      <c r="B469" s="3">
        <v>44536</v>
      </c>
      <c r="C469" s="1" t="s">
        <v>944</v>
      </c>
      <c r="D469" t="s">
        <v>85</v>
      </c>
      <c r="E469" s="13">
        <v>1</v>
      </c>
      <c r="F469" t="str">
        <f>INDEX(customer!A$1:I$1001,MATCH(Orders!C469,customer!A$1:A$1001,0),2)</f>
        <v>Rhona Lequeux</v>
      </c>
      <c r="G469" s="33" t="str">
        <f>IF(INDEX(customer!A$1:I$1001,MATCH(Orders!C469,customer!A$1:A$1001,0),3)=0,"--",INDEX(customer!A$1:I$1001,MATCH(Orders!C469,customer!A$1:A$1001,0),3))</f>
        <v>rlequeuxcz@newyorker.com</v>
      </c>
      <c r="H469" t="str">
        <f>INDEX(customer!A$1:I$1001,MATCH(Orders!C469,customer!A$1:A$1001,0),7)</f>
        <v>United States</v>
      </c>
      <c r="I469" t="str">
        <f>INDEX(product!$A$1:$G$49,MATCH(Orders!D469,product!$A$1:$A$49,0),2)</f>
        <v>Ara</v>
      </c>
      <c r="J469" t="str">
        <f t="shared" si="28"/>
        <v>Arabica</v>
      </c>
      <c r="K469" s="11" t="str">
        <f>INDEX(product!$A$1:$G$49,MATCH(Orders!D469,product!$A$1:$A$49,0),3)</f>
        <v>D</v>
      </c>
      <c r="L469" t="str">
        <f t="shared" si="29"/>
        <v>Dark</v>
      </c>
      <c r="M469" s="4">
        <f>INDEX(product!$A$1:$G$49,MATCH(Orders!D469,product!$A$1:$A$49,0),4)</f>
        <v>0.5</v>
      </c>
      <c r="N469" s="5">
        <f>INDEX(product!$A$1:$G$49,MATCH(Orders!D469,product!$A$1:$A$49,0),5)</f>
        <v>5.97</v>
      </c>
      <c r="O469" s="5">
        <f t="shared" si="31"/>
        <v>5.97</v>
      </c>
      <c r="P469" s="11">
        <f t="shared" si="30"/>
        <v>0</v>
      </c>
      <c r="Q469" s="11"/>
      <c r="XFD469" s="35" t="s">
        <v>1951</v>
      </c>
    </row>
    <row r="470" spans="1:17 16384:16384" x14ac:dyDescent="0.25">
      <c r="A470" s="1" t="s">
        <v>945</v>
      </c>
      <c r="B470" s="3">
        <v>44023</v>
      </c>
      <c r="C470" s="1" t="s">
        <v>946</v>
      </c>
      <c r="D470" t="s">
        <v>22</v>
      </c>
      <c r="E470" s="13">
        <v>3</v>
      </c>
      <c r="F470" t="str">
        <f>INDEX(customer!A$1:I$1001,MATCH(Orders!C470,customer!A$1:A$1001,0),2)</f>
        <v>Julius Mccaull</v>
      </c>
      <c r="G470" s="33" t="str">
        <f>IF(INDEX(customer!A$1:I$1001,MATCH(Orders!C470,customer!A$1:A$1001,0),3)=0,"--",INDEX(customer!A$1:I$1001,MATCH(Orders!C470,customer!A$1:A$1001,0),3))</f>
        <v>jmccaulld0@parallels.com</v>
      </c>
      <c r="H470" t="str">
        <f>INDEX(customer!A$1:I$1001,MATCH(Orders!C470,customer!A$1:A$1001,0),7)</f>
        <v>United States</v>
      </c>
      <c r="I470" t="str">
        <f>INDEX(product!$A$1:$G$49,MATCH(Orders!D470,product!$A$1:$A$49,0),2)</f>
        <v>Exc</v>
      </c>
      <c r="J470" t="str">
        <f t="shared" si="28"/>
        <v>Excelsa</v>
      </c>
      <c r="K470" s="11" t="str">
        <f>INDEX(product!$A$1:$G$49,MATCH(Orders!D470,product!$A$1:$A$49,0),3)</f>
        <v>M</v>
      </c>
      <c r="L470" t="str">
        <f t="shared" si="29"/>
        <v>Medium</v>
      </c>
      <c r="M470" s="4">
        <f>INDEX(product!$A$1:$G$49,MATCH(Orders!D470,product!$A$1:$A$49,0),4)</f>
        <v>1</v>
      </c>
      <c r="N470" s="5">
        <f>INDEX(product!$A$1:$G$49,MATCH(Orders!D470,product!$A$1:$A$49,0),5)</f>
        <v>13.75</v>
      </c>
      <c r="O470" s="5">
        <f t="shared" si="31"/>
        <v>41.25</v>
      </c>
      <c r="P470" s="11">
        <f t="shared" si="30"/>
        <v>1</v>
      </c>
      <c r="Q470" s="11"/>
      <c r="XFD470" s="35" t="s">
        <v>1942</v>
      </c>
    </row>
    <row r="471" spans="1:17 16384:16384" x14ac:dyDescent="0.25">
      <c r="A471" s="1" t="s">
        <v>947</v>
      </c>
      <c r="B471" s="3">
        <v>44375</v>
      </c>
      <c r="C471" s="1" t="s">
        <v>948</v>
      </c>
      <c r="D471" t="s">
        <v>267</v>
      </c>
      <c r="E471" s="13">
        <v>5</v>
      </c>
      <c r="F471" t="str">
        <f>INDEX(customer!A$1:I$1001,MATCH(Orders!C471,customer!A$1:A$1001,0),2)</f>
        <v>Ailey Brash</v>
      </c>
      <c r="G471" s="33" t="str">
        <f>IF(INDEX(customer!A$1:I$1001,MATCH(Orders!C471,customer!A$1:A$1001,0),3)=0,"--",INDEX(customer!A$1:I$1001,MATCH(Orders!C471,customer!A$1:A$1001,0),3))</f>
        <v>abrashda@plala.or.jp</v>
      </c>
      <c r="H471" t="str">
        <f>INDEX(customer!A$1:I$1001,MATCH(Orders!C471,customer!A$1:A$1001,0),7)</f>
        <v>United States</v>
      </c>
      <c r="I471" t="str">
        <f>INDEX(product!$A$1:$G$49,MATCH(Orders!D471,product!$A$1:$A$49,0),2)</f>
        <v>Exc</v>
      </c>
      <c r="J471" t="str">
        <f t="shared" si="28"/>
        <v>Excelsa</v>
      </c>
      <c r="K471" s="11" t="str">
        <f>INDEX(product!$A$1:$G$49,MATCH(Orders!D471,product!$A$1:$A$49,0),3)</f>
        <v>L</v>
      </c>
      <c r="L471" t="str">
        <f t="shared" si="29"/>
        <v>Light</v>
      </c>
      <c r="M471" s="4">
        <f>INDEX(product!$A$1:$G$49,MATCH(Orders!D471,product!$A$1:$A$49,0),4)</f>
        <v>0.2</v>
      </c>
      <c r="N471" s="5">
        <f>INDEX(product!$A$1:$G$49,MATCH(Orders!D471,product!$A$1:$A$49,0),5)</f>
        <v>4.4550000000000001</v>
      </c>
      <c r="O471" s="5">
        <f t="shared" si="31"/>
        <v>22.274999999999999</v>
      </c>
      <c r="P471" s="11">
        <f t="shared" si="30"/>
        <v>1</v>
      </c>
      <c r="Q471" s="11"/>
      <c r="XFD471" s="35" t="s">
        <v>1942</v>
      </c>
    </row>
    <row r="472" spans="1:17 16384:16384" x14ac:dyDescent="0.25">
      <c r="A472" s="1" t="s">
        <v>949</v>
      </c>
      <c r="B472" s="3">
        <v>44656</v>
      </c>
      <c r="C472" s="1" t="s">
        <v>950</v>
      </c>
      <c r="D472" t="s">
        <v>80</v>
      </c>
      <c r="E472" s="13">
        <v>1</v>
      </c>
      <c r="F472" t="str">
        <f>INDEX(customer!A$1:I$1001,MATCH(Orders!C472,customer!A$1:A$1001,0),2)</f>
        <v>Alberto Hutchinson</v>
      </c>
      <c r="G472" s="33" t="str">
        <f>IF(INDEX(customer!A$1:I$1001,MATCH(Orders!C472,customer!A$1:A$1001,0),3)=0,"--",INDEX(customer!A$1:I$1001,MATCH(Orders!C472,customer!A$1:A$1001,0),3))</f>
        <v>ahutchinsond2@imgur.com</v>
      </c>
      <c r="H472" t="str">
        <f>INDEX(customer!A$1:I$1001,MATCH(Orders!C472,customer!A$1:A$1001,0),7)</f>
        <v>United States</v>
      </c>
      <c r="I472" t="str">
        <f>INDEX(product!$A$1:$G$49,MATCH(Orders!D472,product!$A$1:$A$49,0),2)</f>
        <v>Ara</v>
      </c>
      <c r="J472" t="str">
        <f t="shared" si="28"/>
        <v>Arabica</v>
      </c>
      <c r="K472" s="11" t="str">
        <f>INDEX(product!$A$1:$G$49,MATCH(Orders!D472,product!$A$1:$A$49,0),3)</f>
        <v>M</v>
      </c>
      <c r="L472" t="str">
        <f t="shared" si="29"/>
        <v>Medium</v>
      </c>
      <c r="M472" s="4">
        <f>INDEX(product!$A$1:$G$49,MATCH(Orders!D472,product!$A$1:$A$49,0),4)</f>
        <v>0.5</v>
      </c>
      <c r="N472" s="5">
        <f>INDEX(product!$A$1:$G$49,MATCH(Orders!D472,product!$A$1:$A$49,0),5)</f>
        <v>6.75</v>
      </c>
      <c r="O472" s="5">
        <f t="shared" si="31"/>
        <v>6.75</v>
      </c>
      <c r="P472" s="11">
        <f t="shared" si="30"/>
        <v>1</v>
      </c>
      <c r="Q472" s="11"/>
      <c r="XFD472" s="35" t="s">
        <v>1942</v>
      </c>
    </row>
    <row r="473" spans="1:17 16384:16384" x14ac:dyDescent="0.25">
      <c r="A473" s="1" t="s">
        <v>951</v>
      </c>
      <c r="B473" s="3">
        <v>44644</v>
      </c>
      <c r="C473" s="1" t="s">
        <v>952</v>
      </c>
      <c r="D473" t="s">
        <v>210</v>
      </c>
      <c r="E473" s="13">
        <v>4</v>
      </c>
      <c r="F473" t="str">
        <f>INDEX(customer!A$1:I$1001,MATCH(Orders!C473,customer!A$1:A$1001,0),2)</f>
        <v>Lamond Gheeraert</v>
      </c>
      <c r="G473" s="33" t="str">
        <f>IF(INDEX(customer!A$1:I$1001,MATCH(Orders!C473,customer!A$1:A$1001,0),3)=0,"--",INDEX(customer!A$1:I$1001,MATCH(Orders!C473,customer!A$1:A$1001,0),3))</f>
        <v>--</v>
      </c>
      <c r="H473" t="str">
        <f>INDEX(customer!A$1:I$1001,MATCH(Orders!C473,customer!A$1:A$1001,0),7)</f>
        <v>United States</v>
      </c>
      <c r="I473" t="str">
        <f>INDEX(product!$A$1:$G$49,MATCH(Orders!D473,product!$A$1:$A$49,0),2)</f>
        <v>Lib</v>
      </c>
      <c r="J473" t="str">
        <f t="shared" si="28"/>
        <v>Liberica</v>
      </c>
      <c r="K473" s="11" t="str">
        <f>INDEX(product!$A$1:$G$49,MATCH(Orders!D473,product!$A$1:$A$49,0),3)</f>
        <v>M</v>
      </c>
      <c r="L473" t="str">
        <f t="shared" si="29"/>
        <v>Medium</v>
      </c>
      <c r="M473" s="4">
        <f>INDEX(product!$A$1:$G$49,MATCH(Orders!D473,product!$A$1:$A$49,0),4)</f>
        <v>2.5</v>
      </c>
      <c r="N473" s="5">
        <f>INDEX(product!$A$1:$G$49,MATCH(Orders!D473,product!$A$1:$A$49,0),5)</f>
        <v>33.464999999999996</v>
      </c>
      <c r="O473" s="5">
        <f t="shared" si="31"/>
        <v>133.85999999999999</v>
      </c>
      <c r="P473" s="11">
        <f t="shared" si="30"/>
        <v>1</v>
      </c>
      <c r="Q473" s="11"/>
      <c r="XFD473" s="35" t="s">
        <v>1942</v>
      </c>
    </row>
    <row r="474" spans="1:17 16384:16384" x14ac:dyDescent="0.25">
      <c r="A474" s="1" t="s">
        <v>953</v>
      </c>
      <c r="B474" s="3">
        <v>43869</v>
      </c>
      <c r="C474" s="1" t="s">
        <v>954</v>
      </c>
      <c r="D474" t="s">
        <v>67</v>
      </c>
      <c r="E474" s="13">
        <v>2</v>
      </c>
      <c r="F474" t="str">
        <f>INDEX(customer!A$1:I$1001,MATCH(Orders!C474,customer!A$1:A$1001,0),2)</f>
        <v>Roxine Drivers</v>
      </c>
      <c r="G474" s="33" t="str">
        <f>IF(INDEX(customer!A$1:I$1001,MATCH(Orders!C474,customer!A$1:A$1001,0),3)=0,"--",INDEX(customer!A$1:I$1001,MATCH(Orders!C474,customer!A$1:A$1001,0),3))</f>
        <v>rdriversd4@hexun.com</v>
      </c>
      <c r="H474" t="str">
        <f>INDEX(customer!A$1:I$1001,MATCH(Orders!C474,customer!A$1:A$1001,0),7)</f>
        <v>United States</v>
      </c>
      <c r="I474" t="str">
        <f>INDEX(product!$A$1:$G$49,MATCH(Orders!D474,product!$A$1:$A$49,0),2)</f>
        <v>Ara</v>
      </c>
      <c r="J474" t="str">
        <f t="shared" si="28"/>
        <v>Arabica</v>
      </c>
      <c r="K474" s="11" t="str">
        <f>INDEX(product!$A$1:$G$49,MATCH(Orders!D474,product!$A$1:$A$49,0),3)</f>
        <v>D</v>
      </c>
      <c r="L474" t="str">
        <f t="shared" si="29"/>
        <v>Dark</v>
      </c>
      <c r="M474" s="4">
        <f>INDEX(product!$A$1:$G$49,MATCH(Orders!D474,product!$A$1:$A$49,0),4)</f>
        <v>0.2</v>
      </c>
      <c r="N474" s="5">
        <f>INDEX(product!$A$1:$G$49,MATCH(Orders!D474,product!$A$1:$A$49,0),5)</f>
        <v>2.9849999999999999</v>
      </c>
      <c r="O474" s="5">
        <f t="shared" si="31"/>
        <v>5.97</v>
      </c>
      <c r="P474" s="11">
        <f t="shared" si="30"/>
        <v>0</v>
      </c>
      <c r="Q474" s="11"/>
      <c r="XFD474" s="35" t="s">
        <v>1951</v>
      </c>
    </row>
    <row r="475" spans="1:17 16384:16384" x14ac:dyDescent="0.25">
      <c r="A475" s="1" t="s">
        <v>955</v>
      </c>
      <c r="B475" s="3">
        <v>44603</v>
      </c>
      <c r="C475" s="1" t="s">
        <v>956</v>
      </c>
      <c r="D475" t="s">
        <v>19</v>
      </c>
      <c r="E475" s="13">
        <v>2</v>
      </c>
      <c r="F475" t="str">
        <f>INDEX(customer!A$1:I$1001,MATCH(Orders!C475,customer!A$1:A$1001,0),2)</f>
        <v>Heloise Zeal</v>
      </c>
      <c r="G475" s="33" t="str">
        <f>IF(INDEX(customer!A$1:I$1001,MATCH(Orders!C475,customer!A$1:A$1001,0),3)=0,"--",INDEX(customer!A$1:I$1001,MATCH(Orders!C475,customer!A$1:A$1001,0),3))</f>
        <v>hzeald5@google.de</v>
      </c>
      <c r="H475" t="str">
        <f>INDEX(customer!A$1:I$1001,MATCH(Orders!C475,customer!A$1:A$1001,0),7)</f>
        <v>United States</v>
      </c>
      <c r="I475" t="str">
        <f>INDEX(product!$A$1:$G$49,MATCH(Orders!D475,product!$A$1:$A$49,0),2)</f>
        <v>Ara</v>
      </c>
      <c r="J475" t="str">
        <f t="shared" si="28"/>
        <v>Arabica</v>
      </c>
      <c r="K475" s="11" t="str">
        <f>INDEX(product!$A$1:$G$49,MATCH(Orders!D475,product!$A$1:$A$49,0),3)</f>
        <v>L</v>
      </c>
      <c r="L475" t="str">
        <f t="shared" si="29"/>
        <v>Light</v>
      </c>
      <c r="M475" s="4">
        <f>INDEX(product!$A$1:$G$49,MATCH(Orders!D475,product!$A$1:$A$49,0),4)</f>
        <v>1</v>
      </c>
      <c r="N475" s="5">
        <f>INDEX(product!$A$1:$G$49,MATCH(Orders!D475,product!$A$1:$A$49,0),5)</f>
        <v>12.95</v>
      </c>
      <c r="O475" s="5">
        <f t="shared" si="31"/>
        <v>25.9</v>
      </c>
      <c r="P475" s="11">
        <f t="shared" si="30"/>
        <v>0</v>
      </c>
      <c r="Q475" s="11"/>
      <c r="XFD475" s="35" t="s">
        <v>1951</v>
      </c>
    </row>
    <row r="476" spans="1:17 16384:16384" x14ac:dyDescent="0.25">
      <c r="A476" s="1" t="s">
        <v>957</v>
      </c>
      <c r="B476" s="3">
        <v>44014</v>
      </c>
      <c r="C476" s="1" t="s">
        <v>958</v>
      </c>
      <c r="D476" t="s">
        <v>125</v>
      </c>
      <c r="E476" s="13">
        <v>1</v>
      </c>
      <c r="F476" t="str">
        <f>INDEX(customer!A$1:I$1001,MATCH(Orders!C476,customer!A$1:A$1001,0),2)</f>
        <v>Granger Smallcombe</v>
      </c>
      <c r="G476" s="33" t="str">
        <f>IF(INDEX(customer!A$1:I$1001,MATCH(Orders!C476,customer!A$1:A$1001,0),3)=0,"--",INDEX(customer!A$1:I$1001,MATCH(Orders!C476,customer!A$1:A$1001,0),3))</f>
        <v>gsmallcombed6@ucla.edu</v>
      </c>
      <c r="H476" t="str">
        <f>INDEX(customer!A$1:I$1001,MATCH(Orders!C476,customer!A$1:A$1001,0),7)</f>
        <v>Ireland</v>
      </c>
      <c r="I476" t="str">
        <f>INDEX(product!$A$1:$G$49,MATCH(Orders!D476,product!$A$1:$A$49,0),2)</f>
        <v>Exc</v>
      </c>
      <c r="J476" t="str">
        <f t="shared" si="28"/>
        <v>Excelsa</v>
      </c>
      <c r="K476" s="11" t="str">
        <f>INDEX(product!$A$1:$G$49,MATCH(Orders!D476,product!$A$1:$A$49,0),3)</f>
        <v>M</v>
      </c>
      <c r="L476" t="str">
        <f t="shared" si="29"/>
        <v>Medium</v>
      </c>
      <c r="M476" s="4">
        <f>INDEX(product!$A$1:$G$49,MATCH(Orders!D476,product!$A$1:$A$49,0),4)</f>
        <v>2.5</v>
      </c>
      <c r="N476" s="5">
        <f>INDEX(product!$A$1:$G$49,MATCH(Orders!D476,product!$A$1:$A$49,0),5)</f>
        <v>31.624999999999996</v>
      </c>
      <c r="O476" s="5">
        <f t="shared" si="31"/>
        <v>31.624999999999996</v>
      </c>
      <c r="P476" s="11">
        <f t="shared" si="30"/>
        <v>1</v>
      </c>
      <c r="Q476" s="11"/>
      <c r="XFD476" s="35" t="s">
        <v>1942</v>
      </c>
    </row>
    <row r="477" spans="1:17 16384:16384" x14ac:dyDescent="0.25">
      <c r="A477" s="1" t="s">
        <v>959</v>
      </c>
      <c r="B477" s="3">
        <v>44767</v>
      </c>
      <c r="C477" s="1" t="s">
        <v>960</v>
      </c>
      <c r="D477" t="s">
        <v>90</v>
      </c>
      <c r="E477" s="13">
        <v>2</v>
      </c>
      <c r="F477" t="str">
        <f>INDEX(customer!A$1:I$1001,MATCH(Orders!C477,customer!A$1:A$1001,0),2)</f>
        <v>Daryn Dibley</v>
      </c>
      <c r="G477" s="33" t="str">
        <f>IF(INDEX(customer!A$1:I$1001,MATCH(Orders!C477,customer!A$1:A$1001,0),3)=0,"--",INDEX(customer!A$1:I$1001,MATCH(Orders!C477,customer!A$1:A$1001,0),3))</f>
        <v>ddibleyd7@feedburner.com</v>
      </c>
      <c r="H477" t="str">
        <f>INDEX(customer!A$1:I$1001,MATCH(Orders!C477,customer!A$1:A$1001,0),7)</f>
        <v>United States</v>
      </c>
      <c r="I477" t="str">
        <f>INDEX(product!$A$1:$G$49,MATCH(Orders!D477,product!$A$1:$A$49,0),2)</f>
        <v>Lib</v>
      </c>
      <c r="J477" t="str">
        <f t="shared" si="28"/>
        <v>Liberica</v>
      </c>
      <c r="K477" s="11" t="str">
        <f>INDEX(product!$A$1:$G$49,MATCH(Orders!D477,product!$A$1:$A$49,0),3)</f>
        <v>M</v>
      </c>
      <c r="L477" t="str">
        <f t="shared" si="29"/>
        <v>Medium</v>
      </c>
      <c r="M477" s="4">
        <f>INDEX(product!$A$1:$G$49,MATCH(Orders!D477,product!$A$1:$A$49,0),4)</f>
        <v>0.2</v>
      </c>
      <c r="N477" s="5">
        <f>INDEX(product!$A$1:$G$49,MATCH(Orders!D477,product!$A$1:$A$49,0),5)</f>
        <v>4.3650000000000002</v>
      </c>
      <c r="O477" s="5">
        <f t="shared" si="31"/>
        <v>8.73</v>
      </c>
      <c r="P477" s="11">
        <f t="shared" si="30"/>
        <v>0</v>
      </c>
      <c r="Q477" s="11"/>
      <c r="XFD477" s="35" t="s">
        <v>1951</v>
      </c>
    </row>
    <row r="478" spans="1:17 16384:16384" x14ac:dyDescent="0.25">
      <c r="A478" s="1" t="s">
        <v>961</v>
      </c>
      <c r="B478" s="3">
        <v>44274</v>
      </c>
      <c r="C478" s="1" t="s">
        <v>962</v>
      </c>
      <c r="D478" t="s">
        <v>267</v>
      </c>
      <c r="E478" s="13">
        <v>6</v>
      </c>
      <c r="F478" t="str">
        <f>INDEX(customer!A$1:I$1001,MATCH(Orders!C478,customer!A$1:A$1001,0),2)</f>
        <v>Gardy Dimitriou</v>
      </c>
      <c r="G478" s="33" t="str">
        <f>IF(INDEX(customer!A$1:I$1001,MATCH(Orders!C478,customer!A$1:A$1001,0),3)=0,"--",INDEX(customer!A$1:I$1001,MATCH(Orders!C478,customer!A$1:A$1001,0),3))</f>
        <v>gdimitrioud8@chronoengine.com</v>
      </c>
      <c r="H478" t="str">
        <f>INDEX(customer!A$1:I$1001,MATCH(Orders!C478,customer!A$1:A$1001,0),7)</f>
        <v>United States</v>
      </c>
      <c r="I478" t="str">
        <f>INDEX(product!$A$1:$G$49,MATCH(Orders!D478,product!$A$1:$A$49,0),2)</f>
        <v>Exc</v>
      </c>
      <c r="J478" t="str">
        <f t="shared" si="28"/>
        <v>Excelsa</v>
      </c>
      <c r="K478" s="11" t="str">
        <f>INDEX(product!$A$1:$G$49,MATCH(Orders!D478,product!$A$1:$A$49,0),3)</f>
        <v>L</v>
      </c>
      <c r="L478" t="str">
        <f t="shared" si="29"/>
        <v>Light</v>
      </c>
      <c r="M478" s="4">
        <f>INDEX(product!$A$1:$G$49,MATCH(Orders!D478,product!$A$1:$A$49,0),4)</f>
        <v>0.2</v>
      </c>
      <c r="N478" s="5">
        <f>INDEX(product!$A$1:$G$49,MATCH(Orders!D478,product!$A$1:$A$49,0),5)</f>
        <v>4.4550000000000001</v>
      </c>
      <c r="O478" s="5">
        <f t="shared" si="31"/>
        <v>26.73</v>
      </c>
      <c r="P478" s="11">
        <f t="shared" si="30"/>
        <v>1</v>
      </c>
      <c r="Q478" s="11"/>
      <c r="XFD478" s="35" t="s">
        <v>1942</v>
      </c>
    </row>
    <row r="479" spans="1:17 16384:16384" x14ac:dyDescent="0.25">
      <c r="A479" s="1" t="s">
        <v>963</v>
      </c>
      <c r="B479" s="3">
        <v>43962</v>
      </c>
      <c r="C479" s="1" t="s">
        <v>964</v>
      </c>
      <c r="D479" t="s">
        <v>90</v>
      </c>
      <c r="E479" s="13">
        <v>6</v>
      </c>
      <c r="F479" t="str">
        <f>INDEX(customer!A$1:I$1001,MATCH(Orders!C479,customer!A$1:A$1001,0),2)</f>
        <v>Fanny Flanagan</v>
      </c>
      <c r="G479" s="33" t="str">
        <f>IF(INDEX(customer!A$1:I$1001,MATCH(Orders!C479,customer!A$1:A$1001,0),3)=0,"--",INDEX(customer!A$1:I$1001,MATCH(Orders!C479,customer!A$1:A$1001,0),3))</f>
        <v>fflanagand9@woothemes.com</v>
      </c>
      <c r="H479" t="str">
        <f>INDEX(customer!A$1:I$1001,MATCH(Orders!C479,customer!A$1:A$1001,0),7)</f>
        <v>United States</v>
      </c>
      <c r="I479" t="str">
        <f>INDEX(product!$A$1:$G$49,MATCH(Orders!D479,product!$A$1:$A$49,0),2)</f>
        <v>Lib</v>
      </c>
      <c r="J479" t="str">
        <f t="shared" si="28"/>
        <v>Liberica</v>
      </c>
      <c r="K479" s="11" t="str">
        <f>INDEX(product!$A$1:$G$49,MATCH(Orders!D479,product!$A$1:$A$49,0),3)</f>
        <v>M</v>
      </c>
      <c r="L479" t="str">
        <f t="shared" si="29"/>
        <v>Medium</v>
      </c>
      <c r="M479" s="4">
        <f>INDEX(product!$A$1:$G$49,MATCH(Orders!D479,product!$A$1:$A$49,0),4)</f>
        <v>0.2</v>
      </c>
      <c r="N479" s="5">
        <f>INDEX(product!$A$1:$G$49,MATCH(Orders!D479,product!$A$1:$A$49,0),5)</f>
        <v>4.3650000000000002</v>
      </c>
      <c r="O479" s="5">
        <f t="shared" si="31"/>
        <v>26.19</v>
      </c>
      <c r="P479" s="11">
        <f t="shared" si="30"/>
        <v>0</v>
      </c>
      <c r="Q479" s="11"/>
      <c r="XFD479" s="35" t="s">
        <v>1951</v>
      </c>
    </row>
    <row r="480" spans="1:17 16384:16384" x14ac:dyDescent="0.25">
      <c r="A480" s="1" t="s">
        <v>965</v>
      </c>
      <c r="B480" s="3">
        <v>43624</v>
      </c>
      <c r="C480" s="1" t="s">
        <v>948</v>
      </c>
      <c r="D480" t="s">
        <v>192</v>
      </c>
      <c r="E480" s="13">
        <v>6</v>
      </c>
      <c r="F480" t="str">
        <f>INDEX(customer!A$1:I$1001,MATCH(Orders!C480,customer!A$1:A$1001,0),2)</f>
        <v>Ailey Brash</v>
      </c>
      <c r="G480" s="33" t="str">
        <f>IF(INDEX(customer!A$1:I$1001,MATCH(Orders!C480,customer!A$1:A$1001,0),3)=0,"--",INDEX(customer!A$1:I$1001,MATCH(Orders!C480,customer!A$1:A$1001,0),3))</f>
        <v>abrashda@plala.or.jp</v>
      </c>
      <c r="H480" t="str">
        <f>INDEX(customer!A$1:I$1001,MATCH(Orders!C480,customer!A$1:A$1001,0),7)</f>
        <v>United States</v>
      </c>
      <c r="I480" t="str">
        <f>INDEX(product!$A$1:$G$49,MATCH(Orders!D480,product!$A$1:$A$49,0),2)</f>
        <v>Rob</v>
      </c>
      <c r="J480" t="str">
        <f t="shared" si="28"/>
        <v>Robusta</v>
      </c>
      <c r="K480" s="11" t="str">
        <f>INDEX(product!$A$1:$G$49,MATCH(Orders!D480,product!$A$1:$A$49,0),3)</f>
        <v>D</v>
      </c>
      <c r="L480" t="str">
        <f t="shared" si="29"/>
        <v>Dark</v>
      </c>
      <c r="M480" s="4">
        <f>INDEX(product!$A$1:$G$49,MATCH(Orders!D480,product!$A$1:$A$49,0),4)</f>
        <v>1</v>
      </c>
      <c r="N480" s="5">
        <f>INDEX(product!$A$1:$G$49,MATCH(Orders!D480,product!$A$1:$A$49,0),5)</f>
        <v>8.9499999999999993</v>
      </c>
      <c r="O480" s="5">
        <f t="shared" si="31"/>
        <v>53.699999999999996</v>
      </c>
      <c r="P480" s="11">
        <f t="shared" si="30"/>
        <v>1</v>
      </c>
      <c r="Q480" s="11"/>
      <c r="XFD480" s="35" t="s">
        <v>1942</v>
      </c>
    </row>
    <row r="481" spans="1:17 16384:16384" x14ac:dyDescent="0.25">
      <c r="A481" s="1" t="s">
        <v>965</v>
      </c>
      <c r="B481" s="3">
        <v>43624</v>
      </c>
      <c r="C481" s="1" t="s">
        <v>948</v>
      </c>
      <c r="D481" t="s">
        <v>125</v>
      </c>
      <c r="E481" s="13">
        <v>4</v>
      </c>
      <c r="F481" t="str">
        <f>INDEX(customer!A$1:I$1001,MATCH(Orders!C481,customer!A$1:A$1001,0),2)</f>
        <v>Ailey Brash</v>
      </c>
      <c r="G481" s="33" t="str">
        <f>IF(INDEX(customer!A$1:I$1001,MATCH(Orders!C481,customer!A$1:A$1001,0),3)=0,"--",INDEX(customer!A$1:I$1001,MATCH(Orders!C481,customer!A$1:A$1001,0),3))</f>
        <v>abrashda@plala.or.jp</v>
      </c>
      <c r="H481" t="str">
        <f>INDEX(customer!A$1:I$1001,MATCH(Orders!C481,customer!A$1:A$1001,0),7)</f>
        <v>United States</v>
      </c>
      <c r="I481" t="str">
        <f>INDEX(product!$A$1:$G$49,MATCH(Orders!D481,product!$A$1:$A$49,0),2)</f>
        <v>Exc</v>
      </c>
      <c r="J481" t="str">
        <f t="shared" si="28"/>
        <v>Excelsa</v>
      </c>
      <c r="K481" s="11" t="str">
        <f>INDEX(product!$A$1:$G$49,MATCH(Orders!D481,product!$A$1:$A$49,0),3)</f>
        <v>M</v>
      </c>
      <c r="L481" t="str">
        <f t="shared" si="29"/>
        <v>Medium</v>
      </c>
      <c r="M481" s="4">
        <f>INDEX(product!$A$1:$G$49,MATCH(Orders!D481,product!$A$1:$A$49,0),4)</f>
        <v>2.5</v>
      </c>
      <c r="N481" s="5">
        <f>INDEX(product!$A$1:$G$49,MATCH(Orders!D481,product!$A$1:$A$49,0),5)</f>
        <v>31.624999999999996</v>
      </c>
      <c r="O481" s="5">
        <f t="shared" si="31"/>
        <v>126.49999999999999</v>
      </c>
      <c r="P481" s="11">
        <f t="shared" si="30"/>
        <v>1</v>
      </c>
      <c r="Q481" s="11"/>
      <c r="XFD481" s="35" t="s">
        <v>1942</v>
      </c>
    </row>
    <row r="482" spans="1:17 16384:16384" x14ac:dyDescent="0.25">
      <c r="A482" s="1" t="s">
        <v>965</v>
      </c>
      <c r="B482" s="3">
        <v>43624</v>
      </c>
      <c r="C482" s="1" t="s">
        <v>948</v>
      </c>
      <c r="D482" t="s">
        <v>77</v>
      </c>
      <c r="E482" s="13">
        <v>1</v>
      </c>
      <c r="F482" t="str">
        <f>INDEX(customer!A$1:I$1001,MATCH(Orders!C482,customer!A$1:A$1001,0),2)</f>
        <v>Ailey Brash</v>
      </c>
      <c r="G482" s="33" t="str">
        <f>IF(INDEX(customer!A$1:I$1001,MATCH(Orders!C482,customer!A$1:A$1001,0),3)=0,"--",INDEX(customer!A$1:I$1001,MATCH(Orders!C482,customer!A$1:A$1001,0),3))</f>
        <v>abrashda@plala.or.jp</v>
      </c>
      <c r="H482" t="str">
        <f>INDEX(customer!A$1:I$1001,MATCH(Orders!C482,customer!A$1:A$1001,0),7)</f>
        <v>United States</v>
      </c>
      <c r="I482" t="str">
        <f>INDEX(product!$A$1:$G$49,MATCH(Orders!D482,product!$A$1:$A$49,0),2)</f>
        <v>Exc</v>
      </c>
      <c r="J482" t="str">
        <f t="shared" si="28"/>
        <v>Excelsa</v>
      </c>
      <c r="K482" s="11" t="str">
        <f>INDEX(product!$A$1:$G$49,MATCH(Orders!D482,product!$A$1:$A$49,0),3)</f>
        <v>M</v>
      </c>
      <c r="L482" t="str">
        <f t="shared" si="29"/>
        <v>Medium</v>
      </c>
      <c r="M482" s="4">
        <f>INDEX(product!$A$1:$G$49,MATCH(Orders!D482,product!$A$1:$A$49,0),4)</f>
        <v>0.2</v>
      </c>
      <c r="N482" s="5">
        <f>INDEX(product!$A$1:$G$49,MATCH(Orders!D482,product!$A$1:$A$49,0),5)</f>
        <v>4.125</v>
      </c>
      <c r="O482" s="5">
        <f t="shared" si="31"/>
        <v>4.125</v>
      </c>
      <c r="P482" s="11">
        <f t="shared" si="30"/>
        <v>1</v>
      </c>
      <c r="Q482" s="11"/>
      <c r="XFD482" s="35" t="s">
        <v>1942</v>
      </c>
    </row>
    <row r="483" spans="1:17 16384:16384" x14ac:dyDescent="0.25">
      <c r="A483" s="1" t="s">
        <v>966</v>
      </c>
      <c r="B483" s="3">
        <v>43747</v>
      </c>
      <c r="C483" s="1" t="s">
        <v>967</v>
      </c>
      <c r="D483" t="s">
        <v>202</v>
      </c>
      <c r="E483" s="13">
        <v>2</v>
      </c>
      <c r="F483" t="str">
        <f>INDEX(customer!A$1:I$1001,MATCH(Orders!C483,customer!A$1:A$1001,0),2)</f>
        <v>Nanny Izhakov</v>
      </c>
      <c r="G483" s="33" t="str">
        <f>IF(INDEX(customer!A$1:I$1001,MATCH(Orders!C483,customer!A$1:A$1001,0),3)=0,"--",INDEX(customer!A$1:I$1001,MATCH(Orders!C483,customer!A$1:A$1001,0),3))</f>
        <v>nizhakovdd@aol.com</v>
      </c>
      <c r="H483" t="str">
        <f>INDEX(customer!A$1:I$1001,MATCH(Orders!C483,customer!A$1:A$1001,0),7)</f>
        <v>United Kingdom</v>
      </c>
      <c r="I483" t="str">
        <f>INDEX(product!$A$1:$G$49,MATCH(Orders!D483,product!$A$1:$A$49,0),2)</f>
        <v>Rob</v>
      </c>
      <c r="J483" t="str">
        <f t="shared" si="28"/>
        <v>Robusta</v>
      </c>
      <c r="K483" s="11" t="str">
        <f>INDEX(product!$A$1:$G$49,MATCH(Orders!D483,product!$A$1:$A$49,0),3)</f>
        <v>L</v>
      </c>
      <c r="L483" t="str">
        <f t="shared" si="29"/>
        <v>Light</v>
      </c>
      <c r="M483" s="4">
        <f>INDEX(product!$A$1:$G$49,MATCH(Orders!D483,product!$A$1:$A$49,0),4)</f>
        <v>1</v>
      </c>
      <c r="N483" s="5">
        <f>INDEX(product!$A$1:$G$49,MATCH(Orders!D483,product!$A$1:$A$49,0),5)</f>
        <v>11.95</v>
      </c>
      <c r="O483" s="5">
        <f t="shared" si="31"/>
        <v>23.9</v>
      </c>
      <c r="P483" s="11">
        <f t="shared" si="30"/>
        <v>0</v>
      </c>
      <c r="Q483" s="11"/>
      <c r="XFD483" s="35" t="s">
        <v>1951</v>
      </c>
    </row>
    <row r="484" spans="1:17 16384:16384" x14ac:dyDescent="0.25">
      <c r="A484" s="1" t="s">
        <v>968</v>
      </c>
      <c r="B484" s="3">
        <v>44247</v>
      </c>
      <c r="C484" s="1" t="s">
        <v>969</v>
      </c>
      <c r="D484" t="s">
        <v>543</v>
      </c>
      <c r="E484" s="13">
        <v>5</v>
      </c>
      <c r="F484" t="str">
        <f>INDEX(customer!A$1:I$1001,MATCH(Orders!C484,customer!A$1:A$1001,0),2)</f>
        <v>Stanly Keets</v>
      </c>
      <c r="G484" s="33" t="str">
        <f>IF(INDEX(customer!A$1:I$1001,MATCH(Orders!C484,customer!A$1:A$1001,0),3)=0,"--",INDEX(customer!A$1:I$1001,MATCH(Orders!C484,customer!A$1:A$1001,0),3))</f>
        <v>skeetsde@answers.com</v>
      </c>
      <c r="H484" t="str">
        <f>INDEX(customer!A$1:I$1001,MATCH(Orders!C484,customer!A$1:A$1001,0),7)</f>
        <v>United States</v>
      </c>
      <c r="I484" t="str">
        <f>INDEX(product!$A$1:$G$49,MATCH(Orders!D484,product!$A$1:$A$49,0),2)</f>
        <v>Exc</v>
      </c>
      <c r="J484" t="str">
        <f t="shared" si="28"/>
        <v>Excelsa</v>
      </c>
      <c r="K484" s="11" t="str">
        <f>INDEX(product!$A$1:$G$49,MATCH(Orders!D484,product!$A$1:$A$49,0),3)</f>
        <v>D</v>
      </c>
      <c r="L484" t="str">
        <f t="shared" si="29"/>
        <v>Dark</v>
      </c>
      <c r="M484" s="4">
        <f>INDEX(product!$A$1:$G$49,MATCH(Orders!D484,product!$A$1:$A$49,0),4)</f>
        <v>2.5</v>
      </c>
      <c r="N484" s="5">
        <f>INDEX(product!$A$1:$G$49,MATCH(Orders!D484,product!$A$1:$A$49,0),5)</f>
        <v>27.945</v>
      </c>
      <c r="O484" s="5">
        <f t="shared" si="31"/>
        <v>139.72499999999999</v>
      </c>
      <c r="P484" s="11">
        <f t="shared" si="30"/>
        <v>1</v>
      </c>
      <c r="Q484" s="11"/>
      <c r="XFD484" s="35" t="s">
        <v>1942</v>
      </c>
    </row>
    <row r="485" spans="1:17 16384:16384" x14ac:dyDescent="0.25">
      <c r="A485" s="1" t="s">
        <v>970</v>
      </c>
      <c r="B485" s="3">
        <v>43790</v>
      </c>
      <c r="C485" s="1" t="s">
        <v>971</v>
      </c>
      <c r="D485" t="s">
        <v>122</v>
      </c>
      <c r="E485" s="13">
        <v>2</v>
      </c>
      <c r="F485" t="str">
        <f>INDEX(customer!A$1:I$1001,MATCH(Orders!C485,customer!A$1:A$1001,0),2)</f>
        <v>Orion Dyott</v>
      </c>
      <c r="G485" s="33" t="str">
        <f>IF(INDEX(customer!A$1:I$1001,MATCH(Orders!C485,customer!A$1:A$1001,0),3)=0,"--",INDEX(customer!A$1:I$1001,MATCH(Orders!C485,customer!A$1:A$1001,0),3))</f>
        <v>--</v>
      </c>
      <c r="H485" t="str">
        <f>INDEX(customer!A$1:I$1001,MATCH(Orders!C485,customer!A$1:A$1001,0),7)</f>
        <v>United States</v>
      </c>
      <c r="I485" t="str">
        <f>INDEX(product!$A$1:$G$49,MATCH(Orders!D485,product!$A$1:$A$49,0),2)</f>
        <v>Lib</v>
      </c>
      <c r="J485" t="str">
        <f t="shared" si="28"/>
        <v>Liberica</v>
      </c>
      <c r="K485" s="11" t="str">
        <f>INDEX(product!$A$1:$G$49,MATCH(Orders!D485,product!$A$1:$A$49,0),3)</f>
        <v>D</v>
      </c>
      <c r="L485" t="str">
        <f t="shared" si="29"/>
        <v>Dark</v>
      </c>
      <c r="M485" s="4">
        <f>INDEX(product!$A$1:$G$49,MATCH(Orders!D485,product!$A$1:$A$49,0),4)</f>
        <v>2.5</v>
      </c>
      <c r="N485" s="5">
        <f>INDEX(product!$A$1:$G$49,MATCH(Orders!D485,product!$A$1:$A$49,0),5)</f>
        <v>29.784999999999997</v>
      </c>
      <c r="O485" s="5">
        <f t="shared" si="31"/>
        <v>59.569999999999993</v>
      </c>
      <c r="P485" s="11">
        <f t="shared" si="30"/>
        <v>1</v>
      </c>
      <c r="Q485" s="11"/>
      <c r="XFD485" s="35" t="s">
        <v>1942</v>
      </c>
    </row>
    <row r="486" spans="1:17 16384:16384" x14ac:dyDescent="0.25">
      <c r="A486" s="1" t="s">
        <v>972</v>
      </c>
      <c r="B486" s="3">
        <v>44479</v>
      </c>
      <c r="C486" s="1" t="s">
        <v>973</v>
      </c>
      <c r="D486" t="s">
        <v>96</v>
      </c>
      <c r="E486" s="13">
        <v>6</v>
      </c>
      <c r="F486" t="str">
        <f>INDEX(customer!A$1:I$1001,MATCH(Orders!C486,customer!A$1:A$1001,0),2)</f>
        <v>Keefer Cake</v>
      </c>
      <c r="G486" s="33" t="str">
        <f>IF(INDEX(customer!A$1:I$1001,MATCH(Orders!C486,customer!A$1:A$1001,0),3)=0,"--",INDEX(customer!A$1:I$1001,MATCH(Orders!C486,customer!A$1:A$1001,0),3))</f>
        <v>kcakedg@huffingtonpost.com</v>
      </c>
      <c r="H486" t="str">
        <f>INDEX(customer!A$1:I$1001,MATCH(Orders!C486,customer!A$1:A$1001,0),7)</f>
        <v>United States</v>
      </c>
      <c r="I486" t="str">
        <f>INDEX(product!$A$1:$G$49,MATCH(Orders!D486,product!$A$1:$A$49,0),2)</f>
        <v>Lib</v>
      </c>
      <c r="J486" t="str">
        <f t="shared" si="28"/>
        <v>Liberica</v>
      </c>
      <c r="K486" s="11" t="str">
        <f>INDEX(product!$A$1:$G$49,MATCH(Orders!D486,product!$A$1:$A$49,0),3)</f>
        <v>L</v>
      </c>
      <c r="L486" t="str">
        <f t="shared" si="29"/>
        <v>Light</v>
      </c>
      <c r="M486" s="4">
        <f>INDEX(product!$A$1:$G$49,MATCH(Orders!D486,product!$A$1:$A$49,0),4)</f>
        <v>0.5</v>
      </c>
      <c r="N486" s="5">
        <f>INDEX(product!$A$1:$G$49,MATCH(Orders!D486,product!$A$1:$A$49,0),5)</f>
        <v>9.51</v>
      </c>
      <c r="O486" s="5">
        <f t="shared" si="31"/>
        <v>57.06</v>
      </c>
      <c r="P486" s="11">
        <f t="shared" si="30"/>
        <v>0</v>
      </c>
      <c r="Q486" s="11"/>
      <c r="XFD486" s="35" t="s">
        <v>1951</v>
      </c>
    </row>
    <row r="487" spans="1:17 16384:16384" x14ac:dyDescent="0.25">
      <c r="A487" s="1" t="s">
        <v>974</v>
      </c>
      <c r="B487" s="3">
        <v>44413</v>
      </c>
      <c r="C487" s="1" t="s">
        <v>975</v>
      </c>
      <c r="D487" t="s">
        <v>195</v>
      </c>
      <c r="E487" s="13">
        <v>6</v>
      </c>
      <c r="F487" t="str">
        <f>INDEX(customer!A$1:I$1001,MATCH(Orders!C487,customer!A$1:A$1001,0),2)</f>
        <v>Morna Hansed</v>
      </c>
      <c r="G487" s="33" t="str">
        <f>IF(INDEX(customer!A$1:I$1001,MATCH(Orders!C487,customer!A$1:A$1001,0),3)=0,"--",INDEX(customer!A$1:I$1001,MATCH(Orders!C487,customer!A$1:A$1001,0),3))</f>
        <v>mhanseddh@instagram.com</v>
      </c>
      <c r="H487" t="str">
        <f>INDEX(customer!A$1:I$1001,MATCH(Orders!C487,customer!A$1:A$1001,0),7)</f>
        <v>Ireland</v>
      </c>
      <c r="I487" t="str">
        <f>INDEX(product!$A$1:$G$49,MATCH(Orders!D487,product!$A$1:$A$49,0),2)</f>
        <v>Rob</v>
      </c>
      <c r="J487" t="str">
        <f t="shared" si="28"/>
        <v>Robusta</v>
      </c>
      <c r="K487" s="11" t="str">
        <f>INDEX(product!$A$1:$G$49,MATCH(Orders!D487,product!$A$1:$A$49,0),3)</f>
        <v>L</v>
      </c>
      <c r="L487" t="str">
        <f t="shared" si="29"/>
        <v>Light</v>
      </c>
      <c r="M487" s="4">
        <f>INDEX(product!$A$1:$G$49,MATCH(Orders!D487,product!$A$1:$A$49,0),4)</f>
        <v>0.2</v>
      </c>
      <c r="N487" s="5">
        <f>INDEX(product!$A$1:$G$49,MATCH(Orders!D487,product!$A$1:$A$49,0),5)</f>
        <v>3.5849999999999995</v>
      </c>
      <c r="O487" s="5">
        <f t="shared" si="31"/>
        <v>21.509999999999998</v>
      </c>
      <c r="P487" s="11">
        <f t="shared" si="30"/>
        <v>1</v>
      </c>
      <c r="Q487" s="11"/>
      <c r="XFD487" s="35" t="s">
        <v>1942</v>
      </c>
    </row>
    <row r="488" spans="1:17 16384:16384" x14ac:dyDescent="0.25">
      <c r="A488" s="1" t="s">
        <v>976</v>
      </c>
      <c r="B488" s="3">
        <v>44043</v>
      </c>
      <c r="C488" s="1" t="s">
        <v>977</v>
      </c>
      <c r="D488" t="s">
        <v>91</v>
      </c>
      <c r="E488" s="13">
        <v>6</v>
      </c>
      <c r="F488" t="str">
        <f>INDEX(customer!A$1:I$1001,MATCH(Orders!C488,customer!A$1:A$1001,0),2)</f>
        <v>Franny Kienlein</v>
      </c>
      <c r="G488" s="33" t="str">
        <f>IF(INDEX(customer!A$1:I$1001,MATCH(Orders!C488,customer!A$1:A$1001,0),3)=0,"--",INDEX(customer!A$1:I$1001,MATCH(Orders!C488,customer!A$1:A$1001,0),3))</f>
        <v>fkienleindi@trellian.com</v>
      </c>
      <c r="H488" t="str">
        <f>INDEX(customer!A$1:I$1001,MATCH(Orders!C488,customer!A$1:A$1001,0),7)</f>
        <v>Ireland</v>
      </c>
      <c r="I488" t="str">
        <f>INDEX(product!$A$1:$G$49,MATCH(Orders!D488,product!$A$1:$A$49,0),2)</f>
        <v>Lib</v>
      </c>
      <c r="J488" t="str">
        <f t="shared" si="28"/>
        <v>Liberica</v>
      </c>
      <c r="K488" s="11" t="str">
        <f>INDEX(product!$A$1:$G$49,MATCH(Orders!D488,product!$A$1:$A$49,0),3)</f>
        <v>M</v>
      </c>
      <c r="L488" t="str">
        <f t="shared" si="29"/>
        <v>Medium</v>
      </c>
      <c r="M488" s="4">
        <f>INDEX(product!$A$1:$G$49,MATCH(Orders!D488,product!$A$1:$A$49,0),4)</f>
        <v>0.5</v>
      </c>
      <c r="N488" s="5">
        <f>INDEX(product!$A$1:$G$49,MATCH(Orders!D488,product!$A$1:$A$49,0),5)</f>
        <v>8.73</v>
      </c>
      <c r="O488" s="5">
        <f t="shared" si="31"/>
        <v>52.38</v>
      </c>
      <c r="P488" s="11">
        <f t="shared" si="30"/>
        <v>1</v>
      </c>
      <c r="Q488" s="11"/>
      <c r="XFD488" s="35" t="s">
        <v>1942</v>
      </c>
    </row>
    <row r="489" spans="1:17 16384:16384" x14ac:dyDescent="0.25">
      <c r="A489" s="1" t="s">
        <v>978</v>
      </c>
      <c r="B489" s="3">
        <v>44093</v>
      </c>
      <c r="C489" s="1" t="s">
        <v>979</v>
      </c>
      <c r="D489" t="s">
        <v>258</v>
      </c>
      <c r="E489" s="13">
        <v>6</v>
      </c>
      <c r="F489" t="str">
        <f>INDEX(customer!A$1:I$1001,MATCH(Orders!C489,customer!A$1:A$1001,0),2)</f>
        <v>Klarika Egglestone</v>
      </c>
      <c r="G489" s="33" t="str">
        <f>IF(INDEX(customer!A$1:I$1001,MATCH(Orders!C489,customer!A$1:A$1001,0),3)=0,"--",INDEX(customer!A$1:I$1001,MATCH(Orders!C489,customer!A$1:A$1001,0),3))</f>
        <v>kegglestonedj@sphinn.com</v>
      </c>
      <c r="H489" t="str">
        <f>INDEX(customer!A$1:I$1001,MATCH(Orders!C489,customer!A$1:A$1001,0),7)</f>
        <v>Ireland</v>
      </c>
      <c r="I489" t="str">
        <f>INDEX(product!$A$1:$G$49,MATCH(Orders!D489,product!$A$1:$A$49,0),2)</f>
        <v>Exc</v>
      </c>
      <c r="J489" t="str">
        <f t="shared" si="28"/>
        <v>Excelsa</v>
      </c>
      <c r="K489" s="11" t="str">
        <f>INDEX(product!$A$1:$G$49,MATCH(Orders!D489,product!$A$1:$A$49,0),3)</f>
        <v>D</v>
      </c>
      <c r="L489" t="str">
        <f t="shared" si="29"/>
        <v>Dark</v>
      </c>
      <c r="M489" s="4">
        <f>INDEX(product!$A$1:$G$49,MATCH(Orders!D489,product!$A$1:$A$49,0),4)</f>
        <v>1</v>
      </c>
      <c r="N489" s="5">
        <f>INDEX(product!$A$1:$G$49,MATCH(Orders!D489,product!$A$1:$A$49,0),5)</f>
        <v>12.15</v>
      </c>
      <c r="O489" s="5">
        <f t="shared" si="31"/>
        <v>72.900000000000006</v>
      </c>
      <c r="P489" s="11">
        <f t="shared" si="30"/>
        <v>0</v>
      </c>
      <c r="Q489" s="11"/>
      <c r="XFD489" s="35" t="s">
        <v>1951</v>
      </c>
    </row>
    <row r="490" spans="1:17 16384:16384" x14ac:dyDescent="0.25">
      <c r="A490" s="1" t="s">
        <v>980</v>
      </c>
      <c r="B490" s="3">
        <v>43954</v>
      </c>
      <c r="C490" s="1" t="s">
        <v>981</v>
      </c>
      <c r="D490" t="s">
        <v>175</v>
      </c>
      <c r="E490" s="13">
        <v>5</v>
      </c>
      <c r="F490" t="str">
        <f>INDEX(customer!A$1:I$1001,MATCH(Orders!C490,customer!A$1:A$1001,0),2)</f>
        <v>Becky Semkins</v>
      </c>
      <c r="G490" s="33" t="str">
        <f>IF(INDEX(customer!A$1:I$1001,MATCH(Orders!C490,customer!A$1:A$1001,0),3)=0,"--",INDEX(customer!A$1:I$1001,MATCH(Orders!C490,customer!A$1:A$1001,0),3))</f>
        <v>bsemkinsdk@unc.edu</v>
      </c>
      <c r="H490" t="str">
        <f>INDEX(customer!A$1:I$1001,MATCH(Orders!C490,customer!A$1:A$1001,0),7)</f>
        <v>Ireland</v>
      </c>
      <c r="I490" t="str">
        <f>INDEX(product!$A$1:$G$49,MATCH(Orders!D490,product!$A$1:$A$49,0),2)</f>
        <v>Rob</v>
      </c>
      <c r="J490" t="str">
        <f t="shared" si="28"/>
        <v>Robusta</v>
      </c>
      <c r="K490" s="11" t="str">
        <f>INDEX(product!$A$1:$G$49,MATCH(Orders!D490,product!$A$1:$A$49,0),3)</f>
        <v>M</v>
      </c>
      <c r="L490" t="str">
        <f t="shared" si="29"/>
        <v>Medium</v>
      </c>
      <c r="M490" s="4">
        <f>INDEX(product!$A$1:$G$49,MATCH(Orders!D490,product!$A$1:$A$49,0),4)</f>
        <v>0.2</v>
      </c>
      <c r="N490" s="5">
        <f>INDEX(product!$A$1:$G$49,MATCH(Orders!D490,product!$A$1:$A$49,0),5)</f>
        <v>2.9849999999999999</v>
      </c>
      <c r="O490" s="5">
        <f t="shared" si="31"/>
        <v>14.924999999999999</v>
      </c>
      <c r="P490" s="11">
        <f t="shared" si="30"/>
        <v>1</v>
      </c>
      <c r="Q490" s="11"/>
      <c r="XFD490" s="35" t="s">
        <v>1942</v>
      </c>
    </row>
    <row r="491" spans="1:17 16384:16384" x14ac:dyDescent="0.25">
      <c r="A491" s="1" t="s">
        <v>982</v>
      </c>
      <c r="B491" s="3">
        <v>43654</v>
      </c>
      <c r="C491" s="1" t="s">
        <v>983</v>
      </c>
      <c r="D491" t="s">
        <v>145</v>
      </c>
      <c r="E491" s="13">
        <v>6</v>
      </c>
      <c r="F491" t="str">
        <f>INDEX(customer!A$1:I$1001,MATCH(Orders!C491,customer!A$1:A$1001,0),2)</f>
        <v>Sean Lorenzetti</v>
      </c>
      <c r="G491" s="33" t="str">
        <f>IF(INDEX(customer!A$1:I$1001,MATCH(Orders!C491,customer!A$1:A$1001,0),3)=0,"--",INDEX(customer!A$1:I$1001,MATCH(Orders!C491,customer!A$1:A$1001,0),3))</f>
        <v>slorenzettidl@is.gd</v>
      </c>
      <c r="H491" t="str">
        <f>INDEX(customer!A$1:I$1001,MATCH(Orders!C491,customer!A$1:A$1001,0),7)</f>
        <v>United States</v>
      </c>
      <c r="I491" t="str">
        <f>INDEX(product!$A$1:$G$49,MATCH(Orders!D491,product!$A$1:$A$49,0),2)</f>
        <v>Lib</v>
      </c>
      <c r="J491" t="str">
        <f t="shared" si="28"/>
        <v>Liberica</v>
      </c>
      <c r="K491" s="11" t="str">
        <f>INDEX(product!$A$1:$G$49,MATCH(Orders!D491,product!$A$1:$A$49,0),3)</f>
        <v>L</v>
      </c>
      <c r="L491" t="str">
        <f t="shared" si="29"/>
        <v>Light</v>
      </c>
      <c r="M491" s="4">
        <f>INDEX(product!$A$1:$G$49,MATCH(Orders!D491,product!$A$1:$A$49,0),4)</f>
        <v>1</v>
      </c>
      <c r="N491" s="5">
        <f>INDEX(product!$A$1:$G$49,MATCH(Orders!D491,product!$A$1:$A$49,0),5)</f>
        <v>15.85</v>
      </c>
      <c r="O491" s="5">
        <f t="shared" si="31"/>
        <v>95.1</v>
      </c>
      <c r="P491" s="11">
        <f t="shared" si="30"/>
        <v>0</v>
      </c>
      <c r="Q491" s="11"/>
      <c r="XFD491" s="35" t="s">
        <v>1951</v>
      </c>
    </row>
    <row r="492" spans="1:17 16384:16384" x14ac:dyDescent="0.25">
      <c r="A492" s="1" t="s">
        <v>984</v>
      </c>
      <c r="B492" s="3">
        <v>43764</v>
      </c>
      <c r="C492" s="1" t="s">
        <v>985</v>
      </c>
      <c r="D492" t="s">
        <v>136</v>
      </c>
      <c r="E492" s="13">
        <v>2</v>
      </c>
      <c r="F492" t="str">
        <f>INDEX(customer!A$1:I$1001,MATCH(Orders!C492,customer!A$1:A$1001,0),2)</f>
        <v>Bob Giannazzi</v>
      </c>
      <c r="G492" s="33" t="str">
        <f>IF(INDEX(customer!A$1:I$1001,MATCH(Orders!C492,customer!A$1:A$1001,0),3)=0,"--",INDEX(customer!A$1:I$1001,MATCH(Orders!C492,customer!A$1:A$1001,0),3))</f>
        <v>bgiannazzidm@apple.com</v>
      </c>
      <c r="H492" t="str">
        <f>INDEX(customer!A$1:I$1001,MATCH(Orders!C492,customer!A$1:A$1001,0),7)</f>
        <v>United States</v>
      </c>
      <c r="I492" t="str">
        <f>INDEX(product!$A$1:$G$49,MATCH(Orders!D492,product!$A$1:$A$49,0),2)</f>
        <v>Lib</v>
      </c>
      <c r="J492" t="str">
        <f t="shared" si="28"/>
        <v>Liberica</v>
      </c>
      <c r="K492" s="11" t="str">
        <f>INDEX(product!$A$1:$G$49,MATCH(Orders!D492,product!$A$1:$A$49,0),3)</f>
        <v>D</v>
      </c>
      <c r="L492" t="str">
        <f t="shared" si="29"/>
        <v>Dark</v>
      </c>
      <c r="M492" s="4">
        <f>INDEX(product!$A$1:$G$49,MATCH(Orders!D492,product!$A$1:$A$49,0),4)</f>
        <v>0.5</v>
      </c>
      <c r="N492" s="5">
        <f>INDEX(product!$A$1:$G$49,MATCH(Orders!D492,product!$A$1:$A$49,0),5)</f>
        <v>7.77</v>
      </c>
      <c r="O492" s="5">
        <f t="shared" si="31"/>
        <v>15.54</v>
      </c>
      <c r="P492" s="11">
        <f t="shared" si="30"/>
        <v>0</v>
      </c>
      <c r="Q492" s="11"/>
      <c r="XFD492" s="35" t="s">
        <v>1951</v>
      </c>
    </row>
    <row r="493" spans="1:17 16384:16384" x14ac:dyDescent="0.25">
      <c r="A493" s="1" t="s">
        <v>986</v>
      </c>
      <c r="B493" s="3">
        <v>44101</v>
      </c>
      <c r="C493" s="1" t="s">
        <v>987</v>
      </c>
      <c r="D493" t="s">
        <v>51</v>
      </c>
      <c r="E493" s="13">
        <v>6</v>
      </c>
      <c r="F493" t="str">
        <f>INDEX(customer!A$1:I$1001,MATCH(Orders!C493,customer!A$1:A$1001,0),2)</f>
        <v>Kendra Backshell</v>
      </c>
      <c r="G493" s="33" t="str">
        <f>IF(INDEX(customer!A$1:I$1001,MATCH(Orders!C493,customer!A$1:A$1001,0),3)=0,"--",INDEX(customer!A$1:I$1001,MATCH(Orders!C493,customer!A$1:A$1001,0),3))</f>
        <v>--</v>
      </c>
      <c r="H493" t="str">
        <f>INDEX(customer!A$1:I$1001,MATCH(Orders!C493,customer!A$1:A$1001,0),7)</f>
        <v>United States</v>
      </c>
      <c r="I493" t="str">
        <f>INDEX(product!$A$1:$G$49,MATCH(Orders!D493,product!$A$1:$A$49,0),2)</f>
        <v>Lib</v>
      </c>
      <c r="J493" t="str">
        <f t="shared" si="28"/>
        <v>Liberica</v>
      </c>
      <c r="K493" s="11" t="str">
        <f>INDEX(product!$A$1:$G$49,MATCH(Orders!D493,product!$A$1:$A$49,0),3)</f>
        <v>D</v>
      </c>
      <c r="L493" t="str">
        <f t="shared" si="29"/>
        <v>Dark</v>
      </c>
      <c r="M493" s="4">
        <f>INDEX(product!$A$1:$G$49,MATCH(Orders!D493,product!$A$1:$A$49,0),4)</f>
        <v>0.2</v>
      </c>
      <c r="N493" s="5">
        <f>INDEX(product!$A$1:$G$49,MATCH(Orders!D493,product!$A$1:$A$49,0),5)</f>
        <v>3.8849999999999998</v>
      </c>
      <c r="O493" s="5">
        <f t="shared" si="31"/>
        <v>23.31</v>
      </c>
      <c r="P493" s="11">
        <f t="shared" si="30"/>
        <v>0</v>
      </c>
      <c r="Q493" s="11"/>
      <c r="XFD493" s="35" t="s">
        <v>1951</v>
      </c>
    </row>
    <row r="494" spans="1:17 16384:16384" x14ac:dyDescent="0.25">
      <c r="A494" s="1" t="s">
        <v>988</v>
      </c>
      <c r="B494" s="3">
        <v>44620</v>
      </c>
      <c r="C494" s="1" t="s">
        <v>989</v>
      </c>
      <c r="D494" t="s">
        <v>77</v>
      </c>
      <c r="E494" s="13">
        <v>1</v>
      </c>
      <c r="F494" t="str">
        <f>INDEX(customer!A$1:I$1001,MATCH(Orders!C494,customer!A$1:A$1001,0),2)</f>
        <v>Uriah Lethbrig</v>
      </c>
      <c r="G494" s="33" t="str">
        <f>IF(INDEX(customer!A$1:I$1001,MATCH(Orders!C494,customer!A$1:A$1001,0),3)=0,"--",INDEX(customer!A$1:I$1001,MATCH(Orders!C494,customer!A$1:A$1001,0),3))</f>
        <v>ulethbrigdo@hc360.com</v>
      </c>
      <c r="H494" t="str">
        <f>INDEX(customer!A$1:I$1001,MATCH(Orders!C494,customer!A$1:A$1001,0),7)</f>
        <v>United States</v>
      </c>
      <c r="I494" t="str">
        <f>INDEX(product!$A$1:$G$49,MATCH(Orders!D494,product!$A$1:$A$49,0),2)</f>
        <v>Exc</v>
      </c>
      <c r="J494" t="str">
        <f t="shared" si="28"/>
        <v>Excelsa</v>
      </c>
      <c r="K494" s="11" t="str">
        <f>INDEX(product!$A$1:$G$49,MATCH(Orders!D494,product!$A$1:$A$49,0),3)</f>
        <v>M</v>
      </c>
      <c r="L494" t="str">
        <f t="shared" si="29"/>
        <v>Medium</v>
      </c>
      <c r="M494" s="4">
        <f>INDEX(product!$A$1:$G$49,MATCH(Orders!D494,product!$A$1:$A$49,0),4)</f>
        <v>0.2</v>
      </c>
      <c r="N494" s="5">
        <f>INDEX(product!$A$1:$G$49,MATCH(Orders!D494,product!$A$1:$A$49,0),5)</f>
        <v>4.125</v>
      </c>
      <c r="O494" s="5">
        <f t="shared" si="31"/>
        <v>4.125</v>
      </c>
      <c r="P494" s="11">
        <f t="shared" si="30"/>
        <v>1</v>
      </c>
      <c r="Q494" s="11"/>
      <c r="XFD494" s="35" t="s">
        <v>1942</v>
      </c>
    </row>
    <row r="495" spans="1:17 16384:16384" x14ac:dyDescent="0.25">
      <c r="A495" s="1" t="s">
        <v>990</v>
      </c>
      <c r="B495" s="3">
        <v>44090</v>
      </c>
      <c r="C495" s="1" t="s">
        <v>991</v>
      </c>
      <c r="D495" t="s">
        <v>35</v>
      </c>
      <c r="E495" s="13">
        <v>6</v>
      </c>
      <c r="F495" t="str">
        <f>INDEX(customer!A$1:I$1001,MATCH(Orders!C495,customer!A$1:A$1001,0),2)</f>
        <v>Sky Farnish</v>
      </c>
      <c r="G495" s="33" t="str">
        <f>IF(INDEX(customer!A$1:I$1001,MATCH(Orders!C495,customer!A$1:A$1001,0),3)=0,"--",INDEX(customer!A$1:I$1001,MATCH(Orders!C495,customer!A$1:A$1001,0),3))</f>
        <v>sfarnishdp@dmoz.org</v>
      </c>
      <c r="H495" t="str">
        <f>INDEX(customer!A$1:I$1001,MATCH(Orders!C495,customer!A$1:A$1001,0),7)</f>
        <v>United Kingdom</v>
      </c>
      <c r="I495" t="str">
        <f>INDEX(product!$A$1:$G$49,MATCH(Orders!D495,product!$A$1:$A$49,0),2)</f>
        <v>Rob</v>
      </c>
      <c r="J495" t="str">
        <f t="shared" si="28"/>
        <v>Robusta</v>
      </c>
      <c r="K495" s="11" t="str">
        <f>INDEX(product!$A$1:$G$49,MATCH(Orders!D495,product!$A$1:$A$49,0),3)</f>
        <v>M</v>
      </c>
      <c r="L495" t="str">
        <f t="shared" si="29"/>
        <v>Medium</v>
      </c>
      <c r="M495" s="4">
        <f>INDEX(product!$A$1:$G$49,MATCH(Orders!D495,product!$A$1:$A$49,0),4)</f>
        <v>0.5</v>
      </c>
      <c r="N495" s="5">
        <f>INDEX(product!$A$1:$G$49,MATCH(Orders!D495,product!$A$1:$A$49,0),5)</f>
        <v>5.97</v>
      </c>
      <c r="O495" s="5">
        <f t="shared" si="31"/>
        <v>35.82</v>
      </c>
      <c r="P495" s="11">
        <f t="shared" si="30"/>
        <v>0</v>
      </c>
      <c r="Q495" s="11"/>
      <c r="XFD495" s="35" t="s">
        <v>1951</v>
      </c>
    </row>
    <row r="496" spans="1:17 16384:16384" x14ac:dyDescent="0.25">
      <c r="A496" s="1" t="s">
        <v>992</v>
      </c>
      <c r="B496" s="3">
        <v>44132</v>
      </c>
      <c r="C496" s="1" t="s">
        <v>993</v>
      </c>
      <c r="D496" t="s">
        <v>145</v>
      </c>
      <c r="E496" s="13">
        <v>2</v>
      </c>
      <c r="F496" t="str">
        <f>INDEX(customer!A$1:I$1001,MATCH(Orders!C496,customer!A$1:A$1001,0),2)</f>
        <v>Felicia Jecock</v>
      </c>
      <c r="G496" s="33" t="str">
        <f>IF(INDEX(customer!A$1:I$1001,MATCH(Orders!C496,customer!A$1:A$1001,0),3)=0,"--",INDEX(customer!A$1:I$1001,MATCH(Orders!C496,customer!A$1:A$1001,0),3))</f>
        <v>fjecockdq@unicef.org</v>
      </c>
      <c r="H496" t="str">
        <f>INDEX(customer!A$1:I$1001,MATCH(Orders!C496,customer!A$1:A$1001,0),7)</f>
        <v>United States</v>
      </c>
      <c r="I496" t="str">
        <f>INDEX(product!$A$1:$G$49,MATCH(Orders!D496,product!$A$1:$A$49,0),2)</f>
        <v>Lib</v>
      </c>
      <c r="J496" t="str">
        <f t="shared" si="28"/>
        <v>Liberica</v>
      </c>
      <c r="K496" s="11" t="str">
        <f>INDEX(product!$A$1:$G$49,MATCH(Orders!D496,product!$A$1:$A$49,0),3)</f>
        <v>L</v>
      </c>
      <c r="L496" t="str">
        <f t="shared" si="29"/>
        <v>Light</v>
      </c>
      <c r="M496" s="4">
        <f>INDEX(product!$A$1:$G$49,MATCH(Orders!D496,product!$A$1:$A$49,0),4)</f>
        <v>1</v>
      </c>
      <c r="N496" s="5">
        <f>INDEX(product!$A$1:$G$49,MATCH(Orders!D496,product!$A$1:$A$49,0),5)</f>
        <v>15.85</v>
      </c>
      <c r="O496" s="5">
        <f t="shared" si="31"/>
        <v>31.7</v>
      </c>
      <c r="P496" s="11">
        <f t="shared" si="30"/>
        <v>0</v>
      </c>
      <c r="Q496" s="11"/>
      <c r="XFD496" s="35" t="s">
        <v>1951</v>
      </c>
    </row>
    <row r="497" spans="1:17 16384:16384" x14ac:dyDescent="0.25">
      <c r="A497" s="1" t="s">
        <v>994</v>
      </c>
      <c r="B497" s="3">
        <v>43710</v>
      </c>
      <c r="C497" s="1" t="s">
        <v>995</v>
      </c>
      <c r="D497" t="s">
        <v>145</v>
      </c>
      <c r="E497" s="13">
        <v>5</v>
      </c>
      <c r="F497" t="str">
        <f>INDEX(customer!A$1:I$1001,MATCH(Orders!C497,customer!A$1:A$1001,0),2)</f>
        <v>Currey MacAllister</v>
      </c>
      <c r="G497" s="33" t="str">
        <f>IF(INDEX(customer!A$1:I$1001,MATCH(Orders!C497,customer!A$1:A$1001,0),3)=0,"--",INDEX(customer!A$1:I$1001,MATCH(Orders!C497,customer!A$1:A$1001,0),3))</f>
        <v>--</v>
      </c>
      <c r="H497" t="str">
        <f>INDEX(customer!A$1:I$1001,MATCH(Orders!C497,customer!A$1:A$1001,0),7)</f>
        <v>United States</v>
      </c>
      <c r="I497" t="str">
        <f>INDEX(product!$A$1:$G$49,MATCH(Orders!D497,product!$A$1:$A$49,0),2)</f>
        <v>Lib</v>
      </c>
      <c r="J497" t="str">
        <f t="shared" si="28"/>
        <v>Liberica</v>
      </c>
      <c r="K497" s="11" t="str">
        <f>INDEX(product!$A$1:$G$49,MATCH(Orders!D497,product!$A$1:$A$49,0),3)</f>
        <v>L</v>
      </c>
      <c r="L497" t="str">
        <f t="shared" si="29"/>
        <v>Light</v>
      </c>
      <c r="M497" s="4">
        <f>INDEX(product!$A$1:$G$49,MATCH(Orders!D497,product!$A$1:$A$49,0),4)</f>
        <v>1</v>
      </c>
      <c r="N497" s="5">
        <f>INDEX(product!$A$1:$G$49,MATCH(Orders!D497,product!$A$1:$A$49,0),5)</f>
        <v>15.85</v>
      </c>
      <c r="O497" s="5">
        <f t="shared" si="31"/>
        <v>79.25</v>
      </c>
      <c r="P497" s="11">
        <f t="shared" si="30"/>
        <v>1</v>
      </c>
      <c r="Q497" s="11"/>
      <c r="XFD497" s="35" t="s">
        <v>1942</v>
      </c>
    </row>
    <row r="498" spans="1:17 16384:16384" x14ac:dyDescent="0.25">
      <c r="A498" s="1" t="s">
        <v>996</v>
      </c>
      <c r="B498" s="3">
        <v>44438</v>
      </c>
      <c r="C498" s="1" t="s">
        <v>997</v>
      </c>
      <c r="D498" t="s">
        <v>64</v>
      </c>
      <c r="E498" s="13">
        <v>3</v>
      </c>
      <c r="F498" t="str">
        <f>INDEX(customer!A$1:I$1001,MATCH(Orders!C498,customer!A$1:A$1001,0),2)</f>
        <v>Hamlen Pallister</v>
      </c>
      <c r="G498" s="33" t="str">
        <f>IF(INDEX(customer!A$1:I$1001,MATCH(Orders!C498,customer!A$1:A$1001,0),3)=0,"--",INDEX(customer!A$1:I$1001,MATCH(Orders!C498,customer!A$1:A$1001,0),3))</f>
        <v>hpallisterds@ning.com</v>
      </c>
      <c r="H498" t="str">
        <f>INDEX(customer!A$1:I$1001,MATCH(Orders!C498,customer!A$1:A$1001,0),7)</f>
        <v>United States</v>
      </c>
      <c r="I498" t="str">
        <f>INDEX(product!$A$1:$G$49,MATCH(Orders!D498,product!$A$1:$A$49,0),2)</f>
        <v>Exc</v>
      </c>
      <c r="J498" t="str">
        <f t="shared" si="28"/>
        <v>Excelsa</v>
      </c>
      <c r="K498" s="11" t="str">
        <f>INDEX(product!$A$1:$G$49,MATCH(Orders!D498,product!$A$1:$A$49,0),3)</f>
        <v>D</v>
      </c>
      <c r="L498" t="str">
        <f t="shared" si="29"/>
        <v>Dark</v>
      </c>
      <c r="M498" s="4">
        <f>INDEX(product!$A$1:$G$49,MATCH(Orders!D498,product!$A$1:$A$49,0),4)</f>
        <v>0.2</v>
      </c>
      <c r="N498" s="5">
        <f>INDEX(product!$A$1:$G$49,MATCH(Orders!D498,product!$A$1:$A$49,0),5)</f>
        <v>3.645</v>
      </c>
      <c r="O498" s="5">
        <f t="shared" si="31"/>
        <v>10.935</v>
      </c>
      <c r="P498" s="11">
        <f t="shared" si="30"/>
        <v>0</v>
      </c>
      <c r="Q498" s="11"/>
      <c r="XFD498" s="35" t="s">
        <v>1951</v>
      </c>
    </row>
    <row r="499" spans="1:17 16384:16384" x14ac:dyDescent="0.25">
      <c r="A499" s="1" t="s">
        <v>998</v>
      </c>
      <c r="B499" s="3">
        <v>44351</v>
      </c>
      <c r="C499" s="1" t="s">
        <v>999</v>
      </c>
      <c r="D499" t="s">
        <v>40</v>
      </c>
      <c r="E499" s="13">
        <v>4</v>
      </c>
      <c r="F499" t="str">
        <f>INDEX(customer!A$1:I$1001,MATCH(Orders!C499,customer!A$1:A$1001,0),2)</f>
        <v>Chantal Mersh</v>
      </c>
      <c r="G499" s="33" t="str">
        <f>IF(INDEX(customer!A$1:I$1001,MATCH(Orders!C499,customer!A$1:A$1001,0),3)=0,"--",INDEX(customer!A$1:I$1001,MATCH(Orders!C499,customer!A$1:A$1001,0),3))</f>
        <v>cmershdt@drupal.org</v>
      </c>
      <c r="H499" t="str">
        <f>INDEX(customer!A$1:I$1001,MATCH(Orders!C499,customer!A$1:A$1001,0),7)</f>
        <v>Ireland</v>
      </c>
      <c r="I499" t="str">
        <f>INDEX(product!$A$1:$G$49,MATCH(Orders!D499,product!$A$1:$A$49,0),2)</f>
        <v>Ara</v>
      </c>
      <c r="J499" t="str">
        <f t="shared" si="28"/>
        <v>Arabica</v>
      </c>
      <c r="K499" s="11" t="str">
        <f>INDEX(product!$A$1:$G$49,MATCH(Orders!D499,product!$A$1:$A$49,0),3)</f>
        <v>D</v>
      </c>
      <c r="L499" t="str">
        <f t="shared" si="29"/>
        <v>Dark</v>
      </c>
      <c r="M499" s="4">
        <f>INDEX(product!$A$1:$G$49,MATCH(Orders!D499,product!$A$1:$A$49,0),4)</f>
        <v>1</v>
      </c>
      <c r="N499" s="5">
        <f>INDEX(product!$A$1:$G$49,MATCH(Orders!D499,product!$A$1:$A$49,0),5)</f>
        <v>9.9499999999999993</v>
      </c>
      <c r="O499" s="5">
        <f t="shared" si="31"/>
        <v>39.799999999999997</v>
      </c>
      <c r="P499" s="11">
        <f t="shared" si="30"/>
        <v>0</v>
      </c>
      <c r="Q499" s="11"/>
      <c r="XFD499" s="35" t="s">
        <v>1951</v>
      </c>
    </row>
    <row r="500" spans="1:17 16384:16384" x14ac:dyDescent="0.25">
      <c r="A500" s="1" t="s">
        <v>1000</v>
      </c>
      <c r="B500" s="3">
        <v>44159</v>
      </c>
      <c r="C500" s="1" t="s">
        <v>1001</v>
      </c>
      <c r="D500" t="s">
        <v>15</v>
      </c>
      <c r="E500" s="13">
        <v>5</v>
      </c>
      <c r="F500" t="str">
        <f>INDEX(customer!A$1:I$1001,MATCH(Orders!C500,customer!A$1:A$1001,0),2)</f>
        <v>Marja Urion</v>
      </c>
      <c r="G500" s="33" t="str">
        <f>IF(INDEX(customer!A$1:I$1001,MATCH(Orders!C500,customer!A$1:A$1001,0),3)=0,"--",INDEX(customer!A$1:I$1001,MATCH(Orders!C500,customer!A$1:A$1001,0),3))</f>
        <v>murione5@alexa.com</v>
      </c>
      <c r="H500" t="str">
        <f>INDEX(customer!A$1:I$1001,MATCH(Orders!C500,customer!A$1:A$1001,0),7)</f>
        <v>Ireland</v>
      </c>
      <c r="I500" t="str">
        <f>INDEX(product!$A$1:$G$49,MATCH(Orders!D500,product!$A$1:$A$49,0),2)</f>
        <v>Rob</v>
      </c>
      <c r="J500" t="str">
        <f t="shared" si="28"/>
        <v>Robusta</v>
      </c>
      <c r="K500" s="11" t="str">
        <f>INDEX(product!$A$1:$G$49,MATCH(Orders!D500,product!$A$1:$A$49,0),3)</f>
        <v>M</v>
      </c>
      <c r="L500" t="str">
        <f t="shared" si="29"/>
        <v>Medium</v>
      </c>
      <c r="M500" s="4">
        <f>INDEX(product!$A$1:$G$49,MATCH(Orders!D500,product!$A$1:$A$49,0),4)</f>
        <v>1</v>
      </c>
      <c r="N500" s="5">
        <f>INDEX(product!$A$1:$G$49,MATCH(Orders!D500,product!$A$1:$A$49,0),5)</f>
        <v>9.9499999999999993</v>
      </c>
      <c r="O500" s="5">
        <f t="shared" si="31"/>
        <v>49.75</v>
      </c>
      <c r="P500" s="11">
        <f t="shared" si="30"/>
        <v>1</v>
      </c>
      <c r="Q500" s="11"/>
      <c r="XFD500" s="35" t="s">
        <v>1942</v>
      </c>
    </row>
    <row r="501" spans="1:17 16384:16384" x14ac:dyDescent="0.25">
      <c r="A501" s="1" t="s">
        <v>1002</v>
      </c>
      <c r="B501" s="3">
        <v>44003</v>
      </c>
      <c r="C501" s="1" t="s">
        <v>1003</v>
      </c>
      <c r="D501" t="s">
        <v>114</v>
      </c>
      <c r="E501" s="13">
        <v>3</v>
      </c>
      <c r="F501" t="str">
        <f>INDEX(customer!A$1:I$1001,MATCH(Orders!C501,customer!A$1:A$1001,0),2)</f>
        <v>Malynda Purbrick</v>
      </c>
      <c r="G501" s="33" t="str">
        <f>IF(INDEX(customer!A$1:I$1001,MATCH(Orders!C501,customer!A$1:A$1001,0),3)=0,"--",INDEX(customer!A$1:I$1001,MATCH(Orders!C501,customer!A$1:A$1001,0),3))</f>
        <v>--</v>
      </c>
      <c r="H501" t="str">
        <f>INDEX(customer!A$1:I$1001,MATCH(Orders!C501,customer!A$1:A$1001,0),7)</f>
        <v>Ireland</v>
      </c>
      <c r="I501" t="str">
        <f>INDEX(product!$A$1:$G$49,MATCH(Orders!D501,product!$A$1:$A$49,0),2)</f>
        <v>Rob</v>
      </c>
      <c r="J501" t="str">
        <f t="shared" si="28"/>
        <v>Robusta</v>
      </c>
      <c r="K501" s="11" t="str">
        <f>INDEX(product!$A$1:$G$49,MATCH(Orders!D501,product!$A$1:$A$49,0),3)</f>
        <v>D</v>
      </c>
      <c r="L501" t="str">
        <f t="shared" si="29"/>
        <v>Dark</v>
      </c>
      <c r="M501" s="4">
        <f>INDEX(product!$A$1:$G$49,MATCH(Orders!D501,product!$A$1:$A$49,0),4)</f>
        <v>0.2</v>
      </c>
      <c r="N501" s="5">
        <f>INDEX(product!$A$1:$G$49,MATCH(Orders!D501,product!$A$1:$A$49,0),5)</f>
        <v>2.6849999999999996</v>
      </c>
      <c r="O501" s="5">
        <f t="shared" si="31"/>
        <v>8.0549999999999997</v>
      </c>
      <c r="P501" s="11">
        <f t="shared" si="30"/>
        <v>1</v>
      </c>
      <c r="Q501" s="11"/>
      <c r="XFD501" s="35" t="s">
        <v>1942</v>
      </c>
    </row>
    <row r="502" spans="1:17 16384:16384" x14ac:dyDescent="0.25">
      <c r="A502" s="1" t="s">
        <v>1004</v>
      </c>
      <c r="B502" s="3">
        <v>44025</v>
      </c>
      <c r="C502" s="1" t="s">
        <v>1005</v>
      </c>
      <c r="D502" t="s">
        <v>202</v>
      </c>
      <c r="E502" s="13">
        <v>4</v>
      </c>
      <c r="F502" t="str">
        <f>INDEX(customer!A$1:I$1001,MATCH(Orders!C502,customer!A$1:A$1001,0),2)</f>
        <v>Alf Housaman</v>
      </c>
      <c r="G502" s="33" t="str">
        <f>IF(INDEX(customer!A$1:I$1001,MATCH(Orders!C502,customer!A$1:A$1001,0),3)=0,"--",INDEX(customer!A$1:I$1001,MATCH(Orders!C502,customer!A$1:A$1001,0),3))</f>
        <v>--</v>
      </c>
      <c r="H502" t="str">
        <f>INDEX(customer!A$1:I$1001,MATCH(Orders!C502,customer!A$1:A$1001,0),7)</f>
        <v>United States</v>
      </c>
      <c r="I502" t="str">
        <f>INDEX(product!$A$1:$G$49,MATCH(Orders!D502,product!$A$1:$A$49,0),2)</f>
        <v>Rob</v>
      </c>
      <c r="J502" t="str">
        <f t="shared" si="28"/>
        <v>Robusta</v>
      </c>
      <c r="K502" s="11" t="str">
        <f>INDEX(product!$A$1:$G$49,MATCH(Orders!D502,product!$A$1:$A$49,0),3)</f>
        <v>L</v>
      </c>
      <c r="L502" t="str">
        <f t="shared" si="29"/>
        <v>Light</v>
      </c>
      <c r="M502" s="4">
        <f>INDEX(product!$A$1:$G$49,MATCH(Orders!D502,product!$A$1:$A$49,0),4)</f>
        <v>1</v>
      </c>
      <c r="N502" s="5">
        <f>INDEX(product!$A$1:$G$49,MATCH(Orders!D502,product!$A$1:$A$49,0),5)</f>
        <v>11.95</v>
      </c>
      <c r="O502" s="5">
        <f t="shared" si="31"/>
        <v>47.8</v>
      </c>
      <c r="P502" s="11">
        <f t="shared" si="30"/>
        <v>0</v>
      </c>
      <c r="Q502" s="11"/>
      <c r="XFD502" s="35" t="s">
        <v>1951</v>
      </c>
    </row>
    <row r="503" spans="1:17 16384:16384" x14ac:dyDescent="0.25">
      <c r="A503" s="1" t="s">
        <v>1006</v>
      </c>
      <c r="B503" s="3">
        <v>43467</v>
      </c>
      <c r="C503" s="1" t="s">
        <v>1007</v>
      </c>
      <c r="D503" t="s">
        <v>175</v>
      </c>
      <c r="E503" s="13">
        <v>4</v>
      </c>
      <c r="F503" t="str">
        <f>INDEX(customer!A$1:I$1001,MATCH(Orders!C503,customer!A$1:A$1001,0),2)</f>
        <v>Gladi Ducker</v>
      </c>
      <c r="G503" s="33" t="str">
        <f>IF(INDEX(customer!A$1:I$1001,MATCH(Orders!C503,customer!A$1:A$1001,0),3)=0,"--",INDEX(customer!A$1:I$1001,MATCH(Orders!C503,customer!A$1:A$1001,0),3))</f>
        <v>gduckerdx@patch.com</v>
      </c>
      <c r="H503" t="str">
        <f>INDEX(customer!A$1:I$1001,MATCH(Orders!C503,customer!A$1:A$1001,0),7)</f>
        <v>United Kingdom</v>
      </c>
      <c r="I503" t="str">
        <f>INDEX(product!$A$1:$G$49,MATCH(Orders!D503,product!$A$1:$A$49,0),2)</f>
        <v>Rob</v>
      </c>
      <c r="J503" t="str">
        <f t="shared" si="28"/>
        <v>Robusta</v>
      </c>
      <c r="K503" s="11" t="str">
        <f>INDEX(product!$A$1:$G$49,MATCH(Orders!D503,product!$A$1:$A$49,0),3)</f>
        <v>M</v>
      </c>
      <c r="L503" t="str">
        <f t="shared" si="29"/>
        <v>Medium</v>
      </c>
      <c r="M503" s="4">
        <f>INDEX(product!$A$1:$G$49,MATCH(Orders!D503,product!$A$1:$A$49,0),4)</f>
        <v>0.2</v>
      </c>
      <c r="N503" s="5">
        <f>INDEX(product!$A$1:$G$49,MATCH(Orders!D503,product!$A$1:$A$49,0),5)</f>
        <v>2.9849999999999999</v>
      </c>
      <c r="O503" s="5">
        <f t="shared" si="31"/>
        <v>11.94</v>
      </c>
      <c r="P503" s="11">
        <f t="shared" si="30"/>
        <v>0</v>
      </c>
      <c r="Q503" s="11"/>
      <c r="XFD503" s="35" t="s">
        <v>1951</v>
      </c>
    </row>
    <row r="504" spans="1:17 16384:16384" x14ac:dyDescent="0.25">
      <c r="A504" s="1" t="s">
        <v>1006</v>
      </c>
      <c r="B504" s="3">
        <v>43467</v>
      </c>
      <c r="C504" s="1" t="s">
        <v>1007</v>
      </c>
      <c r="D504" t="s">
        <v>77</v>
      </c>
      <c r="E504" s="13">
        <v>4</v>
      </c>
      <c r="F504" t="str">
        <f>INDEX(customer!A$1:I$1001,MATCH(Orders!C504,customer!A$1:A$1001,0),2)</f>
        <v>Gladi Ducker</v>
      </c>
      <c r="G504" s="33" t="str">
        <f>IF(INDEX(customer!A$1:I$1001,MATCH(Orders!C504,customer!A$1:A$1001,0),3)=0,"--",INDEX(customer!A$1:I$1001,MATCH(Orders!C504,customer!A$1:A$1001,0),3))</f>
        <v>gduckerdx@patch.com</v>
      </c>
      <c r="H504" t="str">
        <f>INDEX(customer!A$1:I$1001,MATCH(Orders!C504,customer!A$1:A$1001,0),7)</f>
        <v>United Kingdom</v>
      </c>
      <c r="I504" t="str">
        <f>INDEX(product!$A$1:$G$49,MATCH(Orders!D504,product!$A$1:$A$49,0),2)</f>
        <v>Exc</v>
      </c>
      <c r="J504" t="str">
        <f t="shared" si="28"/>
        <v>Excelsa</v>
      </c>
      <c r="K504" s="11" t="str">
        <f>INDEX(product!$A$1:$G$49,MATCH(Orders!D504,product!$A$1:$A$49,0),3)</f>
        <v>M</v>
      </c>
      <c r="L504" t="str">
        <f t="shared" si="29"/>
        <v>Medium</v>
      </c>
      <c r="M504" s="4">
        <f>INDEX(product!$A$1:$G$49,MATCH(Orders!D504,product!$A$1:$A$49,0),4)</f>
        <v>0.2</v>
      </c>
      <c r="N504" s="5">
        <f>INDEX(product!$A$1:$G$49,MATCH(Orders!D504,product!$A$1:$A$49,0),5)</f>
        <v>4.125</v>
      </c>
      <c r="O504" s="5">
        <f t="shared" si="31"/>
        <v>16.5</v>
      </c>
      <c r="P504" s="11">
        <f t="shared" si="30"/>
        <v>0</v>
      </c>
      <c r="Q504" s="11"/>
      <c r="XFD504" s="35" t="s">
        <v>1951</v>
      </c>
    </row>
    <row r="505" spans="1:17 16384:16384" x14ac:dyDescent="0.25">
      <c r="A505" s="1" t="s">
        <v>1006</v>
      </c>
      <c r="B505" s="3">
        <v>43467</v>
      </c>
      <c r="C505" s="1" t="s">
        <v>1007</v>
      </c>
      <c r="D505" t="s">
        <v>26</v>
      </c>
      <c r="E505" s="13">
        <v>4</v>
      </c>
      <c r="F505" t="str">
        <f>INDEX(customer!A$1:I$1001,MATCH(Orders!C505,customer!A$1:A$1001,0),2)</f>
        <v>Gladi Ducker</v>
      </c>
      <c r="G505" s="33" t="str">
        <f>IF(INDEX(customer!A$1:I$1001,MATCH(Orders!C505,customer!A$1:A$1001,0),3)=0,"--",INDEX(customer!A$1:I$1001,MATCH(Orders!C505,customer!A$1:A$1001,0),3))</f>
        <v>gduckerdx@patch.com</v>
      </c>
      <c r="H505" t="str">
        <f>INDEX(customer!A$1:I$1001,MATCH(Orders!C505,customer!A$1:A$1001,0),7)</f>
        <v>United Kingdom</v>
      </c>
      <c r="I505" t="str">
        <f>INDEX(product!$A$1:$G$49,MATCH(Orders!D505,product!$A$1:$A$49,0),2)</f>
        <v>Lib</v>
      </c>
      <c r="J505" t="str">
        <f t="shared" si="28"/>
        <v>Liberica</v>
      </c>
      <c r="K505" s="11" t="str">
        <f>INDEX(product!$A$1:$G$49,MATCH(Orders!D505,product!$A$1:$A$49,0),3)</f>
        <v>D</v>
      </c>
      <c r="L505" t="str">
        <f t="shared" si="29"/>
        <v>Dark</v>
      </c>
      <c r="M505" s="4">
        <f>INDEX(product!$A$1:$G$49,MATCH(Orders!D505,product!$A$1:$A$49,0),4)</f>
        <v>1</v>
      </c>
      <c r="N505" s="5">
        <f>INDEX(product!$A$1:$G$49,MATCH(Orders!D505,product!$A$1:$A$49,0),5)</f>
        <v>12.95</v>
      </c>
      <c r="O505" s="5">
        <f t="shared" si="31"/>
        <v>51.8</v>
      </c>
      <c r="P505" s="11">
        <f t="shared" si="30"/>
        <v>0</v>
      </c>
      <c r="Q505" s="11"/>
      <c r="XFD505" s="35" t="s">
        <v>1951</v>
      </c>
    </row>
    <row r="506" spans="1:17 16384:16384" x14ac:dyDescent="0.25">
      <c r="A506" s="1" t="s">
        <v>1006</v>
      </c>
      <c r="B506" s="3">
        <v>43467</v>
      </c>
      <c r="C506" s="1" t="s">
        <v>1007</v>
      </c>
      <c r="D506" t="s">
        <v>32</v>
      </c>
      <c r="E506" s="13">
        <v>3</v>
      </c>
      <c r="F506" t="str">
        <f>INDEX(customer!A$1:I$1001,MATCH(Orders!C506,customer!A$1:A$1001,0),2)</f>
        <v>Gladi Ducker</v>
      </c>
      <c r="G506" s="33" t="str">
        <f>IF(INDEX(customer!A$1:I$1001,MATCH(Orders!C506,customer!A$1:A$1001,0),3)=0,"--",INDEX(customer!A$1:I$1001,MATCH(Orders!C506,customer!A$1:A$1001,0),3))</f>
        <v>gduckerdx@patch.com</v>
      </c>
      <c r="H506" t="str">
        <f>INDEX(customer!A$1:I$1001,MATCH(Orders!C506,customer!A$1:A$1001,0),7)</f>
        <v>United Kingdom</v>
      </c>
      <c r="I506" t="str">
        <f>INDEX(product!$A$1:$G$49,MATCH(Orders!D506,product!$A$1:$A$49,0),2)</f>
        <v>Lib</v>
      </c>
      <c r="J506" t="str">
        <f t="shared" si="28"/>
        <v>Liberica</v>
      </c>
      <c r="K506" s="11" t="str">
        <f>INDEX(product!$A$1:$G$49,MATCH(Orders!D506,product!$A$1:$A$49,0),3)</f>
        <v>L</v>
      </c>
      <c r="L506" t="str">
        <f t="shared" si="29"/>
        <v>Light</v>
      </c>
      <c r="M506" s="4">
        <f>INDEX(product!$A$1:$G$49,MATCH(Orders!D506,product!$A$1:$A$49,0),4)</f>
        <v>0.2</v>
      </c>
      <c r="N506" s="5">
        <f>INDEX(product!$A$1:$G$49,MATCH(Orders!D506,product!$A$1:$A$49,0),5)</f>
        <v>4.7549999999999999</v>
      </c>
      <c r="O506" s="5">
        <f t="shared" si="31"/>
        <v>14.265000000000001</v>
      </c>
      <c r="P506" s="11">
        <f t="shared" si="30"/>
        <v>0</v>
      </c>
      <c r="Q506" s="11"/>
      <c r="XFD506" s="35" t="s">
        <v>1951</v>
      </c>
    </row>
    <row r="507" spans="1:17 16384:16384" x14ac:dyDescent="0.25">
      <c r="A507" s="1" t="s">
        <v>1008</v>
      </c>
      <c r="B507" s="3">
        <v>44609</v>
      </c>
      <c r="C507" s="1" t="s">
        <v>1009</v>
      </c>
      <c r="D507" t="s">
        <v>90</v>
      </c>
      <c r="E507" s="13">
        <v>6</v>
      </c>
      <c r="F507" t="str">
        <f>INDEX(customer!A$1:I$1001,MATCH(Orders!C507,customer!A$1:A$1001,0),2)</f>
        <v>Wain Stearley</v>
      </c>
      <c r="G507" s="33" t="str">
        <f>IF(INDEX(customer!A$1:I$1001,MATCH(Orders!C507,customer!A$1:A$1001,0),3)=0,"--",INDEX(customer!A$1:I$1001,MATCH(Orders!C507,customer!A$1:A$1001,0),3))</f>
        <v>wstearleye1@census.gov</v>
      </c>
      <c r="H507" t="str">
        <f>INDEX(customer!A$1:I$1001,MATCH(Orders!C507,customer!A$1:A$1001,0),7)</f>
        <v>United States</v>
      </c>
      <c r="I507" t="str">
        <f>INDEX(product!$A$1:$G$49,MATCH(Orders!D507,product!$A$1:$A$49,0),2)</f>
        <v>Lib</v>
      </c>
      <c r="J507" t="str">
        <f t="shared" si="28"/>
        <v>Liberica</v>
      </c>
      <c r="K507" s="11" t="str">
        <f>INDEX(product!$A$1:$G$49,MATCH(Orders!D507,product!$A$1:$A$49,0),3)</f>
        <v>M</v>
      </c>
      <c r="L507" t="str">
        <f t="shared" si="29"/>
        <v>Medium</v>
      </c>
      <c r="M507" s="4">
        <f>INDEX(product!$A$1:$G$49,MATCH(Orders!D507,product!$A$1:$A$49,0),4)</f>
        <v>0.2</v>
      </c>
      <c r="N507" s="5">
        <f>INDEX(product!$A$1:$G$49,MATCH(Orders!D507,product!$A$1:$A$49,0),5)</f>
        <v>4.3650000000000002</v>
      </c>
      <c r="O507" s="5">
        <f t="shared" si="31"/>
        <v>26.19</v>
      </c>
      <c r="P507" s="11">
        <f t="shared" si="30"/>
        <v>0</v>
      </c>
      <c r="Q507" s="11"/>
      <c r="XFD507" s="35" t="s">
        <v>1951</v>
      </c>
    </row>
    <row r="508" spans="1:17 16384:16384" x14ac:dyDescent="0.25">
      <c r="A508" s="1" t="s">
        <v>1010</v>
      </c>
      <c r="B508" s="3">
        <v>44184</v>
      </c>
      <c r="C508" s="1" t="s">
        <v>1011</v>
      </c>
      <c r="D508" t="s">
        <v>19</v>
      </c>
      <c r="E508" s="13">
        <v>2</v>
      </c>
      <c r="F508" t="str">
        <f>INDEX(customer!A$1:I$1001,MATCH(Orders!C508,customer!A$1:A$1001,0),2)</f>
        <v>Diane-marie Wincer</v>
      </c>
      <c r="G508" s="33" t="str">
        <f>IF(INDEX(customer!A$1:I$1001,MATCH(Orders!C508,customer!A$1:A$1001,0),3)=0,"--",INDEX(customer!A$1:I$1001,MATCH(Orders!C508,customer!A$1:A$1001,0),3))</f>
        <v>dwincere2@marriott.com</v>
      </c>
      <c r="H508" t="str">
        <f>INDEX(customer!A$1:I$1001,MATCH(Orders!C508,customer!A$1:A$1001,0),7)</f>
        <v>United States</v>
      </c>
      <c r="I508" t="str">
        <f>INDEX(product!$A$1:$G$49,MATCH(Orders!D508,product!$A$1:$A$49,0),2)</f>
        <v>Ara</v>
      </c>
      <c r="J508" t="str">
        <f t="shared" si="28"/>
        <v>Arabica</v>
      </c>
      <c r="K508" s="11" t="str">
        <f>INDEX(product!$A$1:$G$49,MATCH(Orders!D508,product!$A$1:$A$49,0),3)</f>
        <v>L</v>
      </c>
      <c r="L508" t="str">
        <f t="shared" si="29"/>
        <v>Light</v>
      </c>
      <c r="M508" s="4">
        <f>INDEX(product!$A$1:$G$49,MATCH(Orders!D508,product!$A$1:$A$49,0),4)</f>
        <v>1</v>
      </c>
      <c r="N508" s="5">
        <f>INDEX(product!$A$1:$G$49,MATCH(Orders!D508,product!$A$1:$A$49,0),5)</f>
        <v>12.95</v>
      </c>
      <c r="O508" s="5">
        <f t="shared" si="31"/>
        <v>25.9</v>
      </c>
      <c r="P508" s="11">
        <f t="shared" si="30"/>
        <v>1</v>
      </c>
      <c r="Q508" s="11"/>
      <c r="XFD508" s="35" t="s">
        <v>1942</v>
      </c>
    </row>
    <row r="509" spans="1:17 16384:16384" x14ac:dyDescent="0.25">
      <c r="A509" s="1" t="s">
        <v>1012</v>
      </c>
      <c r="B509" s="3">
        <v>43516</v>
      </c>
      <c r="C509" s="1" t="s">
        <v>1013</v>
      </c>
      <c r="D509" t="s">
        <v>217</v>
      </c>
      <c r="E509" s="13">
        <v>3</v>
      </c>
      <c r="F509" t="str">
        <f>INDEX(customer!A$1:I$1001,MATCH(Orders!C509,customer!A$1:A$1001,0),2)</f>
        <v>Perry Lyfield</v>
      </c>
      <c r="G509" s="33" t="str">
        <f>IF(INDEX(customer!A$1:I$1001,MATCH(Orders!C509,customer!A$1:A$1001,0),3)=0,"--",INDEX(customer!A$1:I$1001,MATCH(Orders!C509,customer!A$1:A$1001,0),3))</f>
        <v>plyfielde3@baidu.com</v>
      </c>
      <c r="H509" t="str">
        <f>INDEX(customer!A$1:I$1001,MATCH(Orders!C509,customer!A$1:A$1001,0),7)</f>
        <v>United States</v>
      </c>
      <c r="I509" t="str">
        <f>INDEX(product!$A$1:$G$49,MATCH(Orders!D509,product!$A$1:$A$49,0),2)</f>
        <v>Ara</v>
      </c>
      <c r="J509" t="str">
        <f t="shared" si="28"/>
        <v>Arabica</v>
      </c>
      <c r="K509" s="11" t="str">
        <f>INDEX(product!$A$1:$G$49,MATCH(Orders!D509,product!$A$1:$A$49,0),3)</f>
        <v>L</v>
      </c>
      <c r="L509" t="str">
        <f t="shared" si="29"/>
        <v>Light</v>
      </c>
      <c r="M509" s="4">
        <f>INDEX(product!$A$1:$G$49,MATCH(Orders!D509,product!$A$1:$A$49,0),4)</f>
        <v>2.5</v>
      </c>
      <c r="N509" s="5">
        <f>INDEX(product!$A$1:$G$49,MATCH(Orders!D509,product!$A$1:$A$49,0),5)</f>
        <v>29.784999999999997</v>
      </c>
      <c r="O509" s="5">
        <f t="shared" si="31"/>
        <v>89.35499999999999</v>
      </c>
      <c r="P509" s="11">
        <f t="shared" si="30"/>
        <v>1</v>
      </c>
      <c r="Q509" s="11"/>
      <c r="XFD509" s="35" t="s">
        <v>1942</v>
      </c>
    </row>
    <row r="510" spans="1:17 16384:16384" x14ac:dyDescent="0.25">
      <c r="A510" s="1" t="s">
        <v>1014</v>
      </c>
      <c r="B510" s="3">
        <v>44210</v>
      </c>
      <c r="C510" s="1" t="s">
        <v>1015</v>
      </c>
      <c r="D510" t="s">
        <v>136</v>
      </c>
      <c r="E510" s="13">
        <v>6</v>
      </c>
      <c r="F510" t="str">
        <f>INDEX(customer!A$1:I$1001,MATCH(Orders!C510,customer!A$1:A$1001,0),2)</f>
        <v>Heall Perris</v>
      </c>
      <c r="G510" s="33" t="str">
        <f>IF(INDEX(customer!A$1:I$1001,MATCH(Orders!C510,customer!A$1:A$1001,0),3)=0,"--",INDEX(customer!A$1:I$1001,MATCH(Orders!C510,customer!A$1:A$1001,0),3))</f>
        <v>hperrise4@studiopress.com</v>
      </c>
      <c r="H510" t="str">
        <f>INDEX(customer!A$1:I$1001,MATCH(Orders!C510,customer!A$1:A$1001,0),7)</f>
        <v>Ireland</v>
      </c>
      <c r="I510" t="str">
        <f>INDEX(product!$A$1:$G$49,MATCH(Orders!D510,product!$A$1:$A$49,0),2)</f>
        <v>Lib</v>
      </c>
      <c r="J510" t="str">
        <f t="shared" si="28"/>
        <v>Liberica</v>
      </c>
      <c r="K510" s="11" t="str">
        <f>INDEX(product!$A$1:$G$49,MATCH(Orders!D510,product!$A$1:$A$49,0),3)</f>
        <v>D</v>
      </c>
      <c r="L510" t="str">
        <f t="shared" si="29"/>
        <v>Dark</v>
      </c>
      <c r="M510" s="4">
        <f>INDEX(product!$A$1:$G$49,MATCH(Orders!D510,product!$A$1:$A$49,0),4)</f>
        <v>0.5</v>
      </c>
      <c r="N510" s="5">
        <f>INDEX(product!$A$1:$G$49,MATCH(Orders!D510,product!$A$1:$A$49,0),5)</f>
        <v>7.77</v>
      </c>
      <c r="O510" s="5">
        <f t="shared" si="31"/>
        <v>46.62</v>
      </c>
      <c r="P510" s="11">
        <f t="shared" si="30"/>
        <v>0</v>
      </c>
      <c r="Q510" s="11"/>
      <c r="XFD510" s="35" t="s">
        <v>1951</v>
      </c>
    </row>
    <row r="511" spans="1:17 16384:16384" x14ac:dyDescent="0.25">
      <c r="A511" s="1" t="s">
        <v>1016</v>
      </c>
      <c r="B511" s="3">
        <v>43785</v>
      </c>
      <c r="C511" s="1" t="s">
        <v>1001</v>
      </c>
      <c r="D511" t="s">
        <v>40</v>
      </c>
      <c r="E511" s="13">
        <v>3</v>
      </c>
      <c r="F511" t="str">
        <f>INDEX(customer!A$1:I$1001,MATCH(Orders!C511,customer!A$1:A$1001,0),2)</f>
        <v>Marja Urion</v>
      </c>
      <c r="G511" s="33" t="str">
        <f>IF(INDEX(customer!A$1:I$1001,MATCH(Orders!C511,customer!A$1:A$1001,0),3)=0,"--",INDEX(customer!A$1:I$1001,MATCH(Orders!C511,customer!A$1:A$1001,0),3))</f>
        <v>murione5@alexa.com</v>
      </c>
      <c r="H511" t="str">
        <f>INDEX(customer!A$1:I$1001,MATCH(Orders!C511,customer!A$1:A$1001,0),7)</f>
        <v>Ireland</v>
      </c>
      <c r="I511" t="str">
        <f>INDEX(product!$A$1:$G$49,MATCH(Orders!D511,product!$A$1:$A$49,0),2)</f>
        <v>Ara</v>
      </c>
      <c r="J511" t="str">
        <f t="shared" si="28"/>
        <v>Arabica</v>
      </c>
      <c r="K511" s="11" t="str">
        <f>INDEX(product!$A$1:$G$49,MATCH(Orders!D511,product!$A$1:$A$49,0),3)</f>
        <v>D</v>
      </c>
      <c r="L511" t="str">
        <f t="shared" si="29"/>
        <v>Dark</v>
      </c>
      <c r="M511" s="4">
        <f>INDEX(product!$A$1:$G$49,MATCH(Orders!D511,product!$A$1:$A$49,0),4)</f>
        <v>1</v>
      </c>
      <c r="N511" s="5">
        <f>INDEX(product!$A$1:$G$49,MATCH(Orders!D511,product!$A$1:$A$49,0),5)</f>
        <v>9.9499999999999993</v>
      </c>
      <c r="O511" s="5">
        <f t="shared" si="31"/>
        <v>29.849999999999998</v>
      </c>
      <c r="P511" s="11">
        <f t="shared" si="30"/>
        <v>1</v>
      </c>
      <c r="Q511" s="11"/>
      <c r="XFD511" s="35" t="s">
        <v>1942</v>
      </c>
    </row>
    <row r="512" spans="1:17 16384:16384" x14ac:dyDescent="0.25">
      <c r="A512" s="1" t="s">
        <v>1017</v>
      </c>
      <c r="B512" s="3">
        <v>43803</v>
      </c>
      <c r="C512" s="1" t="s">
        <v>1018</v>
      </c>
      <c r="D512" t="s">
        <v>195</v>
      </c>
      <c r="E512" s="13">
        <v>3</v>
      </c>
      <c r="F512" t="str">
        <f>INDEX(customer!A$1:I$1001,MATCH(Orders!C512,customer!A$1:A$1001,0),2)</f>
        <v>Camellia Kid</v>
      </c>
      <c r="G512" s="33" t="str">
        <f>IF(INDEX(customer!A$1:I$1001,MATCH(Orders!C512,customer!A$1:A$1001,0),3)=0,"--",INDEX(customer!A$1:I$1001,MATCH(Orders!C512,customer!A$1:A$1001,0),3))</f>
        <v>ckide6@narod.ru</v>
      </c>
      <c r="H512" t="str">
        <f>INDEX(customer!A$1:I$1001,MATCH(Orders!C512,customer!A$1:A$1001,0),7)</f>
        <v>Ireland</v>
      </c>
      <c r="I512" t="str">
        <f>INDEX(product!$A$1:$G$49,MATCH(Orders!D512,product!$A$1:$A$49,0),2)</f>
        <v>Rob</v>
      </c>
      <c r="J512" t="str">
        <f t="shared" si="28"/>
        <v>Robusta</v>
      </c>
      <c r="K512" s="11" t="str">
        <f>INDEX(product!$A$1:$G$49,MATCH(Orders!D512,product!$A$1:$A$49,0),3)</f>
        <v>L</v>
      </c>
      <c r="L512" t="str">
        <f t="shared" si="29"/>
        <v>Light</v>
      </c>
      <c r="M512" s="4">
        <f>INDEX(product!$A$1:$G$49,MATCH(Orders!D512,product!$A$1:$A$49,0),4)</f>
        <v>0.2</v>
      </c>
      <c r="N512" s="5">
        <f>INDEX(product!$A$1:$G$49,MATCH(Orders!D512,product!$A$1:$A$49,0),5)</f>
        <v>3.5849999999999995</v>
      </c>
      <c r="O512" s="5">
        <f t="shared" si="31"/>
        <v>10.754999999999999</v>
      </c>
      <c r="P512" s="11">
        <f t="shared" si="30"/>
        <v>1</v>
      </c>
      <c r="Q512" s="11"/>
      <c r="XFD512" s="35" t="s">
        <v>1942</v>
      </c>
    </row>
    <row r="513" spans="1:17 16384:16384" x14ac:dyDescent="0.25">
      <c r="A513" s="1" t="s">
        <v>1019</v>
      </c>
      <c r="B513" s="3">
        <v>44043</v>
      </c>
      <c r="C513" s="1" t="s">
        <v>1020</v>
      </c>
      <c r="D513" t="s">
        <v>57</v>
      </c>
      <c r="E513" s="13">
        <v>4</v>
      </c>
      <c r="F513" t="str">
        <f>INDEX(customer!A$1:I$1001,MATCH(Orders!C513,customer!A$1:A$1001,0),2)</f>
        <v>Carolann Beine</v>
      </c>
      <c r="G513" s="33" t="str">
        <f>IF(INDEX(customer!A$1:I$1001,MATCH(Orders!C513,customer!A$1:A$1001,0),3)=0,"--",INDEX(customer!A$1:I$1001,MATCH(Orders!C513,customer!A$1:A$1001,0),3))</f>
        <v>cbeinee7@xinhuanet.com</v>
      </c>
      <c r="H513" t="str">
        <f>INDEX(customer!A$1:I$1001,MATCH(Orders!C513,customer!A$1:A$1001,0),7)</f>
        <v>United States</v>
      </c>
      <c r="I513" t="str">
        <f>INDEX(product!$A$1:$G$49,MATCH(Orders!D513,product!$A$1:$A$49,0),2)</f>
        <v>Ara</v>
      </c>
      <c r="J513" t="str">
        <f t="shared" si="28"/>
        <v>Arabica</v>
      </c>
      <c r="K513" s="11" t="str">
        <f>INDEX(product!$A$1:$G$49,MATCH(Orders!D513,product!$A$1:$A$49,0),3)</f>
        <v>M</v>
      </c>
      <c r="L513" t="str">
        <f t="shared" si="29"/>
        <v>Medium</v>
      </c>
      <c r="M513" s="4">
        <f>INDEX(product!$A$1:$G$49,MATCH(Orders!D513,product!$A$1:$A$49,0),4)</f>
        <v>0.2</v>
      </c>
      <c r="N513" s="5">
        <f>INDEX(product!$A$1:$G$49,MATCH(Orders!D513,product!$A$1:$A$49,0),5)</f>
        <v>3.375</v>
      </c>
      <c r="O513" s="5">
        <f t="shared" si="31"/>
        <v>13.5</v>
      </c>
      <c r="P513" s="11">
        <f t="shared" si="30"/>
        <v>1</v>
      </c>
      <c r="Q513" s="11"/>
      <c r="XFD513" s="35" t="s">
        <v>1942</v>
      </c>
    </row>
    <row r="514" spans="1:17 16384:16384" x14ac:dyDescent="0.25">
      <c r="A514" s="1" t="s">
        <v>1021</v>
      </c>
      <c r="B514" s="3">
        <v>43535</v>
      </c>
      <c r="C514" s="1" t="s">
        <v>1022</v>
      </c>
      <c r="D514" t="s">
        <v>145</v>
      </c>
      <c r="E514" s="13">
        <v>3</v>
      </c>
      <c r="F514" t="str">
        <f>INDEX(customer!A$1:I$1001,MATCH(Orders!C514,customer!A$1:A$1001,0),2)</f>
        <v>Celia Bakeup</v>
      </c>
      <c r="G514" s="33" t="str">
        <f>IF(INDEX(customer!A$1:I$1001,MATCH(Orders!C514,customer!A$1:A$1001,0),3)=0,"--",INDEX(customer!A$1:I$1001,MATCH(Orders!C514,customer!A$1:A$1001,0),3))</f>
        <v>cbakeupe8@globo.com</v>
      </c>
      <c r="H514" t="str">
        <f>INDEX(customer!A$1:I$1001,MATCH(Orders!C514,customer!A$1:A$1001,0),7)</f>
        <v>United States</v>
      </c>
      <c r="I514" t="str">
        <f>INDEX(product!$A$1:$G$49,MATCH(Orders!D514,product!$A$1:$A$49,0),2)</f>
        <v>Lib</v>
      </c>
      <c r="J514" t="str">
        <f t="shared" ref="J514:J577" si="32">VLOOKUP(I514,Y$1048570:Z$1048573,2,FALSE)</f>
        <v>Liberica</v>
      </c>
      <c r="K514" s="11" t="str">
        <f>INDEX(product!$A$1:$G$49,MATCH(Orders!D514,product!$A$1:$A$49,0),3)</f>
        <v>L</v>
      </c>
      <c r="L514" t="str">
        <f t="shared" ref="L514:L577" si="33">VLOOKUP(K514,AA$1048570:AB$1048572,2,FALSE)</f>
        <v>Light</v>
      </c>
      <c r="M514" s="4">
        <f>INDEX(product!$A$1:$G$49,MATCH(Orders!D514,product!$A$1:$A$49,0),4)</f>
        <v>1</v>
      </c>
      <c r="N514" s="5">
        <f>INDEX(product!$A$1:$G$49,MATCH(Orders!D514,product!$A$1:$A$49,0),5)</f>
        <v>15.85</v>
      </c>
      <c r="O514" s="5">
        <f t="shared" si="31"/>
        <v>47.55</v>
      </c>
      <c r="P514" s="11">
        <f t="shared" ref="P514:P577" si="34">IF(XFD514="Yes",1,0)</f>
        <v>0</v>
      </c>
      <c r="Q514" s="11"/>
      <c r="XFD514" s="35" t="s">
        <v>1951</v>
      </c>
    </row>
    <row r="515" spans="1:17 16384:16384" x14ac:dyDescent="0.25">
      <c r="A515" s="1" t="s">
        <v>1023</v>
      </c>
      <c r="B515" s="3">
        <v>44691</v>
      </c>
      <c r="C515" s="1" t="s">
        <v>1024</v>
      </c>
      <c r="D515" t="s">
        <v>145</v>
      </c>
      <c r="E515" s="13">
        <v>5</v>
      </c>
      <c r="F515" t="str">
        <f>INDEX(customer!A$1:I$1001,MATCH(Orders!C515,customer!A$1:A$1001,0),2)</f>
        <v>Nataniel Helkin</v>
      </c>
      <c r="G515" s="33" t="str">
        <f>IF(INDEX(customer!A$1:I$1001,MATCH(Orders!C515,customer!A$1:A$1001,0),3)=0,"--",INDEX(customer!A$1:I$1001,MATCH(Orders!C515,customer!A$1:A$1001,0),3))</f>
        <v>nhelkine9@example.com</v>
      </c>
      <c r="H515" t="str">
        <f>INDEX(customer!A$1:I$1001,MATCH(Orders!C515,customer!A$1:A$1001,0),7)</f>
        <v>United States</v>
      </c>
      <c r="I515" t="str">
        <f>INDEX(product!$A$1:$G$49,MATCH(Orders!D515,product!$A$1:$A$49,0),2)</f>
        <v>Lib</v>
      </c>
      <c r="J515" t="str">
        <f t="shared" si="32"/>
        <v>Liberica</v>
      </c>
      <c r="K515" s="11" t="str">
        <f>INDEX(product!$A$1:$G$49,MATCH(Orders!D515,product!$A$1:$A$49,0),3)</f>
        <v>L</v>
      </c>
      <c r="L515" t="str">
        <f t="shared" si="33"/>
        <v>Light</v>
      </c>
      <c r="M515" s="4">
        <f>INDEX(product!$A$1:$G$49,MATCH(Orders!D515,product!$A$1:$A$49,0),4)</f>
        <v>1</v>
      </c>
      <c r="N515" s="5">
        <f>INDEX(product!$A$1:$G$49,MATCH(Orders!D515,product!$A$1:$A$49,0),5)</f>
        <v>15.85</v>
      </c>
      <c r="O515" s="5">
        <f t="shared" ref="O515:O578" si="35">N515*E515</f>
        <v>79.25</v>
      </c>
      <c r="P515" s="11">
        <f t="shared" si="34"/>
        <v>0</v>
      </c>
      <c r="Q515" s="11"/>
      <c r="XFD515" s="35" t="s">
        <v>1951</v>
      </c>
    </row>
    <row r="516" spans="1:17 16384:16384" x14ac:dyDescent="0.25">
      <c r="A516" s="1" t="s">
        <v>1025</v>
      </c>
      <c r="B516" s="3">
        <v>44555</v>
      </c>
      <c r="C516" s="1" t="s">
        <v>1026</v>
      </c>
      <c r="D516" t="s">
        <v>90</v>
      </c>
      <c r="E516" s="13">
        <v>6</v>
      </c>
      <c r="F516" t="str">
        <f>INDEX(customer!A$1:I$1001,MATCH(Orders!C516,customer!A$1:A$1001,0),2)</f>
        <v>Pippo Witherington</v>
      </c>
      <c r="G516" s="33" t="str">
        <f>IF(INDEX(customer!A$1:I$1001,MATCH(Orders!C516,customer!A$1:A$1001,0),3)=0,"--",INDEX(customer!A$1:I$1001,MATCH(Orders!C516,customer!A$1:A$1001,0),3))</f>
        <v>pwitheringtonea@networkadvertising.org</v>
      </c>
      <c r="H516" t="str">
        <f>INDEX(customer!A$1:I$1001,MATCH(Orders!C516,customer!A$1:A$1001,0),7)</f>
        <v>United States</v>
      </c>
      <c r="I516" t="str">
        <f>INDEX(product!$A$1:$G$49,MATCH(Orders!D516,product!$A$1:$A$49,0),2)</f>
        <v>Lib</v>
      </c>
      <c r="J516" t="str">
        <f t="shared" si="32"/>
        <v>Liberica</v>
      </c>
      <c r="K516" s="11" t="str">
        <f>INDEX(product!$A$1:$G$49,MATCH(Orders!D516,product!$A$1:$A$49,0),3)</f>
        <v>M</v>
      </c>
      <c r="L516" t="str">
        <f t="shared" si="33"/>
        <v>Medium</v>
      </c>
      <c r="M516" s="4">
        <f>INDEX(product!$A$1:$G$49,MATCH(Orders!D516,product!$A$1:$A$49,0),4)</f>
        <v>0.2</v>
      </c>
      <c r="N516" s="5">
        <f>INDEX(product!$A$1:$G$49,MATCH(Orders!D516,product!$A$1:$A$49,0),5)</f>
        <v>4.3650000000000002</v>
      </c>
      <c r="O516" s="5">
        <f t="shared" si="35"/>
        <v>26.19</v>
      </c>
      <c r="P516" s="11">
        <f t="shared" si="34"/>
        <v>1</v>
      </c>
      <c r="Q516" s="11"/>
      <c r="XFD516" s="35" t="s">
        <v>1942</v>
      </c>
    </row>
    <row r="517" spans="1:17 16384:16384" x14ac:dyDescent="0.25">
      <c r="A517" s="1" t="s">
        <v>1027</v>
      </c>
      <c r="B517" s="3">
        <v>44673</v>
      </c>
      <c r="C517" s="1" t="s">
        <v>1028</v>
      </c>
      <c r="D517" t="s">
        <v>170</v>
      </c>
      <c r="E517" s="13">
        <v>3</v>
      </c>
      <c r="F517" t="str">
        <f>INDEX(customer!A$1:I$1001,MATCH(Orders!C517,customer!A$1:A$1001,0),2)</f>
        <v>Tildie Tilzey</v>
      </c>
      <c r="G517" s="33" t="str">
        <f>IF(INDEX(customer!A$1:I$1001,MATCH(Orders!C517,customer!A$1:A$1001,0),3)=0,"--",INDEX(customer!A$1:I$1001,MATCH(Orders!C517,customer!A$1:A$1001,0),3))</f>
        <v>ttilzeyeb@hostgator.com</v>
      </c>
      <c r="H517" t="str">
        <f>INDEX(customer!A$1:I$1001,MATCH(Orders!C517,customer!A$1:A$1001,0),7)</f>
        <v>United States</v>
      </c>
      <c r="I517" t="str">
        <f>INDEX(product!$A$1:$G$49,MATCH(Orders!D517,product!$A$1:$A$49,0),2)</f>
        <v>Rob</v>
      </c>
      <c r="J517" t="str">
        <f t="shared" si="32"/>
        <v>Robusta</v>
      </c>
      <c r="K517" s="11" t="str">
        <f>INDEX(product!$A$1:$G$49,MATCH(Orders!D517,product!$A$1:$A$49,0),3)</f>
        <v>L</v>
      </c>
      <c r="L517" t="str">
        <f t="shared" si="33"/>
        <v>Light</v>
      </c>
      <c r="M517" s="4">
        <f>INDEX(product!$A$1:$G$49,MATCH(Orders!D517,product!$A$1:$A$49,0),4)</f>
        <v>0.5</v>
      </c>
      <c r="N517" s="5">
        <f>INDEX(product!$A$1:$G$49,MATCH(Orders!D517,product!$A$1:$A$49,0),5)</f>
        <v>7.169999999999999</v>
      </c>
      <c r="O517" s="5">
        <f t="shared" si="35"/>
        <v>21.509999999999998</v>
      </c>
      <c r="P517" s="11">
        <f t="shared" si="34"/>
        <v>0</v>
      </c>
      <c r="Q517" s="11"/>
      <c r="XFD517" s="35" t="s">
        <v>1951</v>
      </c>
    </row>
    <row r="518" spans="1:17 16384:16384" x14ac:dyDescent="0.25">
      <c r="A518" s="1" t="s">
        <v>1029</v>
      </c>
      <c r="B518" s="3">
        <v>44723</v>
      </c>
      <c r="C518" s="1" t="s">
        <v>1030</v>
      </c>
      <c r="D518" t="s">
        <v>48</v>
      </c>
      <c r="E518" s="13">
        <v>5</v>
      </c>
      <c r="F518" t="str">
        <f>INDEX(customer!A$1:I$1001,MATCH(Orders!C518,customer!A$1:A$1001,0),2)</f>
        <v>Cindra Burling</v>
      </c>
      <c r="G518" s="33" t="str">
        <f>IF(INDEX(customer!A$1:I$1001,MATCH(Orders!C518,customer!A$1:A$1001,0),3)=0,"--",INDEX(customer!A$1:I$1001,MATCH(Orders!C518,customer!A$1:A$1001,0),3))</f>
        <v>--</v>
      </c>
      <c r="H518" t="str">
        <f>INDEX(customer!A$1:I$1001,MATCH(Orders!C518,customer!A$1:A$1001,0),7)</f>
        <v>United States</v>
      </c>
      <c r="I518" t="str">
        <f>INDEX(product!$A$1:$G$49,MATCH(Orders!D518,product!$A$1:$A$49,0),2)</f>
        <v>Rob</v>
      </c>
      <c r="J518" t="str">
        <f t="shared" si="32"/>
        <v>Robusta</v>
      </c>
      <c r="K518" s="11" t="str">
        <f>INDEX(product!$A$1:$G$49,MATCH(Orders!D518,product!$A$1:$A$49,0),3)</f>
        <v>D</v>
      </c>
      <c r="L518" t="str">
        <f t="shared" si="33"/>
        <v>Dark</v>
      </c>
      <c r="M518" s="4">
        <f>INDEX(product!$A$1:$G$49,MATCH(Orders!D518,product!$A$1:$A$49,0),4)</f>
        <v>2.5</v>
      </c>
      <c r="N518" s="5">
        <f>INDEX(product!$A$1:$G$49,MATCH(Orders!D518,product!$A$1:$A$49,0),5)</f>
        <v>20.584999999999997</v>
      </c>
      <c r="O518" s="5">
        <f t="shared" si="35"/>
        <v>102.92499999999998</v>
      </c>
      <c r="P518" s="11">
        <f t="shared" si="34"/>
        <v>1</v>
      </c>
      <c r="Q518" s="11"/>
      <c r="XFD518" s="35" t="s">
        <v>1942</v>
      </c>
    </row>
    <row r="519" spans="1:17 16384:16384" x14ac:dyDescent="0.25">
      <c r="A519" s="1" t="s">
        <v>1031</v>
      </c>
      <c r="B519" s="3">
        <v>44678</v>
      </c>
      <c r="C519" s="1" t="s">
        <v>1032</v>
      </c>
      <c r="D519" t="s">
        <v>51</v>
      </c>
      <c r="E519" s="13">
        <v>2</v>
      </c>
      <c r="F519" t="str">
        <f>INDEX(customer!A$1:I$1001,MATCH(Orders!C519,customer!A$1:A$1001,0),2)</f>
        <v>Channa Belamy</v>
      </c>
      <c r="G519" s="33" t="str">
        <f>IF(INDEX(customer!A$1:I$1001,MATCH(Orders!C519,customer!A$1:A$1001,0),3)=0,"--",INDEX(customer!A$1:I$1001,MATCH(Orders!C519,customer!A$1:A$1001,0),3))</f>
        <v>--</v>
      </c>
      <c r="H519" t="str">
        <f>INDEX(customer!A$1:I$1001,MATCH(Orders!C519,customer!A$1:A$1001,0),7)</f>
        <v>United States</v>
      </c>
      <c r="I519" t="str">
        <f>INDEX(product!$A$1:$G$49,MATCH(Orders!D519,product!$A$1:$A$49,0),2)</f>
        <v>Lib</v>
      </c>
      <c r="J519" t="str">
        <f t="shared" si="32"/>
        <v>Liberica</v>
      </c>
      <c r="K519" s="11" t="str">
        <f>INDEX(product!$A$1:$G$49,MATCH(Orders!D519,product!$A$1:$A$49,0),3)</f>
        <v>D</v>
      </c>
      <c r="L519" t="str">
        <f t="shared" si="33"/>
        <v>Dark</v>
      </c>
      <c r="M519" s="4">
        <f>INDEX(product!$A$1:$G$49,MATCH(Orders!D519,product!$A$1:$A$49,0),4)</f>
        <v>0.2</v>
      </c>
      <c r="N519" s="5">
        <f>INDEX(product!$A$1:$G$49,MATCH(Orders!D519,product!$A$1:$A$49,0),5)</f>
        <v>3.8849999999999998</v>
      </c>
      <c r="O519" s="5">
        <f t="shared" si="35"/>
        <v>7.77</v>
      </c>
      <c r="P519" s="11">
        <f t="shared" si="34"/>
        <v>0</v>
      </c>
      <c r="Q519" s="11"/>
      <c r="XFD519" s="35" t="s">
        <v>1951</v>
      </c>
    </row>
    <row r="520" spans="1:17 16384:16384" x14ac:dyDescent="0.25">
      <c r="A520" s="1" t="s">
        <v>1033</v>
      </c>
      <c r="B520" s="3">
        <v>44194</v>
      </c>
      <c r="C520" s="1" t="s">
        <v>1034</v>
      </c>
      <c r="D520" t="s">
        <v>543</v>
      </c>
      <c r="E520" s="13">
        <v>5</v>
      </c>
      <c r="F520" t="str">
        <f>INDEX(customer!A$1:I$1001,MATCH(Orders!C520,customer!A$1:A$1001,0),2)</f>
        <v>Karl Imorts</v>
      </c>
      <c r="G520" s="33" t="str">
        <f>IF(INDEX(customer!A$1:I$1001,MATCH(Orders!C520,customer!A$1:A$1001,0),3)=0,"--",INDEX(customer!A$1:I$1001,MATCH(Orders!C520,customer!A$1:A$1001,0),3))</f>
        <v>kimortsee@alexa.com</v>
      </c>
      <c r="H520" t="str">
        <f>INDEX(customer!A$1:I$1001,MATCH(Orders!C520,customer!A$1:A$1001,0),7)</f>
        <v>United States</v>
      </c>
      <c r="I520" t="str">
        <f>INDEX(product!$A$1:$G$49,MATCH(Orders!D520,product!$A$1:$A$49,0),2)</f>
        <v>Exc</v>
      </c>
      <c r="J520" t="str">
        <f t="shared" si="32"/>
        <v>Excelsa</v>
      </c>
      <c r="K520" s="11" t="str">
        <f>INDEX(product!$A$1:$G$49,MATCH(Orders!D520,product!$A$1:$A$49,0),3)</f>
        <v>D</v>
      </c>
      <c r="L520" t="str">
        <f t="shared" si="33"/>
        <v>Dark</v>
      </c>
      <c r="M520" s="4">
        <f>INDEX(product!$A$1:$G$49,MATCH(Orders!D520,product!$A$1:$A$49,0),4)</f>
        <v>2.5</v>
      </c>
      <c r="N520" s="5">
        <f>INDEX(product!$A$1:$G$49,MATCH(Orders!D520,product!$A$1:$A$49,0),5)</f>
        <v>27.945</v>
      </c>
      <c r="O520" s="5">
        <f t="shared" si="35"/>
        <v>139.72499999999999</v>
      </c>
      <c r="P520" s="11">
        <f t="shared" si="34"/>
        <v>0</v>
      </c>
      <c r="Q520" s="11"/>
      <c r="XFD520" s="35" t="s">
        <v>1951</v>
      </c>
    </row>
    <row r="521" spans="1:17 16384:16384" x14ac:dyDescent="0.25">
      <c r="A521" s="1" t="s">
        <v>1035</v>
      </c>
      <c r="B521" s="3">
        <v>44026</v>
      </c>
      <c r="C521" s="1" t="s">
        <v>1001</v>
      </c>
      <c r="D521" t="s">
        <v>85</v>
      </c>
      <c r="E521" s="13">
        <v>2</v>
      </c>
      <c r="F521" t="str">
        <f>INDEX(customer!A$1:I$1001,MATCH(Orders!C521,customer!A$1:A$1001,0),2)</f>
        <v>Marja Urion</v>
      </c>
      <c r="G521" s="33" t="str">
        <f>IF(INDEX(customer!A$1:I$1001,MATCH(Orders!C521,customer!A$1:A$1001,0),3)=0,"--",INDEX(customer!A$1:I$1001,MATCH(Orders!C521,customer!A$1:A$1001,0),3))</f>
        <v>murione5@alexa.com</v>
      </c>
      <c r="H521" t="str">
        <f>INDEX(customer!A$1:I$1001,MATCH(Orders!C521,customer!A$1:A$1001,0),7)</f>
        <v>Ireland</v>
      </c>
      <c r="I521" t="str">
        <f>INDEX(product!$A$1:$G$49,MATCH(Orders!D521,product!$A$1:$A$49,0),2)</f>
        <v>Ara</v>
      </c>
      <c r="J521" t="str">
        <f t="shared" si="32"/>
        <v>Arabica</v>
      </c>
      <c r="K521" s="11" t="str">
        <f>INDEX(product!$A$1:$G$49,MATCH(Orders!D521,product!$A$1:$A$49,0),3)</f>
        <v>D</v>
      </c>
      <c r="L521" t="str">
        <f t="shared" si="33"/>
        <v>Dark</v>
      </c>
      <c r="M521" s="4">
        <f>INDEX(product!$A$1:$G$49,MATCH(Orders!D521,product!$A$1:$A$49,0),4)</f>
        <v>0.5</v>
      </c>
      <c r="N521" s="5">
        <f>INDEX(product!$A$1:$G$49,MATCH(Orders!D521,product!$A$1:$A$49,0),5)</f>
        <v>5.97</v>
      </c>
      <c r="O521" s="5">
        <f t="shared" si="35"/>
        <v>11.94</v>
      </c>
      <c r="P521" s="11">
        <f t="shared" si="34"/>
        <v>1</v>
      </c>
      <c r="Q521" s="11"/>
      <c r="XFD521" s="35" t="s">
        <v>1942</v>
      </c>
    </row>
    <row r="522" spans="1:17 16384:16384" x14ac:dyDescent="0.25">
      <c r="A522" s="1" t="s">
        <v>1036</v>
      </c>
      <c r="B522" s="3">
        <v>44446</v>
      </c>
      <c r="C522" s="1" t="s">
        <v>1037</v>
      </c>
      <c r="D522" t="s">
        <v>51</v>
      </c>
      <c r="E522" s="13">
        <v>1</v>
      </c>
      <c r="F522" t="str">
        <f>INDEX(customer!A$1:I$1001,MATCH(Orders!C522,customer!A$1:A$1001,0),2)</f>
        <v>Mag Armistead</v>
      </c>
      <c r="G522" s="33" t="str">
        <f>IF(INDEX(customer!A$1:I$1001,MATCH(Orders!C522,customer!A$1:A$1001,0),3)=0,"--",INDEX(customer!A$1:I$1001,MATCH(Orders!C522,customer!A$1:A$1001,0),3))</f>
        <v>marmisteadeg@blogtalkradio.com</v>
      </c>
      <c r="H522" t="str">
        <f>INDEX(customer!A$1:I$1001,MATCH(Orders!C522,customer!A$1:A$1001,0),7)</f>
        <v>United States</v>
      </c>
      <c r="I522" t="str">
        <f>INDEX(product!$A$1:$G$49,MATCH(Orders!D522,product!$A$1:$A$49,0),2)</f>
        <v>Lib</v>
      </c>
      <c r="J522" t="str">
        <f t="shared" si="32"/>
        <v>Liberica</v>
      </c>
      <c r="K522" s="11" t="str">
        <f>INDEX(product!$A$1:$G$49,MATCH(Orders!D522,product!$A$1:$A$49,0),3)</f>
        <v>D</v>
      </c>
      <c r="L522" t="str">
        <f t="shared" si="33"/>
        <v>Dark</v>
      </c>
      <c r="M522" s="4">
        <f>INDEX(product!$A$1:$G$49,MATCH(Orders!D522,product!$A$1:$A$49,0),4)</f>
        <v>0.2</v>
      </c>
      <c r="N522" s="5">
        <f>INDEX(product!$A$1:$G$49,MATCH(Orders!D522,product!$A$1:$A$49,0),5)</f>
        <v>3.8849999999999998</v>
      </c>
      <c r="O522" s="5">
        <f t="shared" si="35"/>
        <v>3.8849999999999998</v>
      </c>
      <c r="P522" s="11">
        <f t="shared" si="34"/>
        <v>0</v>
      </c>
      <c r="Q522" s="11"/>
      <c r="XFD522" s="35" t="s">
        <v>1951</v>
      </c>
    </row>
    <row r="523" spans="1:17 16384:16384" x14ac:dyDescent="0.25">
      <c r="A523" s="1" t="s">
        <v>1036</v>
      </c>
      <c r="B523" s="3">
        <v>44446</v>
      </c>
      <c r="C523" s="1" t="s">
        <v>1037</v>
      </c>
      <c r="D523" t="s">
        <v>15</v>
      </c>
      <c r="E523" s="13">
        <v>4</v>
      </c>
      <c r="F523" t="str">
        <f>INDEX(customer!A$1:I$1001,MATCH(Orders!C523,customer!A$1:A$1001,0),2)</f>
        <v>Mag Armistead</v>
      </c>
      <c r="G523" s="33" t="str">
        <f>IF(INDEX(customer!A$1:I$1001,MATCH(Orders!C523,customer!A$1:A$1001,0),3)=0,"--",INDEX(customer!A$1:I$1001,MATCH(Orders!C523,customer!A$1:A$1001,0),3))</f>
        <v>marmisteadeg@blogtalkradio.com</v>
      </c>
      <c r="H523" t="str">
        <f>INDEX(customer!A$1:I$1001,MATCH(Orders!C523,customer!A$1:A$1001,0),7)</f>
        <v>United States</v>
      </c>
      <c r="I523" t="str">
        <f>INDEX(product!$A$1:$G$49,MATCH(Orders!D523,product!$A$1:$A$49,0),2)</f>
        <v>Rob</v>
      </c>
      <c r="J523" t="str">
        <f t="shared" si="32"/>
        <v>Robusta</v>
      </c>
      <c r="K523" s="11" t="str">
        <f>INDEX(product!$A$1:$G$49,MATCH(Orders!D523,product!$A$1:$A$49,0),3)</f>
        <v>M</v>
      </c>
      <c r="L523" t="str">
        <f t="shared" si="33"/>
        <v>Medium</v>
      </c>
      <c r="M523" s="4">
        <f>INDEX(product!$A$1:$G$49,MATCH(Orders!D523,product!$A$1:$A$49,0),4)</f>
        <v>1</v>
      </c>
      <c r="N523" s="5">
        <f>INDEX(product!$A$1:$G$49,MATCH(Orders!D523,product!$A$1:$A$49,0),5)</f>
        <v>9.9499999999999993</v>
      </c>
      <c r="O523" s="5">
        <f t="shared" si="35"/>
        <v>39.799999999999997</v>
      </c>
      <c r="P523" s="11">
        <f t="shared" si="34"/>
        <v>0</v>
      </c>
      <c r="Q523" s="11"/>
      <c r="XFD523" s="35" t="s">
        <v>1951</v>
      </c>
    </row>
    <row r="524" spans="1:17 16384:16384" x14ac:dyDescent="0.25">
      <c r="A524" s="1" t="s">
        <v>1038</v>
      </c>
      <c r="B524" s="3">
        <v>43625</v>
      </c>
      <c r="C524" s="1" t="s">
        <v>1039</v>
      </c>
      <c r="D524" t="s">
        <v>35</v>
      </c>
      <c r="E524" s="13">
        <v>5</v>
      </c>
      <c r="F524" t="str">
        <f>INDEX(customer!A$1:I$1001,MATCH(Orders!C524,customer!A$1:A$1001,0),2)</f>
        <v>Vasili Upstone</v>
      </c>
      <c r="G524" s="33" t="str">
        <f>IF(INDEX(customer!A$1:I$1001,MATCH(Orders!C524,customer!A$1:A$1001,0),3)=0,"--",INDEX(customer!A$1:I$1001,MATCH(Orders!C524,customer!A$1:A$1001,0),3))</f>
        <v>vupstoneei@google.pl</v>
      </c>
      <c r="H524" t="str">
        <f>INDEX(customer!A$1:I$1001,MATCH(Orders!C524,customer!A$1:A$1001,0),7)</f>
        <v>United States</v>
      </c>
      <c r="I524" t="str">
        <f>INDEX(product!$A$1:$G$49,MATCH(Orders!D524,product!$A$1:$A$49,0),2)</f>
        <v>Rob</v>
      </c>
      <c r="J524" t="str">
        <f t="shared" si="32"/>
        <v>Robusta</v>
      </c>
      <c r="K524" s="11" t="str">
        <f>INDEX(product!$A$1:$G$49,MATCH(Orders!D524,product!$A$1:$A$49,0),3)</f>
        <v>M</v>
      </c>
      <c r="L524" t="str">
        <f t="shared" si="33"/>
        <v>Medium</v>
      </c>
      <c r="M524" s="4">
        <f>INDEX(product!$A$1:$G$49,MATCH(Orders!D524,product!$A$1:$A$49,0),4)</f>
        <v>0.5</v>
      </c>
      <c r="N524" s="5">
        <f>INDEX(product!$A$1:$G$49,MATCH(Orders!D524,product!$A$1:$A$49,0),5)</f>
        <v>5.97</v>
      </c>
      <c r="O524" s="5">
        <f t="shared" si="35"/>
        <v>29.849999999999998</v>
      </c>
      <c r="P524" s="11">
        <f t="shared" si="34"/>
        <v>0</v>
      </c>
      <c r="Q524" s="11"/>
      <c r="XFD524" s="35" t="s">
        <v>1951</v>
      </c>
    </row>
    <row r="525" spans="1:17 16384:16384" x14ac:dyDescent="0.25">
      <c r="A525" s="1" t="s">
        <v>1040</v>
      </c>
      <c r="B525" s="3">
        <v>44129</v>
      </c>
      <c r="C525" s="1" t="s">
        <v>1041</v>
      </c>
      <c r="D525" t="s">
        <v>122</v>
      </c>
      <c r="E525" s="13">
        <v>1</v>
      </c>
      <c r="F525" t="str">
        <f>INDEX(customer!A$1:I$1001,MATCH(Orders!C525,customer!A$1:A$1001,0),2)</f>
        <v>Berty Beelby</v>
      </c>
      <c r="G525" s="33" t="str">
        <f>IF(INDEX(customer!A$1:I$1001,MATCH(Orders!C525,customer!A$1:A$1001,0),3)=0,"--",INDEX(customer!A$1:I$1001,MATCH(Orders!C525,customer!A$1:A$1001,0),3))</f>
        <v>bbeelbyej@rediff.com</v>
      </c>
      <c r="H525" t="str">
        <f>INDEX(customer!A$1:I$1001,MATCH(Orders!C525,customer!A$1:A$1001,0),7)</f>
        <v>Ireland</v>
      </c>
      <c r="I525" t="str">
        <f>INDEX(product!$A$1:$G$49,MATCH(Orders!D525,product!$A$1:$A$49,0),2)</f>
        <v>Lib</v>
      </c>
      <c r="J525" t="str">
        <f t="shared" si="32"/>
        <v>Liberica</v>
      </c>
      <c r="K525" s="11" t="str">
        <f>INDEX(product!$A$1:$G$49,MATCH(Orders!D525,product!$A$1:$A$49,0),3)</f>
        <v>D</v>
      </c>
      <c r="L525" t="str">
        <f t="shared" si="33"/>
        <v>Dark</v>
      </c>
      <c r="M525" s="4">
        <f>INDEX(product!$A$1:$G$49,MATCH(Orders!D525,product!$A$1:$A$49,0),4)</f>
        <v>2.5</v>
      </c>
      <c r="N525" s="5">
        <f>INDEX(product!$A$1:$G$49,MATCH(Orders!D525,product!$A$1:$A$49,0),5)</f>
        <v>29.784999999999997</v>
      </c>
      <c r="O525" s="5">
        <f t="shared" si="35"/>
        <v>29.784999999999997</v>
      </c>
      <c r="P525" s="11">
        <f t="shared" si="34"/>
        <v>0</v>
      </c>
      <c r="Q525" s="11"/>
      <c r="XFD525" s="35" t="s">
        <v>1951</v>
      </c>
    </row>
    <row r="526" spans="1:17 16384:16384" x14ac:dyDescent="0.25">
      <c r="A526" s="1" t="s">
        <v>1042</v>
      </c>
      <c r="B526" s="3">
        <v>44255</v>
      </c>
      <c r="C526" s="1" t="s">
        <v>1043</v>
      </c>
      <c r="D526" t="s">
        <v>117</v>
      </c>
      <c r="E526" s="13">
        <v>2</v>
      </c>
      <c r="F526" t="str">
        <f>INDEX(customer!A$1:I$1001,MATCH(Orders!C526,customer!A$1:A$1001,0),2)</f>
        <v>Erny Stenyng</v>
      </c>
      <c r="G526" s="33" t="str">
        <f>IF(INDEX(customer!A$1:I$1001,MATCH(Orders!C526,customer!A$1:A$1001,0),3)=0,"--",INDEX(customer!A$1:I$1001,MATCH(Orders!C526,customer!A$1:A$1001,0),3))</f>
        <v>--</v>
      </c>
      <c r="H526" t="str">
        <f>INDEX(customer!A$1:I$1001,MATCH(Orders!C526,customer!A$1:A$1001,0),7)</f>
        <v>United States</v>
      </c>
      <c r="I526" t="str">
        <f>INDEX(product!$A$1:$G$49,MATCH(Orders!D526,product!$A$1:$A$49,0),2)</f>
        <v>Lib</v>
      </c>
      <c r="J526" t="str">
        <f t="shared" si="32"/>
        <v>Liberica</v>
      </c>
      <c r="K526" s="11" t="str">
        <f>INDEX(product!$A$1:$G$49,MATCH(Orders!D526,product!$A$1:$A$49,0),3)</f>
        <v>L</v>
      </c>
      <c r="L526" t="str">
        <f t="shared" si="33"/>
        <v>Light</v>
      </c>
      <c r="M526" s="4">
        <f>INDEX(product!$A$1:$G$49,MATCH(Orders!D526,product!$A$1:$A$49,0),4)</f>
        <v>2.5</v>
      </c>
      <c r="N526" s="5">
        <f>INDEX(product!$A$1:$G$49,MATCH(Orders!D526,product!$A$1:$A$49,0),5)</f>
        <v>36.454999999999998</v>
      </c>
      <c r="O526" s="5">
        <f t="shared" si="35"/>
        <v>72.91</v>
      </c>
      <c r="P526" s="11">
        <f t="shared" si="34"/>
        <v>0</v>
      </c>
      <c r="Q526" s="11"/>
      <c r="XFD526" s="35" t="s">
        <v>1951</v>
      </c>
    </row>
    <row r="527" spans="1:17 16384:16384" x14ac:dyDescent="0.25">
      <c r="A527" s="1" t="s">
        <v>1044</v>
      </c>
      <c r="B527" s="3">
        <v>44038</v>
      </c>
      <c r="C527" s="1" t="s">
        <v>1045</v>
      </c>
      <c r="D527" t="s">
        <v>114</v>
      </c>
      <c r="E527" s="13">
        <v>5</v>
      </c>
      <c r="F527" t="str">
        <f>INDEX(customer!A$1:I$1001,MATCH(Orders!C527,customer!A$1:A$1001,0),2)</f>
        <v>Edin Yantsurev</v>
      </c>
      <c r="G527" s="33" t="str">
        <f>IF(INDEX(customer!A$1:I$1001,MATCH(Orders!C527,customer!A$1:A$1001,0),3)=0,"--",INDEX(customer!A$1:I$1001,MATCH(Orders!C527,customer!A$1:A$1001,0),3))</f>
        <v>--</v>
      </c>
      <c r="H527" t="str">
        <f>INDEX(customer!A$1:I$1001,MATCH(Orders!C527,customer!A$1:A$1001,0),7)</f>
        <v>United States</v>
      </c>
      <c r="I527" t="str">
        <f>INDEX(product!$A$1:$G$49,MATCH(Orders!D527,product!$A$1:$A$49,0),2)</f>
        <v>Rob</v>
      </c>
      <c r="J527" t="str">
        <f t="shared" si="32"/>
        <v>Robusta</v>
      </c>
      <c r="K527" s="11" t="str">
        <f>INDEX(product!$A$1:$G$49,MATCH(Orders!D527,product!$A$1:$A$49,0),3)</f>
        <v>D</v>
      </c>
      <c r="L527" t="str">
        <f t="shared" si="33"/>
        <v>Dark</v>
      </c>
      <c r="M527" s="4">
        <f>INDEX(product!$A$1:$G$49,MATCH(Orders!D527,product!$A$1:$A$49,0),4)</f>
        <v>0.2</v>
      </c>
      <c r="N527" s="5">
        <f>INDEX(product!$A$1:$G$49,MATCH(Orders!D527,product!$A$1:$A$49,0),5)</f>
        <v>2.6849999999999996</v>
      </c>
      <c r="O527" s="5">
        <f t="shared" si="35"/>
        <v>13.424999999999997</v>
      </c>
      <c r="P527" s="11">
        <f t="shared" si="34"/>
        <v>1</v>
      </c>
      <c r="Q527" s="11"/>
      <c r="XFD527" s="35" t="s">
        <v>1942</v>
      </c>
    </row>
    <row r="528" spans="1:17 16384:16384" x14ac:dyDescent="0.25">
      <c r="A528" s="1" t="s">
        <v>1046</v>
      </c>
      <c r="B528" s="3">
        <v>44717</v>
      </c>
      <c r="C528" s="1" t="s">
        <v>1047</v>
      </c>
      <c r="D528" t="s">
        <v>125</v>
      </c>
      <c r="E528" s="13">
        <v>4</v>
      </c>
      <c r="F528" t="str">
        <f>INDEX(customer!A$1:I$1001,MATCH(Orders!C528,customer!A$1:A$1001,0),2)</f>
        <v>Webb Speechly</v>
      </c>
      <c r="G528" s="33" t="str">
        <f>IF(INDEX(customer!A$1:I$1001,MATCH(Orders!C528,customer!A$1:A$1001,0),3)=0,"--",INDEX(customer!A$1:I$1001,MATCH(Orders!C528,customer!A$1:A$1001,0),3))</f>
        <v>wspeechlyem@amazon.com</v>
      </c>
      <c r="H528" t="str">
        <f>INDEX(customer!A$1:I$1001,MATCH(Orders!C528,customer!A$1:A$1001,0),7)</f>
        <v>United States</v>
      </c>
      <c r="I528" t="str">
        <f>INDEX(product!$A$1:$G$49,MATCH(Orders!D528,product!$A$1:$A$49,0),2)</f>
        <v>Exc</v>
      </c>
      <c r="J528" t="str">
        <f t="shared" si="32"/>
        <v>Excelsa</v>
      </c>
      <c r="K528" s="11" t="str">
        <f>INDEX(product!$A$1:$G$49,MATCH(Orders!D528,product!$A$1:$A$49,0),3)</f>
        <v>M</v>
      </c>
      <c r="L528" t="str">
        <f t="shared" si="33"/>
        <v>Medium</v>
      </c>
      <c r="M528" s="4">
        <f>INDEX(product!$A$1:$G$49,MATCH(Orders!D528,product!$A$1:$A$49,0),4)</f>
        <v>2.5</v>
      </c>
      <c r="N528" s="5">
        <f>INDEX(product!$A$1:$G$49,MATCH(Orders!D528,product!$A$1:$A$49,0),5)</f>
        <v>31.624999999999996</v>
      </c>
      <c r="O528" s="5">
        <f t="shared" si="35"/>
        <v>126.49999999999999</v>
      </c>
      <c r="P528" s="11">
        <f t="shared" si="34"/>
        <v>1</v>
      </c>
      <c r="Q528" s="11"/>
      <c r="XFD528" s="35" t="s">
        <v>1942</v>
      </c>
    </row>
    <row r="529" spans="1:17 16384:16384" x14ac:dyDescent="0.25">
      <c r="A529" s="1" t="s">
        <v>1048</v>
      </c>
      <c r="B529" s="3">
        <v>43517</v>
      </c>
      <c r="C529" s="1" t="s">
        <v>1049</v>
      </c>
      <c r="D529" t="s">
        <v>16</v>
      </c>
      <c r="E529" s="13">
        <v>5</v>
      </c>
      <c r="F529" t="str">
        <f>INDEX(customer!A$1:I$1001,MATCH(Orders!C529,customer!A$1:A$1001,0),2)</f>
        <v>Irvine Phillpot</v>
      </c>
      <c r="G529" s="33" t="str">
        <f>IF(INDEX(customer!A$1:I$1001,MATCH(Orders!C529,customer!A$1:A$1001,0),3)=0,"--",INDEX(customer!A$1:I$1001,MATCH(Orders!C529,customer!A$1:A$1001,0),3))</f>
        <v>iphillpoten@buzzfeed.com</v>
      </c>
      <c r="H529" t="str">
        <f>INDEX(customer!A$1:I$1001,MATCH(Orders!C529,customer!A$1:A$1001,0),7)</f>
        <v>United Kingdom</v>
      </c>
      <c r="I529" t="str">
        <f>INDEX(product!$A$1:$G$49,MATCH(Orders!D529,product!$A$1:$A$49,0),2)</f>
        <v>Exc</v>
      </c>
      <c r="J529" t="str">
        <f t="shared" si="32"/>
        <v>Excelsa</v>
      </c>
      <c r="K529" s="11" t="str">
        <f>INDEX(product!$A$1:$G$49,MATCH(Orders!D529,product!$A$1:$A$49,0),3)</f>
        <v>M</v>
      </c>
      <c r="L529" t="str">
        <f t="shared" si="33"/>
        <v>Medium</v>
      </c>
      <c r="M529" s="4">
        <f>INDEX(product!$A$1:$G$49,MATCH(Orders!D529,product!$A$1:$A$49,0),4)</f>
        <v>0.5</v>
      </c>
      <c r="N529" s="5">
        <f>INDEX(product!$A$1:$G$49,MATCH(Orders!D529,product!$A$1:$A$49,0),5)</f>
        <v>8.25</v>
      </c>
      <c r="O529" s="5">
        <f t="shared" si="35"/>
        <v>41.25</v>
      </c>
      <c r="P529" s="11">
        <f t="shared" si="34"/>
        <v>0</v>
      </c>
      <c r="Q529" s="11"/>
      <c r="XFD529" s="35" t="s">
        <v>1951</v>
      </c>
    </row>
    <row r="530" spans="1:17 16384:16384" x14ac:dyDescent="0.25">
      <c r="A530" s="1" t="s">
        <v>1050</v>
      </c>
      <c r="B530" s="3">
        <v>43926</v>
      </c>
      <c r="C530" s="1" t="s">
        <v>1051</v>
      </c>
      <c r="D530" t="s">
        <v>189</v>
      </c>
      <c r="E530" s="13">
        <v>6</v>
      </c>
      <c r="F530" t="str">
        <f>INDEX(customer!A$1:I$1001,MATCH(Orders!C530,customer!A$1:A$1001,0),2)</f>
        <v>Lem Pennacci</v>
      </c>
      <c r="G530" s="33" t="str">
        <f>IF(INDEX(customer!A$1:I$1001,MATCH(Orders!C530,customer!A$1:A$1001,0),3)=0,"--",INDEX(customer!A$1:I$1001,MATCH(Orders!C530,customer!A$1:A$1001,0),3))</f>
        <v>lpennaccieo@statcounter.com</v>
      </c>
      <c r="H530" t="str">
        <f>INDEX(customer!A$1:I$1001,MATCH(Orders!C530,customer!A$1:A$1001,0),7)</f>
        <v>United States</v>
      </c>
      <c r="I530" t="str">
        <f>INDEX(product!$A$1:$G$49,MATCH(Orders!D530,product!$A$1:$A$49,0),2)</f>
        <v>Exc</v>
      </c>
      <c r="J530" t="str">
        <f t="shared" si="32"/>
        <v>Excelsa</v>
      </c>
      <c r="K530" s="11" t="str">
        <f>INDEX(product!$A$1:$G$49,MATCH(Orders!D530,product!$A$1:$A$49,0),3)</f>
        <v>L</v>
      </c>
      <c r="L530" t="str">
        <f t="shared" si="33"/>
        <v>Light</v>
      </c>
      <c r="M530" s="4">
        <f>INDEX(product!$A$1:$G$49,MATCH(Orders!D530,product!$A$1:$A$49,0),4)</f>
        <v>0.5</v>
      </c>
      <c r="N530" s="5">
        <f>INDEX(product!$A$1:$G$49,MATCH(Orders!D530,product!$A$1:$A$49,0),5)</f>
        <v>8.91</v>
      </c>
      <c r="O530" s="5">
        <f t="shared" si="35"/>
        <v>53.46</v>
      </c>
      <c r="P530" s="11">
        <f t="shared" si="34"/>
        <v>0</v>
      </c>
      <c r="Q530" s="11"/>
      <c r="XFD530" s="35" t="s">
        <v>1951</v>
      </c>
    </row>
    <row r="531" spans="1:17 16384:16384" x14ac:dyDescent="0.25">
      <c r="A531" s="1" t="s">
        <v>1052</v>
      </c>
      <c r="B531" s="3">
        <v>43475</v>
      </c>
      <c r="C531" s="1" t="s">
        <v>1053</v>
      </c>
      <c r="D531" t="s">
        <v>15</v>
      </c>
      <c r="E531" s="13">
        <v>6</v>
      </c>
      <c r="F531" t="str">
        <f>INDEX(customer!A$1:I$1001,MATCH(Orders!C531,customer!A$1:A$1001,0),2)</f>
        <v>Starr Arpin</v>
      </c>
      <c r="G531" s="33" t="str">
        <f>IF(INDEX(customer!A$1:I$1001,MATCH(Orders!C531,customer!A$1:A$1001,0),3)=0,"--",INDEX(customer!A$1:I$1001,MATCH(Orders!C531,customer!A$1:A$1001,0),3))</f>
        <v>sarpinep@moonfruit.com</v>
      </c>
      <c r="H531" t="str">
        <f>INDEX(customer!A$1:I$1001,MATCH(Orders!C531,customer!A$1:A$1001,0),7)</f>
        <v>United States</v>
      </c>
      <c r="I531" t="str">
        <f>INDEX(product!$A$1:$G$49,MATCH(Orders!D531,product!$A$1:$A$49,0),2)</f>
        <v>Rob</v>
      </c>
      <c r="J531" t="str">
        <f t="shared" si="32"/>
        <v>Robusta</v>
      </c>
      <c r="K531" s="11" t="str">
        <f>INDEX(product!$A$1:$G$49,MATCH(Orders!D531,product!$A$1:$A$49,0),3)</f>
        <v>M</v>
      </c>
      <c r="L531" t="str">
        <f t="shared" si="33"/>
        <v>Medium</v>
      </c>
      <c r="M531" s="4">
        <f>INDEX(product!$A$1:$G$49,MATCH(Orders!D531,product!$A$1:$A$49,0),4)</f>
        <v>1</v>
      </c>
      <c r="N531" s="5">
        <f>INDEX(product!$A$1:$G$49,MATCH(Orders!D531,product!$A$1:$A$49,0),5)</f>
        <v>9.9499999999999993</v>
      </c>
      <c r="O531" s="5">
        <f t="shared" si="35"/>
        <v>59.699999999999996</v>
      </c>
      <c r="P531" s="11">
        <f t="shared" si="34"/>
        <v>0</v>
      </c>
      <c r="Q531" s="11"/>
      <c r="XFD531" s="35" t="s">
        <v>1951</v>
      </c>
    </row>
    <row r="532" spans="1:17 16384:16384" x14ac:dyDescent="0.25">
      <c r="A532" s="1" t="s">
        <v>1054</v>
      </c>
      <c r="B532" s="3">
        <v>44663</v>
      </c>
      <c r="C532" s="1" t="s">
        <v>1055</v>
      </c>
      <c r="D532" t="s">
        <v>15</v>
      </c>
      <c r="E532" s="13">
        <v>6</v>
      </c>
      <c r="F532" t="str">
        <f>INDEX(customer!A$1:I$1001,MATCH(Orders!C532,customer!A$1:A$1001,0),2)</f>
        <v>Donny Fries</v>
      </c>
      <c r="G532" s="33" t="str">
        <f>IF(INDEX(customer!A$1:I$1001,MATCH(Orders!C532,customer!A$1:A$1001,0),3)=0,"--",INDEX(customer!A$1:I$1001,MATCH(Orders!C532,customer!A$1:A$1001,0),3))</f>
        <v>dfrieseq@cargocollective.com</v>
      </c>
      <c r="H532" t="str">
        <f>INDEX(customer!A$1:I$1001,MATCH(Orders!C532,customer!A$1:A$1001,0),7)</f>
        <v>United States</v>
      </c>
      <c r="I532" t="str">
        <f>INDEX(product!$A$1:$G$49,MATCH(Orders!D532,product!$A$1:$A$49,0),2)</f>
        <v>Rob</v>
      </c>
      <c r="J532" t="str">
        <f t="shared" si="32"/>
        <v>Robusta</v>
      </c>
      <c r="K532" s="11" t="str">
        <f>INDEX(product!$A$1:$G$49,MATCH(Orders!D532,product!$A$1:$A$49,0),3)</f>
        <v>M</v>
      </c>
      <c r="L532" t="str">
        <f t="shared" si="33"/>
        <v>Medium</v>
      </c>
      <c r="M532" s="4">
        <f>INDEX(product!$A$1:$G$49,MATCH(Orders!D532,product!$A$1:$A$49,0),4)</f>
        <v>1</v>
      </c>
      <c r="N532" s="5">
        <f>INDEX(product!$A$1:$G$49,MATCH(Orders!D532,product!$A$1:$A$49,0),5)</f>
        <v>9.9499999999999993</v>
      </c>
      <c r="O532" s="5">
        <f t="shared" si="35"/>
        <v>59.699999999999996</v>
      </c>
      <c r="P532" s="11">
        <f t="shared" si="34"/>
        <v>0</v>
      </c>
      <c r="Q532" s="11"/>
      <c r="XFD532" s="35" t="s">
        <v>1951</v>
      </c>
    </row>
    <row r="533" spans="1:17 16384:16384" x14ac:dyDescent="0.25">
      <c r="A533" s="1" t="s">
        <v>1056</v>
      </c>
      <c r="B533" s="3">
        <v>44591</v>
      </c>
      <c r="C533" s="1" t="s">
        <v>1057</v>
      </c>
      <c r="D533" t="s">
        <v>192</v>
      </c>
      <c r="E533" s="13">
        <v>5</v>
      </c>
      <c r="F533" t="str">
        <f>INDEX(customer!A$1:I$1001,MATCH(Orders!C533,customer!A$1:A$1001,0),2)</f>
        <v>Rana Sharer</v>
      </c>
      <c r="G533" s="33" t="str">
        <f>IF(INDEX(customer!A$1:I$1001,MATCH(Orders!C533,customer!A$1:A$1001,0),3)=0,"--",INDEX(customer!A$1:I$1001,MATCH(Orders!C533,customer!A$1:A$1001,0),3))</f>
        <v>rsharerer@flavors.me</v>
      </c>
      <c r="H533" t="str">
        <f>INDEX(customer!A$1:I$1001,MATCH(Orders!C533,customer!A$1:A$1001,0),7)</f>
        <v>United States</v>
      </c>
      <c r="I533" t="str">
        <f>INDEX(product!$A$1:$G$49,MATCH(Orders!D533,product!$A$1:$A$49,0),2)</f>
        <v>Rob</v>
      </c>
      <c r="J533" t="str">
        <f t="shared" si="32"/>
        <v>Robusta</v>
      </c>
      <c r="K533" s="11" t="str">
        <f>INDEX(product!$A$1:$G$49,MATCH(Orders!D533,product!$A$1:$A$49,0),3)</f>
        <v>D</v>
      </c>
      <c r="L533" t="str">
        <f t="shared" si="33"/>
        <v>Dark</v>
      </c>
      <c r="M533" s="4">
        <f>INDEX(product!$A$1:$G$49,MATCH(Orders!D533,product!$A$1:$A$49,0),4)</f>
        <v>1</v>
      </c>
      <c r="N533" s="5">
        <f>INDEX(product!$A$1:$G$49,MATCH(Orders!D533,product!$A$1:$A$49,0),5)</f>
        <v>8.9499999999999993</v>
      </c>
      <c r="O533" s="5">
        <f t="shared" si="35"/>
        <v>44.75</v>
      </c>
      <c r="P533" s="11">
        <f t="shared" si="34"/>
        <v>0</v>
      </c>
      <c r="Q533" s="11"/>
      <c r="XFD533" s="35" t="s">
        <v>1951</v>
      </c>
    </row>
    <row r="534" spans="1:17 16384:16384" x14ac:dyDescent="0.25">
      <c r="A534" s="1" t="s">
        <v>1058</v>
      </c>
      <c r="B534" s="3">
        <v>44330</v>
      </c>
      <c r="C534" s="1" t="s">
        <v>1059</v>
      </c>
      <c r="D534" t="s">
        <v>16</v>
      </c>
      <c r="E534" s="13">
        <v>2</v>
      </c>
      <c r="F534" t="str">
        <f>INDEX(customer!A$1:I$1001,MATCH(Orders!C534,customer!A$1:A$1001,0),2)</f>
        <v>Nannie Naseby</v>
      </c>
      <c r="G534" s="33" t="str">
        <f>IF(INDEX(customer!A$1:I$1001,MATCH(Orders!C534,customer!A$1:A$1001,0),3)=0,"--",INDEX(customer!A$1:I$1001,MATCH(Orders!C534,customer!A$1:A$1001,0),3))</f>
        <v>nnasebyes@umich.edu</v>
      </c>
      <c r="H534" t="str">
        <f>INDEX(customer!A$1:I$1001,MATCH(Orders!C534,customer!A$1:A$1001,0),7)</f>
        <v>United States</v>
      </c>
      <c r="I534" t="str">
        <f>INDEX(product!$A$1:$G$49,MATCH(Orders!D534,product!$A$1:$A$49,0),2)</f>
        <v>Exc</v>
      </c>
      <c r="J534" t="str">
        <f t="shared" si="32"/>
        <v>Excelsa</v>
      </c>
      <c r="K534" s="11" t="str">
        <f>INDEX(product!$A$1:$G$49,MATCH(Orders!D534,product!$A$1:$A$49,0),3)</f>
        <v>M</v>
      </c>
      <c r="L534" t="str">
        <f t="shared" si="33"/>
        <v>Medium</v>
      </c>
      <c r="M534" s="4">
        <f>INDEX(product!$A$1:$G$49,MATCH(Orders!D534,product!$A$1:$A$49,0),4)</f>
        <v>0.5</v>
      </c>
      <c r="N534" s="5">
        <f>INDEX(product!$A$1:$G$49,MATCH(Orders!D534,product!$A$1:$A$49,0),5)</f>
        <v>8.25</v>
      </c>
      <c r="O534" s="5">
        <f t="shared" si="35"/>
        <v>16.5</v>
      </c>
      <c r="P534" s="11">
        <f t="shared" si="34"/>
        <v>1</v>
      </c>
      <c r="Q534" s="11"/>
      <c r="XFD534" s="35" t="s">
        <v>1942</v>
      </c>
    </row>
    <row r="535" spans="1:17 16384:16384" x14ac:dyDescent="0.25">
      <c r="A535" s="1" t="s">
        <v>1060</v>
      </c>
      <c r="B535" s="3">
        <v>44724</v>
      </c>
      <c r="C535" s="1" t="s">
        <v>1061</v>
      </c>
      <c r="D535" t="s">
        <v>159</v>
      </c>
      <c r="E535" s="13">
        <v>4</v>
      </c>
      <c r="F535" t="str">
        <f>INDEX(customer!A$1:I$1001,MATCH(Orders!C535,customer!A$1:A$1001,0),2)</f>
        <v>Rea Offell</v>
      </c>
      <c r="G535" s="33" t="str">
        <f>IF(INDEX(customer!A$1:I$1001,MATCH(Orders!C535,customer!A$1:A$1001,0),3)=0,"--",INDEX(customer!A$1:I$1001,MATCH(Orders!C535,customer!A$1:A$1001,0),3))</f>
        <v>--</v>
      </c>
      <c r="H535" t="str">
        <f>INDEX(customer!A$1:I$1001,MATCH(Orders!C535,customer!A$1:A$1001,0),7)</f>
        <v>United States</v>
      </c>
      <c r="I535" t="str">
        <f>INDEX(product!$A$1:$G$49,MATCH(Orders!D535,product!$A$1:$A$49,0),2)</f>
        <v>Rob</v>
      </c>
      <c r="J535" t="str">
        <f t="shared" si="32"/>
        <v>Robusta</v>
      </c>
      <c r="K535" s="11" t="str">
        <f>INDEX(product!$A$1:$G$49,MATCH(Orders!D535,product!$A$1:$A$49,0),3)</f>
        <v>D</v>
      </c>
      <c r="L535" t="str">
        <f t="shared" si="33"/>
        <v>Dark</v>
      </c>
      <c r="M535" s="4">
        <f>INDEX(product!$A$1:$G$49,MATCH(Orders!D535,product!$A$1:$A$49,0),4)</f>
        <v>0.5</v>
      </c>
      <c r="N535" s="5">
        <f>INDEX(product!$A$1:$G$49,MATCH(Orders!D535,product!$A$1:$A$49,0),5)</f>
        <v>5.3699999999999992</v>
      </c>
      <c r="O535" s="5">
        <f t="shared" si="35"/>
        <v>21.479999999999997</v>
      </c>
      <c r="P535" s="11">
        <f t="shared" si="34"/>
        <v>0</v>
      </c>
      <c r="Q535" s="11"/>
      <c r="XFD535" s="35" t="s">
        <v>1951</v>
      </c>
    </row>
    <row r="536" spans="1:17 16384:16384" x14ac:dyDescent="0.25">
      <c r="A536" s="1" t="s">
        <v>1062</v>
      </c>
      <c r="B536" s="3">
        <v>44563</v>
      </c>
      <c r="C536" s="1" t="s">
        <v>1063</v>
      </c>
      <c r="D536" t="s">
        <v>54</v>
      </c>
      <c r="E536" s="13">
        <v>2</v>
      </c>
      <c r="F536" t="str">
        <f>INDEX(customer!A$1:I$1001,MATCH(Orders!C536,customer!A$1:A$1001,0),2)</f>
        <v>Kris O'Cullen</v>
      </c>
      <c r="G536" s="33" t="str">
        <f>IF(INDEX(customer!A$1:I$1001,MATCH(Orders!C536,customer!A$1:A$1001,0),3)=0,"--",INDEX(customer!A$1:I$1001,MATCH(Orders!C536,customer!A$1:A$1001,0),3))</f>
        <v>koculleneu@ca.gov</v>
      </c>
      <c r="H536" t="str">
        <f>INDEX(customer!A$1:I$1001,MATCH(Orders!C536,customer!A$1:A$1001,0),7)</f>
        <v>Ireland</v>
      </c>
      <c r="I536" t="str">
        <f>INDEX(product!$A$1:$G$49,MATCH(Orders!D536,product!$A$1:$A$49,0),2)</f>
        <v>Rob</v>
      </c>
      <c r="J536" t="str">
        <f t="shared" si="32"/>
        <v>Robusta</v>
      </c>
      <c r="K536" s="11" t="str">
        <f>INDEX(product!$A$1:$G$49,MATCH(Orders!D536,product!$A$1:$A$49,0),3)</f>
        <v>M</v>
      </c>
      <c r="L536" t="str">
        <f t="shared" si="33"/>
        <v>Medium</v>
      </c>
      <c r="M536" s="4">
        <f>INDEX(product!$A$1:$G$49,MATCH(Orders!D536,product!$A$1:$A$49,0),4)</f>
        <v>2.5</v>
      </c>
      <c r="N536" s="5">
        <f>INDEX(product!$A$1:$G$49,MATCH(Orders!D536,product!$A$1:$A$49,0),5)</f>
        <v>22.884999999999998</v>
      </c>
      <c r="O536" s="5">
        <f t="shared" si="35"/>
        <v>45.769999999999996</v>
      </c>
      <c r="P536" s="11">
        <f t="shared" si="34"/>
        <v>1</v>
      </c>
      <c r="Q536" s="11"/>
      <c r="XFD536" s="35" t="s">
        <v>1942</v>
      </c>
    </row>
    <row r="537" spans="1:17 16384:16384" x14ac:dyDescent="0.25">
      <c r="A537" s="1" t="s">
        <v>1064</v>
      </c>
      <c r="B537" s="3">
        <v>44585</v>
      </c>
      <c r="C537" s="1" t="s">
        <v>1065</v>
      </c>
      <c r="D537" t="s">
        <v>32</v>
      </c>
      <c r="E537" s="13">
        <v>2</v>
      </c>
      <c r="F537" t="str">
        <f>INDEX(customer!A$1:I$1001,MATCH(Orders!C537,customer!A$1:A$1001,0),2)</f>
        <v>Timoteo Glisane</v>
      </c>
      <c r="G537" s="33" t="str">
        <f>IF(INDEX(customer!A$1:I$1001,MATCH(Orders!C537,customer!A$1:A$1001,0),3)=0,"--",INDEX(customer!A$1:I$1001,MATCH(Orders!C537,customer!A$1:A$1001,0),3))</f>
        <v>--</v>
      </c>
      <c r="H537" t="str">
        <f>INDEX(customer!A$1:I$1001,MATCH(Orders!C537,customer!A$1:A$1001,0),7)</f>
        <v>Ireland</v>
      </c>
      <c r="I537" t="str">
        <f>INDEX(product!$A$1:$G$49,MATCH(Orders!D537,product!$A$1:$A$49,0),2)</f>
        <v>Lib</v>
      </c>
      <c r="J537" t="str">
        <f t="shared" si="32"/>
        <v>Liberica</v>
      </c>
      <c r="K537" s="11" t="str">
        <f>INDEX(product!$A$1:$G$49,MATCH(Orders!D537,product!$A$1:$A$49,0),3)</f>
        <v>L</v>
      </c>
      <c r="L537" t="str">
        <f t="shared" si="33"/>
        <v>Light</v>
      </c>
      <c r="M537" s="4">
        <f>INDEX(product!$A$1:$G$49,MATCH(Orders!D537,product!$A$1:$A$49,0),4)</f>
        <v>0.2</v>
      </c>
      <c r="N537" s="5">
        <f>INDEX(product!$A$1:$G$49,MATCH(Orders!D537,product!$A$1:$A$49,0),5)</f>
        <v>4.7549999999999999</v>
      </c>
      <c r="O537" s="5">
        <f t="shared" si="35"/>
        <v>9.51</v>
      </c>
      <c r="P537" s="11">
        <f t="shared" si="34"/>
        <v>0</v>
      </c>
      <c r="Q537" s="11"/>
      <c r="XFD537" s="35" t="s">
        <v>1951</v>
      </c>
    </row>
    <row r="538" spans="1:17 16384:16384" x14ac:dyDescent="0.25">
      <c r="A538" s="1" t="s">
        <v>1066</v>
      </c>
      <c r="B538" s="3">
        <v>43544</v>
      </c>
      <c r="C538" s="1" t="s">
        <v>1001</v>
      </c>
      <c r="D538" t="s">
        <v>114</v>
      </c>
      <c r="E538" s="13">
        <v>3</v>
      </c>
      <c r="F538" t="str">
        <f>INDEX(customer!A$1:I$1001,MATCH(Orders!C538,customer!A$1:A$1001,0),2)</f>
        <v>Marja Urion</v>
      </c>
      <c r="G538" s="33" t="str">
        <f>IF(INDEX(customer!A$1:I$1001,MATCH(Orders!C538,customer!A$1:A$1001,0),3)=0,"--",INDEX(customer!A$1:I$1001,MATCH(Orders!C538,customer!A$1:A$1001,0),3))</f>
        <v>murione5@alexa.com</v>
      </c>
      <c r="H538" t="str">
        <f>INDEX(customer!A$1:I$1001,MATCH(Orders!C538,customer!A$1:A$1001,0),7)</f>
        <v>Ireland</v>
      </c>
      <c r="I538" t="str">
        <f>INDEX(product!$A$1:$G$49,MATCH(Orders!D538,product!$A$1:$A$49,0),2)</f>
        <v>Rob</v>
      </c>
      <c r="J538" t="str">
        <f t="shared" si="32"/>
        <v>Robusta</v>
      </c>
      <c r="K538" s="11" t="str">
        <f>INDEX(product!$A$1:$G$49,MATCH(Orders!D538,product!$A$1:$A$49,0),3)</f>
        <v>D</v>
      </c>
      <c r="L538" t="str">
        <f t="shared" si="33"/>
        <v>Dark</v>
      </c>
      <c r="M538" s="4">
        <f>INDEX(product!$A$1:$G$49,MATCH(Orders!D538,product!$A$1:$A$49,0),4)</f>
        <v>0.2</v>
      </c>
      <c r="N538" s="5">
        <f>INDEX(product!$A$1:$G$49,MATCH(Orders!D538,product!$A$1:$A$49,0),5)</f>
        <v>2.6849999999999996</v>
      </c>
      <c r="O538" s="5">
        <f t="shared" si="35"/>
        <v>8.0549999999999997</v>
      </c>
      <c r="P538" s="11">
        <f t="shared" si="34"/>
        <v>1</v>
      </c>
      <c r="Q538" s="11"/>
      <c r="XFD538" s="35" t="s">
        <v>1942</v>
      </c>
    </row>
    <row r="539" spans="1:17 16384:16384" x14ac:dyDescent="0.25">
      <c r="A539" s="1" t="s">
        <v>1067</v>
      </c>
      <c r="B539" s="3">
        <v>44156</v>
      </c>
      <c r="C539" s="1" t="s">
        <v>1068</v>
      </c>
      <c r="D539" t="s">
        <v>543</v>
      </c>
      <c r="E539" s="13">
        <v>4</v>
      </c>
      <c r="F539" t="str">
        <f>INDEX(customer!A$1:I$1001,MATCH(Orders!C539,customer!A$1:A$1001,0),2)</f>
        <v>Hildegarde Brangan</v>
      </c>
      <c r="G539" s="33" t="str">
        <f>IF(INDEX(customer!A$1:I$1001,MATCH(Orders!C539,customer!A$1:A$1001,0),3)=0,"--",INDEX(customer!A$1:I$1001,MATCH(Orders!C539,customer!A$1:A$1001,0),3))</f>
        <v>hbranganex@woothemes.com</v>
      </c>
      <c r="H539" t="str">
        <f>INDEX(customer!A$1:I$1001,MATCH(Orders!C539,customer!A$1:A$1001,0),7)</f>
        <v>United States</v>
      </c>
      <c r="I539" t="str">
        <f>INDEX(product!$A$1:$G$49,MATCH(Orders!D539,product!$A$1:$A$49,0),2)</f>
        <v>Exc</v>
      </c>
      <c r="J539" t="str">
        <f t="shared" si="32"/>
        <v>Excelsa</v>
      </c>
      <c r="K539" s="11" t="str">
        <f>INDEX(product!$A$1:$G$49,MATCH(Orders!D539,product!$A$1:$A$49,0),3)</f>
        <v>D</v>
      </c>
      <c r="L539" t="str">
        <f t="shared" si="33"/>
        <v>Dark</v>
      </c>
      <c r="M539" s="4">
        <f>INDEX(product!$A$1:$G$49,MATCH(Orders!D539,product!$A$1:$A$49,0),4)</f>
        <v>2.5</v>
      </c>
      <c r="N539" s="5">
        <f>INDEX(product!$A$1:$G$49,MATCH(Orders!D539,product!$A$1:$A$49,0),5)</f>
        <v>27.945</v>
      </c>
      <c r="O539" s="5">
        <f t="shared" si="35"/>
        <v>111.78</v>
      </c>
      <c r="P539" s="11">
        <f t="shared" si="34"/>
        <v>1</v>
      </c>
      <c r="Q539" s="11"/>
      <c r="XFD539" s="35" t="s">
        <v>1942</v>
      </c>
    </row>
    <row r="540" spans="1:17 16384:16384" x14ac:dyDescent="0.25">
      <c r="A540" s="1" t="s">
        <v>1069</v>
      </c>
      <c r="B540" s="3">
        <v>44482</v>
      </c>
      <c r="C540" s="1" t="s">
        <v>1070</v>
      </c>
      <c r="D540" t="s">
        <v>114</v>
      </c>
      <c r="E540" s="13">
        <v>4</v>
      </c>
      <c r="F540" t="str">
        <f>INDEX(customer!A$1:I$1001,MATCH(Orders!C540,customer!A$1:A$1001,0),2)</f>
        <v>Amii Gallyon</v>
      </c>
      <c r="G540" s="33" t="str">
        <f>IF(INDEX(customer!A$1:I$1001,MATCH(Orders!C540,customer!A$1:A$1001,0),3)=0,"--",INDEX(customer!A$1:I$1001,MATCH(Orders!C540,customer!A$1:A$1001,0),3))</f>
        <v>agallyoney@engadget.com</v>
      </c>
      <c r="H540" t="str">
        <f>INDEX(customer!A$1:I$1001,MATCH(Orders!C540,customer!A$1:A$1001,0),7)</f>
        <v>United States</v>
      </c>
      <c r="I540" t="str">
        <f>INDEX(product!$A$1:$G$49,MATCH(Orders!D540,product!$A$1:$A$49,0),2)</f>
        <v>Rob</v>
      </c>
      <c r="J540" t="str">
        <f t="shared" si="32"/>
        <v>Robusta</v>
      </c>
      <c r="K540" s="11" t="str">
        <f>INDEX(product!$A$1:$G$49,MATCH(Orders!D540,product!$A$1:$A$49,0),3)</f>
        <v>D</v>
      </c>
      <c r="L540" t="str">
        <f t="shared" si="33"/>
        <v>Dark</v>
      </c>
      <c r="M540" s="4">
        <f>INDEX(product!$A$1:$G$49,MATCH(Orders!D540,product!$A$1:$A$49,0),4)</f>
        <v>0.2</v>
      </c>
      <c r="N540" s="5">
        <f>INDEX(product!$A$1:$G$49,MATCH(Orders!D540,product!$A$1:$A$49,0),5)</f>
        <v>2.6849999999999996</v>
      </c>
      <c r="O540" s="5">
        <f t="shared" si="35"/>
        <v>10.739999999999998</v>
      </c>
      <c r="P540" s="11">
        <f t="shared" si="34"/>
        <v>1</v>
      </c>
      <c r="Q540" s="11"/>
      <c r="XFD540" s="35" t="s">
        <v>1942</v>
      </c>
    </row>
    <row r="541" spans="1:17 16384:16384" x14ac:dyDescent="0.25">
      <c r="A541" s="1" t="s">
        <v>1071</v>
      </c>
      <c r="B541" s="3">
        <v>44488</v>
      </c>
      <c r="C541" s="1" t="s">
        <v>1072</v>
      </c>
      <c r="D541" t="s">
        <v>159</v>
      </c>
      <c r="E541" s="13">
        <v>5</v>
      </c>
      <c r="F541" t="str">
        <f>INDEX(customer!A$1:I$1001,MATCH(Orders!C541,customer!A$1:A$1001,0),2)</f>
        <v>Birgit Domange</v>
      </c>
      <c r="G541" s="33" t="str">
        <f>IF(INDEX(customer!A$1:I$1001,MATCH(Orders!C541,customer!A$1:A$1001,0),3)=0,"--",INDEX(customer!A$1:I$1001,MATCH(Orders!C541,customer!A$1:A$1001,0),3))</f>
        <v>bdomangeez@yahoo.co.jp</v>
      </c>
      <c r="H541" t="str">
        <f>INDEX(customer!A$1:I$1001,MATCH(Orders!C541,customer!A$1:A$1001,0),7)</f>
        <v>United States</v>
      </c>
      <c r="I541" t="str">
        <f>INDEX(product!$A$1:$G$49,MATCH(Orders!D541,product!$A$1:$A$49,0),2)</f>
        <v>Rob</v>
      </c>
      <c r="J541" t="str">
        <f t="shared" si="32"/>
        <v>Robusta</v>
      </c>
      <c r="K541" s="11" t="str">
        <f>INDEX(product!$A$1:$G$49,MATCH(Orders!D541,product!$A$1:$A$49,0),3)</f>
        <v>D</v>
      </c>
      <c r="L541" t="str">
        <f t="shared" si="33"/>
        <v>Dark</v>
      </c>
      <c r="M541" s="4">
        <f>INDEX(product!$A$1:$G$49,MATCH(Orders!D541,product!$A$1:$A$49,0),4)</f>
        <v>0.5</v>
      </c>
      <c r="N541" s="5">
        <f>INDEX(product!$A$1:$G$49,MATCH(Orders!D541,product!$A$1:$A$49,0),5)</f>
        <v>5.3699999999999992</v>
      </c>
      <c r="O541" s="5">
        <f t="shared" si="35"/>
        <v>26.849999999999994</v>
      </c>
      <c r="P541" s="11">
        <f t="shared" si="34"/>
        <v>0</v>
      </c>
      <c r="Q541" s="11"/>
      <c r="XFD541" s="35" t="s">
        <v>1951</v>
      </c>
    </row>
    <row r="542" spans="1:17 16384:16384" x14ac:dyDescent="0.25">
      <c r="A542" s="1" t="s">
        <v>1073</v>
      </c>
      <c r="B542" s="3">
        <v>43584</v>
      </c>
      <c r="C542" s="1" t="s">
        <v>1074</v>
      </c>
      <c r="D542" t="s">
        <v>145</v>
      </c>
      <c r="E542" s="13">
        <v>4</v>
      </c>
      <c r="F542" t="str">
        <f>INDEX(customer!A$1:I$1001,MATCH(Orders!C542,customer!A$1:A$1001,0),2)</f>
        <v>Killian Osler</v>
      </c>
      <c r="G542" s="33" t="str">
        <f>IF(INDEX(customer!A$1:I$1001,MATCH(Orders!C542,customer!A$1:A$1001,0),3)=0,"--",INDEX(customer!A$1:I$1001,MATCH(Orders!C542,customer!A$1:A$1001,0),3))</f>
        <v>koslerf0@gmpg.org</v>
      </c>
      <c r="H542" t="str">
        <f>INDEX(customer!A$1:I$1001,MATCH(Orders!C542,customer!A$1:A$1001,0),7)</f>
        <v>United States</v>
      </c>
      <c r="I542" t="str">
        <f>INDEX(product!$A$1:$G$49,MATCH(Orders!D542,product!$A$1:$A$49,0),2)</f>
        <v>Lib</v>
      </c>
      <c r="J542" t="str">
        <f t="shared" si="32"/>
        <v>Liberica</v>
      </c>
      <c r="K542" s="11" t="str">
        <f>INDEX(product!$A$1:$G$49,MATCH(Orders!D542,product!$A$1:$A$49,0),3)</f>
        <v>L</v>
      </c>
      <c r="L542" t="str">
        <f t="shared" si="33"/>
        <v>Light</v>
      </c>
      <c r="M542" s="4">
        <f>INDEX(product!$A$1:$G$49,MATCH(Orders!D542,product!$A$1:$A$49,0),4)</f>
        <v>1</v>
      </c>
      <c r="N542" s="5">
        <f>INDEX(product!$A$1:$G$49,MATCH(Orders!D542,product!$A$1:$A$49,0),5)</f>
        <v>15.85</v>
      </c>
      <c r="O542" s="5">
        <f t="shared" si="35"/>
        <v>63.4</v>
      </c>
      <c r="P542" s="11">
        <f t="shared" si="34"/>
        <v>1</v>
      </c>
      <c r="Q542" s="11"/>
      <c r="XFD542" s="35" t="s">
        <v>1942</v>
      </c>
    </row>
    <row r="543" spans="1:17 16384:16384" x14ac:dyDescent="0.25">
      <c r="A543" s="1" t="s">
        <v>1075</v>
      </c>
      <c r="B543" s="3">
        <v>43750</v>
      </c>
      <c r="C543" s="1" t="s">
        <v>1076</v>
      </c>
      <c r="D543" t="s">
        <v>131</v>
      </c>
      <c r="E543" s="13">
        <v>1</v>
      </c>
      <c r="F543" t="str">
        <f>INDEX(customer!A$1:I$1001,MATCH(Orders!C543,customer!A$1:A$1001,0),2)</f>
        <v>Lora Dukes</v>
      </c>
      <c r="G543" s="33" t="str">
        <f>IF(INDEX(customer!A$1:I$1001,MATCH(Orders!C543,customer!A$1:A$1001,0),3)=0,"--",INDEX(customer!A$1:I$1001,MATCH(Orders!C543,customer!A$1:A$1001,0),3))</f>
        <v>--</v>
      </c>
      <c r="H543" t="str">
        <f>INDEX(customer!A$1:I$1001,MATCH(Orders!C543,customer!A$1:A$1001,0),7)</f>
        <v>Ireland</v>
      </c>
      <c r="I543" t="str">
        <f>INDEX(product!$A$1:$G$49,MATCH(Orders!D543,product!$A$1:$A$49,0),2)</f>
        <v>Ara</v>
      </c>
      <c r="J543" t="str">
        <f t="shared" si="32"/>
        <v>Arabica</v>
      </c>
      <c r="K543" s="11" t="str">
        <f>INDEX(product!$A$1:$G$49,MATCH(Orders!D543,product!$A$1:$A$49,0),3)</f>
        <v>D</v>
      </c>
      <c r="L543" t="str">
        <f t="shared" si="33"/>
        <v>Dark</v>
      </c>
      <c r="M543" s="4">
        <f>INDEX(product!$A$1:$G$49,MATCH(Orders!D543,product!$A$1:$A$49,0),4)</f>
        <v>2.5</v>
      </c>
      <c r="N543" s="5">
        <f>INDEX(product!$A$1:$G$49,MATCH(Orders!D543,product!$A$1:$A$49,0),5)</f>
        <v>22.884999999999998</v>
      </c>
      <c r="O543" s="5">
        <f t="shared" si="35"/>
        <v>22.884999999999998</v>
      </c>
      <c r="P543" s="11">
        <f t="shared" si="34"/>
        <v>1</v>
      </c>
      <c r="Q543" s="11"/>
      <c r="XFD543" s="35" t="s">
        <v>1942</v>
      </c>
    </row>
    <row r="544" spans="1:17 16384:16384" x14ac:dyDescent="0.25">
      <c r="A544" s="1" t="s">
        <v>1077</v>
      </c>
      <c r="B544" s="3">
        <v>44335</v>
      </c>
      <c r="C544" s="1" t="s">
        <v>1078</v>
      </c>
      <c r="D544" t="s">
        <v>184</v>
      </c>
      <c r="E544" s="13">
        <v>4</v>
      </c>
      <c r="F544" t="str">
        <f>INDEX(customer!A$1:I$1001,MATCH(Orders!C544,customer!A$1:A$1001,0),2)</f>
        <v>Zack Pellett</v>
      </c>
      <c r="G544" s="33" t="str">
        <f>IF(INDEX(customer!A$1:I$1001,MATCH(Orders!C544,customer!A$1:A$1001,0),3)=0,"--",INDEX(customer!A$1:I$1001,MATCH(Orders!C544,customer!A$1:A$1001,0),3))</f>
        <v>zpellettf2@dailymotion.com</v>
      </c>
      <c r="H544" t="str">
        <f>INDEX(customer!A$1:I$1001,MATCH(Orders!C544,customer!A$1:A$1001,0),7)</f>
        <v>United States</v>
      </c>
      <c r="I544" t="str">
        <f>INDEX(product!$A$1:$G$49,MATCH(Orders!D544,product!$A$1:$A$49,0),2)</f>
        <v>Ara</v>
      </c>
      <c r="J544" t="str">
        <f t="shared" si="32"/>
        <v>Arabica</v>
      </c>
      <c r="K544" s="11" t="str">
        <f>INDEX(product!$A$1:$G$49,MATCH(Orders!D544,product!$A$1:$A$49,0),3)</f>
        <v>M</v>
      </c>
      <c r="L544" t="str">
        <f t="shared" si="33"/>
        <v>Medium</v>
      </c>
      <c r="M544" s="4">
        <f>INDEX(product!$A$1:$G$49,MATCH(Orders!D544,product!$A$1:$A$49,0),4)</f>
        <v>2.5</v>
      </c>
      <c r="N544" s="5">
        <f>INDEX(product!$A$1:$G$49,MATCH(Orders!D544,product!$A$1:$A$49,0),5)</f>
        <v>25.874999999999996</v>
      </c>
      <c r="O544" s="5">
        <f t="shared" si="35"/>
        <v>103.49999999999999</v>
      </c>
      <c r="P544" s="11">
        <f t="shared" si="34"/>
        <v>0</v>
      </c>
      <c r="Q544" s="11"/>
      <c r="XFD544" s="35" t="s">
        <v>1951</v>
      </c>
    </row>
    <row r="545" spans="1:17 16384:16384" x14ac:dyDescent="0.25">
      <c r="A545" s="1" t="s">
        <v>1079</v>
      </c>
      <c r="B545" s="3">
        <v>44380</v>
      </c>
      <c r="C545" s="1" t="s">
        <v>1080</v>
      </c>
      <c r="D545" t="s">
        <v>23</v>
      </c>
      <c r="E545" s="13">
        <v>2</v>
      </c>
      <c r="F545" t="str">
        <f>INDEX(customer!A$1:I$1001,MATCH(Orders!C545,customer!A$1:A$1001,0),2)</f>
        <v>Ilaire Sprakes</v>
      </c>
      <c r="G545" s="33" t="str">
        <f>IF(INDEX(customer!A$1:I$1001,MATCH(Orders!C545,customer!A$1:A$1001,0),3)=0,"--",INDEX(customer!A$1:I$1001,MATCH(Orders!C545,customer!A$1:A$1001,0),3))</f>
        <v>isprakesf3@spiegel.de</v>
      </c>
      <c r="H545" t="str">
        <f>INDEX(customer!A$1:I$1001,MATCH(Orders!C545,customer!A$1:A$1001,0),7)</f>
        <v>United States</v>
      </c>
      <c r="I545" t="str">
        <f>INDEX(product!$A$1:$G$49,MATCH(Orders!D545,product!$A$1:$A$49,0),2)</f>
        <v>Rob</v>
      </c>
      <c r="J545" t="str">
        <f t="shared" si="32"/>
        <v>Robusta</v>
      </c>
      <c r="K545" s="11" t="str">
        <f>INDEX(product!$A$1:$G$49,MATCH(Orders!D545,product!$A$1:$A$49,0),3)</f>
        <v>L</v>
      </c>
      <c r="L545" t="str">
        <f t="shared" si="33"/>
        <v>Light</v>
      </c>
      <c r="M545" s="4">
        <f>INDEX(product!$A$1:$G$49,MATCH(Orders!D545,product!$A$1:$A$49,0),4)</f>
        <v>2.5</v>
      </c>
      <c r="N545" s="5">
        <f>INDEX(product!$A$1:$G$49,MATCH(Orders!D545,product!$A$1:$A$49,0),5)</f>
        <v>27.484999999999996</v>
      </c>
      <c r="O545" s="5">
        <f t="shared" si="35"/>
        <v>54.969999999999992</v>
      </c>
      <c r="P545" s="11">
        <f t="shared" si="34"/>
        <v>0</v>
      </c>
      <c r="Q545" s="11"/>
      <c r="XFD545" s="35" t="s">
        <v>1951</v>
      </c>
    </row>
    <row r="546" spans="1:17 16384:16384" x14ac:dyDescent="0.25">
      <c r="A546" s="1" t="s">
        <v>1081</v>
      </c>
      <c r="B546" s="3">
        <v>43869</v>
      </c>
      <c r="C546" s="1" t="s">
        <v>1082</v>
      </c>
      <c r="D546" t="s">
        <v>205</v>
      </c>
      <c r="E546" s="13">
        <v>2</v>
      </c>
      <c r="F546" t="str">
        <f>INDEX(customer!A$1:I$1001,MATCH(Orders!C546,customer!A$1:A$1001,0),2)</f>
        <v>Heda Fromant</v>
      </c>
      <c r="G546" s="33" t="str">
        <f>IF(INDEX(customer!A$1:I$1001,MATCH(Orders!C546,customer!A$1:A$1001,0),3)=0,"--",INDEX(customer!A$1:I$1001,MATCH(Orders!C546,customer!A$1:A$1001,0),3))</f>
        <v>hfromantf4@ucsd.edu</v>
      </c>
      <c r="H546" t="str">
        <f>INDEX(customer!A$1:I$1001,MATCH(Orders!C546,customer!A$1:A$1001,0),7)</f>
        <v>United States</v>
      </c>
      <c r="I546" t="str">
        <f>INDEX(product!$A$1:$G$49,MATCH(Orders!D546,product!$A$1:$A$49,0),2)</f>
        <v>Ara</v>
      </c>
      <c r="J546" t="str">
        <f t="shared" si="32"/>
        <v>Arabica</v>
      </c>
      <c r="K546" s="11" t="str">
        <f>INDEX(product!$A$1:$G$49,MATCH(Orders!D546,product!$A$1:$A$49,0),3)</f>
        <v>L</v>
      </c>
      <c r="L546" t="str">
        <f t="shared" si="33"/>
        <v>Light</v>
      </c>
      <c r="M546" s="4">
        <f>INDEX(product!$A$1:$G$49,MATCH(Orders!D546,product!$A$1:$A$49,0),4)</f>
        <v>0.5</v>
      </c>
      <c r="N546" s="5">
        <f>INDEX(product!$A$1:$G$49,MATCH(Orders!D546,product!$A$1:$A$49,0),5)</f>
        <v>7.77</v>
      </c>
      <c r="O546" s="5">
        <f t="shared" si="35"/>
        <v>15.54</v>
      </c>
      <c r="P546" s="11">
        <f t="shared" si="34"/>
        <v>0</v>
      </c>
      <c r="Q546" s="11"/>
      <c r="XFD546" s="35" t="s">
        <v>1951</v>
      </c>
    </row>
    <row r="547" spans="1:17 16384:16384" x14ac:dyDescent="0.25">
      <c r="A547" s="1" t="s">
        <v>1083</v>
      </c>
      <c r="B547" s="3">
        <v>44120</v>
      </c>
      <c r="C547" s="1" t="s">
        <v>1084</v>
      </c>
      <c r="D547" t="s">
        <v>51</v>
      </c>
      <c r="E547" s="13">
        <v>4</v>
      </c>
      <c r="F547" t="str">
        <f>INDEX(customer!A$1:I$1001,MATCH(Orders!C547,customer!A$1:A$1001,0),2)</f>
        <v>Rufus Flear</v>
      </c>
      <c r="G547" s="33" t="str">
        <f>IF(INDEX(customer!A$1:I$1001,MATCH(Orders!C547,customer!A$1:A$1001,0),3)=0,"--",INDEX(customer!A$1:I$1001,MATCH(Orders!C547,customer!A$1:A$1001,0),3))</f>
        <v>rflearf5@artisteer.com</v>
      </c>
      <c r="H547" t="str">
        <f>INDEX(customer!A$1:I$1001,MATCH(Orders!C547,customer!A$1:A$1001,0),7)</f>
        <v>United Kingdom</v>
      </c>
      <c r="I547" t="str">
        <f>INDEX(product!$A$1:$G$49,MATCH(Orders!D547,product!$A$1:$A$49,0),2)</f>
        <v>Lib</v>
      </c>
      <c r="J547" t="str">
        <f t="shared" si="32"/>
        <v>Liberica</v>
      </c>
      <c r="K547" s="11" t="str">
        <f>INDEX(product!$A$1:$G$49,MATCH(Orders!D547,product!$A$1:$A$49,0),3)</f>
        <v>D</v>
      </c>
      <c r="L547" t="str">
        <f t="shared" si="33"/>
        <v>Dark</v>
      </c>
      <c r="M547" s="4">
        <f>INDEX(product!$A$1:$G$49,MATCH(Orders!D547,product!$A$1:$A$49,0),4)</f>
        <v>0.2</v>
      </c>
      <c r="N547" s="5">
        <f>INDEX(product!$A$1:$G$49,MATCH(Orders!D547,product!$A$1:$A$49,0),5)</f>
        <v>3.8849999999999998</v>
      </c>
      <c r="O547" s="5">
        <f t="shared" si="35"/>
        <v>15.54</v>
      </c>
      <c r="P547" s="11">
        <f t="shared" si="34"/>
        <v>0</v>
      </c>
      <c r="Q547" s="11"/>
      <c r="XFD547" s="35" t="s">
        <v>1951</v>
      </c>
    </row>
    <row r="548" spans="1:17 16384:16384" x14ac:dyDescent="0.25">
      <c r="A548" s="1" t="s">
        <v>1085</v>
      </c>
      <c r="B548" s="3">
        <v>44127</v>
      </c>
      <c r="C548" s="1" t="s">
        <v>1086</v>
      </c>
      <c r="D548" t="s">
        <v>543</v>
      </c>
      <c r="E548" s="13">
        <v>3</v>
      </c>
      <c r="F548" t="str">
        <f>INDEX(customer!A$1:I$1001,MATCH(Orders!C548,customer!A$1:A$1001,0),2)</f>
        <v>Dom Milella</v>
      </c>
      <c r="G548" s="33" t="str">
        <f>IF(INDEX(customer!A$1:I$1001,MATCH(Orders!C548,customer!A$1:A$1001,0),3)=0,"--",INDEX(customer!A$1:I$1001,MATCH(Orders!C548,customer!A$1:A$1001,0),3))</f>
        <v>--</v>
      </c>
      <c r="H548" t="str">
        <f>INDEX(customer!A$1:I$1001,MATCH(Orders!C548,customer!A$1:A$1001,0),7)</f>
        <v>Ireland</v>
      </c>
      <c r="I548" t="str">
        <f>INDEX(product!$A$1:$G$49,MATCH(Orders!D548,product!$A$1:$A$49,0),2)</f>
        <v>Exc</v>
      </c>
      <c r="J548" t="str">
        <f t="shared" si="32"/>
        <v>Excelsa</v>
      </c>
      <c r="K548" s="11" t="str">
        <f>INDEX(product!$A$1:$G$49,MATCH(Orders!D548,product!$A$1:$A$49,0),3)</f>
        <v>D</v>
      </c>
      <c r="L548" t="str">
        <f t="shared" si="33"/>
        <v>Dark</v>
      </c>
      <c r="M548" s="4">
        <f>INDEX(product!$A$1:$G$49,MATCH(Orders!D548,product!$A$1:$A$49,0),4)</f>
        <v>2.5</v>
      </c>
      <c r="N548" s="5">
        <f>INDEX(product!$A$1:$G$49,MATCH(Orders!D548,product!$A$1:$A$49,0),5)</f>
        <v>27.945</v>
      </c>
      <c r="O548" s="5">
        <f t="shared" si="35"/>
        <v>83.835000000000008</v>
      </c>
      <c r="P548" s="11">
        <f t="shared" si="34"/>
        <v>0</v>
      </c>
      <c r="Q548" s="11"/>
      <c r="XFD548" s="35" t="s">
        <v>1951</v>
      </c>
    </row>
    <row r="549" spans="1:17 16384:16384" x14ac:dyDescent="0.25">
      <c r="A549" s="1" t="s">
        <v>1087</v>
      </c>
      <c r="B549" s="3">
        <v>44265</v>
      </c>
      <c r="C549" s="1" t="s">
        <v>1088</v>
      </c>
      <c r="D549" t="s">
        <v>195</v>
      </c>
      <c r="E549" s="13">
        <v>3</v>
      </c>
      <c r="F549" t="str">
        <f>INDEX(customer!A$1:I$1001,MATCH(Orders!C549,customer!A$1:A$1001,0),2)</f>
        <v>Wilek Lightollers</v>
      </c>
      <c r="G549" s="33" t="str">
        <f>IF(INDEX(customer!A$1:I$1001,MATCH(Orders!C549,customer!A$1:A$1001,0),3)=0,"--",INDEX(customer!A$1:I$1001,MATCH(Orders!C549,customer!A$1:A$1001,0),3))</f>
        <v>wlightollersf9@baidu.com</v>
      </c>
      <c r="H549" t="str">
        <f>INDEX(customer!A$1:I$1001,MATCH(Orders!C549,customer!A$1:A$1001,0),7)</f>
        <v>United States</v>
      </c>
      <c r="I549" t="str">
        <f>INDEX(product!$A$1:$G$49,MATCH(Orders!D549,product!$A$1:$A$49,0),2)</f>
        <v>Rob</v>
      </c>
      <c r="J549" t="str">
        <f t="shared" si="32"/>
        <v>Robusta</v>
      </c>
      <c r="K549" s="11" t="str">
        <f>INDEX(product!$A$1:$G$49,MATCH(Orders!D549,product!$A$1:$A$49,0),3)</f>
        <v>L</v>
      </c>
      <c r="L549" t="str">
        <f t="shared" si="33"/>
        <v>Light</v>
      </c>
      <c r="M549" s="4">
        <f>INDEX(product!$A$1:$G$49,MATCH(Orders!D549,product!$A$1:$A$49,0),4)</f>
        <v>0.2</v>
      </c>
      <c r="N549" s="5">
        <f>INDEX(product!$A$1:$G$49,MATCH(Orders!D549,product!$A$1:$A$49,0),5)</f>
        <v>3.5849999999999995</v>
      </c>
      <c r="O549" s="5">
        <f t="shared" si="35"/>
        <v>10.754999999999999</v>
      </c>
      <c r="P549" s="11">
        <f t="shared" si="34"/>
        <v>1</v>
      </c>
      <c r="Q549" s="11"/>
      <c r="XFD549" s="35" t="s">
        <v>1942</v>
      </c>
    </row>
    <row r="550" spans="1:17 16384:16384" x14ac:dyDescent="0.25">
      <c r="A550" s="1" t="s">
        <v>1089</v>
      </c>
      <c r="B550" s="3">
        <v>44384</v>
      </c>
      <c r="C550" s="1" t="s">
        <v>1090</v>
      </c>
      <c r="D550" t="s">
        <v>267</v>
      </c>
      <c r="E550" s="13">
        <v>3</v>
      </c>
      <c r="F550" t="str">
        <f>INDEX(customer!A$1:I$1001,MATCH(Orders!C550,customer!A$1:A$1001,0),2)</f>
        <v>Bette-ann Munden</v>
      </c>
      <c r="G550" s="33" t="str">
        <f>IF(INDEX(customer!A$1:I$1001,MATCH(Orders!C550,customer!A$1:A$1001,0),3)=0,"--",INDEX(customer!A$1:I$1001,MATCH(Orders!C550,customer!A$1:A$1001,0),3))</f>
        <v>bmundenf8@elpais.com</v>
      </c>
      <c r="H550" t="str">
        <f>INDEX(customer!A$1:I$1001,MATCH(Orders!C550,customer!A$1:A$1001,0),7)</f>
        <v>United States</v>
      </c>
      <c r="I550" t="str">
        <f>INDEX(product!$A$1:$G$49,MATCH(Orders!D550,product!$A$1:$A$49,0),2)</f>
        <v>Exc</v>
      </c>
      <c r="J550" t="str">
        <f t="shared" si="32"/>
        <v>Excelsa</v>
      </c>
      <c r="K550" s="11" t="str">
        <f>INDEX(product!$A$1:$G$49,MATCH(Orders!D550,product!$A$1:$A$49,0),3)</f>
        <v>L</v>
      </c>
      <c r="L550" t="str">
        <f t="shared" si="33"/>
        <v>Light</v>
      </c>
      <c r="M550" s="4">
        <f>INDEX(product!$A$1:$G$49,MATCH(Orders!D550,product!$A$1:$A$49,0),4)</f>
        <v>0.2</v>
      </c>
      <c r="N550" s="5">
        <f>INDEX(product!$A$1:$G$49,MATCH(Orders!D550,product!$A$1:$A$49,0),5)</f>
        <v>4.4550000000000001</v>
      </c>
      <c r="O550" s="5">
        <f t="shared" si="35"/>
        <v>13.365</v>
      </c>
      <c r="P550" s="11">
        <f t="shared" si="34"/>
        <v>1</v>
      </c>
      <c r="Q550" s="11"/>
      <c r="XFD550" s="35" t="s">
        <v>1942</v>
      </c>
    </row>
    <row r="551" spans="1:17 16384:16384" x14ac:dyDescent="0.25">
      <c r="A551" s="1" t="s">
        <v>1091</v>
      </c>
      <c r="B551" s="3">
        <v>44232</v>
      </c>
      <c r="C551" s="1" t="s">
        <v>1088</v>
      </c>
      <c r="D551" t="s">
        <v>267</v>
      </c>
      <c r="E551" s="13">
        <v>4</v>
      </c>
      <c r="F551" t="str">
        <f>INDEX(customer!A$1:I$1001,MATCH(Orders!C551,customer!A$1:A$1001,0),2)</f>
        <v>Wilek Lightollers</v>
      </c>
      <c r="G551" s="33" t="str">
        <f>IF(INDEX(customer!A$1:I$1001,MATCH(Orders!C551,customer!A$1:A$1001,0),3)=0,"--",INDEX(customer!A$1:I$1001,MATCH(Orders!C551,customer!A$1:A$1001,0),3))</f>
        <v>wlightollersf9@baidu.com</v>
      </c>
      <c r="H551" t="str">
        <f>INDEX(customer!A$1:I$1001,MATCH(Orders!C551,customer!A$1:A$1001,0),7)</f>
        <v>United States</v>
      </c>
      <c r="I551" t="str">
        <f>INDEX(product!$A$1:$G$49,MATCH(Orders!D551,product!$A$1:$A$49,0),2)</f>
        <v>Exc</v>
      </c>
      <c r="J551" t="str">
        <f t="shared" si="32"/>
        <v>Excelsa</v>
      </c>
      <c r="K551" s="11" t="str">
        <f>INDEX(product!$A$1:$G$49,MATCH(Orders!D551,product!$A$1:$A$49,0),3)</f>
        <v>L</v>
      </c>
      <c r="L551" t="str">
        <f t="shared" si="33"/>
        <v>Light</v>
      </c>
      <c r="M551" s="4">
        <f>INDEX(product!$A$1:$G$49,MATCH(Orders!D551,product!$A$1:$A$49,0),4)</f>
        <v>0.2</v>
      </c>
      <c r="N551" s="5">
        <f>INDEX(product!$A$1:$G$49,MATCH(Orders!D551,product!$A$1:$A$49,0),5)</f>
        <v>4.4550000000000001</v>
      </c>
      <c r="O551" s="5">
        <f t="shared" si="35"/>
        <v>17.82</v>
      </c>
      <c r="P551" s="11">
        <f t="shared" si="34"/>
        <v>1</v>
      </c>
      <c r="Q551" s="11"/>
      <c r="XFD551" s="35" t="s">
        <v>1942</v>
      </c>
    </row>
    <row r="552" spans="1:17 16384:16384" x14ac:dyDescent="0.25">
      <c r="A552" s="1" t="s">
        <v>1092</v>
      </c>
      <c r="B552" s="3">
        <v>44176</v>
      </c>
      <c r="C552" s="1" t="s">
        <v>1093</v>
      </c>
      <c r="D552" t="s">
        <v>51</v>
      </c>
      <c r="E552" s="13">
        <v>6</v>
      </c>
      <c r="F552" t="str">
        <f>INDEX(customer!A$1:I$1001,MATCH(Orders!C552,customer!A$1:A$1001,0),2)</f>
        <v>Nick Brakespear</v>
      </c>
      <c r="G552" s="33" t="str">
        <f>IF(INDEX(customer!A$1:I$1001,MATCH(Orders!C552,customer!A$1:A$1001,0),3)=0,"--",INDEX(customer!A$1:I$1001,MATCH(Orders!C552,customer!A$1:A$1001,0),3))</f>
        <v>nbrakespearfa@rediff.com</v>
      </c>
      <c r="H552" t="str">
        <f>INDEX(customer!A$1:I$1001,MATCH(Orders!C552,customer!A$1:A$1001,0),7)</f>
        <v>United States</v>
      </c>
      <c r="I552" t="str">
        <f>INDEX(product!$A$1:$G$49,MATCH(Orders!D552,product!$A$1:$A$49,0),2)</f>
        <v>Lib</v>
      </c>
      <c r="J552" t="str">
        <f t="shared" si="32"/>
        <v>Liberica</v>
      </c>
      <c r="K552" s="11" t="str">
        <f>INDEX(product!$A$1:$G$49,MATCH(Orders!D552,product!$A$1:$A$49,0),3)</f>
        <v>D</v>
      </c>
      <c r="L552" t="str">
        <f t="shared" si="33"/>
        <v>Dark</v>
      </c>
      <c r="M552" s="4">
        <f>INDEX(product!$A$1:$G$49,MATCH(Orders!D552,product!$A$1:$A$49,0),4)</f>
        <v>0.2</v>
      </c>
      <c r="N552" s="5">
        <f>INDEX(product!$A$1:$G$49,MATCH(Orders!D552,product!$A$1:$A$49,0),5)</f>
        <v>3.8849999999999998</v>
      </c>
      <c r="O552" s="5">
        <f t="shared" si="35"/>
        <v>23.31</v>
      </c>
      <c r="P552" s="11">
        <f t="shared" si="34"/>
        <v>1</v>
      </c>
      <c r="Q552" s="11"/>
      <c r="XFD552" s="35" t="s">
        <v>1942</v>
      </c>
    </row>
    <row r="553" spans="1:17 16384:16384" x14ac:dyDescent="0.25">
      <c r="A553" s="1" t="s">
        <v>1094</v>
      </c>
      <c r="B553" s="3">
        <v>44694</v>
      </c>
      <c r="C553" s="1" t="s">
        <v>1095</v>
      </c>
      <c r="D553" t="s">
        <v>64</v>
      </c>
      <c r="E553" s="13">
        <v>2</v>
      </c>
      <c r="F553" t="str">
        <f>INDEX(customer!A$1:I$1001,MATCH(Orders!C553,customer!A$1:A$1001,0),2)</f>
        <v>Malynda Glawsop</v>
      </c>
      <c r="G553" s="33" t="str">
        <f>IF(INDEX(customer!A$1:I$1001,MATCH(Orders!C553,customer!A$1:A$1001,0),3)=0,"--",INDEX(customer!A$1:I$1001,MATCH(Orders!C553,customer!A$1:A$1001,0),3))</f>
        <v>mglawsopfb@reverbnation.com</v>
      </c>
      <c r="H553" t="str">
        <f>INDEX(customer!A$1:I$1001,MATCH(Orders!C553,customer!A$1:A$1001,0),7)</f>
        <v>United States</v>
      </c>
      <c r="I553" t="str">
        <f>INDEX(product!$A$1:$G$49,MATCH(Orders!D553,product!$A$1:$A$49,0),2)</f>
        <v>Exc</v>
      </c>
      <c r="J553" t="str">
        <f t="shared" si="32"/>
        <v>Excelsa</v>
      </c>
      <c r="K553" s="11" t="str">
        <f>INDEX(product!$A$1:$G$49,MATCH(Orders!D553,product!$A$1:$A$49,0),3)</f>
        <v>D</v>
      </c>
      <c r="L553" t="str">
        <f t="shared" si="33"/>
        <v>Dark</v>
      </c>
      <c r="M553" s="4">
        <f>INDEX(product!$A$1:$G$49,MATCH(Orders!D553,product!$A$1:$A$49,0),4)</f>
        <v>0.2</v>
      </c>
      <c r="N553" s="5">
        <f>INDEX(product!$A$1:$G$49,MATCH(Orders!D553,product!$A$1:$A$49,0),5)</f>
        <v>3.645</v>
      </c>
      <c r="O553" s="5">
        <f t="shared" si="35"/>
        <v>7.29</v>
      </c>
      <c r="P553" s="11">
        <f t="shared" si="34"/>
        <v>0</v>
      </c>
      <c r="Q553" s="11"/>
      <c r="XFD553" s="35" t="s">
        <v>1951</v>
      </c>
    </row>
    <row r="554" spans="1:17 16384:16384" x14ac:dyDescent="0.25">
      <c r="A554" s="1" t="s">
        <v>1096</v>
      </c>
      <c r="B554" s="3">
        <v>43761</v>
      </c>
      <c r="C554" s="1" t="s">
        <v>1097</v>
      </c>
      <c r="D554" t="s">
        <v>267</v>
      </c>
      <c r="E554" s="13">
        <v>4</v>
      </c>
      <c r="F554" t="str">
        <f>INDEX(customer!A$1:I$1001,MATCH(Orders!C554,customer!A$1:A$1001,0),2)</f>
        <v>Granville Alberts</v>
      </c>
      <c r="G554" s="33" t="str">
        <f>IF(INDEX(customer!A$1:I$1001,MATCH(Orders!C554,customer!A$1:A$1001,0),3)=0,"--",INDEX(customer!A$1:I$1001,MATCH(Orders!C554,customer!A$1:A$1001,0),3))</f>
        <v>galbertsfc@etsy.com</v>
      </c>
      <c r="H554" t="str">
        <f>INDEX(customer!A$1:I$1001,MATCH(Orders!C554,customer!A$1:A$1001,0),7)</f>
        <v>United Kingdom</v>
      </c>
      <c r="I554" t="str">
        <f>INDEX(product!$A$1:$G$49,MATCH(Orders!D554,product!$A$1:$A$49,0),2)</f>
        <v>Exc</v>
      </c>
      <c r="J554" t="str">
        <f t="shared" si="32"/>
        <v>Excelsa</v>
      </c>
      <c r="K554" s="11" t="str">
        <f>INDEX(product!$A$1:$G$49,MATCH(Orders!D554,product!$A$1:$A$49,0),3)</f>
        <v>L</v>
      </c>
      <c r="L554" t="str">
        <f t="shared" si="33"/>
        <v>Light</v>
      </c>
      <c r="M554" s="4">
        <f>INDEX(product!$A$1:$G$49,MATCH(Orders!D554,product!$A$1:$A$49,0),4)</f>
        <v>0.2</v>
      </c>
      <c r="N554" s="5">
        <f>INDEX(product!$A$1:$G$49,MATCH(Orders!D554,product!$A$1:$A$49,0),5)</f>
        <v>4.4550000000000001</v>
      </c>
      <c r="O554" s="5">
        <f t="shared" si="35"/>
        <v>17.82</v>
      </c>
      <c r="P554" s="11">
        <f t="shared" si="34"/>
        <v>1</v>
      </c>
      <c r="Q554" s="11"/>
      <c r="XFD554" s="35" t="s">
        <v>1942</v>
      </c>
    </row>
    <row r="555" spans="1:17 16384:16384" x14ac:dyDescent="0.25">
      <c r="A555" s="1" t="s">
        <v>1098</v>
      </c>
      <c r="B555" s="3">
        <v>44085</v>
      </c>
      <c r="C555" s="1" t="s">
        <v>1099</v>
      </c>
      <c r="D555" t="s">
        <v>22</v>
      </c>
      <c r="E555" s="13">
        <v>5</v>
      </c>
      <c r="F555" t="str">
        <f>INDEX(customer!A$1:I$1001,MATCH(Orders!C555,customer!A$1:A$1001,0),2)</f>
        <v>Vasily Polglase</v>
      </c>
      <c r="G555" s="33" t="str">
        <f>IF(INDEX(customer!A$1:I$1001,MATCH(Orders!C555,customer!A$1:A$1001,0),3)=0,"--",INDEX(customer!A$1:I$1001,MATCH(Orders!C555,customer!A$1:A$1001,0),3))</f>
        <v>vpolglasefd@about.me</v>
      </c>
      <c r="H555" t="str">
        <f>INDEX(customer!A$1:I$1001,MATCH(Orders!C555,customer!A$1:A$1001,0),7)</f>
        <v>United States</v>
      </c>
      <c r="I555" t="str">
        <f>INDEX(product!$A$1:$G$49,MATCH(Orders!D555,product!$A$1:$A$49,0),2)</f>
        <v>Exc</v>
      </c>
      <c r="J555" t="str">
        <f t="shared" si="32"/>
        <v>Excelsa</v>
      </c>
      <c r="K555" s="11" t="str">
        <f>INDEX(product!$A$1:$G$49,MATCH(Orders!D555,product!$A$1:$A$49,0),3)</f>
        <v>M</v>
      </c>
      <c r="L555" t="str">
        <f t="shared" si="33"/>
        <v>Medium</v>
      </c>
      <c r="M555" s="4">
        <f>INDEX(product!$A$1:$G$49,MATCH(Orders!D555,product!$A$1:$A$49,0),4)</f>
        <v>1</v>
      </c>
      <c r="N555" s="5">
        <f>INDEX(product!$A$1:$G$49,MATCH(Orders!D555,product!$A$1:$A$49,0),5)</f>
        <v>13.75</v>
      </c>
      <c r="O555" s="5">
        <f t="shared" si="35"/>
        <v>68.75</v>
      </c>
      <c r="P555" s="11">
        <f t="shared" si="34"/>
        <v>0</v>
      </c>
      <c r="Q555" s="11"/>
      <c r="XFD555" s="35" t="s">
        <v>1951</v>
      </c>
    </row>
    <row r="556" spans="1:17 16384:16384" x14ac:dyDescent="0.25">
      <c r="A556" s="1" t="s">
        <v>1100</v>
      </c>
      <c r="B556" s="3">
        <v>43737</v>
      </c>
      <c r="C556" s="1" t="s">
        <v>1101</v>
      </c>
      <c r="D556" t="s">
        <v>23</v>
      </c>
      <c r="E556" s="13">
        <v>2</v>
      </c>
      <c r="F556" t="str">
        <f>INDEX(customer!A$1:I$1001,MATCH(Orders!C556,customer!A$1:A$1001,0),2)</f>
        <v>Madelaine Sharples</v>
      </c>
      <c r="G556" s="33" t="str">
        <f>IF(INDEX(customer!A$1:I$1001,MATCH(Orders!C556,customer!A$1:A$1001,0),3)=0,"--",INDEX(customer!A$1:I$1001,MATCH(Orders!C556,customer!A$1:A$1001,0),3))</f>
        <v>--</v>
      </c>
      <c r="H556" t="str">
        <f>INDEX(customer!A$1:I$1001,MATCH(Orders!C556,customer!A$1:A$1001,0),7)</f>
        <v>United Kingdom</v>
      </c>
      <c r="I556" t="str">
        <f>INDEX(product!$A$1:$G$49,MATCH(Orders!D556,product!$A$1:$A$49,0),2)</f>
        <v>Rob</v>
      </c>
      <c r="J556" t="str">
        <f t="shared" si="32"/>
        <v>Robusta</v>
      </c>
      <c r="K556" s="11" t="str">
        <f>INDEX(product!$A$1:$G$49,MATCH(Orders!D556,product!$A$1:$A$49,0),3)</f>
        <v>L</v>
      </c>
      <c r="L556" t="str">
        <f t="shared" si="33"/>
        <v>Light</v>
      </c>
      <c r="M556" s="4">
        <f>INDEX(product!$A$1:$G$49,MATCH(Orders!D556,product!$A$1:$A$49,0),4)</f>
        <v>2.5</v>
      </c>
      <c r="N556" s="5">
        <f>INDEX(product!$A$1:$G$49,MATCH(Orders!D556,product!$A$1:$A$49,0),5)</f>
        <v>27.484999999999996</v>
      </c>
      <c r="O556" s="5">
        <f t="shared" si="35"/>
        <v>54.969999999999992</v>
      </c>
      <c r="P556" s="11">
        <f t="shared" si="34"/>
        <v>1</v>
      </c>
      <c r="Q556" s="11"/>
      <c r="XFD556" s="35" t="s">
        <v>1942</v>
      </c>
    </row>
    <row r="557" spans="1:17 16384:16384" x14ac:dyDescent="0.25">
      <c r="A557" s="1" t="s">
        <v>1102</v>
      </c>
      <c r="B557" s="3">
        <v>44258</v>
      </c>
      <c r="C557" s="1" t="s">
        <v>1103</v>
      </c>
      <c r="D557" t="s">
        <v>22</v>
      </c>
      <c r="E557" s="13">
        <v>6</v>
      </c>
      <c r="F557" t="str">
        <f>INDEX(customer!A$1:I$1001,MATCH(Orders!C557,customer!A$1:A$1001,0),2)</f>
        <v>Sigfrid Busch</v>
      </c>
      <c r="G557" s="33" t="str">
        <f>IF(INDEX(customer!A$1:I$1001,MATCH(Orders!C557,customer!A$1:A$1001,0),3)=0,"--",INDEX(customer!A$1:I$1001,MATCH(Orders!C557,customer!A$1:A$1001,0),3))</f>
        <v>sbuschff@so-net.ne.jp</v>
      </c>
      <c r="H557" t="str">
        <f>INDEX(customer!A$1:I$1001,MATCH(Orders!C557,customer!A$1:A$1001,0),7)</f>
        <v>Ireland</v>
      </c>
      <c r="I557" t="str">
        <f>INDEX(product!$A$1:$G$49,MATCH(Orders!D557,product!$A$1:$A$49,0),2)</f>
        <v>Exc</v>
      </c>
      <c r="J557" t="str">
        <f t="shared" si="32"/>
        <v>Excelsa</v>
      </c>
      <c r="K557" s="11" t="str">
        <f>INDEX(product!$A$1:$G$49,MATCH(Orders!D557,product!$A$1:$A$49,0),3)</f>
        <v>M</v>
      </c>
      <c r="L557" t="str">
        <f t="shared" si="33"/>
        <v>Medium</v>
      </c>
      <c r="M557" s="4">
        <f>INDEX(product!$A$1:$G$49,MATCH(Orders!D557,product!$A$1:$A$49,0),4)</f>
        <v>1</v>
      </c>
      <c r="N557" s="5">
        <f>INDEX(product!$A$1:$G$49,MATCH(Orders!D557,product!$A$1:$A$49,0),5)</f>
        <v>13.75</v>
      </c>
      <c r="O557" s="5">
        <f t="shared" si="35"/>
        <v>82.5</v>
      </c>
      <c r="P557" s="11">
        <f t="shared" si="34"/>
        <v>0</v>
      </c>
      <c r="Q557" s="11"/>
      <c r="XFD557" s="35" t="s">
        <v>1951</v>
      </c>
    </row>
    <row r="558" spans="1:17 16384:16384" x14ac:dyDescent="0.25">
      <c r="A558" s="1" t="s">
        <v>1104</v>
      </c>
      <c r="B558" s="3">
        <v>44523</v>
      </c>
      <c r="C558" s="1" t="s">
        <v>1105</v>
      </c>
      <c r="D558" t="s">
        <v>90</v>
      </c>
      <c r="E558" s="13">
        <v>2</v>
      </c>
      <c r="F558" t="str">
        <f>INDEX(customer!A$1:I$1001,MATCH(Orders!C558,customer!A$1:A$1001,0),2)</f>
        <v>Cissiee Raisbeck</v>
      </c>
      <c r="G558" s="33" t="str">
        <f>IF(INDEX(customer!A$1:I$1001,MATCH(Orders!C558,customer!A$1:A$1001,0),3)=0,"--",INDEX(customer!A$1:I$1001,MATCH(Orders!C558,customer!A$1:A$1001,0),3))</f>
        <v>craisbeckfg@webnode.com</v>
      </c>
      <c r="H558" t="str">
        <f>INDEX(customer!A$1:I$1001,MATCH(Orders!C558,customer!A$1:A$1001,0),7)</f>
        <v>United States</v>
      </c>
      <c r="I558" t="str">
        <f>INDEX(product!$A$1:$G$49,MATCH(Orders!D558,product!$A$1:$A$49,0),2)</f>
        <v>Lib</v>
      </c>
      <c r="J558" t="str">
        <f t="shared" si="32"/>
        <v>Liberica</v>
      </c>
      <c r="K558" s="11" t="str">
        <f>INDEX(product!$A$1:$G$49,MATCH(Orders!D558,product!$A$1:$A$49,0),3)</f>
        <v>M</v>
      </c>
      <c r="L558" t="str">
        <f t="shared" si="33"/>
        <v>Medium</v>
      </c>
      <c r="M558" s="4">
        <f>INDEX(product!$A$1:$G$49,MATCH(Orders!D558,product!$A$1:$A$49,0),4)</f>
        <v>0.2</v>
      </c>
      <c r="N558" s="5">
        <f>INDEX(product!$A$1:$G$49,MATCH(Orders!D558,product!$A$1:$A$49,0),5)</f>
        <v>4.3650000000000002</v>
      </c>
      <c r="O558" s="5">
        <f t="shared" si="35"/>
        <v>8.73</v>
      </c>
      <c r="P558" s="11">
        <f t="shared" si="34"/>
        <v>1</v>
      </c>
      <c r="Q558" s="11"/>
      <c r="XFD558" s="35" t="s">
        <v>1942</v>
      </c>
    </row>
    <row r="559" spans="1:17 16384:16384" x14ac:dyDescent="0.25">
      <c r="A559" s="1" t="s">
        <v>1106</v>
      </c>
      <c r="B559" s="3">
        <v>44506</v>
      </c>
      <c r="C559" s="1" t="s">
        <v>1001</v>
      </c>
      <c r="D559" t="s">
        <v>150</v>
      </c>
      <c r="E559" s="13">
        <v>4</v>
      </c>
      <c r="F559" t="str">
        <f>INDEX(customer!A$1:I$1001,MATCH(Orders!C559,customer!A$1:A$1001,0),2)</f>
        <v>Marja Urion</v>
      </c>
      <c r="G559" s="33" t="str">
        <f>IF(INDEX(customer!A$1:I$1001,MATCH(Orders!C559,customer!A$1:A$1001,0),3)=0,"--",INDEX(customer!A$1:I$1001,MATCH(Orders!C559,customer!A$1:A$1001,0),3))</f>
        <v>murione5@alexa.com</v>
      </c>
      <c r="H559" t="str">
        <f>INDEX(customer!A$1:I$1001,MATCH(Orders!C559,customer!A$1:A$1001,0),7)</f>
        <v>Ireland</v>
      </c>
      <c r="I559" t="str">
        <f>INDEX(product!$A$1:$G$49,MATCH(Orders!D559,product!$A$1:$A$49,0),2)</f>
        <v>Exc</v>
      </c>
      <c r="J559" t="str">
        <f t="shared" si="32"/>
        <v>Excelsa</v>
      </c>
      <c r="K559" s="11" t="str">
        <f>INDEX(product!$A$1:$G$49,MATCH(Orders!D559,product!$A$1:$A$49,0),3)</f>
        <v>L</v>
      </c>
      <c r="L559" t="str">
        <f t="shared" si="33"/>
        <v>Light</v>
      </c>
      <c r="M559" s="4">
        <f>INDEX(product!$A$1:$G$49,MATCH(Orders!D559,product!$A$1:$A$49,0),4)</f>
        <v>1</v>
      </c>
      <c r="N559" s="5">
        <f>INDEX(product!$A$1:$G$49,MATCH(Orders!D559,product!$A$1:$A$49,0),5)</f>
        <v>14.85</v>
      </c>
      <c r="O559" s="5">
        <f t="shared" si="35"/>
        <v>59.4</v>
      </c>
      <c r="P559" s="11">
        <f t="shared" si="34"/>
        <v>1</v>
      </c>
      <c r="Q559" s="11"/>
      <c r="XFD559" s="35" t="s">
        <v>1942</v>
      </c>
    </row>
    <row r="560" spans="1:17 16384:16384" x14ac:dyDescent="0.25">
      <c r="A560" s="1" t="s">
        <v>1107</v>
      </c>
      <c r="B560" s="3">
        <v>44225</v>
      </c>
      <c r="C560" s="1" t="s">
        <v>1108</v>
      </c>
      <c r="D560" t="s">
        <v>51</v>
      </c>
      <c r="E560" s="13">
        <v>4</v>
      </c>
      <c r="F560" t="str">
        <f>INDEX(customer!A$1:I$1001,MATCH(Orders!C560,customer!A$1:A$1001,0),2)</f>
        <v>Kenton Wetherick</v>
      </c>
      <c r="G560" s="33" t="str">
        <f>IF(INDEX(customer!A$1:I$1001,MATCH(Orders!C560,customer!A$1:A$1001,0),3)=0,"--",INDEX(customer!A$1:I$1001,MATCH(Orders!C560,customer!A$1:A$1001,0),3))</f>
        <v>--</v>
      </c>
      <c r="H560" t="str">
        <f>INDEX(customer!A$1:I$1001,MATCH(Orders!C560,customer!A$1:A$1001,0),7)</f>
        <v>United States</v>
      </c>
      <c r="I560" t="str">
        <f>INDEX(product!$A$1:$G$49,MATCH(Orders!D560,product!$A$1:$A$49,0),2)</f>
        <v>Lib</v>
      </c>
      <c r="J560" t="str">
        <f t="shared" si="32"/>
        <v>Liberica</v>
      </c>
      <c r="K560" s="11" t="str">
        <f>INDEX(product!$A$1:$G$49,MATCH(Orders!D560,product!$A$1:$A$49,0),3)</f>
        <v>D</v>
      </c>
      <c r="L560" t="str">
        <f t="shared" si="33"/>
        <v>Dark</v>
      </c>
      <c r="M560" s="4">
        <f>INDEX(product!$A$1:$G$49,MATCH(Orders!D560,product!$A$1:$A$49,0),4)</f>
        <v>0.2</v>
      </c>
      <c r="N560" s="5">
        <f>INDEX(product!$A$1:$G$49,MATCH(Orders!D560,product!$A$1:$A$49,0),5)</f>
        <v>3.8849999999999998</v>
      </c>
      <c r="O560" s="5">
        <f t="shared" si="35"/>
        <v>15.54</v>
      </c>
      <c r="P560" s="11">
        <f t="shared" si="34"/>
        <v>1</v>
      </c>
      <c r="Q560" s="11"/>
      <c r="XFD560" s="35" t="s">
        <v>1942</v>
      </c>
    </row>
    <row r="561" spans="1:17 16384:16384" x14ac:dyDescent="0.25">
      <c r="A561" s="1" t="s">
        <v>1109</v>
      </c>
      <c r="B561" s="3">
        <v>44667</v>
      </c>
      <c r="C561" s="1" t="s">
        <v>1110</v>
      </c>
      <c r="D561" t="s">
        <v>19</v>
      </c>
      <c r="E561" s="13">
        <v>3</v>
      </c>
      <c r="F561" t="str">
        <f>INDEX(customer!A$1:I$1001,MATCH(Orders!C561,customer!A$1:A$1001,0),2)</f>
        <v>Reamonn Aynold</v>
      </c>
      <c r="G561" s="33" t="str">
        <f>IF(INDEX(customer!A$1:I$1001,MATCH(Orders!C561,customer!A$1:A$1001,0),3)=0,"--",INDEX(customer!A$1:I$1001,MATCH(Orders!C561,customer!A$1:A$1001,0),3))</f>
        <v>raynoldfj@ustream.tv</v>
      </c>
      <c r="H561" t="str">
        <f>INDEX(customer!A$1:I$1001,MATCH(Orders!C561,customer!A$1:A$1001,0),7)</f>
        <v>United States</v>
      </c>
      <c r="I561" t="str">
        <f>INDEX(product!$A$1:$G$49,MATCH(Orders!D561,product!$A$1:$A$49,0),2)</f>
        <v>Ara</v>
      </c>
      <c r="J561" t="str">
        <f t="shared" si="32"/>
        <v>Arabica</v>
      </c>
      <c r="K561" s="11" t="str">
        <f>INDEX(product!$A$1:$G$49,MATCH(Orders!D561,product!$A$1:$A$49,0),3)</f>
        <v>L</v>
      </c>
      <c r="L561" t="str">
        <f t="shared" si="33"/>
        <v>Light</v>
      </c>
      <c r="M561" s="4">
        <f>INDEX(product!$A$1:$G$49,MATCH(Orders!D561,product!$A$1:$A$49,0),4)</f>
        <v>1</v>
      </c>
      <c r="N561" s="5">
        <f>INDEX(product!$A$1:$G$49,MATCH(Orders!D561,product!$A$1:$A$49,0),5)</f>
        <v>12.95</v>
      </c>
      <c r="O561" s="5">
        <f t="shared" si="35"/>
        <v>38.849999999999994</v>
      </c>
      <c r="P561" s="11">
        <f t="shared" si="34"/>
        <v>1</v>
      </c>
      <c r="Q561" s="11"/>
      <c r="XFD561" s="35" t="s">
        <v>1942</v>
      </c>
    </row>
    <row r="562" spans="1:17 16384:16384" x14ac:dyDescent="0.25">
      <c r="A562" s="1" t="s">
        <v>1111</v>
      </c>
      <c r="B562" s="3">
        <v>44401</v>
      </c>
      <c r="C562" s="1" t="s">
        <v>1112</v>
      </c>
      <c r="D562" t="s">
        <v>125</v>
      </c>
      <c r="E562" s="13">
        <v>6</v>
      </c>
      <c r="F562" t="str">
        <f>INDEX(customer!A$1:I$1001,MATCH(Orders!C562,customer!A$1:A$1001,0),2)</f>
        <v>Hatty Dovydenas</v>
      </c>
      <c r="G562" s="33" t="str">
        <f>IF(INDEX(customer!A$1:I$1001,MATCH(Orders!C562,customer!A$1:A$1001,0),3)=0,"--",INDEX(customer!A$1:I$1001,MATCH(Orders!C562,customer!A$1:A$1001,0),3))</f>
        <v>--</v>
      </c>
      <c r="H562" t="str">
        <f>INDEX(customer!A$1:I$1001,MATCH(Orders!C562,customer!A$1:A$1001,0),7)</f>
        <v>United States</v>
      </c>
      <c r="I562" t="str">
        <f>INDEX(product!$A$1:$G$49,MATCH(Orders!D562,product!$A$1:$A$49,0),2)</f>
        <v>Exc</v>
      </c>
      <c r="J562" t="str">
        <f t="shared" si="32"/>
        <v>Excelsa</v>
      </c>
      <c r="K562" s="11" t="str">
        <f>INDEX(product!$A$1:$G$49,MATCH(Orders!D562,product!$A$1:$A$49,0),3)</f>
        <v>M</v>
      </c>
      <c r="L562" t="str">
        <f t="shared" si="33"/>
        <v>Medium</v>
      </c>
      <c r="M562" s="4">
        <f>INDEX(product!$A$1:$G$49,MATCH(Orders!D562,product!$A$1:$A$49,0),4)</f>
        <v>2.5</v>
      </c>
      <c r="N562" s="5">
        <f>INDEX(product!$A$1:$G$49,MATCH(Orders!D562,product!$A$1:$A$49,0),5)</f>
        <v>31.624999999999996</v>
      </c>
      <c r="O562" s="5">
        <f t="shared" si="35"/>
        <v>189.74999999999997</v>
      </c>
      <c r="P562" s="11">
        <f t="shared" si="34"/>
        <v>1</v>
      </c>
      <c r="Q562" s="11"/>
      <c r="XFD562" s="35" t="s">
        <v>1942</v>
      </c>
    </row>
    <row r="563" spans="1:17 16384:16384" x14ac:dyDescent="0.25">
      <c r="A563" s="1" t="s">
        <v>1113</v>
      </c>
      <c r="B563" s="3">
        <v>43688</v>
      </c>
      <c r="C563" s="1" t="s">
        <v>1114</v>
      </c>
      <c r="D563" t="s">
        <v>67</v>
      </c>
      <c r="E563" s="13">
        <v>6</v>
      </c>
      <c r="F563" t="str">
        <f>INDEX(customer!A$1:I$1001,MATCH(Orders!C563,customer!A$1:A$1001,0),2)</f>
        <v>Nathaniel Bloxland</v>
      </c>
      <c r="G563" s="33" t="str">
        <f>IF(INDEX(customer!A$1:I$1001,MATCH(Orders!C563,customer!A$1:A$1001,0),3)=0,"--",INDEX(customer!A$1:I$1001,MATCH(Orders!C563,customer!A$1:A$1001,0),3))</f>
        <v>--</v>
      </c>
      <c r="H563" t="str">
        <f>INDEX(customer!A$1:I$1001,MATCH(Orders!C563,customer!A$1:A$1001,0),7)</f>
        <v>Ireland</v>
      </c>
      <c r="I563" t="str">
        <f>INDEX(product!$A$1:$G$49,MATCH(Orders!D563,product!$A$1:$A$49,0),2)</f>
        <v>Ara</v>
      </c>
      <c r="J563" t="str">
        <f t="shared" si="32"/>
        <v>Arabica</v>
      </c>
      <c r="K563" s="11" t="str">
        <f>INDEX(product!$A$1:$G$49,MATCH(Orders!D563,product!$A$1:$A$49,0),3)</f>
        <v>D</v>
      </c>
      <c r="L563" t="str">
        <f t="shared" si="33"/>
        <v>Dark</v>
      </c>
      <c r="M563" s="4">
        <f>INDEX(product!$A$1:$G$49,MATCH(Orders!D563,product!$A$1:$A$49,0),4)</f>
        <v>0.2</v>
      </c>
      <c r="N563" s="5">
        <f>INDEX(product!$A$1:$G$49,MATCH(Orders!D563,product!$A$1:$A$49,0),5)</f>
        <v>2.9849999999999999</v>
      </c>
      <c r="O563" s="5">
        <f t="shared" si="35"/>
        <v>17.91</v>
      </c>
      <c r="P563" s="11">
        <f t="shared" si="34"/>
        <v>1</v>
      </c>
      <c r="Q563" s="11"/>
      <c r="XFD563" s="35" t="s">
        <v>1942</v>
      </c>
    </row>
    <row r="564" spans="1:17 16384:16384" x14ac:dyDescent="0.25">
      <c r="A564" s="1" t="s">
        <v>1115</v>
      </c>
      <c r="B564" s="3">
        <v>43669</v>
      </c>
      <c r="C564" s="1" t="s">
        <v>1116</v>
      </c>
      <c r="D564" t="s">
        <v>32</v>
      </c>
      <c r="E564" s="13">
        <v>6</v>
      </c>
      <c r="F564" t="str">
        <f>INDEX(customer!A$1:I$1001,MATCH(Orders!C564,customer!A$1:A$1001,0),2)</f>
        <v>Brendan Grece</v>
      </c>
      <c r="G564" s="33" t="str">
        <f>IF(INDEX(customer!A$1:I$1001,MATCH(Orders!C564,customer!A$1:A$1001,0),3)=0,"--",INDEX(customer!A$1:I$1001,MATCH(Orders!C564,customer!A$1:A$1001,0),3))</f>
        <v>bgrecefm@naver.com</v>
      </c>
      <c r="H564" t="str">
        <f>INDEX(customer!A$1:I$1001,MATCH(Orders!C564,customer!A$1:A$1001,0),7)</f>
        <v>United Kingdom</v>
      </c>
      <c r="I564" t="str">
        <f>INDEX(product!$A$1:$G$49,MATCH(Orders!D564,product!$A$1:$A$49,0),2)</f>
        <v>Lib</v>
      </c>
      <c r="J564" t="str">
        <f t="shared" si="32"/>
        <v>Liberica</v>
      </c>
      <c r="K564" s="11" t="str">
        <f>INDEX(product!$A$1:$G$49,MATCH(Orders!D564,product!$A$1:$A$49,0),3)</f>
        <v>L</v>
      </c>
      <c r="L564" t="str">
        <f t="shared" si="33"/>
        <v>Light</v>
      </c>
      <c r="M564" s="4">
        <f>INDEX(product!$A$1:$G$49,MATCH(Orders!D564,product!$A$1:$A$49,0),4)</f>
        <v>0.2</v>
      </c>
      <c r="N564" s="5">
        <f>INDEX(product!$A$1:$G$49,MATCH(Orders!D564,product!$A$1:$A$49,0),5)</f>
        <v>4.7549999999999999</v>
      </c>
      <c r="O564" s="5">
        <f t="shared" si="35"/>
        <v>28.53</v>
      </c>
      <c r="P564" s="11">
        <f t="shared" si="34"/>
        <v>0</v>
      </c>
      <c r="Q564" s="11"/>
      <c r="XFD564" s="35" t="s">
        <v>1951</v>
      </c>
    </row>
    <row r="565" spans="1:17 16384:16384" x14ac:dyDescent="0.25">
      <c r="A565" s="1" t="s">
        <v>1117</v>
      </c>
      <c r="B565" s="3">
        <v>43991</v>
      </c>
      <c r="C565" s="1" t="s">
        <v>1118</v>
      </c>
      <c r="D565" t="s">
        <v>22</v>
      </c>
      <c r="E565" s="13">
        <v>6</v>
      </c>
      <c r="F565" t="str">
        <f>INDEX(customer!A$1:I$1001,MATCH(Orders!C565,customer!A$1:A$1001,0),2)</f>
        <v>Don Flintiff</v>
      </c>
      <c r="G565" s="33" t="str">
        <f>IF(INDEX(customer!A$1:I$1001,MATCH(Orders!C565,customer!A$1:A$1001,0),3)=0,"--",INDEX(customer!A$1:I$1001,MATCH(Orders!C565,customer!A$1:A$1001,0),3))</f>
        <v>dflintiffg1@e-recht24.de</v>
      </c>
      <c r="H565" t="str">
        <f>INDEX(customer!A$1:I$1001,MATCH(Orders!C565,customer!A$1:A$1001,0),7)</f>
        <v>United Kingdom</v>
      </c>
      <c r="I565" t="str">
        <f>INDEX(product!$A$1:$G$49,MATCH(Orders!D565,product!$A$1:$A$49,0),2)</f>
        <v>Exc</v>
      </c>
      <c r="J565" t="str">
        <f t="shared" si="32"/>
        <v>Excelsa</v>
      </c>
      <c r="K565" s="11" t="str">
        <f>INDEX(product!$A$1:$G$49,MATCH(Orders!D565,product!$A$1:$A$49,0),3)</f>
        <v>M</v>
      </c>
      <c r="L565" t="str">
        <f t="shared" si="33"/>
        <v>Medium</v>
      </c>
      <c r="M565" s="4">
        <f>INDEX(product!$A$1:$G$49,MATCH(Orders!D565,product!$A$1:$A$49,0),4)</f>
        <v>1</v>
      </c>
      <c r="N565" s="5">
        <f>INDEX(product!$A$1:$G$49,MATCH(Orders!D565,product!$A$1:$A$49,0),5)</f>
        <v>13.75</v>
      </c>
      <c r="O565" s="5">
        <f t="shared" si="35"/>
        <v>82.5</v>
      </c>
      <c r="P565" s="11">
        <f t="shared" si="34"/>
        <v>0</v>
      </c>
      <c r="Q565" s="11"/>
      <c r="XFD565" s="35" t="s">
        <v>1951</v>
      </c>
    </row>
    <row r="566" spans="1:17 16384:16384" x14ac:dyDescent="0.25">
      <c r="A566" s="1" t="s">
        <v>1119</v>
      </c>
      <c r="B566" s="3">
        <v>43883</v>
      </c>
      <c r="C566" s="1" t="s">
        <v>1120</v>
      </c>
      <c r="D566" t="s">
        <v>170</v>
      </c>
      <c r="E566" s="13">
        <v>2</v>
      </c>
      <c r="F566" t="str">
        <f>INDEX(customer!A$1:I$1001,MATCH(Orders!C566,customer!A$1:A$1001,0),2)</f>
        <v>Abbe Thys</v>
      </c>
      <c r="G566" s="33" t="str">
        <f>IF(INDEX(customer!A$1:I$1001,MATCH(Orders!C566,customer!A$1:A$1001,0),3)=0,"--",INDEX(customer!A$1:I$1001,MATCH(Orders!C566,customer!A$1:A$1001,0),3))</f>
        <v>athysfo@cdc.gov</v>
      </c>
      <c r="H566" t="str">
        <f>INDEX(customer!A$1:I$1001,MATCH(Orders!C566,customer!A$1:A$1001,0),7)</f>
        <v>United States</v>
      </c>
      <c r="I566" t="str">
        <f>INDEX(product!$A$1:$G$49,MATCH(Orders!D566,product!$A$1:$A$49,0),2)</f>
        <v>Rob</v>
      </c>
      <c r="J566" t="str">
        <f t="shared" si="32"/>
        <v>Robusta</v>
      </c>
      <c r="K566" s="11" t="str">
        <f>INDEX(product!$A$1:$G$49,MATCH(Orders!D566,product!$A$1:$A$49,0),3)</f>
        <v>L</v>
      </c>
      <c r="L566" t="str">
        <f t="shared" si="33"/>
        <v>Light</v>
      </c>
      <c r="M566" s="4">
        <f>INDEX(product!$A$1:$G$49,MATCH(Orders!D566,product!$A$1:$A$49,0),4)</f>
        <v>0.5</v>
      </c>
      <c r="N566" s="5">
        <f>INDEX(product!$A$1:$G$49,MATCH(Orders!D566,product!$A$1:$A$49,0),5)</f>
        <v>7.169999999999999</v>
      </c>
      <c r="O566" s="5">
        <f t="shared" si="35"/>
        <v>14.339999999999998</v>
      </c>
      <c r="P566" s="11">
        <f t="shared" si="34"/>
        <v>0</v>
      </c>
      <c r="Q566" s="11"/>
      <c r="XFD566" s="35" t="s">
        <v>1951</v>
      </c>
    </row>
    <row r="567" spans="1:17 16384:16384" x14ac:dyDescent="0.25">
      <c r="A567" s="1" t="s">
        <v>1121</v>
      </c>
      <c r="B567" s="3">
        <v>44031</v>
      </c>
      <c r="C567" s="1" t="s">
        <v>1122</v>
      </c>
      <c r="D567" t="s">
        <v>48</v>
      </c>
      <c r="E567" s="13">
        <v>4</v>
      </c>
      <c r="F567" t="str">
        <f>INDEX(customer!A$1:I$1001,MATCH(Orders!C567,customer!A$1:A$1001,0),2)</f>
        <v>Jackquelin Chugg</v>
      </c>
      <c r="G567" s="33" t="str">
        <f>IF(INDEX(customer!A$1:I$1001,MATCH(Orders!C567,customer!A$1:A$1001,0),3)=0,"--",INDEX(customer!A$1:I$1001,MATCH(Orders!C567,customer!A$1:A$1001,0),3))</f>
        <v>jchuggfp@about.me</v>
      </c>
      <c r="H567" t="str">
        <f>INDEX(customer!A$1:I$1001,MATCH(Orders!C567,customer!A$1:A$1001,0),7)</f>
        <v>United States</v>
      </c>
      <c r="I567" t="str">
        <f>INDEX(product!$A$1:$G$49,MATCH(Orders!D567,product!$A$1:$A$49,0),2)</f>
        <v>Rob</v>
      </c>
      <c r="J567" t="str">
        <f t="shared" si="32"/>
        <v>Robusta</v>
      </c>
      <c r="K567" s="11" t="str">
        <f>INDEX(product!$A$1:$G$49,MATCH(Orders!D567,product!$A$1:$A$49,0),3)</f>
        <v>D</v>
      </c>
      <c r="L567" t="str">
        <f t="shared" si="33"/>
        <v>Dark</v>
      </c>
      <c r="M567" s="4">
        <f>INDEX(product!$A$1:$G$49,MATCH(Orders!D567,product!$A$1:$A$49,0),4)</f>
        <v>2.5</v>
      </c>
      <c r="N567" s="5">
        <f>INDEX(product!$A$1:$G$49,MATCH(Orders!D567,product!$A$1:$A$49,0),5)</f>
        <v>20.584999999999997</v>
      </c>
      <c r="O567" s="5">
        <f t="shared" si="35"/>
        <v>82.339999999999989</v>
      </c>
      <c r="P567" s="11">
        <f t="shared" si="34"/>
        <v>0</v>
      </c>
      <c r="Q567" s="11"/>
      <c r="XFD567" s="35" t="s">
        <v>1951</v>
      </c>
    </row>
    <row r="568" spans="1:17 16384:16384" x14ac:dyDescent="0.25">
      <c r="A568" s="1" t="s">
        <v>1123</v>
      </c>
      <c r="B568" s="3">
        <v>44459</v>
      </c>
      <c r="C568" s="1" t="s">
        <v>1124</v>
      </c>
      <c r="D568" t="s">
        <v>57</v>
      </c>
      <c r="E568" s="13">
        <v>6</v>
      </c>
      <c r="F568" t="str">
        <f>INDEX(customer!A$1:I$1001,MATCH(Orders!C568,customer!A$1:A$1001,0),2)</f>
        <v>Audra Kelston</v>
      </c>
      <c r="G568" s="33" t="str">
        <f>IF(INDEX(customer!A$1:I$1001,MATCH(Orders!C568,customer!A$1:A$1001,0),3)=0,"--",INDEX(customer!A$1:I$1001,MATCH(Orders!C568,customer!A$1:A$1001,0),3))</f>
        <v>akelstonfq@sakura.ne.jp</v>
      </c>
      <c r="H568" t="str">
        <f>INDEX(customer!A$1:I$1001,MATCH(Orders!C568,customer!A$1:A$1001,0),7)</f>
        <v>United States</v>
      </c>
      <c r="I568" t="str">
        <f>INDEX(product!$A$1:$G$49,MATCH(Orders!D568,product!$A$1:$A$49,0),2)</f>
        <v>Ara</v>
      </c>
      <c r="J568" t="str">
        <f t="shared" si="32"/>
        <v>Arabica</v>
      </c>
      <c r="K568" s="11" t="str">
        <f>INDEX(product!$A$1:$G$49,MATCH(Orders!D568,product!$A$1:$A$49,0),3)</f>
        <v>M</v>
      </c>
      <c r="L568" t="str">
        <f t="shared" si="33"/>
        <v>Medium</v>
      </c>
      <c r="M568" s="4">
        <f>INDEX(product!$A$1:$G$49,MATCH(Orders!D568,product!$A$1:$A$49,0),4)</f>
        <v>0.2</v>
      </c>
      <c r="N568" s="5">
        <f>INDEX(product!$A$1:$G$49,MATCH(Orders!D568,product!$A$1:$A$49,0),5)</f>
        <v>3.375</v>
      </c>
      <c r="O568" s="5">
        <f t="shared" si="35"/>
        <v>20.25</v>
      </c>
      <c r="P568" s="11">
        <f t="shared" si="34"/>
        <v>1</v>
      </c>
      <c r="Q568" s="11"/>
      <c r="XFD568" s="35" t="s">
        <v>1942</v>
      </c>
    </row>
    <row r="569" spans="1:17 16384:16384" x14ac:dyDescent="0.25">
      <c r="A569" s="1" t="s">
        <v>1125</v>
      </c>
      <c r="B569" s="3">
        <v>44318</v>
      </c>
      <c r="C569" s="1" t="s">
        <v>1126</v>
      </c>
      <c r="D569" t="s">
        <v>23</v>
      </c>
      <c r="E569" s="13">
        <v>6</v>
      </c>
      <c r="F569" t="str">
        <f>INDEX(customer!A$1:I$1001,MATCH(Orders!C569,customer!A$1:A$1001,0),2)</f>
        <v>Elvina Angel</v>
      </c>
      <c r="G569" s="33" t="str">
        <f>IF(INDEX(customer!A$1:I$1001,MATCH(Orders!C569,customer!A$1:A$1001,0),3)=0,"--",INDEX(customer!A$1:I$1001,MATCH(Orders!C569,customer!A$1:A$1001,0),3))</f>
        <v>--</v>
      </c>
      <c r="H569" t="str">
        <f>INDEX(customer!A$1:I$1001,MATCH(Orders!C569,customer!A$1:A$1001,0),7)</f>
        <v>Ireland</v>
      </c>
      <c r="I569" t="str">
        <f>INDEX(product!$A$1:$G$49,MATCH(Orders!D569,product!$A$1:$A$49,0),2)</f>
        <v>Rob</v>
      </c>
      <c r="J569" t="str">
        <f t="shared" si="32"/>
        <v>Robusta</v>
      </c>
      <c r="K569" s="11" t="str">
        <f>INDEX(product!$A$1:$G$49,MATCH(Orders!D569,product!$A$1:$A$49,0),3)</f>
        <v>L</v>
      </c>
      <c r="L569" t="str">
        <f t="shared" si="33"/>
        <v>Light</v>
      </c>
      <c r="M569" s="4">
        <f>INDEX(product!$A$1:$G$49,MATCH(Orders!D569,product!$A$1:$A$49,0),4)</f>
        <v>2.5</v>
      </c>
      <c r="N569" s="5">
        <f>INDEX(product!$A$1:$G$49,MATCH(Orders!D569,product!$A$1:$A$49,0),5)</f>
        <v>27.484999999999996</v>
      </c>
      <c r="O569" s="5">
        <f t="shared" si="35"/>
        <v>164.90999999999997</v>
      </c>
      <c r="P569" s="11">
        <f t="shared" si="34"/>
        <v>0</v>
      </c>
      <c r="Q569" s="11"/>
      <c r="XFD569" s="35" t="s">
        <v>1951</v>
      </c>
    </row>
    <row r="570" spans="1:17 16384:16384" x14ac:dyDescent="0.25">
      <c r="A570" s="1" t="s">
        <v>1127</v>
      </c>
      <c r="B570" s="3">
        <v>44526</v>
      </c>
      <c r="C570" s="1" t="s">
        <v>1128</v>
      </c>
      <c r="D570" t="s">
        <v>32</v>
      </c>
      <c r="E570" s="13">
        <v>4</v>
      </c>
      <c r="F570" t="str">
        <f>INDEX(customer!A$1:I$1001,MATCH(Orders!C570,customer!A$1:A$1001,0),2)</f>
        <v>Claiborne Mottram</v>
      </c>
      <c r="G570" s="33" t="str">
        <f>IF(INDEX(customer!A$1:I$1001,MATCH(Orders!C570,customer!A$1:A$1001,0),3)=0,"--",INDEX(customer!A$1:I$1001,MATCH(Orders!C570,customer!A$1:A$1001,0),3))</f>
        <v>cmottramfs@harvard.edu</v>
      </c>
      <c r="H570" t="str">
        <f>INDEX(customer!A$1:I$1001,MATCH(Orders!C570,customer!A$1:A$1001,0),7)</f>
        <v>United States</v>
      </c>
      <c r="I570" t="str">
        <f>INDEX(product!$A$1:$G$49,MATCH(Orders!D570,product!$A$1:$A$49,0),2)</f>
        <v>Lib</v>
      </c>
      <c r="J570" t="str">
        <f t="shared" si="32"/>
        <v>Liberica</v>
      </c>
      <c r="K570" s="11" t="str">
        <f>INDEX(product!$A$1:$G$49,MATCH(Orders!D570,product!$A$1:$A$49,0),3)</f>
        <v>L</v>
      </c>
      <c r="L570" t="str">
        <f t="shared" si="33"/>
        <v>Light</v>
      </c>
      <c r="M570" s="4">
        <f>INDEX(product!$A$1:$G$49,MATCH(Orders!D570,product!$A$1:$A$49,0),4)</f>
        <v>0.2</v>
      </c>
      <c r="N570" s="5">
        <f>INDEX(product!$A$1:$G$49,MATCH(Orders!D570,product!$A$1:$A$49,0),5)</f>
        <v>4.7549999999999999</v>
      </c>
      <c r="O570" s="5">
        <f t="shared" si="35"/>
        <v>19.02</v>
      </c>
      <c r="P570" s="11">
        <f t="shared" si="34"/>
        <v>1</v>
      </c>
      <c r="Q570" s="11"/>
      <c r="XFD570" s="35" t="s">
        <v>1942</v>
      </c>
    </row>
    <row r="571" spans="1:17 16384:16384" x14ac:dyDescent="0.25">
      <c r="A571" s="1" t="s">
        <v>1129</v>
      </c>
      <c r="B571" s="3">
        <v>43879</v>
      </c>
      <c r="C571" s="1" t="s">
        <v>1118</v>
      </c>
      <c r="D571" t="s">
        <v>131</v>
      </c>
      <c r="E571" s="13">
        <v>6</v>
      </c>
      <c r="F571" t="str">
        <f>INDEX(customer!A$1:I$1001,MATCH(Orders!C571,customer!A$1:A$1001,0),2)</f>
        <v>Don Flintiff</v>
      </c>
      <c r="G571" s="33" t="str">
        <f>IF(INDEX(customer!A$1:I$1001,MATCH(Orders!C571,customer!A$1:A$1001,0),3)=0,"--",INDEX(customer!A$1:I$1001,MATCH(Orders!C571,customer!A$1:A$1001,0),3))</f>
        <v>dflintiffg1@e-recht24.de</v>
      </c>
      <c r="H571" t="str">
        <f>INDEX(customer!A$1:I$1001,MATCH(Orders!C571,customer!A$1:A$1001,0),7)</f>
        <v>United Kingdom</v>
      </c>
      <c r="I571" t="str">
        <f>INDEX(product!$A$1:$G$49,MATCH(Orders!D571,product!$A$1:$A$49,0),2)</f>
        <v>Ara</v>
      </c>
      <c r="J571" t="str">
        <f t="shared" si="32"/>
        <v>Arabica</v>
      </c>
      <c r="K571" s="11" t="str">
        <f>INDEX(product!$A$1:$G$49,MATCH(Orders!D571,product!$A$1:$A$49,0),3)</f>
        <v>D</v>
      </c>
      <c r="L571" t="str">
        <f t="shared" si="33"/>
        <v>Dark</v>
      </c>
      <c r="M571" s="4">
        <f>INDEX(product!$A$1:$G$49,MATCH(Orders!D571,product!$A$1:$A$49,0),4)</f>
        <v>2.5</v>
      </c>
      <c r="N571" s="5">
        <f>INDEX(product!$A$1:$G$49,MATCH(Orders!D571,product!$A$1:$A$49,0),5)</f>
        <v>22.884999999999998</v>
      </c>
      <c r="O571" s="5">
        <f t="shared" si="35"/>
        <v>137.31</v>
      </c>
      <c r="P571" s="11">
        <f t="shared" si="34"/>
        <v>0</v>
      </c>
      <c r="Q571" s="11"/>
      <c r="XFD571" s="35" t="s">
        <v>1951</v>
      </c>
    </row>
    <row r="572" spans="1:17 16384:16384" x14ac:dyDescent="0.25">
      <c r="A572" s="1" t="s">
        <v>1130</v>
      </c>
      <c r="B572" s="3">
        <v>43928</v>
      </c>
      <c r="C572" s="1" t="s">
        <v>1131</v>
      </c>
      <c r="D572" t="s">
        <v>80</v>
      </c>
      <c r="E572" s="13">
        <v>4</v>
      </c>
      <c r="F572" t="str">
        <f>INDEX(customer!A$1:I$1001,MATCH(Orders!C572,customer!A$1:A$1001,0),2)</f>
        <v>Donalt Sangwin</v>
      </c>
      <c r="G572" s="33" t="str">
        <f>IF(INDEX(customer!A$1:I$1001,MATCH(Orders!C572,customer!A$1:A$1001,0),3)=0,"--",INDEX(customer!A$1:I$1001,MATCH(Orders!C572,customer!A$1:A$1001,0),3))</f>
        <v>dsangwinfu@weebly.com</v>
      </c>
      <c r="H572" t="str">
        <f>INDEX(customer!A$1:I$1001,MATCH(Orders!C572,customer!A$1:A$1001,0),7)</f>
        <v>United States</v>
      </c>
      <c r="I572" t="str">
        <f>INDEX(product!$A$1:$G$49,MATCH(Orders!D572,product!$A$1:$A$49,0),2)</f>
        <v>Ara</v>
      </c>
      <c r="J572" t="str">
        <f t="shared" si="32"/>
        <v>Arabica</v>
      </c>
      <c r="K572" s="11" t="str">
        <f>INDEX(product!$A$1:$G$49,MATCH(Orders!D572,product!$A$1:$A$49,0),3)</f>
        <v>M</v>
      </c>
      <c r="L572" t="str">
        <f t="shared" si="33"/>
        <v>Medium</v>
      </c>
      <c r="M572" s="4">
        <f>INDEX(product!$A$1:$G$49,MATCH(Orders!D572,product!$A$1:$A$49,0),4)</f>
        <v>0.5</v>
      </c>
      <c r="N572" s="5">
        <f>INDEX(product!$A$1:$G$49,MATCH(Orders!D572,product!$A$1:$A$49,0),5)</f>
        <v>6.75</v>
      </c>
      <c r="O572" s="5">
        <f t="shared" si="35"/>
        <v>27</v>
      </c>
      <c r="P572" s="11">
        <f t="shared" si="34"/>
        <v>0</v>
      </c>
      <c r="Q572" s="11"/>
      <c r="XFD572" s="35" t="s">
        <v>1951</v>
      </c>
    </row>
    <row r="573" spans="1:17 16384:16384" x14ac:dyDescent="0.25">
      <c r="A573" s="1" t="s">
        <v>1132</v>
      </c>
      <c r="B573" s="3">
        <v>44592</v>
      </c>
      <c r="C573" s="1" t="s">
        <v>1133</v>
      </c>
      <c r="D573" t="s">
        <v>189</v>
      </c>
      <c r="E573" s="13">
        <v>4</v>
      </c>
      <c r="F573" t="str">
        <f>INDEX(customer!A$1:I$1001,MATCH(Orders!C573,customer!A$1:A$1001,0),2)</f>
        <v>Elizabet Aizikowitz</v>
      </c>
      <c r="G573" s="33" t="str">
        <f>IF(INDEX(customer!A$1:I$1001,MATCH(Orders!C573,customer!A$1:A$1001,0),3)=0,"--",INDEX(customer!A$1:I$1001,MATCH(Orders!C573,customer!A$1:A$1001,0),3))</f>
        <v>eaizikowitzfv@virginia.edu</v>
      </c>
      <c r="H573" t="str">
        <f>INDEX(customer!A$1:I$1001,MATCH(Orders!C573,customer!A$1:A$1001,0),7)</f>
        <v>United Kingdom</v>
      </c>
      <c r="I573" t="str">
        <f>INDEX(product!$A$1:$G$49,MATCH(Orders!D573,product!$A$1:$A$49,0),2)</f>
        <v>Exc</v>
      </c>
      <c r="J573" t="str">
        <f t="shared" si="32"/>
        <v>Excelsa</v>
      </c>
      <c r="K573" s="11" t="str">
        <f>INDEX(product!$A$1:$G$49,MATCH(Orders!D573,product!$A$1:$A$49,0),3)</f>
        <v>L</v>
      </c>
      <c r="L573" t="str">
        <f t="shared" si="33"/>
        <v>Light</v>
      </c>
      <c r="M573" s="4">
        <f>INDEX(product!$A$1:$G$49,MATCH(Orders!D573,product!$A$1:$A$49,0),4)</f>
        <v>0.5</v>
      </c>
      <c r="N573" s="5">
        <f>INDEX(product!$A$1:$G$49,MATCH(Orders!D573,product!$A$1:$A$49,0),5)</f>
        <v>8.91</v>
      </c>
      <c r="O573" s="5">
        <f t="shared" si="35"/>
        <v>35.64</v>
      </c>
      <c r="P573" s="11">
        <f t="shared" si="34"/>
        <v>0</v>
      </c>
      <c r="Q573" s="11"/>
      <c r="XFD573" s="35" t="s">
        <v>1951</v>
      </c>
    </row>
    <row r="574" spans="1:17 16384:16384" x14ac:dyDescent="0.25">
      <c r="A574" s="1" t="s">
        <v>1134</v>
      </c>
      <c r="B574" s="3">
        <v>43515</v>
      </c>
      <c r="C574" s="1" t="s">
        <v>1135</v>
      </c>
      <c r="D574" t="s">
        <v>67</v>
      </c>
      <c r="E574" s="13">
        <v>2</v>
      </c>
      <c r="F574" t="str">
        <f>INDEX(customer!A$1:I$1001,MATCH(Orders!C574,customer!A$1:A$1001,0),2)</f>
        <v>Herbie Peppard</v>
      </c>
      <c r="G574" s="33" t="str">
        <f>IF(INDEX(customer!A$1:I$1001,MATCH(Orders!C574,customer!A$1:A$1001,0),3)=0,"--",INDEX(customer!A$1:I$1001,MATCH(Orders!C574,customer!A$1:A$1001,0),3))</f>
        <v>--</v>
      </c>
      <c r="H574" t="str">
        <f>INDEX(customer!A$1:I$1001,MATCH(Orders!C574,customer!A$1:A$1001,0),7)</f>
        <v>United States</v>
      </c>
      <c r="I574" t="str">
        <f>INDEX(product!$A$1:$G$49,MATCH(Orders!D574,product!$A$1:$A$49,0),2)</f>
        <v>Ara</v>
      </c>
      <c r="J574" t="str">
        <f t="shared" si="32"/>
        <v>Arabica</v>
      </c>
      <c r="K574" s="11" t="str">
        <f>INDEX(product!$A$1:$G$49,MATCH(Orders!D574,product!$A$1:$A$49,0),3)</f>
        <v>D</v>
      </c>
      <c r="L574" t="str">
        <f t="shared" si="33"/>
        <v>Dark</v>
      </c>
      <c r="M574" s="4">
        <f>INDEX(product!$A$1:$G$49,MATCH(Orders!D574,product!$A$1:$A$49,0),4)</f>
        <v>0.2</v>
      </c>
      <c r="N574" s="5">
        <f>INDEX(product!$A$1:$G$49,MATCH(Orders!D574,product!$A$1:$A$49,0),5)</f>
        <v>2.9849999999999999</v>
      </c>
      <c r="O574" s="5">
        <f t="shared" si="35"/>
        <v>5.97</v>
      </c>
      <c r="P574" s="11">
        <f t="shared" si="34"/>
        <v>1</v>
      </c>
      <c r="Q574" s="11"/>
      <c r="XFD574" s="35" t="s">
        <v>1942</v>
      </c>
    </row>
    <row r="575" spans="1:17 16384:16384" x14ac:dyDescent="0.25">
      <c r="A575" s="1" t="s">
        <v>1136</v>
      </c>
      <c r="B575" s="3">
        <v>43781</v>
      </c>
      <c r="C575" s="1" t="s">
        <v>1137</v>
      </c>
      <c r="D575" t="s">
        <v>74</v>
      </c>
      <c r="E575" s="13">
        <v>6</v>
      </c>
      <c r="F575" t="str">
        <f>INDEX(customer!A$1:I$1001,MATCH(Orders!C575,customer!A$1:A$1001,0),2)</f>
        <v>Cornie Venour</v>
      </c>
      <c r="G575" s="33" t="str">
        <f>IF(INDEX(customer!A$1:I$1001,MATCH(Orders!C575,customer!A$1:A$1001,0),3)=0,"--",INDEX(customer!A$1:I$1001,MATCH(Orders!C575,customer!A$1:A$1001,0),3))</f>
        <v>cvenourfx@ask.com</v>
      </c>
      <c r="H575" t="str">
        <f>INDEX(customer!A$1:I$1001,MATCH(Orders!C575,customer!A$1:A$1001,0),7)</f>
        <v>United States</v>
      </c>
      <c r="I575" t="str">
        <f>INDEX(product!$A$1:$G$49,MATCH(Orders!D575,product!$A$1:$A$49,0),2)</f>
        <v>Ara</v>
      </c>
      <c r="J575" t="str">
        <f t="shared" si="32"/>
        <v>Arabica</v>
      </c>
      <c r="K575" s="11" t="str">
        <f>INDEX(product!$A$1:$G$49,MATCH(Orders!D575,product!$A$1:$A$49,0),3)</f>
        <v>M</v>
      </c>
      <c r="L575" t="str">
        <f t="shared" si="33"/>
        <v>Medium</v>
      </c>
      <c r="M575" s="4">
        <f>INDEX(product!$A$1:$G$49,MATCH(Orders!D575,product!$A$1:$A$49,0),4)</f>
        <v>1</v>
      </c>
      <c r="N575" s="5">
        <f>INDEX(product!$A$1:$G$49,MATCH(Orders!D575,product!$A$1:$A$49,0),5)</f>
        <v>11.25</v>
      </c>
      <c r="O575" s="5">
        <f t="shared" si="35"/>
        <v>67.5</v>
      </c>
      <c r="P575" s="11">
        <f t="shared" si="34"/>
        <v>0</v>
      </c>
      <c r="Q575" s="11"/>
      <c r="XFD575" s="35" t="s">
        <v>1951</v>
      </c>
    </row>
    <row r="576" spans="1:17 16384:16384" x14ac:dyDescent="0.25">
      <c r="A576" s="1" t="s">
        <v>1138</v>
      </c>
      <c r="B576" s="3">
        <v>44697</v>
      </c>
      <c r="C576" s="1" t="s">
        <v>1139</v>
      </c>
      <c r="D576" t="s">
        <v>195</v>
      </c>
      <c r="E576" s="13">
        <v>6</v>
      </c>
      <c r="F576" t="str">
        <f>INDEX(customer!A$1:I$1001,MATCH(Orders!C576,customer!A$1:A$1001,0),2)</f>
        <v>Maggy Harby</v>
      </c>
      <c r="G576" s="33" t="str">
        <f>IF(INDEX(customer!A$1:I$1001,MATCH(Orders!C576,customer!A$1:A$1001,0),3)=0,"--",INDEX(customer!A$1:I$1001,MATCH(Orders!C576,customer!A$1:A$1001,0),3))</f>
        <v>mharbyfy@163.com</v>
      </c>
      <c r="H576" t="str">
        <f>INDEX(customer!A$1:I$1001,MATCH(Orders!C576,customer!A$1:A$1001,0),7)</f>
        <v>United States</v>
      </c>
      <c r="I576" t="str">
        <f>INDEX(product!$A$1:$G$49,MATCH(Orders!D576,product!$A$1:$A$49,0),2)</f>
        <v>Rob</v>
      </c>
      <c r="J576" t="str">
        <f t="shared" si="32"/>
        <v>Robusta</v>
      </c>
      <c r="K576" s="11" t="str">
        <f>INDEX(product!$A$1:$G$49,MATCH(Orders!D576,product!$A$1:$A$49,0),3)</f>
        <v>L</v>
      </c>
      <c r="L576" t="str">
        <f t="shared" si="33"/>
        <v>Light</v>
      </c>
      <c r="M576" s="4">
        <f>INDEX(product!$A$1:$G$49,MATCH(Orders!D576,product!$A$1:$A$49,0),4)</f>
        <v>0.2</v>
      </c>
      <c r="N576" s="5">
        <f>INDEX(product!$A$1:$G$49,MATCH(Orders!D576,product!$A$1:$A$49,0),5)</f>
        <v>3.5849999999999995</v>
      </c>
      <c r="O576" s="5">
        <f t="shared" si="35"/>
        <v>21.509999999999998</v>
      </c>
      <c r="P576" s="11">
        <f t="shared" si="34"/>
        <v>1</v>
      </c>
      <c r="Q576" s="11"/>
      <c r="XFD576" s="35" t="s">
        <v>1942</v>
      </c>
    </row>
    <row r="577" spans="1:17 16384:16384" x14ac:dyDescent="0.25">
      <c r="A577" s="1" t="s">
        <v>1140</v>
      </c>
      <c r="B577" s="3">
        <v>44239</v>
      </c>
      <c r="C577" s="1" t="s">
        <v>1141</v>
      </c>
      <c r="D577" t="s">
        <v>210</v>
      </c>
      <c r="E577" s="13">
        <v>2</v>
      </c>
      <c r="F577" t="str">
        <f>INDEX(customer!A$1:I$1001,MATCH(Orders!C577,customer!A$1:A$1001,0),2)</f>
        <v>Reggie Thickpenny</v>
      </c>
      <c r="G577" s="33" t="str">
        <f>IF(INDEX(customer!A$1:I$1001,MATCH(Orders!C577,customer!A$1:A$1001,0),3)=0,"--",INDEX(customer!A$1:I$1001,MATCH(Orders!C577,customer!A$1:A$1001,0),3))</f>
        <v>rthickpennyfz@cafepress.com</v>
      </c>
      <c r="H577" t="str">
        <f>INDEX(customer!A$1:I$1001,MATCH(Orders!C577,customer!A$1:A$1001,0),7)</f>
        <v>United States</v>
      </c>
      <c r="I577" t="str">
        <f>INDEX(product!$A$1:$G$49,MATCH(Orders!D577,product!$A$1:$A$49,0),2)</f>
        <v>Lib</v>
      </c>
      <c r="J577" t="str">
        <f t="shared" si="32"/>
        <v>Liberica</v>
      </c>
      <c r="K577" s="11" t="str">
        <f>INDEX(product!$A$1:$G$49,MATCH(Orders!D577,product!$A$1:$A$49,0),3)</f>
        <v>M</v>
      </c>
      <c r="L577" t="str">
        <f t="shared" si="33"/>
        <v>Medium</v>
      </c>
      <c r="M577" s="4">
        <f>INDEX(product!$A$1:$G$49,MATCH(Orders!D577,product!$A$1:$A$49,0),4)</f>
        <v>2.5</v>
      </c>
      <c r="N577" s="5">
        <f>INDEX(product!$A$1:$G$49,MATCH(Orders!D577,product!$A$1:$A$49,0),5)</f>
        <v>33.464999999999996</v>
      </c>
      <c r="O577" s="5">
        <f t="shared" si="35"/>
        <v>66.929999999999993</v>
      </c>
      <c r="P577" s="11">
        <f t="shared" si="34"/>
        <v>0</v>
      </c>
      <c r="Q577" s="11"/>
      <c r="XFD577" s="35" t="s">
        <v>1951</v>
      </c>
    </row>
    <row r="578" spans="1:17 16384:16384" x14ac:dyDescent="0.25">
      <c r="A578" s="1" t="s">
        <v>1142</v>
      </c>
      <c r="B578" s="3">
        <v>44290</v>
      </c>
      <c r="C578" s="1" t="s">
        <v>1143</v>
      </c>
      <c r="D578" t="s">
        <v>67</v>
      </c>
      <c r="E578" s="13">
        <v>6</v>
      </c>
      <c r="F578" t="str">
        <f>INDEX(customer!A$1:I$1001,MATCH(Orders!C578,customer!A$1:A$1001,0),2)</f>
        <v>Phyllys Ormerod</v>
      </c>
      <c r="G578" s="33" t="str">
        <f>IF(INDEX(customer!A$1:I$1001,MATCH(Orders!C578,customer!A$1:A$1001,0),3)=0,"--",INDEX(customer!A$1:I$1001,MATCH(Orders!C578,customer!A$1:A$1001,0),3))</f>
        <v>pormerodg0@redcross.org</v>
      </c>
      <c r="H578" t="str">
        <f>INDEX(customer!A$1:I$1001,MATCH(Orders!C578,customer!A$1:A$1001,0),7)</f>
        <v>United States</v>
      </c>
      <c r="I578" t="str">
        <f>INDEX(product!$A$1:$G$49,MATCH(Orders!D578,product!$A$1:$A$49,0),2)</f>
        <v>Ara</v>
      </c>
      <c r="J578" t="str">
        <f t="shared" ref="J578:J641" si="36">VLOOKUP(I578,Y$1048570:Z$1048573,2,FALSE)</f>
        <v>Arabica</v>
      </c>
      <c r="K578" s="11" t="str">
        <f>INDEX(product!$A$1:$G$49,MATCH(Orders!D578,product!$A$1:$A$49,0),3)</f>
        <v>D</v>
      </c>
      <c r="L578" t="str">
        <f t="shared" ref="L578:L641" si="37">VLOOKUP(K578,AA$1048570:AB$1048572,2,FALSE)</f>
        <v>Dark</v>
      </c>
      <c r="M578" s="4">
        <f>INDEX(product!$A$1:$G$49,MATCH(Orders!D578,product!$A$1:$A$49,0),4)</f>
        <v>0.2</v>
      </c>
      <c r="N578" s="5">
        <f>INDEX(product!$A$1:$G$49,MATCH(Orders!D578,product!$A$1:$A$49,0),5)</f>
        <v>2.9849999999999999</v>
      </c>
      <c r="O578" s="5">
        <f t="shared" si="35"/>
        <v>17.91</v>
      </c>
      <c r="P578" s="11">
        <f t="shared" ref="P578:P641" si="38">IF(XFD578="Yes",1,0)</f>
        <v>0</v>
      </c>
      <c r="Q578" s="11"/>
      <c r="XFD578" s="35" t="s">
        <v>1951</v>
      </c>
    </row>
    <row r="579" spans="1:17 16384:16384" x14ac:dyDescent="0.25">
      <c r="A579" s="1" t="s">
        <v>1144</v>
      </c>
      <c r="B579" s="3">
        <v>44410</v>
      </c>
      <c r="C579" s="1" t="s">
        <v>1118</v>
      </c>
      <c r="D579" t="s">
        <v>109</v>
      </c>
      <c r="E579" s="13">
        <v>4</v>
      </c>
      <c r="F579" t="str">
        <f>INDEX(customer!A$1:I$1001,MATCH(Orders!C579,customer!A$1:A$1001,0),2)</f>
        <v>Don Flintiff</v>
      </c>
      <c r="G579" s="33" t="str">
        <f>IF(INDEX(customer!A$1:I$1001,MATCH(Orders!C579,customer!A$1:A$1001,0),3)=0,"--",INDEX(customer!A$1:I$1001,MATCH(Orders!C579,customer!A$1:A$1001,0),3))</f>
        <v>dflintiffg1@e-recht24.de</v>
      </c>
      <c r="H579" t="str">
        <f>INDEX(customer!A$1:I$1001,MATCH(Orders!C579,customer!A$1:A$1001,0),7)</f>
        <v>United Kingdom</v>
      </c>
      <c r="I579" t="str">
        <f>INDEX(product!$A$1:$G$49,MATCH(Orders!D579,product!$A$1:$A$49,0),2)</f>
        <v>Lib</v>
      </c>
      <c r="J579" t="str">
        <f t="shared" si="36"/>
        <v>Liberica</v>
      </c>
      <c r="K579" s="11" t="str">
        <f>INDEX(product!$A$1:$G$49,MATCH(Orders!D579,product!$A$1:$A$49,0),3)</f>
        <v>M</v>
      </c>
      <c r="L579" t="str">
        <f t="shared" si="37"/>
        <v>Medium</v>
      </c>
      <c r="M579" s="4">
        <f>INDEX(product!$A$1:$G$49,MATCH(Orders!D579,product!$A$1:$A$49,0),4)</f>
        <v>1</v>
      </c>
      <c r="N579" s="5">
        <f>INDEX(product!$A$1:$G$49,MATCH(Orders!D579,product!$A$1:$A$49,0),5)</f>
        <v>14.55</v>
      </c>
      <c r="O579" s="5">
        <f t="shared" ref="O579:O642" si="39">N579*E579</f>
        <v>58.2</v>
      </c>
      <c r="P579" s="11">
        <f t="shared" si="38"/>
        <v>0</v>
      </c>
      <c r="Q579" s="11"/>
      <c r="XFD579" s="35" t="s">
        <v>1951</v>
      </c>
    </row>
    <row r="580" spans="1:17 16384:16384" x14ac:dyDescent="0.25">
      <c r="A580" s="1" t="s">
        <v>1145</v>
      </c>
      <c r="B580" s="3">
        <v>44720</v>
      </c>
      <c r="C580" s="1" t="s">
        <v>1146</v>
      </c>
      <c r="D580" t="s">
        <v>267</v>
      </c>
      <c r="E580" s="13">
        <v>3</v>
      </c>
      <c r="F580" t="str">
        <f>INDEX(customer!A$1:I$1001,MATCH(Orders!C580,customer!A$1:A$1001,0),2)</f>
        <v>Tymon Zanetti</v>
      </c>
      <c r="G580" s="33" t="str">
        <f>IF(INDEX(customer!A$1:I$1001,MATCH(Orders!C580,customer!A$1:A$1001,0),3)=0,"--",INDEX(customer!A$1:I$1001,MATCH(Orders!C580,customer!A$1:A$1001,0),3))</f>
        <v>tzanettig2@gravatar.com</v>
      </c>
      <c r="H580" t="str">
        <f>INDEX(customer!A$1:I$1001,MATCH(Orders!C580,customer!A$1:A$1001,0),7)</f>
        <v>Ireland</v>
      </c>
      <c r="I580" t="str">
        <f>INDEX(product!$A$1:$G$49,MATCH(Orders!D580,product!$A$1:$A$49,0),2)</f>
        <v>Exc</v>
      </c>
      <c r="J580" t="str">
        <f t="shared" si="36"/>
        <v>Excelsa</v>
      </c>
      <c r="K580" s="11" t="str">
        <f>INDEX(product!$A$1:$G$49,MATCH(Orders!D580,product!$A$1:$A$49,0),3)</f>
        <v>L</v>
      </c>
      <c r="L580" t="str">
        <f t="shared" si="37"/>
        <v>Light</v>
      </c>
      <c r="M580" s="4">
        <f>INDEX(product!$A$1:$G$49,MATCH(Orders!D580,product!$A$1:$A$49,0),4)</f>
        <v>0.2</v>
      </c>
      <c r="N580" s="5">
        <f>INDEX(product!$A$1:$G$49,MATCH(Orders!D580,product!$A$1:$A$49,0),5)</f>
        <v>4.4550000000000001</v>
      </c>
      <c r="O580" s="5">
        <f t="shared" si="39"/>
        <v>13.365</v>
      </c>
      <c r="P580" s="11">
        <f t="shared" si="38"/>
        <v>0</v>
      </c>
      <c r="Q580" s="11"/>
      <c r="XFD580" s="35" t="s">
        <v>1951</v>
      </c>
    </row>
    <row r="581" spans="1:17 16384:16384" x14ac:dyDescent="0.25">
      <c r="A581" s="1" t="s">
        <v>1145</v>
      </c>
      <c r="B581" s="3">
        <v>44720</v>
      </c>
      <c r="C581" s="1" t="s">
        <v>1146</v>
      </c>
      <c r="D581" t="s">
        <v>80</v>
      </c>
      <c r="E581" s="13">
        <v>5</v>
      </c>
      <c r="F581" t="str">
        <f>INDEX(customer!A$1:I$1001,MATCH(Orders!C581,customer!A$1:A$1001,0),2)</f>
        <v>Tymon Zanetti</v>
      </c>
      <c r="G581" s="33" t="str">
        <f>IF(INDEX(customer!A$1:I$1001,MATCH(Orders!C581,customer!A$1:A$1001,0),3)=0,"--",INDEX(customer!A$1:I$1001,MATCH(Orders!C581,customer!A$1:A$1001,0),3))</f>
        <v>tzanettig2@gravatar.com</v>
      </c>
      <c r="H581" t="str">
        <f>INDEX(customer!A$1:I$1001,MATCH(Orders!C581,customer!A$1:A$1001,0),7)</f>
        <v>Ireland</v>
      </c>
      <c r="I581" t="str">
        <f>INDEX(product!$A$1:$G$49,MATCH(Orders!D581,product!$A$1:$A$49,0),2)</f>
        <v>Ara</v>
      </c>
      <c r="J581" t="str">
        <f t="shared" si="36"/>
        <v>Arabica</v>
      </c>
      <c r="K581" s="11" t="str">
        <f>INDEX(product!$A$1:$G$49,MATCH(Orders!D581,product!$A$1:$A$49,0),3)</f>
        <v>M</v>
      </c>
      <c r="L581" t="str">
        <f t="shared" si="37"/>
        <v>Medium</v>
      </c>
      <c r="M581" s="4">
        <f>INDEX(product!$A$1:$G$49,MATCH(Orders!D581,product!$A$1:$A$49,0),4)</f>
        <v>0.5</v>
      </c>
      <c r="N581" s="5">
        <f>INDEX(product!$A$1:$G$49,MATCH(Orders!D581,product!$A$1:$A$49,0),5)</f>
        <v>6.75</v>
      </c>
      <c r="O581" s="5">
        <f t="shared" si="39"/>
        <v>33.75</v>
      </c>
      <c r="P581" s="11">
        <f t="shared" si="38"/>
        <v>0</v>
      </c>
      <c r="Q581" s="11"/>
      <c r="XFD581" s="35" t="s">
        <v>1951</v>
      </c>
    </row>
    <row r="582" spans="1:17 16384:16384" x14ac:dyDescent="0.25">
      <c r="A582" s="1" t="s">
        <v>1147</v>
      </c>
      <c r="B582" s="3">
        <v>43965</v>
      </c>
      <c r="C582" s="1" t="s">
        <v>1148</v>
      </c>
      <c r="D582" t="s">
        <v>150</v>
      </c>
      <c r="E582" s="13">
        <v>3</v>
      </c>
      <c r="F582" t="str">
        <f>INDEX(customer!A$1:I$1001,MATCH(Orders!C582,customer!A$1:A$1001,0),2)</f>
        <v>Reinaldos Kirtley</v>
      </c>
      <c r="G582" s="33" t="str">
        <f>IF(INDEX(customer!A$1:I$1001,MATCH(Orders!C582,customer!A$1:A$1001,0),3)=0,"--",INDEX(customer!A$1:I$1001,MATCH(Orders!C582,customer!A$1:A$1001,0),3))</f>
        <v>rkirtleyg4@hatena.ne.jp</v>
      </c>
      <c r="H582" t="str">
        <f>INDEX(customer!A$1:I$1001,MATCH(Orders!C582,customer!A$1:A$1001,0),7)</f>
        <v>United States</v>
      </c>
      <c r="I582" t="str">
        <f>INDEX(product!$A$1:$G$49,MATCH(Orders!D582,product!$A$1:$A$49,0),2)</f>
        <v>Exc</v>
      </c>
      <c r="J582" t="str">
        <f t="shared" si="36"/>
        <v>Excelsa</v>
      </c>
      <c r="K582" s="11" t="str">
        <f>INDEX(product!$A$1:$G$49,MATCH(Orders!D582,product!$A$1:$A$49,0),3)</f>
        <v>L</v>
      </c>
      <c r="L582" t="str">
        <f t="shared" si="37"/>
        <v>Light</v>
      </c>
      <c r="M582" s="4">
        <f>INDEX(product!$A$1:$G$49,MATCH(Orders!D582,product!$A$1:$A$49,0),4)</f>
        <v>1</v>
      </c>
      <c r="N582" s="5">
        <f>INDEX(product!$A$1:$G$49,MATCH(Orders!D582,product!$A$1:$A$49,0),5)</f>
        <v>14.85</v>
      </c>
      <c r="O582" s="5">
        <f t="shared" si="39"/>
        <v>44.55</v>
      </c>
      <c r="P582" s="11">
        <f t="shared" si="38"/>
        <v>1</v>
      </c>
      <c r="Q582" s="11"/>
      <c r="XFD582" s="35" t="s">
        <v>1942</v>
      </c>
    </row>
    <row r="583" spans="1:17 16384:16384" x14ac:dyDescent="0.25">
      <c r="A583" s="1" t="s">
        <v>1149</v>
      </c>
      <c r="B583" s="3">
        <v>44190</v>
      </c>
      <c r="C583" s="1" t="s">
        <v>1150</v>
      </c>
      <c r="D583" t="s">
        <v>189</v>
      </c>
      <c r="E583" s="13">
        <v>5</v>
      </c>
      <c r="F583" t="str">
        <f>INDEX(customer!A$1:I$1001,MATCH(Orders!C583,customer!A$1:A$1001,0),2)</f>
        <v>Carney Clemencet</v>
      </c>
      <c r="G583" s="33" t="str">
        <f>IF(INDEX(customer!A$1:I$1001,MATCH(Orders!C583,customer!A$1:A$1001,0),3)=0,"--",INDEX(customer!A$1:I$1001,MATCH(Orders!C583,customer!A$1:A$1001,0),3))</f>
        <v>cclemencetg5@weather.com</v>
      </c>
      <c r="H583" t="str">
        <f>INDEX(customer!A$1:I$1001,MATCH(Orders!C583,customer!A$1:A$1001,0),7)</f>
        <v>United Kingdom</v>
      </c>
      <c r="I583" t="str">
        <f>INDEX(product!$A$1:$G$49,MATCH(Orders!D583,product!$A$1:$A$49,0),2)</f>
        <v>Exc</v>
      </c>
      <c r="J583" t="str">
        <f t="shared" si="36"/>
        <v>Excelsa</v>
      </c>
      <c r="K583" s="11" t="str">
        <f>INDEX(product!$A$1:$G$49,MATCH(Orders!D583,product!$A$1:$A$49,0),3)</f>
        <v>L</v>
      </c>
      <c r="L583" t="str">
        <f t="shared" si="37"/>
        <v>Light</v>
      </c>
      <c r="M583" s="4">
        <f>INDEX(product!$A$1:$G$49,MATCH(Orders!D583,product!$A$1:$A$49,0),4)</f>
        <v>0.5</v>
      </c>
      <c r="N583" s="5">
        <f>INDEX(product!$A$1:$G$49,MATCH(Orders!D583,product!$A$1:$A$49,0),5)</f>
        <v>8.91</v>
      </c>
      <c r="O583" s="5">
        <f t="shared" si="39"/>
        <v>44.55</v>
      </c>
      <c r="P583" s="11">
        <f t="shared" si="38"/>
        <v>1</v>
      </c>
      <c r="Q583" s="11"/>
      <c r="XFD583" s="35" t="s">
        <v>1942</v>
      </c>
    </row>
    <row r="584" spans="1:17 16384:16384" x14ac:dyDescent="0.25">
      <c r="A584" s="1" t="s">
        <v>1151</v>
      </c>
      <c r="B584" s="3">
        <v>44382</v>
      </c>
      <c r="C584" s="1" t="s">
        <v>1152</v>
      </c>
      <c r="D584" t="s">
        <v>258</v>
      </c>
      <c r="E584" s="13">
        <v>5</v>
      </c>
      <c r="F584" t="str">
        <f>INDEX(customer!A$1:I$1001,MATCH(Orders!C584,customer!A$1:A$1001,0),2)</f>
        <v>Russell Donet</v>
      </c>
      <c r="G584" s="33" t="str">
        <f>IF(INDEX(customer!A$1:I$1001,MATCH(Orders!C584,customer!A$1:A$1001,0),3)=0,"--",INDEX(customer!A$1:I$1001,MATCH(Orders!C584,customer!A$1:A$1001,0),3))</f>
        <v>rdonetg6@oakley.com</v>
      </c>
      <c r="H584" t="str">
        <f>INDEX(customer!A$1:I$1001,MATCH(Orders!C584,customer!A$1:A$1001,0),7)</f>
        <v>United States</v>
      </c>
      <c r="I584" t="str">
        <f>INDEX(product!$A$1:$G$49,MATCH(Orders!D584,product!$A$1:$A$49,0),2)</f>
        <v>Exc</v>
      </c>
      <c r="J584" t="str">
        <f t="shared" si="36"/>
        <v>Excelsa</v>
      </c>
      <c r="K584" s="11" t="str">
        <f>INDEX(product!$A$1:$G$49,MATCH(Orders!D584,product!$A$1:$A$49,0),3)</f>
        <v>D</v>
      </c>
      <c r="L584" t="str">
        <f t="shared" si="37"/>
        <v>Dark</v>
      </c>
      <c r="M584" s="4">
        <f>INDEX(product!$A$1:$G$49,MATCH(Orders!D584,product!$A$1:$A$49,0),4)</f>
        <v>1</v>
      </c>
      <c r="N584" s="5">
        <f>INDEX(product!$A$1:$G$49,MATCH(Orders!D584,product!$A$1:$A$49,0),5)</f>
        <v>12.15</v>
      </c>
      <c r="O584" s="5">
        <f t="shared" si="39"/>
        <v>60.75</v>
      </c>
      <c r="P584" s="11">
        <f t="shared" si="38"/>
        <v>0</v>
      </c>
      <c r="Q584" s="11"/>
      <c r="XFD584" s="35" t="s">
        <v>1951</v>
      </c>
    </row>
    <row r="585" spans="1:17 16384:16384" x14ac:dyDescent="0.25">
      <c r="A585" s="1" t="s">
        <v>1153</v>
      </c>
      <c r="B585" s="3">
        <v>43538</v>
      </c>
      <c r="C585" s="1" t="s">
        <v>1154</v>
      </c>
      <c r="D585" t="s">
        <v>195</v>
      </c>
      <c r="E585" s="13">
        <v>1</v>
      </c>
      <c r="F585" t="str">
        <f>INDEX(customer!A$1:I$1001,MATCH(Orders!C585,customer!A$1:A$1001,0),2)</f>
        <v>Sidney Gawen</v>
      </c>
      <c r="G585" s="33" t="str">
        <f>IF(INDEX(customer!A$1:I$1001,MATCH(Orders!C585,customer!A$1:A$1001,0),3)=0,"--",INDEX(customer!A$1:I$1001,MATCH(Orders!C585,customer!A$1:A$1001,0),3))</f>
        <v>sgaweng7@creativecommons.org</v>
      </c>
      <c r="H585" t="str">
        <f>INDEX(customer!A$1:I$1001,MATCH(Orders!C585,customer!A$1:A$1001,0),7)</f>
        <v>United States</v>
      </c>
      <c r="I585" t="str">
        <f>INDEX(product!$A$1:$G$49,MATCH(Orders!D585,product!$A$1:$A$49,0),2)</f>
        <v>Rob</v>
      </c>
      <c r="J585" t="str">
        <f t="shared" si="36"/>
        <v>Robusta</v>
      </c>
      <c r="K585" s="11" t="str">
        <f>INDEX(product!$A$1:$G$49,MATCH(Orders!D585,product!$A$1:$A$49,0),3)</f>
        <v>L</v>
      </c>
      <c r="L585" t="str">
        <f t="shared" si="37"/>
        <v>Light</v>
      </c>
      <c r="M585" s="4">
        <f>INDEX(product!$A$1:$G$49,MATCH(Orders!D585,product!$A$1:$A$49,0),4)</f>
        <v>0.2</v>
      </c>
      <c r="N585" s="5">
        <f>INDEX(product!$A$1:$G$49,MATCH(Orders!D585,product!$A$1:$A$49,0),5)</f>
        <v>3.5849999999999995</v>
      </c>
      <c r="O585" s="5">
        <f t="shared" si="39"/>
        <v>3.5849999999999995</v>
      </c>
      <c r="P585" s="11">
        <f t="shared" si="38"/>
        <v>1</v>
      </c>
      <c r="Q585" s="11"/>
      <c r="XFD585" s="35" t="s">
        <v>1942</v>
      </c>
    </row>
    <row r="586" spans="1:17 16384:16384" x14ac:dyDescent="0.25">
      <c r="A586" s="1" t="s">
        <v>1155</v>
      </c>
      <c r="B586" s="3">
        <v>44262</v>
      </c>
      <c r="C586" s="1" t="s">
        <v>1156</v>
      </c>
      <c r="D586" t="s">
        <v>195</v>
      </c>
      <c r="E586" s="13">
        <v>6</v>
      </c>
      <c r="F586" t="str">
        <f>INDEX(customer!A$1:I$1001,MATCH(Orders!C586,customer!A$1:A$1001,0),2)</f>
        <v>Rickey Readie</v>
      </c>
      <c r="G586" s="33" t="str">
        <f>IF(INDEX(customer!A$1:I$1001,MATCH(Orders!C586,customer!A$1:A$1001,0),3)=0,"--",INDEX(customer!A$1:I$1001,MATCH(Orders!C586,customer!A$1:A$1001,0),3))</f>
        <v>rreadieg8@guardian.co.uk</v>
      </c>
      <c r="H586" t="str">
        <f>INDEX(customer!A$1:I$1001,MATCH(Orders!C586,customer!A$1:A$1001,0),7)</f>
        <v>United States</v>
      </c>
      <c r="I586" t="str">
        <f>INDEX(product!$A$1:$G$49,MATCH(Orders!D586,product!$A$1:$A$49,0),2)</f>
        <v>Rob</v>
      </c>
      <c r="J586" t="str">
        <f t="shared" si="36"/>
        <v>Robusta</v>
      </c>
      <c r="K586" s="11" t="str">
        <f>INDEX(product!$A$1:$G$49,MATCH(Orders!D586,product!$A$1:$A$49,0),3)</f>
        <v>L</v>
      </c>
      <c r="L586" t="str">
        <f t="shared" si="37"/>
        <v>Light</v>
      </c>
      <c r="M586" s="4">
        <f>INDEX(product!$A$1:$G$49,MATCH(Orders!D586,product!$A$1:$A$49,0),4)</f>
        <v>0.2</v>
      </c>
      <c r="N586" s="5">
        <f>INDEX(product!$A$1:$G$49,MATCH(Orders!D586,product!$A$1:$A$49,0),5)</f>
        <v>3.5849999999999995</v>
      </c>
      <c r="O586" s="5">
        <f t="shared" si="39"/>
        <v>21.509999999999998</v>
      </c>
      <c r="P586" s="11">
        <f t="shared" si="38"/>
        <v>0</v>
      </c>
      <c r="Q586" s="11"/>
      <c r="XFD586" s="35" t="s">
        <v>1951</v>
      </c>
    </row>
    <row r="587" spans="1:17 16384:16384" x14ac:dyDescent="0.25">
      <c r="A587" s="1" t="s">
        <v>1157</v>
      </c>
      <c r="B587" s="3">
        <v>44505</v>
      </c>
      <c r="C587" s="1" t="s">
        <v>1158</v>
      </c>
      <c r="D587" t="s">
        <v>16</v>
      </c>
      <c r="E587" s="13">
        <v>2</v>
      </c>
      <c r="F587" t="str">
        <f>INDEX(customer!A$1:I$1001,MATCH(Orders!C587,customer!A$1:A$1001,0),2)</f>
        <v>Cody Verissimo</v>
      </c>
      <c r="G587" s="33" t="str">
        <f>IF(INDEX(customer!A$1:I$1001,MATCH(Orders!C587,customer!A$1:A$1001,0),3)=0,"--",INDEX(customer!A$1:I$1001,MATCH(Orders!C587,customer!A$1:A$1001,0),3))</f>
        <v>cverissimogh@theglobeandmail.com</v>
      </c>
      <c r="H587" t="str">
        <f>INDEX(customer!A$1:I$1001,MATCH(Orders!C587,customer!A$1:A$1001,0),7)</f>
        <v>United Kingdom</v>
      </c>
      <c r="I587" t="str">
        <f>INDEX(product!$A$1:$G$49,MATCH(Orders!D587,product!$A$1:$A$49,0),2)</f>
        <v>Exc</v>
      </c>
      <c r="J587" t="str">
        <f t="shared" si="36"/>
        <v>Excelsa</v>
      </c>
      <c r="K587" s="11" t="str">
        <f>INDEX(product!$A$1:$G$49,MATCH(Orders!D587,product!$A$1:$A$49,0),3)</f>
        <v>M</v>
      </c>
      <c r="L587" t="str">
        <f t="shared" si="37"/>
        <v>Medium</v>
      </c>
      <c r="M587" s="4">
        <f>INDEX(product!$A$1:$G$49,MATCH(Orders!D587,product!$A$1:$A$49,0),4)</f>
        <v>0.5</v>
      </c>
      <c r="N587" s="5">
        <f>INDEX(product!$A$1:$G$49,MATCH(Orders!D587,product!$A$1:$A$49,0),5)</f>
        <v>8.25</v>
      </c>
      <c r="O587" s="5">
        <f t="shared" si="39"/>
        <v>16.5</v>
      </c>
      <c r="P587" s="11">
        <f t="shared" si="38"/>
        <v>1</v>
      </c>
      <c r="Q587" s="11"/>
      <c r="XFD587" s="35" t="s">
        <v>1942</v>
      </c>
    </row>
    <row r="588" spans="1:17 16384:16384" x14ac:dyDescent="0.25">
      <c r="A588" s="1" t="s">
        <v>1159</v>
      </c>
      <c r="B588" s="3">
        <v>43867</v>
      </c>
      <c r="C588" s="1" t="s">
        <v>1160</v>
      </c>
      <c r="D588" t="s">
        <v>23</v>
      </c>
      <c r="E588" s="13">
        <v>3</v>
      </c>
      <c r="F588" t="str">
        <f>INDEX(customer!A$1:I$1001,MATCH(Orders!C588,customer!A$1:A$1001,0),2)</f>
        <v>Zilvia Claisse</v>
      </c>
      <c r="G588" s="33" t="str">
        <f>IF(INDEX(customer!A$1:I$1001,MATCH(Orders!C588,customer!A$1:A$1001,0),3)=0,"--",INDEX(customer!A$1:I$1001,MATCH(Orders!C588,customer!A$1:A$1001,0),3))</f>
        <v>--</v>
      </c>
      <c r="H588" t="str">
        <f>INDEX(customer!A$1:I$1001,MATCH(Orders!C588,customer!A$1:A$1001,0),7)</f>
        <v>United States</v>
      </c>
      <c r="I588" t="str">
        <f>INDEX(product!$A$1:$G$49,MATCH(Orders!D588,product!$A$1:$A$49,0),2)</f>
        <v>Rob</v>
      </c>
      <c r="J588" t="str">
        <f t="shared" si="36"/>
        <v>Robusta</v>
      </c>
      <c r="K588" s="11" t="str">
        <f>INDEX(product!$A$1:$G$49,MATCH(Orders!D588,product!$A$1:$A$49,0),3)</f>
        <v>L</v>
      </c>
      <c r="L588" t="str">
        <f t="shared" si="37"/>
        <v>Light</v>
      </c>
      <c r="M588" s="4">
        <f>INDEX(product!$A$1:$G$49,MATCH(Orders!D588,product!$A$1:$A$49,0),4)</f>
        <v>2.5</v>
      </c>
      <c r="N588" s="5">
        <f>INDEX(product!$A$1:$G$49,MATCH(Orders!D588,product!$A$1:$A$49,0),5)</f>
        <v>27.484999999999996</v>
      </c>
      <c r="O588" s="5">
        <f t="shared" si="39"/>
        <v>82.454999999999984</v>
      </c>
      <c r="P588" s="11">
        <f t="shared" si="38"/>
        <v>0</v>
      </c>
      <c r="Q588" s="11"/>
      <c r="XFD588" s="35" t="s">
        <v>1951</v>
      </c>
    </row>
    <row r="589" spans="1:17 16384:16384" x14ac:dyDescent="0.25">
      <c r="A589" s="1" t="s">
        <v>1161</v>
      </c>
      <c r="B589" s="3">
        <v>44267</v>
      </c>
      <c r="C589" s="1" t="s">
        <v>1162</v>
      </c>
      <c r="D589" t="s">
        <v>136</v>
      </c>
      <c r="E589" s="13">
        <v>1</v>
      </c>
      <c r="F589" t="str">
        <f>INDEX(customer!A$1:I$1001,MATCH(Orders!C589,customer!A$1:A$1001,0),2)</f>
        <v>Bar O' Mahony</v>
      </c>
      <c r="G589" s="33" t="str">
        <f>IF(INDEX(customer!A$1:I$1001,MATCH(Orders!C589,customer!A$1:A$1001,0),3)=0,"--",INDEX(customer!A$1:I$1001,MATCH(Orders!C589,customer!A$1:A$1001,0),3))</f>
        <v>bogb@elpais.com</v>
      </c>
      <c r="H589" t="str">
        <f>INDEX(customer!A$1:I$1001,MATCH(Orders!C589,customer!A$1:A$1001,0),7)</f>
        <v>United States</v>
      </c>
      <c r="I589" t="str">
        <f>INDEX(product!$A$1:$G$49,MATCH(Orders!D589,product!$A$1:$A$49,0),2)</f>
        <v>Lib</v>
      </c>
      <c r="J589" t="str">
        <f t="shared" si="36"/>
        <v>Liberica</v>
      </c>
      <c r="K589" s="11" t="str">
        <f>INDEX(product!$A$1:$G$49,MATCH(Orders!D589,product!$A$1:$A$49,0),3)</f>
        <v>D</v>
      </c>
      <c r="L589" t="str">
        <f t="shared" si="37"/>
        <v>Dark</v>
      </c>
      <c r="M589" s="4">
        <f>INDEX(product!$A$1:$G$49,MATCH(Orders!D589,product!$A$1:$A$49,0),4)</f>
        <v>0.5</v>
      </c>
      <c r="N589" s="5">
        <f>INDEX(product!$A$1:$G$49,MATCH(Orders!D589,product!$A$1:$A$49,0),5)</f>
        <v>7.77</v>
      </c>
      <c r="O589" s="5">
        <f t="shared" si="39"/>
        <v>7.77</v>
      </c>
      <c r="P589" s="11">
        <f t="shared" si="38"/>
        <v>1</v>
      </c>
      <c r="Q589" s="11"/>
      <c r="XFD589" s="35" t="s">
        <v>1942</v>
      </c>
    </row>
    <row r="590" spans="1:17 16384:16384" x14ac:dyDescent="0.25">
      <c r="A590" s="1" t="s">
        <v>1163</v>
      </c>
      <c r="B590" s="3">
        <v>44046</v>
      </c>
      <c r="C590" s="1" t="s">
        <v>1164</v>
      </c>
      <c r="D590" t="s">
        <v>35</v>
      </c>
      <c r="E590" s="13">
        <v>2</v>
      </c>
      <c r="F590" t="str">
        <f>INDEX(customer!A$1:I$1001,MATCH(Orders!C590,customer!A$1:A$1001,0),2)</f>
        <v>Valenka Stansbury</v>
      </c>
      <c r="G590" s="33" t="str">
        <f>IF(INDEX(customer!A$1:I$1001,MATCH(Orders!C590,customer!A$1:A$1001,0),3)=0,"--",INDEX(customer!A$1:I$1001,MATCH(Orders!C590,customer!A$1:A$1001,0),3))</f>
        <v>vstansburygc@unblog.fr</v>
      </c>
      <c r="H590" t="str">
        <f>INDEX(customer!A$1:I$1001,MATCH(Orders!C590,customer!A$1:A$1001,0),7)</f>
        <v>United States</v>
      </c>
      <c r="I590" t="str">
        <f>INDEX(product!$A$1:$G$49,MATCH(Orders!D590,product!$A$1:$A$49,0),2)</f>
        <v>Rob</v>
      </c>
      <c r="J590" t="str">
        <f t="shared" si="36"/>
        <v>Robusta</v>
      </c>
      <c r="K590" s="11" t="str">
        <f>INDEX(product!$A$1:$G$49,MATCH(Orders!D590,product!$A$1:$A$49,0),3)</f>
        <v>M</v>
      </c>
      <c r="L590" t="str">
        <f t="shared" si="37"/>
        <v>Medium</v>
      </c>
      <c r="M590" s="4">
        <f>INDEX(product!$A$1:$G$49,MATCH(Orders!D590,product!$A$1:$A$49,0),4)</f>
        <v>0.5</v>
      </c>
      <c r="N590" s="5">
        <f>INDEX(product!$A$1:$G$49,MATCH(Orders!D590,product!$A$1:$A$49,0),5)</f>
        <v>5.97</v>
      </c>
      <c r="O590" s="5">
        <f t="shared" si="39"/>
        <v>11.94</v>
      </c>
      <c r="P590" s="11">
        <f t="shared" si="38"/>
        <v>1</v>
      </c>
      <c r="Q590" s="11"/>
      <c r="XFD590" s="35" t="s">
        <v>1942</v>
      </c>
    </row>
    <row r="591" spans="1:17 16384:16384" x14ac:dyDescent="0.25">
      <c r="A591" s="1" t="s">
        <v>1165</v>
      </c>
      <c r="B591" s="3">
        <v>43671</v>
      </c>
      <c r="C591" s="1" t="s">
        <v>1166</v>
      </c>
      <c r="D591" t="s">
        <v>43</v>
      </c>
      <c r="E591" s="13">
        <v>6</v>
      </c>
      <c r="F591" t="str">
        <f>INDEX(customer!A$1:I$1001,MATCH(Orders!C591,customer!A$1:A$1001,0),2)</f>
        <v>Daniel Heinonen</v>
      </c>
      <c r="G591" s="33" t="str">
        <f>IF(INDEX(customer!A$1:I$1001,MATCH(Orders!C591,customer!A$1:A$1001,0),3)=0,"--",INDEX(customer!A$1:I$1001,MATCH(Orders!C591,customer!A$1:A$1001,0),3))</f>
        <v>dheinonengd@printfriendly.com</v>
      </c>
      <c r="H591" t="str">
        <f>INDEX(customer!A$1:I$1001,MATCH(Orders!C591,customer!A$1:A$1001,0),7)</f>
        <v>United States</v>
      </c>
      <c r="I591" t="str">
        <f>INDEX(product!$A$1:$G$49,MATCH(Orders!D591,product!$A$1:$A$49,0),2)</f>
        <v>Exc</v>
      </c>
      <c r="J591" t="str">
        <f t="shared" si="36"/>
        <v>Excelsa</v>
      </c>
      <c r="K591" s="11" t="str">
        <f>INDEX(product!$A$1:$G$49,MATCH(Orders!D591,product!$A$1:$A$49,0),3)</f>
        <v>L</v>
      </c>
      <c r="L591" t="str">
        <f t="shared" si="37"/>
        <v>Light</v>
      </c>
      <c r="M591" s="4">
        <f>INDEX(product!$A$1:$G$49,MATCH(Orders!D591,product!$A$1:$A$49,0),4)</f>
        <v>2.5</v>
      </c>
      <c r="N591" s="5">
        <f>INDEX(product!$A$1:$G$49,MATCH(Orders!D591,product!$A$1:$A$49,0),5)</f>
        <v>34.154999999999994</v>
      </c>
      <c r="O591" s="5">
        <f t="shared" si="39"/>
        <v>204.92999999999995</v>
      </c>
      <c r="P591" s="11">
        <f t="shared" si="38"/>
        <v>0</v>
      </c>
      <c r="Q591" s="11"/>
      <c r="XFD591" s="35" t="s">
        <v>1951</v>
      </c>
    </row>
    <row r="592" spans="1:17 16384:16384" x14ac:dyDescent="0.25">
      <c r="A592" s="1" t="s">
        <v>1167</v>
      </c>
      <c r="B592" s="3">
        <v>43950</v>
      </c>
      <c r="C592" s="1" t="s">
        <v>1168</v>
      </c>
      <c r="D592" t="s">
        <v>125</v>
      </c>
      <c r="E592" s="13">
        <v>2</v>
      </c>
      <c r="F592" t="str">
        <f>INDEX(customer!A$1:I$1001,MATCH(Orders!C592,customer!A$1:A$1001,0),2)</f>
        <v>Jewelle Shenton</v>
      </c>
      <c r="G592" s="33" t="str">
        <f>IF(INDEX(customer!A$1:I$1001,MATCH(Orders!C592,customer!A$1:A$1001,0),3)=0,"--",INDEX(customer!A$1:I$1001,MATCH(Orders!C592,customer!A$1:A$1001,0),3))</f>
        <v>jshentonge@google.com.hk</v>
      </c>
      <c r="H592" t="str">
        <f>INDEX(customer!A$1:I$1001,MATCH(Orders!C592,customer!A$1:A$1001,0),7)</f>
        <v>United States</v>
      </c>
      <c r="I592" t="str">
        <f>INDEX(product!$A$1:$G$49,MATCH(Orders!D592,product!$A$1:$A$49,0),2)</f>
        <v>Exc</v>
      </c>
      <c r="J592" t="str">
        <f t="shared" si="36"/>
        <v>Excelsa</v>
      </c>
      <c r="K592" s="11" t="str">
        <f>INDEX(product!$A$1:$G$49,MATCH(Orders!D592,product!$A$1:$A$49,0),3)</f>
        <v>M</v>
      </c>
      <c r="L592" t="str">
        <f t="shared" si="37"/>
        <v>Medium</v>
      </c>
      <c r="M592" s="4">
        <f>INDEX(product!$A$1:$G$49,MATCH(Orders!D592,product!$A$1:$A$49,0),4)</f>
        <v>2.5</v>
      </c>
      <c r="N592" s="5">
        <f>INDEX(product!$A$1:$G$49,MATCH(Orders!D592,product!$A$1:$A$49,0),5)</f>
        <v>31.624999999999996</v>
      </c>
      <c r="O592" s="5">
        <f t="shared" si="39"/>
        <v>63.249999999999993</v>
      </c>
      <c r="P592" s="11">
        <f t="shared" si="38"/>
        <v>1</v>
      </c>
      <c r="Q592" s="11"/>
      <c r="XFD592" s="35" t="s">
        <v>1942</v>
      </c>
    </row>
    <row r="593" spans="1:17 16384:16384" x14ac:dyDescent="0.25">
      <c r="A593" s="1" t="s">
        <v>1169</v>
      </c>
      <c r="B593" s="3">
        <v>43587</v>
      </c>
      <c r="C593" s="1" t="s">
        <v>1170</v>
      </c>
      <c r="D593" t="s">
        <v>114</v>
      </c>
      <c r="E593" s="13">
        <v>3</v>
      </c>
      <c r="F593" t="str">
        <f>INDEX(customer!A$1:I$1001,MATCH(Orders!C593,customer!A$1:A$1001,0),2)</f>
        <v>Jennifer Wilkisson</v>
      </c>
      <c r="G593" s="33" t="str">
        <f>IF(INDEX(customer!A$1:I$1001,MATCH(Orders!C593,customer!A$1:A$1001,0),3)=0,"--",INDEX(customer!A$1:I$1001,MATCH(Orders!C593,customer!A$1:A$1001,0),3))</f>
        <v>jwilkissongf@nba.com</v>
      </c>
      <c r="H593" t="str">
        <f>INDEX(customer!A$1:I$1001,MATCH(Orders!C593,customer!A$1:A$1001,0),7)</f>
        <v>United States</v>
      </c>
      <c r="I593" t="str">
        <f>INDEX(product!$A$1:$G$49,MATCH(Orders!D593,product!$A$1:$A$49,0),2)</f>
        <v>Rob</v>
      </c>
      <c r="J593" t="str">
        <f t="shared" si="36"/>
        <v>Robusta</v>
      </c>
      <c r="K593" s="11" t="str">
        <f>INDEX(product!$A$1:$G$49,MATCH(Orders!D593,product!$A$1:$A$49,0),3)</f>
        <v>D</v>
      </c>
      <c r="L593" t="str">
        <f t="shared" si="37"/>
        <v>Dark</v>
      </c>
      <c r="M593" s="4">
        <f>INDEX(product!$A$1:$G$49,MATCH(Orders!D593,product!$A$1:$A$49,0),4)</f>
        <v>0.2</v>
      </c>
      <c r="N593" s="5">
        <f>INDEX(product!$A$1:$G$49,MATCH(Orders!D593,product!$A$1:$A$49,0),5)</f>
        <v>2.6849999999999996</v>
      </c>
      <c r="O593" s="5">
        <f t="shared" si="39"/>
        <v>8.0549999999999997</v>
      </c>
      <c r="P593" s="11">
        <f t="shared" si="38"/>
        <v>1</v>
      </c>
      <c r="Q593" s="11"/>
      <c r="XFD593" s="35" t="s">
        <v>1942</v>
      </c>
    </row>
    <row r="594" spans="1:17 16384:16384" x14ac:dyDescent="0.25">
      <c r="A594" s="1" t="s">
        <v>1171</v>
      </c>
      <c r="B594" s="3">
        <v>44437</v>
      </c>
      <c r="C594" s="1" t="s">
        <v>1172</v>
      </c>
      <c r="D594" t="s">
        <v>184</v>
      </c>
      <c r="E594" s="13">
        <v>2</v>
      </c>
      <c r="F594" t="str">
        <f>INDEX(customer!A$1:I$1001,MATCH(Orders!C594,customer!A$1:A$1001,0),2)</f>
        <v>Kylie Mowat</v>
      </c>
      <c r="G594" s="33" t="str">
        <f>IF(INDEX(customer!A$1:I$1001,MATCH(Orders!C594,customer!A$1:A$1001,0),3)=0,"--",INDEX(customer!A$1:I$1001,MATCH(Orders!C594,customer!A$1:A$1001,0),3))</f>
        <v>--</v>
      </c>
      <c r="H594" t="str">
        <f>INDEX(customer!A$1:I$1001,MATCH(Orders!C594,customer!A$1:A$1001,0),7)</f>
        <v>United States</v>
      </c>
      <c r="I594" t="str">
        <f>INDEX(product!$A$1:$G$49,MATCH(Orders!D594,product!$A$1:$A$49,0),2)</f>
        <v>Ara</v>
      </c>
      <c r="J594" t="str">
        <f t="shared" si="36"/>
        <v>Arabica</v>
      </c>
      <c r="K594" s="11" t="str">
        <f>INDEX(product!$A$1:$G$49,MATCH(Orders!D594,product!$A$1:$A$49,0),3)</f>
        <v>M</v>
      </c>
      <c r="L594" t="str">
        <f t="shared" si="37"/>
        <v>Medium</v>
      </c>
      <c r="M594" s="4">
        <f>INDEX(product!$A$1:$G$49,MATCH(Orders!D594,product!$A$1:$A$49,0),4)</f>
        <v>2.5</v>
      </c>
      <c r="N594" s="5">
        <f>INDEX(product!$A$1:$G$49,MATCH(Orders!D594,product!$A$1:$A$49,0),5)</f>
        <v>25.874999999999996</v>
      </c>
      <c r="O594" s="5">
        <f t="shared" si="39"/>
        <v>51.749999999999993</v>
      </c>
      <c r="P594" s="11">
        <f t="shared" si="38"/>
        <v>0</v>
      </c>
      <c r="Q594" s="11"/>
      <c r="XFD594" s="35" t="s">
        <v>1951</v>
      </c>
    </row>
    <row r="595" spans="1:17 16384:16384" x14ac:dyDescent="0.25">
      <c r="A595" s="1" t="s">
        <v>1173</v>
      </c>
      <c r="B595" s="3">
        <v>43903</v>
      </c>
      <c r="C595" s="1" t="s">
        <v>1158</v>
      </c>
      <c r="D595" t="s">
        <v>543</v>
      </c>
      <c r="E595" s="13">
        <v>1</v>
      </c>
      <c r="F595" t="str">
        <f>INDEX(customer!A$1:I$1001,MATCH(Orders!C595,customer!A$1:A$1001,0),2)</f>
        <v>Cody Verissimo</v>
      </c>
      <c r="G595" s="33" t="str">
        <f>IF(INDEX(customer!A$1:I$1001,MATCH(Orders!C595,customer!A$1:A$1001,0),3)=0,"--",INDEX(customer!A$1:I$1001,MATCH(Orders!C595,customer!A$1:A$1001,0),3))</f>
        <v>cverissimogh@theglobeandmail.com</v>
      </c>
      <c r="H595" t="str">
        <f>INDEX(customer!A$1:I$1001,MATCH(Orders!C595,customer!A$1:A$1001,0),7)</f>
        <v>United Kingdom</v>
      </c>
      <c r="I595" t="str">
        <f>INDEX(product!$A$1:$G$49,MATCH(Orders!D595,product!$A$1:$A$49,0),2)</f>
        <v>Exc</v>
      </c>
      <c r="J595" t="str">
        <f t="shared" si="36"/>
        <v>Excelsa</v>
      </c>
      <c r="K595" s="11" t="str">
        <f>INDEX(product!$A$1:$G$49,MATCH(Orders!D595,product!$A$1:$A$49,0),3)</f>
        <v>D</v>
      </c>
      <c r="L595" t="str">
        <f t="shared" si="37"/>
        <v>Dark</v>
      </c>
      <c r="M595" s="4">
        <f>INDEX(product!$A$1:$G$49,MATCH(Orders!D595,product!$A$1:$A$49,0),4)</f>
        <v>2.5</v>
      </c>
      <c r="N595" s="5">
        <f>INDEX(product!$A$1:$G$49,MATCH(Orders!D595,product!$A$1:$A$49,0),5)</f>
        <v>27.945</v>
      </c>
      <c r="O595" s="5">
        <f t="shared" si="39"/>
        <v>27.945</v>
      </c>
      <c r="P595" s="11">
        <f t="shared" si="38"/>
        <v>1</v>
      </c>
      <c r="Q595" s="11"/>
      <c r="XFD595" s="35" t="s">
        <v>1942</v>
      </c>
    </row>
    <row r="596" spans="1:17 16384:16384" x14ac:dyDescent="0.25">
      <c r="A596" s="1" t="s">
        <v>1174</v>
      </c>
      <c r="B596" s="3">
        <v>43512</v>
      </c>
      <c r="C596" s="1" t="s">
        <v>1175</v>
      </c>
      <c r="D596" t="s">
        <v>217</v>
      </c>
      <c r="E596" s="13">
        <v>2</v>
      </c>
      <c r="F596" t="str">
        <f>INDEX(customer!A$1:I$1001,MATCH(Orders!C596,customer!A$1:A$1001,0),2)</f>
        <v>Gabriel Starcks</v>
      </c>
      <c r="G596" s="33" t="str">
        <f>IF(INDEX(customer!A$1:I$1001,MATCH(Orders!C596,customer!A$1:A$1001,0),3)=0,"--",INDEX(customer!A$1:I$1001,MATCH(Orders!C596,customer!A$1:A$1001,0),3))</f>
        <v>gstarcksgi@abc.net.au</v>
      </c>
      <c r="H596" t="str">
        <f>INDEX(customer!A$1:I$1001,MATCH(Orders!C596,customer!A$1:A$1001,0),7)</f>
        <v>United States</v>
      </c>
      <c r="I596" t="str">
        <f>INDEX(product!$A$1:$G$49,MATCH(Orders!D596,product!$A$1:$A$49,0),2)</f>
        <v>Ara</v>
      </c>
      <c r="J596" t="str">
        <f t="shared" si="36"/>
        <v>Arabica</v>
      </c>
      <c r="K596" s="11" t="str">
        <f>INDEX(product!$A$1:$G$49,MATCH(Orders!D596,product!$A$1:$A$49,0),3)</f>
        <v>L</v>
      </c>
      <c r="L596" t="str">
        <f t="shared" si="37"/>
        <v>Light</v>
      </c>
      <c r="M596" s="4">
        <f>INDEX(product!$A$1:$G$49,MATCH(Orders!D596,product!$A$1:$A$49,0),4)</f>
        <v>2.5</v>
      </c>
      <c r="N596" s="5">
        <f>INDEX(product!$A$1:$G$49,MATCH(Orders!D596,product!$A$1:$A$49,0),5)</f>
        <v>29.784999999999997</v>
      </c>
      <c r="O596" s="5">
        <f t="shared" si="39"/>
        <v>59.569999999999993</v>
      </c>
      <c r="P596" s="11">
        <f t="shared" si="38"/>
        <v>0</v>
      </c>
      <c r="Q596" s="11"/>
      <c r="XFD596" s="35" t="s">
        <v>1951</v>
      </c>
    </row>
    <row r="597" spans="1:17 16384:16384" x14ac:dyDescent="0.25">
      <c r="A597" s="1" t="s">
        <v>1176</v>
      </c>
      <c r="B597" s="3">
        <v>44527</v>
      </c>
      <c r="C597" s="1" t="s">
        <v>1177</v>
      </c>
      <c r="D597" t="s">
        <v>150</v>
      </c>
      <c r="E597" s="13">
        <v>1</v>
      </c>
      <c r="F597" t="str">
        <f>INDEX(customer!A$1:I$1001,MATCH(Orders!C597,customer!A$1:A$1001,0),2)</f>
        <v>Darby Dummer</v>
      </c>
      <c r="G597" s="33" t="str">
        <f>IF(INDEX(customer!A$1:I$1001,MATCH(Orders!C597,customer!A$1:A$1001,0),3)=0,"--",INDEX(customer!A$1:I$1001,MATCH(Orders!C597,customer!A$1:A$1001,0),3))</f>
        <v>--</v>
      </c>
      <c r="H597" t="str">
        <f>INDEX(customer!A$1:I$1001,MATCH(Orders!C597,customer!A$1:A$1001,0),7)</f>
        <v>United Kingdom</v>
      </c>
      <c r="I597" t="str">
        <f>INDEX(product!$A$1:$G$49,MATCH(Orders!D597,product!$A$1:$A$49,0),2)</f>
        <v>Exc</v>
      </c>
      <c r="J597" t="str">
        <f t="shared" si="36"/>
        <v>Excelsa</v>
      </c>
      <c r="K597" s="11" t="str">
        <f>INDEX(product!$A$1:$G$49,MATCH(Orders!D597,product!$A$1:$A$49,0),3)</f>
        <v>L</v>
      </c>
      <c r="L597" t="str">
        <f t="shared" si="37"/>
        <v>Light</v>
      </c>
      <c r="M597" s="4">
        <f>INDEX(product!$A$1:$G$49,MATCH(Orders!D597,product!$A$1:$A$49,0),4)</f>
        <v>1</v>
      </c>
      <c r="N597" s="5">
        <f>INDEX(product!$A$1:$G$49,MATCH(Orders!D597,product!$A$1:$A$49,0),5)</f>
        <v>14.85</v>
      </c>
      <c r="O597" s="5">
        <f t="shared" si="39"/>
        <v>14.85</v>
      </c>
      <c r="P597" s="11">
        <f t="shared" si="38"/>
        <v>0</v>
      </c>
      <c r="Q597" s="11"/>
      <c r="XFD597" s="35" t="s">
        <v>1951</v>
      </c>
    </row>
    <row r="598" spans="1:17 16384:16384" x14ac:dyDescent="0.25">
      <c r="A598" s="1" t="s">
        <v>1178</v>
      </c>
      <c r="B598" s="3">
        <v>44523</v>
      </c>
      <c r="C598" s="1" t="s">
        <v>1179</v>
      </c>
      <c r="D598" t="s">
        <v>80</v>
      </c>
      <c r="E598" s="13">
        <v>5</v>
      </c>
      <c r="F598" t="str">
        <f>INDEX(customer!A$1:I$1001,MATCH(Orders!C598,customer!A$1:A$1001,0),2)</f>
        <v>Kienan Scholard</v>
      </c>
      <c r="G598" s="33" t="str">
        <f>IF(INDEX(customer!A$1:I$1001,MATCH(Orders!C598,customer!A$1:A$1001,0),3)=0,"--",INDEX(customer!A$1:I$1001,MATCH(Orders!C598,customer!A$1:A$1001,0),3))</f>
        <v>kscholardgk@sbwire.com</v>
      </c>
      <c r="H598" t="str">
        <f>INDEX(customer!A$1:I$1001,MATCH(Orders!C598,customer!A$1:A$1001,0),7)</f>
        <v>United States</v>
      </c>
      <c r="I598" t="str">
        <f>INDEX(product!$A$1:$G$49,MATCH(Orders!D598,product!$A$1:$A$49,0),2)</f>
        <v>Ara</v>
      </c>
      <c r="J598" t="str">
        <f t="shared" si="36"/>
        <v>Arabica</v>
      </c>
      <c r="K598" s="11" t="str">
        <f>INDEX(product!$A$1:$G$49,MATCH(Orders!D598,product!$A$1:$A$49,0),3)</f>
        <v>M</v>
      </c>
      <c r="L598" t="str">
        <f t="shared" si="37"/>
        <v>Medium</v>
      </c>
      <c r="M598" s="4">
        <f>INDEX(product!$A$1:$G$49,MATCH(Orders!D598,product!$A$1:$A$49,0),4)</f>
        <v>0.5</v>
      </c>
      <c r="N598" s="5">
        <f>INDEX(product!$A$1:$G$49,MATCH(Orders!D598,product!$A$1:$A$49,0),5)</f>
        <v>6.75</v>
      </c>
      <c r="O598" s="5">
        <f t="shared" si="39"/>
        <v>33.75</v>
      </c>
      <c r="P598" s="11">
        <f t="shared" si="38"/>
        <v>0</v>
      </c>
      <c r="Q598" s="11"/>
      <c r="XFD598" s="35" t="s">
        <v>1951</v>
      </c>
    </row>
    <row r="599" spans="1:17 16384:16384" x14ac:dyDescent="0.25">
      <c r="A599" s="1" t="s">
        <v>1180</v>
      </c>
      <c r="B599" s="3">
        <v>44532</v>
      </c>
      <c r="C599" s="1" t="s">
        <v>1181</v>
      </c>
      <c r="D599" t="s">
        <v>117</v>
      </c>
      <c r="E599" s="13">
        <v>4</v>
      </c>
      <c r="F599" t="str">
        <f>INDEX(customer!A$1:I$1001,MATCH(Orders!C599,customer!A$1:A$1001,0),2)</f>
        <v>Bo Kindley</v>
      </c>
      <c r="G599" s="33" t="str">
        <f>IF(INDEX(customer!A$1:I$1001,MATCH(Orders!C599,customer!A$1:A$1001,0),3)=0,"--",INDEX(customer!A$1:I$1001,MATCH(Orders!C599,customer!A$1:A$1001,0),3))</f>
        <v>bkindleygl@wikimedia.org</v>
      </c>
      <c r="H599" t="str">
        <f>INDEX(customer!A$1:I$1001,MATCH(Orders!C599,customer!A$1:A$1001,0),7)</f>
        <v>United States</v>
      </c>
      <c r="I599" t="str">
        <f>INDEX(product!$A$1:$G$49,MATCH(Orders!D599,product!$A$1:$A$49,0),2)</f>
        <v>Lib</v>
      </c>
      <c r="J599" t="str">
        <f t="shared" si="36"/>
        <v>Liberica</v>
      </c>
      <c r="K599" s="11" t="str">
        <f>INDEX(product!$A$1:$G$49,MATCH(Orders!D599,product!$A$1:$A$49,0),3)</f>
        <v>L</v>
      </c>
      <c r="L599" t="str">
        <f t="shared" si="37"/>
        <v>Light</v>
      </c>
      <c r="M599" s="4">
        <f>INDEX(product!$A$1:$G$49,MATCH(Orders!D599,product!$A$1:$A$49,0),4)</f>
        <v>2.5</v>
      </c>
      <c r="N599" s="5">
        <f>INDEX(product!$A$1:$G$49,MATCH(Orders!D599,product!$A$1:$A$49,0),5)</f>
        <v>36.454999999999998</v>
      </c>
      <c r="O599" s="5">
        <f t="shared" si="39"/>
        <v>145.82</v>
      </c>
      <c r="P599" s="11">
        <f t="shared" si="38"/>
        <v>1</v>
      </c>
      <c r="Q599" s="11"/>
      <c r="XFD599" s="35" t="s">
        <v>1942</v>
      </c>
    </row>
    <row r="600" spans="1:17 16384:16384" x14ac:dyDescent="0.25">
      <c r="A600" s="1" t="s">
        <v>1182</v>
      </c>
      <c r="B600" s="3">
        <v>43471</v>
      </c>
      <c r="C600" s="1" t="s">
        <v>1183</v>
      </c>
      <c r="D600" t="s">
        <v>175</v>
      </c>
      <c r="E600" s="13">
        <v>4</v>
      </c>
      <c r="F600" t="str">
        <f>INDEX(customer!A$1:I$1001,MATCH(Orders!C600,customer!A$1:A$1001,0),2)</f>
        <v>Krissie Hammett</v>
      </c>
      <c r="G600" s="33" t="str">
        <f>IF(INDEX(customer!A$1:I$1001,MATCH(Orders!C600,customer!A$1:A$1001,0),3)=0,"--",INDEX(customer!A$1:I$1001,MATCH(Orders!C600,customer!A$1:A$1001,0),3))</f>
        <v>khammettgm@dmoz.org</v>
      </c>
      <c r="H600" t="str">
        <f>INDEX(customer!A$1:I$1001,MATCH(Orders!C600,customer!A$1:A$1001,0),7)</f>
        <v>United States</v>
      </c>
      <c r="I600" t="str">
        <f>INDEX(product!$A$1:$G$49,MATCH(Orders!D600,product!$A$1:$A$49,0),2)</f>
        <v>Rob</v>
      </c>
      <c r="J600" t="str">
        <f t="shared" si="36"/>
        <v>Robusta</v>
      </c>
      <c r="K600" s="11" t="str">
        <f>INDEX(product!$A$1:$G$49,MATCH(Orders!D600,product!$A$1:$A$49,0),3)</f>
        <v>M</v>
      </c>
      <c r="L600" t="str">
        <f t="shared" si="37"/>
        <v>Medium</v>
      </c>
      <c r="M600" s="4">
        <f>INDEX(product!$A$1:$G$49,MATCH(Orders!D600,product!$A$1:$A$49,0),4)</f>
        <v>0.2</v>
      </c>
      <c r="N600" s="5">
        <f>INDEX(product!$A$1:$G$49,MATCH(Orders!D600,product!$A$1:$A$49,0),5)</f>
        <v>2.9849999999999999</v>
      </c>
      <c r="O600" s="5">
        <f t="shared" si="39"/>
        <v>11.94</v>
      </c>
      <c r="P600" s="11">
        <f t="shared" si="38"/>
        <v>1</v>
      </c>
      <c r="Q600" s="11"/>
      <c r="XFD600" s="35" t="s">
        <v>1942</v>
      </c>
    </row>
    <row r="601" spans="1:17 16384:16384" x14ac:dyDescent="0.25">
      <c r="A601" s="1" t="s">
        <v>1184</v>
      </c>
      <c r="B601" s="3">
        <v>44321</v>
      </c>
      <c r="C601" s="1" t="s">
        <v>1185</v>
      </c>
      <c r="D601" t="s">
        <v>67</v>
      </c>
      <c r="E601" s="13">
        <v>4</v>
      </c>
      <c r="F601" t="str">
        <f>INDEX(customer!A$1:I$1001,MATCH(Orders!C601,customer!A$1:A$1001,0),2)</f>
        <v>Alisha Hulburt</v>
      </c>
      <c r="G601" s="33" t="str">
        <f>IF(INDEX(customer!A$1:I$1001,MATCH(Orders!C601,customer!A$1:A$1001,0),3)=0,"--",INDEX(customer!A$1:I$1001,MATCH(Orders!C601,customer!A$1:A$1001,0),3))</f>
        <v>ahulburtgn@fda.gov</v>
      </c>
      <c r="H601" t="str">
        <f>INDEX(customer!A$1:I$1001,MATCH(Orders!C601,customer!A$1:A$1001,0),7)</f>
        <v>United States</v>
      </c>
      <c r="I601" t="str">
        <f>INDEX(product!$A$1:$G$49,MATCH(Orders!D601,product!$A$1:$A$49,0),2)</f>
        <v>Ara</v>
      </c>
      <c r="J601" t="str">
        <f t="shared" si="36"/>
        <v>Arabica</v>
      </c>
      <c r="K601" s="11" t="str">
        <f>INDEX(product!$A$1:$G$49,MATCH(Orders!D601,product!$A$1:$A$49,0),3)</f>
        <v>D</v>
      </c>
      <c r="L601" t="str">
        <f t="shared" si="37"/>
        <v>Dark</v>
      </c>
      <c r="M601" s="4">
        <f>INDEX(product!$A$1:$G$49,MATCH(Orders!D601,product!$A$1:$A$49,0),4)</f>
        <v>0.2</v>
      </c>
      <c r="N601" s="5">
        <f>INDEX(product!$A$1:$G$49,MATCH(Orders!D601,product!$A$1:$A$49,0),5)</f>
        <v>2.9849999999999999</v>
      </c>
      <c r="O601" s="5">
        <f t="shared" si="39"/>
        <v>11.94</v>
      </c>
      <c r="P601" s="11">
        <f t="shared" si="38"/>
        <v>1</v>
      </c>
      <c r="Q601" s="11"/>
      <c r="XFD601" s="35" t="s">
        <v>1942</v>
      </c>
    </row>
    <row r="602" spans="1:17 16384:16384" x14ac:dyDescent="0.25">
      <c r="A602" s="1" t="s">
        <v>1186</v>
      </c>
      <c r="B602" s="3">
        <v>44492</v>
      </c>
      <c r="C602" s="1" t="s">
        <v>1187</v>
      </c>
      <c r="D602" t="s">
        <v>136</v>
      </c>
      <c r="E602" s="13">
        <v>1</v>
      </c>
      <c r="F602" t="str">
        <f>INDEX(customer!A$1:I$1001,MATCH(Orders!C602,customer!A$1:A$1001,0),2)</f>
        <v>Peyter Lauritzen</v>
      </c>
      <c r="G602" s="33" t="str">
        <f>IF(INDEX(customer!A$1:I$1001,MATCH(Orders!C602,customer!A$1:A$1001,0),3)=0,"--",INDEX(customer!A$1:I$1001,MATCH(Orders!C602,customer!A$1:A$1001,0),3))</f>
        <v>plauritzengo@photobucket.com</v>
      </c>
      <c r="H602" t="str">
        <f>INDEX(customer!A$1:I$1001,MATCH(Orders!C602,customer!A$1:A$1001,0),7)</f>
        <v>United States</v>
      </c>
      <c r="I602" t="str">
        <f>INDEX(product!$A$1:$G$49,MATCH(Orders!D602,product!$A$1:$A$49,0),2)</f>
        <v>Lib</v>
      </c>
      <c r="J602" t="str">
        <f t="shared" si="36"/>
        <v>Liberica</v>
      </c>
      <c r="K602" s="11" t="str">
        <f>INDEX(product!$A$1:$G$49,MATCH(Orders!D602,product!$A$1:$A$49,0),3)</f>
        <v>D</v>
      </c>
      <c r="L602" t="str">
        <f t="shared" si="37"/>
        <v>Dark</v>
      </c>
      <c r="M602" s="4">
        <f>INDEX(product!$A$1:$G$49,MATCH(Orders!D602,product!$A$1:$A$49,0),4)</f>
        <v>0.5</v>
      </c>
      <c r="N602" s="5">
        <f>INDEX(product!$A$1:$G$49,MATCH(Orders!D602,product!$A$1:$A$49,0),5)</f>
        <v>7.77</v>
      </c>
      <c r="O602" s="5">
        <f t="shared" si="39"/>
        <v>7.77</v>
      </c>
      <c r="P602" s="11">
        <f t="shared" si="38"/>
        <v>0</v>
      </c>
      <c r="Q602" s="11"/>
      <c r="XFD602" s="35" t="s">
        <v>1951</v>
      </c>
    </row>
    <row r="603" spans="1:17 16384:16384" x14ac:dyDescent="0.25">
      <c r="A603" s="1" t="s">
        <v>1188</v>
      </c>
      <c r="B603" s="3">
        <v>43815</v>
      </c>
      <c r="C603" s="1" t="s">
        <v>1189</v>
      </c>
      <c r="D603" t="s">
        <v>23</v>
      </c>
      <c r="E603" s="13">
        <v>4</v>
      </c>
      <c r="F603" t="str">
        <f>INDEX(customer!A$1:I$1001,MATCH(Orders!C603,customer!A$1:A$1001,0),2)</f>
        <v>Aurelia Burgwin</v>
      </c>
      <c r="G603" s="33" t="str">
        <f>IF(INDEX(customer!A$1:I$1001,MATCH(Orders!C603,customer!A$1:A$1001,0),3)=0,"--",INDEX(customer!A$1:I$1001,MATCH(Orders!C603,customer!A$1:A$1001,0),3))</f>
        <v>aburgwingp@redcross.org</v>
      </c>
      <c r="H603" t="str">
        <f>INDEX(customer!A$1:I$1001,MATCH(Orders!C603,customer!A$1:A$1001,0),7)</f>
        <v>United States</v>
      </c>
      <c r="I603" t="str">
        <f>INDEX(product!$A$1:$G$49,MATCH(Orders!D603,product!$A$1:$A$49,0),2)</f>
        <v>Rob</v>
      </c>
      <c r="J603" t="str">
        <f t="shared" si="36"/>
        <v>Robusta</v>
      </c>
      <c r="K603" s="11" t="str">
        <f>INDEX(product!$A$1:$G$49,MATCH(Orders!D603,product!$A$1:$A$49,0),3)</f>
        <v>L</v>
      </c>
      <c r="L603" t="str">
        <f t="shared" si="37"/>
        <v>Light</v>
      </c>
      <c r="M603" s="4">
        <f>INDEX(product!$A$1:$G$49,MATCH(Orders!D603,product!$A$1:$A$49,0),4)</f>
        <v>2.5</v>
      </c>
      <c r="N603" s="5">
        <f>INDEX(product!$A$1:$G$49,MATCH(Orders!D603,product!$A$1:$A$49,0),5)</f>
        <v>27.484999999999996</v>
      </c>
      <c r="O603" s="5">
        <f t="shared" si="39"/>
        <v>109.93999999999998</v>
      </c>
      <c r="P603" s="11">
        <f t="shared" si="38"/>
        <v>1</v>
      </c>
      <c r="Q603" s="11"/>
      <c r="XFD603" s="35" t="s">
        <v>1942</v>
      </c>
    </row>
    <row r="604" spans="1:17 16384:16384" x14ac:dyDescent="0.25">
      <c r="A604" s="1" t="s">
        <v>1190</v>
      </c>
      <c r="B604" s="3">
        <v>43603</v>
      </c>
      <c r="C604" s="1" t="s">
        <v>1191</v>
      </c>
      <c r="D604" t="s">
        <v>267</v>
      </c>
      <c r="E604" s="13">
        <v>5</v>
      </c>
      <c r="F604" t="str">
        <f>INDEX(customer!A$1:I$1001,MATCH(Orders!C604,customer!A$1:A$1001,0),2)</f>
        <v>Emalee Rolin</v>
      </c>
      <c r="G604" s="33" t="str">
        <f>IF(INDEX(customer!A$1:I$1001,MATCH(Orders!C604,customer!A$1:A$1001,0),3)=0,"--",INDEX(customer!A$1:I$1001,MATCH(Orders!C604,customer!A$1:A$1001,0),3))</f>
        <v>erolingq@google.fr</v>
      </c>
      <c r="H604" t="str">
        <f>INDEX(customer!A$1:I$1001,MATCH(Orders!C604,customer!A$1:A$1001,0),7)</f>
        <v>United States</v>
      </c>
      <c r="I604" t="str">
        <f>INDEX(product!$A$1:$G$49,MATCH(Orders!D604,product!$A$1:$A$49,0),2)</f>
        <v>Exc</v>
      </c>
      <c r="J604" t="str">
        <f t="shared" si="36"/>
        <v>Excelsa</v>
      </c>
      <c r="K604" s="11" t="str">
        <f>INDEX(product!$A$1:$G$49,MATCH(Orders!D604,product!$A$1:$A$49,0),3)</f>
        <v>L</v>
      </c>
      <c r="L604" t="str">
        <f t="shared" si="37"/>
        <v>Light</v>
      </c>
      <c r="M604" s="4">
        <f>INDEX(product!$A$1:$G$49,MATCH(Orders!D604,product!$A$1:$A$49,0),4)</f>
        <v>0.2</v>
      </c>
      <c r="N604" s="5">
        <f>INDEX(product!$A$1:$G$49,MATCH(Orders!D604,product!$A$1:$A$49,0),5)</f>
        <v>4.4550000000000001</v>
      </c>
      <c r="O604" s="5">
        <f t="shared" si="39"/>
        <v>22.274999999999999</v>
      </c>
      <c r="P604" s="11">
        <f t="shared" si="38"/>
        <v>1</v>
      </c>
      <c r="Q604" s="11"/>
      <c r="XFD604" s="35" t="s">
        <v>1942</v>
      </c>
    </row>
    <row r="605" spans="1:17 16384:16384" x14ac:dyDescent="0.25">
      <c r="A605" s="1" t="s">
        <v>1192</v>
      </c>
      <c r="B605" s="3">
        <v>43660</v>
      </c>
      <c r="C605" s="1" t="s">
        <v>1193</v>
      </c>
      <c r="D605" t="s">
        <v>175</v>
      </c>
      <c r="E605" s="13">
        <v>3</v>
      </c>
      <c r="F605" t="str">
        <f>INDEX(customer!A$1:I$1001,MATCH(Orders!C605,customer!A$1:A$1001,0),2)</f>
        <v>Donavon Fowle</v>
      </c>
      <c r="G605" s="33" t="str">
        <f>IF(INDEX(customer!A$1:I$1001,MATCH(Orders!C605,customer!A$1:A$1001,0),3)=0,"--",INDEX(customer!A$1:I$1001,MATCH(Orders!C605,customer!A$1:A$1001,0),3))</f>
        <v>dfowlegr@epa.gov</v>
      </c>
      <c r="H605" t="str">
        <f>INDEX(customer!A$1:I$1001,MATCH(Orders!C605,customer!A$1:A$1001,0),7)</f>
        <v>United States</v>
      </c>
      <c r="I605" t="str">
        <f>INDEX(product!$A$1:$G$49,MATCH(Orders!D605,product!$A$1:$A$49,0),2)</f>
        <v>Rob</v>
      </c>
      <c r="J605" t="str">
        <f t="shared" si="36"/>
        <v>Robusta</v>
      </c>
      <c r="K605" s="11" t="str">
        <f>INDEX(product!$A$1:$G$49,MATCH(Orders!D605,product!$A$1:$A$49,0),3)</f>
        <v>M</v>
      </c>
      <c r="L605" t="str">
        <f t="shared" si="37"/>
        <v>Medium</v>
      </c>
      <c r="M605" s="4">
        <f>INDEX(product!$A$1:$G$49,MATCH(Orders!D605,product!$A$1:$A$49,0),4)</f>
        <v>0.2</v>
      </c>
      <c r="N605" s="5">
        <f>INDEX(product!$A$1:$G$49,MATCH(Orders!D605,product!$A$1:$A$49,0),5)</f>
        <v>2.9849999999999999</v>
      </c>
      <c r="O605" s="5">
        <f t="shared" si="39"/>
        <v>8.9550000000000001</v>
      </c>
      <c r="P605" s="11">
        <f t="shared" si="38"/>
        <v>0</v>
      </c>
      <c r="Q605" s="11"/>
      <c r="XFD605" s="35" t="s">
        <v>1951</v>
      </c>
    </row>
    <row r="606" spans="1:17 16384:16384" x14ac:dyDescent="0.25">
      <c r="A606" s="1" t="s">
        <v>1194</v>
      </c>
      <c r="B606" s="3">
        <v>44148</v>
      </c>
      <c r="C606" s="1" t="s">
        <v>1195</v>
      </c>
      <c r="D606" t="s">
        <v>122</v>
      </c>
      <c r="E606" s="13">
        <v>4</v>
      </c>
      <c r="F606" t="str">
        <f>INDEX(customer!A$1:I$1001,MATCH(Orders!C606,customer!A$1:A$1001,0),2)</f>
        <v>Jorge Bettison</v>
      </c>
      <c r="G606" s="33" t="str">
        <f>IF(INDEX(customer!A$1:I$1001,MATCH(Orders!C606,customer!A$1:A$1001,0),3)=0,"--",INDEX(customer!A$1:I$1001,MATCH(Orders!C606,customer!A$1:A$1001,0),3))</f>
        <v>--</v>
      </c>
      <c r="H606" t="str">
        <f>INDEX(customer!A$1:I$1001,MATCH(Orders!C606,customer!A$1:A$1001,0),7)</f>
        <v>Ireland</v>
      </c>
      <c r="I606" t="str">
        <f>INDEX(product!$A$1:$G$49,MATCH(Orders!D606,product!$A$1:$A$49,0),2)</f>
        <v>Lib</v>
      </c>
      <c r="J606" t="str">
        <f t="shared" si="36"/>
        <v>Liberica</v>
      </c>
      <c r="K606" s="11" t="str">
        <f>INDEX(product!$A$1:$G$49,MATCH(Orders!D606,product!$A$1:$A$49,0),3)</f>
        <v>D</v>
      </c>
      <c r="L606" t="str">
        <f t="shared" si="37"/>
        <v>Dark</v>
      </c>
      <c r="M606" s="4">
        <f>INDEX(product!$A$1:$G$49,MATCH(Orders!D606,product!$A$1:$A$49,0),4)</f>
        <v>2.5</v>
      </c>
      <c r="N606" s="5">
        <f>INDEX(product!$A$1:$G$49,MATCH(Orders!D606,product!$A$1:$A$49,0),5)</f>
        <v>29.784999999999997</v>
      </c>
      <c r="O606" s="5">
        <f t="shared" si="39"/>
        <v>119.13999999999999</v>
      </c>
      <c r="P606" s="11">
        <f t="shared" si="38"/>
        <v>0</v>
      </c>
      <c r="Q606" s="11"/>
      <c r="XFD606" s="35" t="s">
        <v>1951</v>
      </c>
    </row>
    <row r="607" spans="1:17 16384:16384" x14ac:dyDescent="0.25">
      <c r="A607" s="1" t="s">
        <v>1196</v>
      </c>
      <c r="B607" s="3">
        <v>44028</v>
      </c>
      <c r="C607" s="1" t="s">
        <v>1197</v>
      </c>
      <c r="D607" t="s">
        <v>217</v>
      </c>
      <c r="E607" s="13">
        <v>5</v>
      </c>
      <c r="F607" t="str">
        <f>INDEX(customer!A$1:I$1001,MATCH(Orders!C607,customer!A$1:A$1001,0),2)</f>
        <v>Wang Powlesland</v>
      </c>
      <c r="G607" s="33" t="str">
        <f>IF(INDEX(customer!A$1:I$1001,MATCH(Orders!C607,customer!A$1:A$1001,0),3)=0,"--",INDEX(customer!A$1:I$1001,MATCH(Orders!C607,customer!A$1:A$1001,0),3))</f>
        <v>wpowleslandgt@soundcloud.com</v>
      </c>
      <c r="H607" t="str">
        <f>INDEX(customer!A$1:I$1001,MATCH(Orders!C607,customer!A$1:A$1001,0),7)</f>
        <v>United States</v>
      </c>
      <c r="I607" t="str">
        <f>INDEX(product!$A$1:$G$49,MATCH(Orders!D607,product!$A$1:$A$49,0),2)</f>
        <v>Ara</v>
      </c>
      <c r="J607" t="str">
        <f t="shared" si="36"/>
        <v>Arabica</v>
      </c>
      <c r="K607" s="11" t="str">
        <f>INDEX(product!$A$1:$G$49,MATCH(Orders!D607,product!$A$1:$A$49,0),3)</f>
        <v>L</v>
      </c>
      <c r="L607" t="str">
        <f t="shared" si="37"/>
        <v>Light</v>
      </c>
      <c r="M607" s="4">
        <f>INDEX(product!$A$1:$G$49,MATCH(Orders!D607,product!$A$1:$A$49,0),4)</f>
        <v>2.5</v>
      </c>
      <c r="N607" s="5">
        <f>INDEX(product!$A$1:$G$49,MATCH(Orders!D607,product!$A$1:$A$49,0),5)</f>
        <v>29.784999999999997</v>
      </c>
      <c r="O607" s="5">
        <f t="shared" si="39"/>
        <v>148.92499999999998</v>
      </c>
      <c r="P607" s="11">
        <f t="shared" si="38"/>
        <v>1</v>
      </c>
      <c r="Q607" s="11"/>
      <c r="XFD607" s="35" t="s">
        <v>1942</v>
      </c>
    </row>
    <row r="608" spans="1:17 16384:16384" x14ac:dyDescent="0.25">
      <c r="A608" s="1" t="s">
        <v>1198</v>
      </c>
      <c r="B608" s="3">
        <v>44138</v>
      </c>
      <c r="C608" s="1" t="s">
        <v>1158</v>
      </c>
      <c r="D608" t="s">
        <v>117</v>
      </c>
      <c r="E608" s="13">
        <v>3</v>
      </c>
      <c r="F608" t="str">
        <f>INDEX(customer!A$1:I$1001,MATCH(Orders!C608,customer!A$1:A$1001,0),2)</f>
        <v>Cody Verissimo</v>
      </c>
      <c r="G608" s="33" t="str">
        <f>IF(INDEX(customer!A$1:I$1001,MATCH(Orders!C608,customer!A$1:A$1001,0),3)=0,"--",INDEX(customer!A$1:I$1001,MATCH(Orders!C608,customer!A$1:A$1001,0),3))</f>
        <v>cverissimogh@theglobeandmail.com</v>
      </c>
      <c r="H608" t="str">
        <f>INDEX(customer!A$1:I$1001,MATCH(Orders!C608,customer!A$1:A$1001,0),7)</f>
        <v>United Kingdom</v>
      </c>
      <c r="I608" t="str">
        <f>INDEX(product!$A$1:$G$49,MATCH(Orders!D608,product!$A$1:$A$49,0),2)</f>
        <v>Lib</v>
      </c>
      <c r="J608" t="str">
        <f t="shared" si="36"/>
        <v>Liberica</v>
      </c>
      <c r="K608" s="11" t="str">
        <f>INDEX(product!$A$1:$G$49,MATCH(Orders!D608,product!$A$1:$A$49,0),3)</f>
        <v>L</v>
      </c>
      <c r="L608" t="str">
        <f t="shared" si="37"/>
        <v>Light</v>
      </c>
      <c r="M608" s="4">
        <f>INDEX(product!$A$1:$G$49,MATCH(Orders!D608,product!$A$1:$A$49,0),4)</f>
        <v>2.5</v>
      </c>
      <c r="N608" s="5">
        <f>INDEX(product!$A$1:$G$49,MATCH(Orders!D608,product!$A$1:$A$49,0),5)</f>
        <v>36.454999999999998</v>
      </c>
      <c r="O608" s="5">
        <f t="shared" si="39"/>
        <v>109.36499999999999</v>
      </c>
      <c r="P608" s="11">
        <f t="shared" si="38"/>
        <v>1</v>
      </c>
      <c r="Q608" s="11"/>
      <c r="XFD608" s="35" t="s">
        <v>1942</v>
      </c>
    </row>
    <row r="609" spans="1:17 16384:16384" x14ac:dyDescent="0.25">
      <c r="A609" s="1" t="s">
        <v>1199</v>
      </c>
      <c r="B609" s="3">
        <v>44640</v>
      </c>
      <c r="C609" s="1" t="s">
        <v>1200</v>
      </c>
      <c r="D609" t="s">
        <v>64</v>
      </c>
      <c r="E609" s="13">
        <v>1</v>
      </c>
      <c r="F609" t="str">
        <f>INDEX(customer!A$1:I$1001,MATCH(Orders!C609,customer!A$1:A$1001,0),2)</f>
        <v>Laurence Ellingham</v>
      </c>
      <c r="G609" s="33" t="str">
        <f>IF(INDEX(customer!A$1:I$1001,MATCH(Orders!C609,customer!A$1:A$1001,0),3)=0,"--",INDEX(customer!A$1:I$1001,MATCH(Orders!C609,customer!A$1:A$1001,0),3))</f>
        <v>lellinghamgv@sciencedaily.com</v>
      </c>
      <c r="H609" t="str">
        <f>INDEX(customer!A$1:I$1001,MATCH(Orders!C609,customer!A$1:A$1001,0),7)</f>
        <v>United States</v>
      </c>
      <c r="I609" t="str">
        <f>INDEX(product!$A$1:$G$49,MATCH(Orders!D609,product!$A$1:$A$49,0),2)</f>
        <v>Exc</v>
      </c>
      <c r="J609" t="str">
        <f t="shared" si="36"/>
        <v>Excelsa</v>
      </c>
      <c r="K609" s="11" t="str">
        <f>INDEX(product!$A$1:$G$49,MATCH(Orders!D609,product!$A$1:$A$49,0),3)</f>
        <v>D</v>
      </c>
      <c r="L609" t="str">
        <f t="shared" si="37"/>
        <v>Dark</v>
      </c>
      <c r="M609" s="4">
        <f>INDEX(product!$A$1:$G$49,MATCH(Orders!D609,product!$A$1:$A$49,0),4)</f>
        <v>0.2</v>
      </c>
      <c r="N609" s="5">
        <f>INDEX(product!$A$1:$G$49,MATCH(Orders!D609,product!$A$1:$A$49,0),5)</f>
        <v>3.645</v>
      </c>
      <c r="O609" s="5">
        <f t="shared" si="39"/>
        <v>3.645</v>
      </c>
      <c r="P609" s="11">
        <f t="shared" si="38"/>
        <v>1</v>
      </c>
      <c r="Q609" s="11"/>
      <c r="XFD609" s="35" t="s">
        <v>1942</v>
      </c>
    </row>
    <row r="610" spans="1:17 16384:16384" x14ac:dyDescent="0.25">
      <c r="A610" s="1" t="s">
        <v>1201</v>
      </c>
      <c r="B610" s="3">
        <v>44608</v>
      </c>
      <c r="C610" s="1" t="s">
        <v>1202</v>
      </c>
      <c r="D610" t="s">
        <v>543</v>
      </c>
      <c r="E610" s="13">
        <v>2</v>
      </c>
      <c r="F610" t="str">
        <f>INDEX(customer!A$1:I$1001,MATCH(Orders!C610,customer!A$1:A$1001,0),2)</f>
        <v>Billy Neiland</v>
      </c>
      <c r="G610" s="33" t="str">
        <f>IF(INDEX(customer!A$1:I$1001,MATCH(Orders!C610,customer!A$1:A$1001,0),3)=0,"--",INDEX(customer!A$1:I$1001,MATCH(Orders!C610,customer!A$1:A$1001,0),3))</f>
        <v>--</v>
      </c>
      <c r="H610" t="str">
        <f>INDEX(customer!A$1:I$1001,MATCH(Orders!C610,customer!A$1:A$1001,0),7)</f>
        <v>United States</v>
      </c>
      <c r="I610" t="str">
        <f>INDEX(product!$A$1:$G$49,MATCH(Orders!D610,product!$A$1:$A$49,0),2)</f>
        <v>Exc</v>
      </c>
      <c r="J610" t="str">
        <f t="shared" si="36"/>
        <v>Excelsa</v>
      </c>
      <c r="K610" s="11" t="str">
        <f>INDEX(product!$A$1:$G$49,MATCH(Orders!D610,product!$A$1:$A$49,0),3)</f>
        <v>D</v>
      </c>
      <c r="L610" t="str">
        <f t="shared" si="37"/>
        <v>Dark</v>
      </c>
      <c r="M610" s="4">
        <f>INDEX(product!$A$1:$G$49,MATCH(Orders!D610,product!$A$1:$A$49,0),4)</f>
        <v>2.5</v>
      </c>
      <c r="N610" s="5">
        <f>INDEX(product!$A$1:$G$49,MATCH(Orders!D610,product!$A$1:$A$49,0),5)</f>
        <v>27.945</v>
      </c>
      <c r="O610" s="5">
        <f t="shared" si="39"/>
        <v>55.89</v>
      </c>
      <c r="P610" s="11">
        <f t="shared" si="38"/>
        <v>0</v>
      </c>
      <c r="Q610" s="11"/>
      <c r="XFD610" s="35" t="s">
        <v>1951</v>
      </c>
    </row>
    <row r="611" spans="1:17 16384:16384" x14ac:dyDescent="0.25">
      <c r="A611" s="1" t="s">
        <v>1203</v>
      </c>
      <c r="B611" s="3">
        <v>44147</v>
      </c>
      <c r="C611" s="1" t="s">
        <v>1204</v>
      </c>
      <c r="D611" t="s">
        <v>90</v>
      </c>
      <c r="E611" s="13">
        <v>6</v>
      </c>
      <c r="F611" t="str">
        <f>INDEX(customer!A$1:I$1001,MATCH(Orders!C611,customer!A$1:A$1001,0),2)</f>
        <v>Ancell Fendt</v>
      </c>
      <c r="G611" s="33" t="str">
        <f>IF(INDEX(customer!A$1:I$1001,MATCH(Orders!C611,customer!A$1:A$1001,0),3)=0,"--",INDEX(customer!A$1:I$1001,MATCH(Orders!C611,customer!A$1:A$1001,0),3))</f>
        <v>afendtgx@forbes.com</v>
      </c>
      <c r="H611" t="str">
        <f>INDEX(customer!A$1:I$1001,MATCH(Orders!C611,customer!A$1:A$1001,0),7)</f>
        <v>United States</v>
      </c>
      <c r="I611" t="str">
        <f>INDEX(product!$A$1:$G$49,MATCH(Orders!D611,product!$A$1:$A$49,0),2)</f>
        <v>Lib</v>
      </c>
      <c r="J611" t="str">
        <f t="shared" si="36"/>
        <v>Liberica</v>
      </c>
      <c r="K611" s="11" t="str">
        <f>INDEX(product!$A$1:$G$49,MATCH(Orders!D611,product!$A$1:$A$49,0),3)</f>
        <v>M</v>
      </c>
      <c r="L611" t="str">
        <f t="shared" si="37"/>
        <v>Medium</v>
      </c>
      <c r="M611" s="4">
        <f>INDEX(product!$A$1:$G$49,MATCH(Orders!D611,product!$A$1:$A$49,0),4)</f>
        <v>0.2</v>
      </c>
      <c r="N611" s="5">
        <f>INDEX(product!$A$1:$G$49,MATCH(Orders!D611,product!$A$1:$A$49,0),5)</f>
        <v>4.3650000000000002</v>
      </c>
      <c r="O611" s="5">
        <f t="shared" si="39"/>
        <v>26.19</v>
      </c>
      <c r="P611" s="11">
        <f t="shared" si="38"/>
        <v>1</v>
      </c>
      <c r="Q611" s="11"/>
      <c r="XFD611" s="35" t="s">
        <v>1942</v>
      </c>
    </row>
    <row r="612" spans="1:17 16384:16384" x14ac:dyDescent="0.25">
      <c r="A612" s="1" t="s">
        <v>1205</v>
      </c>
      <c r="B612" s="3">
        <v>43743</v>
      </c>
      <c r="C612" s="1" t="s">
        <v>1206</v>
      </c>
      <c r="D612" t="s">
        <v>15</v>
      </c>
      <c r="E612" s="13">
        <v>4</v>
      </c>
      <c r="F612" t="str">
        <f>INDEX(customer!A$1:I$1001,MATCH(Orders!C612,customer!A$1:A$1001,0),2)</f>
        <v>Angelia Cleyburn</v>
      </c>
      <c r="G612" s="33" t="str">
        <f>IF(INDEX(customer!A$1:I$1001,MATCH(Orders!C612,customer!A$1:A$1001,0),3)=0,"--",INDEX(customer!A$1:I$1001,MATCH(Orders!C612,customer!A$1:A$1001,0),3))</f>
        <v>acleyburngy@lycos.com</v>
      </c>
      <c r="H612" t="str">
        <f>INDEX(customer!A$1:I$1001,MATCH(Orders!C612,customer!A$1:A$1001,0),7)</f>
        <v>United States</v>
      </c>
      <c r="I612" t="str">
        <f>INDEX(product!$A$1:$G$49,MATCH(Orders!D612,product!$A$1:$A$49,0),2)</f>
        <v>Rob</v>
      </c>
      <c r="J612" t="str">
        <f t="shared" si="36"/>
        <v>Robusta</v>
      </c>
      <c r="K612" s="11" t="str">
        <f>INDEX(product!$A$1:$G$49,MATCH(Orders!D612,product!$A$1:$A$49,0),3)</f>
        <v>M</v>
      </c>
      <c r="L612" t="str">
        <f t="shared" si="37"/>
        <v>Medium</v>
      </c>
      <c r="M612" s="4">
        <f>INDEX(product!$A$1:$G$49,MATCH(Orders!D612,product!$A$1:$A$49,0),4)</f>
        <v>1</v>
      </c>
      <c r="N612" s="5">
        <f>INDEX(product!$A$1:$G$49,MATCH(Orders!D612,product!$A$1:$A$49,0),5)</f>
        <v>9.9499999999999993</v>
      </c>
      <c r="O612" s="5">
        <f t="shared" si="39"/>
        <v>39.799999999999997</v>
      </c>
      <c r="P612" s="11">
        <f t="shared" si="38"/>
        <v>0</v>
      </c>
      <c r="Q612" s="11"/>
      <c r="XFD612" s="35" t="s">
        <v>1951</v>
      </c>
    </row>
    <row r="613" spans="1:17 16384:16384" x14ac:dyDescent="0.25">
      <c r="A613" s="1" t="s">
        <v>1207</v>
      </c>
      <c r="B613" s="3">
        <v>43739</v>
      </c>
      <c r="C613" s="1" t="s">
        <v>1208</v>
      </c>
      <c r="D613" t="s">
        <v>43</v>
      </c>
      <c r="E613" s="13">
        <v>2</v>
      </c>
      <c r="F613" t="str">
        <f>INDEX(customer!A$1:I$1001,MATCH(Orders!C613,customer!A$1:A$1001,0),2)</f>
        <v>Temple Castiglione</v>
      </c>
      <c r="G613" s="33" t="str">
        <f>IF(INDEX(customer!A$1:I$1001,MATCH(Orders!C613,customer!A$1:A$1001,0),3)=0,"--",INDEX(customer!A$1:I$1001,MATCH(Orders!C613,customer!A$1:A$1001,0),3))</f>
        <v>tcastiglionegz@xing.com</v>
      </c>
      <c r="H613" t="str">
        <f>INDEX(customer!A$1:I$1001,MATCH(Orders!C613,customer!A$1:A$1001,0),7)</f>
        <v>United States</v>
      </c>
      <c r="I613" t="str">
        <f>INDEX(product!$A$1:$G$49,MATCH(Orders!D613,product!$A$1:$A$49,0),2)</f>
        <v>Exc</v>
      </c>
      <c r="J613" t="str">
        <f t="shared" si="36"/>
        <v>Excelsa</v>
      </c>
      <c r="K613" s="11" t="str">
        <f>INDEX(product!$A$1:$G$49,MATCH(Orders!D613,product!$A$1:$A$49,0),3)</f>
        <v>L</v>
      </c>
      <c r="L613" t="str">
        <f t="shared" si="37"/>
        <v>Light</v>
      </c>
      <c r="M613" s="4">
        <f>INDEX(product!$A$1:$G$49,MATCH(Orders!D613,product!$A$1:$A$49,0),4)</f>
        <v>2.5</v>
      </c>
      <c r="N613" s="5">
        <f>INDEX(product!$A$1:$G$49,MATCH(Orders!D613,product!$A$1:$A$49,0),5)</f>
        <v>34.154999999999994</v>
      </c>
      <c r="O613" s="5">
        <f t="shared" si="39"/>
        <v>68.309999999999988</v>
      </c>
      <c r="P613" s="11">
        <f t="shared" si="38"/>
        <v>0</v>
      </c>
      <c r="Q613" s="11"/>
      <c r="XFD613" s="35" t="s">
        <v>1951</v>
      </c>
    </row>
    <row r="614" spans="1:17 16384:16384" x14ac:dyDescent="0.25">
      <c r="A614" s="1" t="s">
        <v>1209</v>
      </c>
      <c r="B614" s="3">
        <v>43896</v>
      </c>
      <c r="C614" s="1" t="s">
        <v>1210</v>
      </c>
      <c r="D614" t="s">
        <v>57</v>
      </c>
      <c r="E614" s="13">
        <v>4</v>
      </c>
      <c r="F614" t="str">
        <f>INDEX(customer!A$1:I$1001,MATCH(Orders!C614,customer!A$1:A$1001,0),2)</f>
        <v>Betti Lacasa</v>
      </c>
      <c r="G614" s="33" t="str">
        <f>IF(INDEX(customer!A$1:I$1001,MATCH(Orders!C614,customer!A$1:A$1001,0),3)=0,"--",INDEX(customer!A$1:I$1001,MATCH(Orders!C614,customer!A$1:A$1001,0),3))</f>
        <v>--</v>
      </c>
      <c r="H614" t="str">
        <f>INDEX(customer!A$1:I$1001,MATCH(Orders!C614,customer!A$1:A$1001,0),7)</f>
        <v>Ireland</v>
      </c>
      <c r="I614" t="str">
        <f>INDEX(product!$A$1:$G$49,MATCH(Orders!D614,product!$A$1:$A$49,0),2)</f>
        <v>Ara</v>
      </c>
      <c r="J614" t="str">
        <f t="shared" si="36"/>
        <v>Arabica</v>
      </c>
      <c r="K614" s="11" t="str">
        <f>INDEX(product!$A$1:$G$49,MATCH(Orders!D614,product!$A$1:$A$49,0),3)</f>
        <v>M</v>
      </c>
      <c r="L614" t="str">
        <f t="shared" si="37"/>
        <v>Medium</v>
      </c>
      <c r="M614" s="4">
        <f>INDEX(product!$A$1:$G$49,MATCH(Orders!D614,product!$A$1:$A$49,0),4)</f>
        <v>0.2</v>
      </c>
      <c r="N614" s="5">
        <f>INDEX(product!$A$1:$G$49,MATCH(Orders!D614,product!$A$1:$A$49,0),5)</f>
        <v>3.375</v>
      </c>
      <c r="O614" s="5">
        <f t="shared" si="39"/>
        <v>13.5</v>
      </c>
      <c r="P614" s="11">
        <f t="shared" si="38"/>
        <v>0</v>
      </c>
      <c r="Q614" s="11"/>
      <c r="XFD614" s="35" t="s">
        <v>1951</v>
      </c>
    </row>
    <row r="615" spans="1:17 16384:16384" x14ac:dyDescent="0.25">
      <c r="A615" s="1" t="s">
        <v>1211</v>
      </c>
      <c r="B615" s="3">
        <v>43761</v>
      </c>
      <c r="C615" s="1" t="s">
        <v>1212</v>
      </c>
      <c r="D615" t="s">
        <v>35</v>
      </c>
      <c r="E615" s="13">
        <v>1</v>
      </c>
      <c r="F615" t="str">
        <f>INDEX(customer!A$1:I$1001,MATCH(Orders!C615,customer!A$1:A$1001,0),2)</f>
        <v>Gunilla Lynch</v>
      </c>
      <c r="G615" s="33" t="str">
        <f>IF(INDEX(customer!A$1:I$1001,MATCH(Orders!C615,customer!A$1:A$1001,0),3)=0,"--",INDEX(customer!A$1:I$1001,MATCH(Orders!C615,customer!A$1:A$1001,0),3))</f>
        <v>--</v>
      </c>
      <c r="H615" t="str">
        <f>INDEX(customer!A$1:I$1001,MATCH(Orders!C615,customer!A$1:A$1001,0),7)</f>
        <v>United States</v>
      </c>
      <c r="I615" t="str">
        <f>INDEX(product!$A$1:$G$49,MATCH(Orders!D615,product!$A$1:$A$49,0),2)</f>
        <v>Rob</v>
      </c>
      <c r="J615" t="str">
        <f t="shared" si="36"/>
        <v>Robusta</v>
      </c>
      <c r="K615" s="11" t="str">
        <f>INDEX(product!$A$1:$G$49,MATCH(Orders!D615,product!$A$1:$A$49,0),3)</f>
        <v>M</v>
      </c>
      <c r="L615" t="str">
        <f t="shared" si="37"/>
        <v>Medium</v>
      </c>
      <c r="M615" s="4">
        <f>INDEX(product!$A$1:$G$49,MATCH(Orders!D615,product!$A$1:$A$49,0),4)</f>
        <v>0.5</v>
      </c>
      <c r="N615" s="5">
        <f>INDEX(product!$A$1:$G$49,MATCH(Orders!D615,product!$A$1:$A$49,0),5)</f>
        <v>5.97</v>
      </c>
      <c r="O615" s="5">
        <f t="shared" si="39"/>
        <v>5.97</v>
      </c>
      <c r="P615" s="11">
        <f t="shared" si="38"/>
        <v>0</v>
      </c>
      <c r="Q615" s="11"/>
      <c r="XFD615" s="35" t="s">
        <v>1951</v>
      </c>
    </row>
    <row r="616" spans="1:17 16384:16384" x14ac:dyDescent="0.25">
      <c r="A616" s="1" t="s">
        <v>1213</v>
      </c>
      <c r="B616" s="3">
        <v>43944</v>
      </c>
      <c r="C616" s="1" t="s">
        <v>1158</v>
      </c>
      <c r="D616" t="s">
        <v>35</v>
      </c>
      <c r="E616" s="13">
        <v>5</v>
      </c>
      <c r="F616" t="str">
        <f>INDEX(customer!A$1:I$1001,MATCH(Orders!C616,customer!A$1:A$1001,0),2)</f>
        <v>Cody Verissimo</v>
      </c>
      <c r="G616" s="33" t="str">
        <f>IF(INDEX(customer!A$1:I$1001,MATCH(Orders!C616,customer!A$1:A$1001,0),3)=0,"--",INDEX(customer!A$1:I$1001,MATCH(Orders!C616,customer!A$1:A$1001,0),3))</f>
        <v>cverissimogh@theglobeandmail.com</v>
      </c>
      <c r="H616" t="str">
        <f>INDEX(customer!A$1:I$1001,MATCH(Orders!C616,customer!A$1:A$1001,0),7)</f>
        <v>United Kingdom</v>
      </c>
      <c r="I616" t="str">
        <f>INDEX(product!$A$1:$G$49,MATCH(Orders!D616,product!$A$1:$A$49,0),2)</f>
        <v>Rob</v>
      </c>
      <c r="J616" t="str">
        <f t="shared" si="36"/>
        <v>Robusta</v>
      </c>
      <c r="K616" s="11" t="str">
        <f>INDEX(product!$A$1:$G$49,MATCH(Orders!D616,product!$A$1:$A$49,0),3)</f>
        <v>M</v>
      </c>
      <c r="L616" t="str">
        <f t="shared" si="37"/>
        <v>Medium</v>
      </c>
      <c r="M616" s="4">
        <f>INDEX(product!$A$1:$G$49,MATCH(Orders!D616,product!$A$1:$A$49,0),4)</f>
        <v>0.5</v>
      </c>
      <c r="N616" s="5">
        <f>INDEX(product!$A$1:$G$49,MATCH(Orders!D616,product!$A$1:$A$49,0),5)</f>
        <v>5.97</v>
      </c>
      <c r="O616" s="5">
        <f t="shared" si="39"/>
        <v>29.849999999999998</v>
      </c>
      <c r="P616" s="11">
        <f t="shared" si="38"/>
        <v>1</v>
      </c>
      <c r="Q616" s="11"/>
      <c r="XFD616" s="35" t="s">
        <v>1942</v>
      </c>
    </row>
    <row r="617" spans="1:17 16384:16384" x14ac:dyDescent="0.25">
      <c r="A617" s="1" t="s">
        <v>1214</v>
      </c>
      <c r="B617" s="3">
        <v>44006</v>
      </c>
      <c r="C617" s="1" t="s">
        <v>1215</v>
      </c>
      <c r="D617" t="s">
        <v>117</v>
      </c>
      <c r="E617" s="13">
        <v>2</v>
      </c>
      <c r="F617" t="str">
        <f>INDEX(customer!A$1:I$1001,MATCH(Orders!C617,customer!A$1:A$1001,0),2)</f>
        <v>Shay Couronne</v>
      </c>
      <c r="G617" s="33" t="str">
        <f>IF(INDEX(customer!A$1:I$1001,MATCH(Orders!C617,customer!A$1:A$1001,0),3)=0,"--",INDEX(customer!A$1:I$1001,MATCH(Orders!C617,customer!A$1:A$1001,0),3))</f>
        <v>scouronneh3@mozilla.org</v>
      </c>
      <c r="H617" t="str">
        <f>INDEX(customer!A$1:I$1001,MATCH(Orders!C617,customer!A$1:A$1001,0),7)</f>
        <v>United States</v>
      </c>
      <c r="I617" t="str">
        <f>INDEX(product!$A$1:$G$49,MATCH(Orders!D617,product!$A$1:$A$49,0),2)</f>
        <v>Lib</v>
      </c>
      <c r="J617" t="str">
        <f t="shared" si="36"/>
        <v>Liberica</v>
      </c>
      <c r="K617" s="11" t="str">
        <f>INDEX(product!$A$1:$G$49,MATCH(Orders!D617,product!$A$1:$A$49,0),3)</f>
        <v>L</v>
      </c>
      <c r="L617" t="str">
        <f t="shared" si="37"/>
        <v>Light</v>
      </c>
      <c r="M617" s="4">
        <f>INDEX(product!$A$1:$G$49,MATCH(Orders!D617,product!$A$1:$A$49,0),4)</f>
        <v>2.5</v>
      </c>
      <c r="N617" s="5">
        <f>INDEX(product!$A$1:$G$49,MATCH(Orders!D617,product!$A$1:$A$49,0),5)</f>
        <v>36.454999999999998</v>
      </c>
      <c r="O617" s="5">
        <f t="shared" si="39"/>
        <v>72.91</v>
      </c>
      <c r="P617" s="11">
        <f t="shared" si="38"/>
        <v>1</v>
      </c>
      <c r="Q617" s="11"/>
      <c r="XFD617" s="35" t="s">
        <v>1942</v>
      </c>
    </row>
    <row r="618" spans="1:17 16384:16384" x14ac:dyDescent="0.25">
      <c r="A618" s="1" t="s">
        <v>1216</v>
      </c>
      <c r="B618" s="3">
        <v>44271</v>
      </c>
      <c r="C618" s="1" t="s">
        <v>1217</v>
      </c>
      <c r="D618" t="s">
        <v>125</v>
      </c>
      <c r="E618" s="13">
        <v>4</v>
      </c>
      <c r="F618" t="str">
        <f>INDEX(customer!A$1:I$1001,MATCH(Orders!C618,customer!A$1:A$1001,0),2)</f>
        <v>Linus Flippelli</v>
      </c>
      <c r="G618" s="33" t="str">
        <f>IF(INDEX(customer!A$1:I$1001,MATCH(Orders!C618,customer!A$1:A$1001,0),3)=0,"--",INDEX(customer!A$1:I$1001,MATCH(Orders!C618,customer!A$1:A$1001,0),3))</f>
        <v>lflippellih4@github.io</v>
      </c>
      <c r="H618" t="str">
        <f>INDEX(customer!A$1:I$1001,MATCH(Orders!C618,customer!A$1:A$1001,0),7)</f>
        <v>United Kingdom</v>
      </c>
      <c r="I618" t="str">
        <f>INDEX(product!$A$1:$G$49,MATCH(Orders!D618,product!$A$1:$A$49,0),2)</f>
        <v>Exc</v>
      </c>
      <c r="J618" t="str">
        <f t="shared" si="36"/>
        <v>Excelsa</v>
      </c>
      <c r="K618" s="11" t="str">
        <f>INDEX(product!$A$1:$G$49,MATCH(Orders!D618,product!$A$1:$A$49,0),3)</f>
        <v>M</v>
      </c>
      <c r="L618" t="str">
        <f t="shared" si="37"/>
        <v>Medium</v>
      </c>
      <c r="M618" s="4">
        <f>INDEX(product!$A$1:$G$49,MATCH(Orders!D618,product!$A$1:$A$49,0),4)</f>
        <v>2.5</v>
      </c>
      <c r="N618" s="5">
        <f>INDEX(product!$A$1:$G$49,MATCH(Orders!D618,product!$A$1:$A$49,0),5)</f>
        <v>31.624999999999996</v>
      </c>
      <c r="O618" s="5">
        <f t="shared" si="39"/>
        <v>126.49999999999999</v>
      </c>
      <c r="P618" s="11">
        <f t="shared" si="38"/>
        <v>0</v>
      </c>
      <c r="Q618" s="11"/>
      <c r="XFD618" s="35" t="s">
        <v>1951</v>
      </c>
    </row>
    <row r="619" spans="1:17 16384:16384" x14ac:dyDescent="0.25">
      <c r="A619" s="1" t="s">
        <v>1218</v>
      </c>
      <c r="B619" s="3">
        <v>43928</v>
      </c>
      <c r="C619" s="1" t="s">
        <v>1219</v>
      </c>
      <c r="D619" t="s">
        <v>210</v>
      </c>
      <c r="E619" s="13">
        <v>1</v>
      </c>
      <c r="F619" t="str">
        <f>INDEX(customer!A$1:I$1001,MATCH(Orders!C619,customer!A$1:A$1001,0),2)</f>
        <v>Rachelle Elizabeth</v>
      </c>
      <c r="G619" s="33" t="str">
        <f>IF(INDEX(customer!A$1:I$1001,MATCH(Orders!C619,customer!A$1:A$1001,0),3)=0,"--",INDEX(customer!A$1:I$1001,MATCH(Orders!C619,customer!A$1:A$1001,0),3))</f>
        <v>relizabethh5@live.com</v>
      </c>
      <c r="H619" t="str">
        <f>INDEX(customer!A$1:I$1001,MATCH(Orders!C619,customer!A$1:A$1001,0),7)</f>
        <v>United States</v>
      </c>
      <c r="I619" t="str">
        <f>INDEX(product!$A$1:$G$49,MATCH(Orders!D619,product!$A$1:$A$49,0),2)</f>
        <v>Lib</v>
      </c>
      <c r="J619" t="str">
        <f t="shared" si="36"/>
        <v>Liberica</v>
      </c>
      <c r="K619" s="11" t="str">
        <f>INDEX(product!$A$1:$G$49,MATCH(Orders!D619,product!$A$1:$A$49,0),3)</f>
        <v>M</v>
      </c>
      <c r="L619" t="str">
        <f t="shared" si="37"/>
        <v>Medium</v>
      </c>
      <c r="M619" s="4">
        <f>INDEX(product!$A$1:$G$49,MATCH(Orders!D619,product!$A$1:$A$49,0),4)</f>
        <v>2.5</v>
      </c>
      <c r="N619" s="5">
        <f>INDEX(product!$A$1:$G$49,MATCH(Orders!D619,product!$A$1:$A$49,0),5)</f>
        <v>33.464999999999996</v>
      </c>
      <c r="O619" s="5">
        <f t="shared" si="39"/>
        <v>33.464999999999996</v>
      </c>
      <c r="P619" s="11">
        <f t="shared" si="38"/>
        <v>0</v>
      </c>
      <c r="Q619" s="11"/>
      <c r="XFD619" s="35" t="s">
        <v>1951</v>
      </c>
    </row>
    <row r="620" spans="1:17 16384:16384" x14ac:dyDescent="0.25">
      <c r="A620" s="1" t="s">
        <v>1220</v>
      </c>
      <c r="B620" s="3">
        <v>44469</v>
      </c>
      <c r="C620" s="1" t="s">
        <v>1221</v>
      </c>
      <c r="D620" t="s">
        <v>258</v>
      </c>
      <c r="E620" s="13">
        <v>6</v>
      </c>
      <c r="F620" t="str">
        <f>INDEX(customer!A$1:I$1001,MATCH(Orders!C620,customer!A$1:A$1001,0),2)</f>
        <v>Innis Renhard</v>
      </c>
      <c r="G620" s="33" t="str">
        <f>IF(INDEX(customer!A$1:I$1001,MATCH(Orders!C620,customer!A$1:A$1001,0),3)=0,"--",INDEX(customer!A$1:I$1001,MATCH(Orders!C620,customer!A$1:A$1001,0),3))</f>
        <v>irenhardh6@i2i.jp</v>
      </c>
      <c r="H620" t="str">
        <f>INDEX(customer!A$1:I$1001,MATCH(Orders!C620,customer!A$1:A$1001,0),7)</f>
        <v>United States</v>
      </c>
      <c r="I620" t="str">
        <f>INDEX(product!$A$1:$G$49,MATCH(Orders!D620,product!$A$1:$A$49,0),2)</f>
        <v>Exc</v>
      </c>
      <c r="J620" t="str">
        <f t="shared" si="36"/>
        <v>Excelsa</v>
      </c>
      <c r="K620" s="11" t="str">
        <f>INDEX(product!$A$1:$G$49,MATCH(Orders!D620,product!$A$1:$A$49,0),3)</f>
        <v>D</v>
      </c>
      <c r="L620" t="str">
        <f t="shared" si="37"/>
        <v>Dark</v>
      </c>
      <c r="M620" s="4">
        <f>INDEX(product!$A$1:$G$49,MATCH(Orders!D620,product!$A$1:$A$49,0),4)</f>
        <v>1</v>
      </c>
      <c r="N620" s="5">
        <f>INDEX(product!$A$1:$G$49,MATCH(Orders!D620,product!$A$1:$A$49,0),5)</f>
        <v>12.15</v>
      </c>
      <c r="O620" s="5">
        <f t="shared" si="39"/>
        <v>72.900000000000006</v>
      </c>
      <c r="P620" s="11">
        <f t="shared" si="38"/>
        <v>1</v>
      </c>
      <c r="Q620" s="11"/>
      <c r="XFD620" s="35" t="s">
        <v>1942</v>
      </c>
    </row>
    <row r="621" spans="1:17 16384:16384" x14ac:dyDescent="0.25">
      <c r="A621" s="1" t="s">
        <v>1222</v>
      </c>
      <c r="B621" s="3">
        <v>44682</v>
      </c>
      <c r="C621" s="1" t="s">
        <v>1223</v>
      </c>
      <c r="D621" t="s">
        <v>136</v>
      </c>
      <c r="E621" s="13">
        <v>2</v>
      </c>
      <c r="F621" t="str">
        <f>INDEX(customer!A$1:I$1001,MATCH(Orders!C621,customer!A$1:A$1001,0),2)</f>
        <v>Winne Roche</v>
      </c>
      <c r="G621" s="33" t="str">
        <f>IF(INDEX(customer!A$1:I$1001,MATCH(Orders!C621,customer!A$1:A$1001,0),3)=0,"--",INDEX(customer!A$1:I$1001,MATCH(Orders!C621,customer!A$1:A$1001,0),3))</f>
        <v>wrocheh7@xinhuanet.com</v>
      </c>
      <c r="H621" t="str">
        <f>INDEX(customer!A$1:I$1001,MATCH(Orders!C621,customer!A$1:A$1001,0),7)</f>
        <v>United States</v>
      </c>
      <c r="I621" t="str">
        <f>INDEX(product!$A$1:$G$49,MATCH(Orders!D621,product!$A$1:$A$49,0),2)</f>
        <v>Lib</v>
      </c>
      <c r="J621" t="str">
        <f t="shared" si="36"/>
        <v>Liberica</v>
      </c>
      <c r="K621" s="11" t="str">
        <f>INDEX(product!$A$1:$G$49,MATCH(Orders!D621,product!$A$1:$A$49,0),3)</f>
        <v>D</v>
      </c>
      <c r="L621" t="str">
        <f t="shared" si="37"/>
        <v>Dark</v>
      </c>
      <c r="M621" s="4">
        <f>INDEX(product!$A$1:$G$49,MATCH(Orders!D621,product!$A$1:$A$49,0),4)</f>
        <v>0.5</v>
      </c>
      <c r="N621" s="5">
        <f>INDEX(product!$A$1:$G$49,MATCH(Orders!D621,product!$A$1:$A$49,0),5)</f>
        <v>7.77</v>
      </c>
      <c r="O621" s="5">
        <f t="shared" si="39"/>
        <v>15.54</v>
      </c>
      <c r="P621" s="11">
        <f t="shared" si="38"/>
        <v>1</v>
      </c>
      <c r="Q621" s="11"/>
      <c r="XFD621" s="35" t="s">
        <v>1942</v>
      </c>
    </row>
    <row r="622" spans="1:17 16384:16384" x14ac:dyDescent="0.25">
      <c r="A622" s="1" t="s">
        <v>1224</v>
      </c>
      <c r="B622" s="3">
        <v>44217</v>
      </c>
      <c r="C622" s="1" t="s">
        <v>1225</v>
      </c>
      <c r="D622" t="s">
        <v>57</v>
      </c>
      <c r="E622" s="13">
        <v>6</v>
      </c>
      <c r="F622" t="str">
        <f>INDEX(customer!A$1:I$1001,MATCH(Orders!C622,customer!A$1:A$1001,0),2)</f>
        <v>Linn Alaway</v>
      </c>
      <c r="G622" s="33" t="str">
        <f>IF(INDEX(customer!A$1:I$1001,MATCH(Orders!C622,customer!A$1:A$1001,0),3)=0,"--",INDEX(customer!A$1:I$1001,MATCH(Orders!C622,customer!A$1:A$1001,0),3))</f>
        <v>lalawayhh@weather.com</v>
      </c>
      <c r="H622" t="str">
        <f>INDEX(customer!A$1:I$1001,MATCH(Orders!C622,customer!A$1:A$1001,0),7)</f>
        <v>United States</v>
      </c>
      <c r="I622" t="str">
        <f>INDEX(product!$A$1:$G$49,MATCH(Orders!D622,product!$A$1:$A$49,0),2)</f>
        <v>Ara</v>
      </c>
      <c r="J622" t="str">
        <f t="shared" si="36"/>
        <v>Arabica</v>
      </c>
      <c r="K622" s="11" t="str">
        <f>INDEX(product!$A$1:$G$49,MATCH(Orders!D622,product!$A$1:$A$49,0),3)</f>
        <v>M</v>
      </c>
      <c r="L622" t="str">
        <f t="shared" si="37"/>
        <v>Medium</v>
      </c>
      <c r="M622" s="4">
        <f>INDEX(product!$A$1:$G$49,MATCH(Orders!D622,product!$A$1:$A$49,0),4)</f>
        <v>0.2</v>
      </c>
      <c r="N622" s="5">
        <f>INDEX(product!$A$1:$G$49,MATCH(Orders!D622,product!$A$1:$A$49,0),5)</f>
        <v>3.375</v>
      </c>
      <c r="O622" s="5">
        <f t="shared" si="39"/>
        <v>20.25</v>
      </c>
      <c r="P622" s="11">
        <f t="shared" si="38"/>
        <v>0</v>
      </c>
      <c r="Q622" s="11"/>
      <c r="XFD622" s="35" t="s">
        <v>1951</v>
      </c>
    </row>
    <row r="623" spans="1:17 16384:16384" x14ac:dyDescent="0.25">
      <c r="A623" s="1" t="s">
        <v>1226</v>
      </c>
      <c r="B623" s="3">
        <v>44006</v>
      </c>
      <c r="C623" s="1" t="s">
        <v>1227</v>
      </c>
      <c r="D623" t="s">
        <v>19</v>
      </c>
      <c r="E623" s="13">
        <v>6</v>
      </c>
      <c r="F623" t="str">
        <f>INDEX(customer!A$1:I$1001,MATCH(Orders!C623,customer!A$1:A$1001,0),2)</f>
        <v>Cordy Odgaard</v>
      </c>
      <c r="G623" s="33" t="str">
        <f>IF(INDEX(customer!A$1:I$1001,MATCH(Orders!C623,customer!A$1:A$1001,0),3)=0,"--",INDEX(customer!A$1:I$1001,MATCH(Orders!C623,customer!A$1:A$1001,0),3))</f>
        <v>codgaardh9@nsw.gov.au</v>
      </c>
      <c r="H623" t="str">
        <f>INDEX(customer!A$1:I$1001,MATCH(Orders!C623,customer!A$1:A$1001,0),7)</f>
        <v>United States</v>
      </c>
      <c r="I623" t="str">
        <f>INDEX(product!$A$1:$G$49,MATCH(Orders!D623,product!$A$1:$A$49,0),2)</f>
        <v>Ara</v>
      </c>
      <c r="J623" t="str">
        <f t="shared" si="36"/>
        <v>Arabica</v>
      </c>
      <c r="K623" s="11" t="str">
        <f>INDEX(product!$A$1:$G$49,MATCH(Orders!D623,product!$A$1:$A$49,0),3)</f>
        <v>L</v>
      </c>
      <c r="L623" t="str">
        <f t="shared" si="37"/>
        <v>Light</v>
      </c>
      <c r="M623" s="4">
        <f>INDEX(product!$A$1:$G$49,MATCH(Orders!D623,product!$A$1:$A$49,0),4)</f>
        <v>1</v>
      </c>
      <c r="N623" s="5">
        <f>INDEX(product!$A$1:$G$49,MATCH(Orders!D623,product!$A$1:$A$49,0),5)</f>
        <v>12.95</v>
      </c>
      <c r="O623" s="5">
        <f t="shared" si="39"/>
        <v>77.699999999999989</v>
      </c>
      <c r="P623" s="11">
        <f t="shared" si="38"/>
        <v>0</v>
      </c>
      <c r="Q623" s="11"/>
      <c r="XFD623" s="35" t="s">
        <v>1951</v>
      </c>
    </row>
    <row r="624" spans="1:17 16384:16384" x14ac:dyDescent="0.25">
      <c r="A624" s="1" t="s">
        <v>1228</v>
      </c>
      <c r="B624" s="3">
        <v>43527</v>
      </c>
      <c r="C624" s="1" t="s">
        <v>1229</v>
      </c>
      <c r="D624" t="s">
        <v>210</v>
      </c>
      <c r="E624" s="13">
        <v>4</v>
      </c>
      <c r="F624" t="str">
        <f>INDEX(customer!A$1:I$1001,MATCH(Orders!C624,customer!A$1:A$1001,0),2)</f>
        <v>Bertine Byrd</v>
      </c>
      <c r="G624" s="33" t="str">
        <f>IF(INDEX(customer!A$1:I$1001,MATCH(Orders!C624,customer!A$1:A$1001,0),3)=0,"--",INDEX(customer!A$1:I$1001,MATCH(Orders!C624,customer!A$1:A$1001,0),3))</f>
        <v>bbyrdha@4shared.com</v>
      </c>
      <c r="H624" t="str">
        <f>INDEX(customer!A$1:I$1001,MATCH(Orders!C624,customer!A$1:A$1001,0),7)</f>
        <v>United States</v>
      </c>
      <c r="I624" t="str">
        <f>INDEX(product!$A$1:$G$49,MATCH(Orders!D624,product!$A$1:$A$49,0),2)</f>
        <v>Lib</v>
      </c>
      <c r="J624" t="str">
        <f t="shared" si="36"/>
        <v>Liberica</v>
      </c>
      <c r="K624" s="11" t="str">
        <f>INDEX(product!$A$1:$G$49,MATCH(Orders!D624,product!$A$1:$A$49,0),3)</f>
        <v>M</v>
      </c>
      <c r="L624" t="str">
        <f t="shared" si="37"/>
        <v>Medium</v>
      </c>
      <c r="M624" s="4">
        <f>INDEX(product!$A$1:$G$49,MATCH(Orders!D624,product!$A$1:$A$49,0),4)</f>
        <v>2.5</v>
      </c>
      <c r="N624" s="5">
        <f>INDEX(product!$A$1:$G$49,MATCH(Orders!D624,product!$A$1:$A$49,0),5)</f>
        <v>33.464999999999996</v>
      </c>
      <c r="O624" s="5">
        <f t="shared" si="39"/>
        <v>133.85999999999999</v>
      </c>
      <c r="P624" s="11">
        <f t="shared" si="38"/>
        <v>0</v>
      </c>
      <c r="Q624" s="11"/>
      <c r="XFD624" s="35" t="s">
        <v>1951</v>
      </c>
    </row>
    <row r="625" spans="1:17 16384:16384" x14ac:dyDescent="0.25">
      <c r="A625" s="1" t="s">
        <v>1230</v>
      </c>
      <c r="B625" s="3">
        <v>44224</v>
      </c>
      <c r="C625" s="1" t="s">
        <v>1231</v>
      </c>
      <c r="D625" t="s">
        <v>258</v>
      </c>
      <c r="E625" s="13">
        <v>1</v>
      </c>
      <c r="F625" t="str">
        <f>INDEX(customer!A$1:I$1001,MATCH(Orders!C625,customer!A$1:A$1001,0),2)</f>
        <v>Nelie Garnson</v>
      </c>
      <c r="G625" s="33" t="str">
        <f>IF(INDEX(customer!A$1:I$1001,MATCH(Orders!C625,customer!A$1:A$1001,0),3)=0,"--",INDEX(customer!A$1:I$1001,MATCH(Orders!C625,customer!A$1:A$1001,0),3))</f>
        <v>--</v>
      </c>
      <c r="H625" t="str">
        <f>INDEX(customer!A$1:I$1001,MATCH(Orders!C625,customer!A$1:A$1001,0),7)</f>
        <v>United Kingdom</v>
      </c>
      <c r="I625" t="str">
        <f>INDEX(product!$A$1:$G$49,MATCH(Orders!D625,product!$A$1:$A$49,0),2)</f>
        <v>Exc</v>
      </c>
      <c r="J625" t="str">
        <f t="shared" si="36"/>
        <v>Excelsa</v>
      </c>
      <c r="K625" s="11" t="str">
        <f>INDEX(product!$A$1:$G$49,MATCH(Orders!D625,product!$A$1:$A$49,0),3)</f>
        <v>D</v>
      </c>
      <c r="L625" t="str">
        <f t="shared" si="37"/>
        <v>Dark</v>
      </c>
      <c r="M625" s="4">
        <f>INDEX(product!$A$1:$G$49,MATCH(Orders!D625,product!$A$1:$A$49,0),4)</f>
        <v>1</v>
      </c>
      <c r="N625" s="5">
        <f>INDEX(product!$A$1:$G$49,MATCH(Orders!D625,product!$A$1:$A$49,0),5)</f>
        <v>12.15</v>
      </c>
      <c r="O625" s="5">
        <f t="shared" si="39"/>
        <v>12.15</v>
      </c>
      <c r="P625" s="11">
        <f t="shared" si="38"/>
        <v>0</v>
      </c>
      <c r="Q625" s="11"/>
      <c r="XFD625" s="35" t="s">
        <v>1951</v>
      </c>
    </row>
    <row r="626" spans="1:17 16384:16384" x14ac:dyDescent="0.25">
      <c r="A626" s="1" t="s">
        <v>1232</v>
      </c>
      <c r="B626" s="3">
        <v>44010</v>
      </c>
      <c r="C626" s="1" t="s">
        <v>1233</v>
      </c>
      <c r="D626" t="s">
        <v>125</v>
      </c>
      <c r="E626" s="13">
        <v>2</v>
      </c>
      <c r="F626" t="str">
        <f>INDEX(customer!A$1:I$1001,MATCH(Orders!C626,customer!A$1:A$1001,0),2)</f>
        <v>Dianne Chardin</v>
      </c>
      <c r="G626" s="33" t="str">
        <f>IF(INDEX(customer!A$1:I$1001,MATCH(Orders!C626,customer!A$1:A$1001,0),3)=0,"--",INDEX(customer!A$1:I$1001,MATCH(Orders!C626,customer!A$1:A$1001,0),3))</f>
        <v>dchardinhc@nhs.uk</v>
      </c>
      <c r="H626" t="str">
        <f>INDEX(customer!A$1:I$1001,MATCH(Orders!C626,customer!A$1:A$1001,0),7)</f>
        <v>Ireland</v>
      </c>
      <c r="I626" t="str">
        <f>INDEX(product!$A$1:$G$49,MATCH(Orders!D626,product!$A$1:$A$49,0),2)</f>
        <v>Exc</v>
      </c>
      <c r="J626" t="str">
        <f t="shared" si="36"/>
        <v>Excelsa</v>
      </c>
      <c r="K626" s="11" t="str">
        <f>INDEX(product!$A$1:$G$49,MATCH(Orders!D626,product!$A$1:$A$49,0),3)</f>
        <v>M</v>
      </c>
      <c r="L626" t="str">
        <f t="shared" si="37"/>
        <v>Medium</v>
      </c>
      <c r="M626" s="4">
        <f>INDEX(product!$A$1:$G$49,MATCH(Orders!D626,product!$A$1:$A$49,0),4)</f>
        <v>2.5</v>
      </c>
      <c r="N626" s="5">
        <f>INDEX(product!$A$1:$G$49,MATCH(Orders!D626,product!$A$1:$A$49,0),5)</f>
        <v>31.624999999999996</v>
      </c>
      <c r="O626" s="5">
        <f t="shared" si="39"/>
        <v>63.249999999999993</v>
      </c>
      <c r="P626" s="11">
        <f t="shared" si="38"/>
        <v>1</v>
      </c>
      <c r="Q626" s="11"/>
      <c r="XFD626" s="35" t="s">
        <v>1942</v>
      </c>
    </row>
    <row r="627" spans="1:17 16384:16384" x14ac:dyDescent="0.25">
      <c r="A627" s="1" t="s">
        <v>1234</v>
      </c>
      <c r="B627" s="3">
        <v>44017</v>
      </c>
      <c r="C627" s="1" t="s">
        <v>1235</v>
      </c>
      <c r="D627" t="s">
        <v>170</v>
      </c>
      <c r="E627" s="13">
        <v>5</v>
      </c>
      <c r="F627" t="str">
        <f>INDEX(customer!A$1:I$1001,MATCH(Orders!C627,customer!A$1:A$1001,0),2)</f>
        <v>Hailee Radbone</v>
      </c>
      <c r="G627" s="33" t="str">
        <f>IF(INDEX(customer!A$1:I$1001,MATCH(Orders!C627,customer!A$1:A$1001,0),3)=0,"--",INDEX(customer!A$1:I$1001,MATCH(Orders!C627,customer!A$1:A$1001,0),3))</f>
        <v>hradbonehd@newsvine.com</v>
      </c>
      <c r="H627" t="str">
        <f>INDEX(customer!A$1:I$1001,MATCH(Orders!C627,customer!A$1:A$1001,0),7)</f>
        <v>United States</v>
      </c>
      <c r="I627" t="str">
        <f>INDEX(product!$A$1:$G$49,MATCH(Orders!D627,product!$A$1:$A$49,0),2)</f>
        <v>Rob</v>
      </c>
      <c r="J627" t="str">
        <f t="shared" si="36"/>
        <v>Robusta</v>
      </c>
      <c r="K627" s="11" t="str">
        <f>INDEX(product!$A$1:$G$49,MATCH(Orders!D627,product!$A$1:$A$49,0),3)</f>
        <v>L</v>
      </c>
      <c r="L627" t="str">
        <f t="shared" si="37"/>
        <v>Light</v>
      </c>
      <c r="M627" s="4">
        <f>INDEX(product!$A$1:$G$49,MATCH(Orders!D627,product!$A$1:$A$49,0),4)</f>
        <v>0.5</v>
      </c>
      <c r="N627" s="5">
        <f>INDEX(product!$A$1:$G$49,MATCH(Orders!D627,product!$A$1:$A$49,0),5)</f>
        <v>7.169999999999999</v>
      </c>
      <c r="O627" s="5">
        <f t="shared" si="39"/>
        <v>35.849999999999994</v>
      </c>
      <c r="P627" s="11">
        <f t="shared" si="38"/>
        <v>0</v>
      </c>
      <c r="Q627" s="11"/>
      <c r="XFD627" s="35" t="s">
        <v>1951</v>
      </c>
    </row>
    <row r="628" spans="1:17 16384:16384" x14ac:dyDescent="0.25">
      <c r="A628" s="1" t="s">
        <v>1236</v>
      </c>
      <c r="B628" s="3">
        <v>43526</v>
      </c>
      <c r="C628" s="1" t="s">
        <v>1237</v>
      </c>
      <c r="D628" t="s">
        <v>184</v>
      </c>
      <c r="E628" s="13">
        <v>3</v>
      </c>
      <c r="F628" t="str">
        <f>INDEX(customer!A$1:I$1001,MATCH(Orders!C628,customer!A$1:A$1001,0),2)</f>
        <v>Wallis Bernth</v>
      </c>
      <c r="G628" s="33" t="str">
        <f>IF(INDEX(customer!A$1:I$1001,MATCH(Orders!C628,customer!A$1:A$1001,0),3)=0,"--",INDEX(customer!A$1:I$1001,MATCH(Orders!C628,customer!A$1:A$1001,0),3))</f>
        <v>wbernthhe@miitbeian.gov.cn</v>
      </c>
      <c r="H628" t="str">
        <f>INDEX(customer!A$1:I$1001,MATCH(Orders!C628,customer!A$1:A$1001,0),7)</f>
        <v>United States</v>
      </c>
      <c r="I628" t="str">
        <f>INDEX(product!$A$1:$G$49,MATCH(Orders!D628,product!$A$1:$A$49,0),2)</f>
        <v>Ara</v>
      </c>
      <c r="J628" t="str">
        <f t="shared" si="36"/>
        <v>Arabica</v>
      </c>
      <c r="K628" s="11" t="str">
        <f>INDEX(product!$A$1:$G$49,MATCH(Orders!D628,product!$A$1:$A$49,0),3)</f>
        <v>M</v>
      </c>
      <c r="L628" t="str">
        <f t="shared" si="37"/>
        <v>Medium</v>
      </c>
      <c r="M628" s="4">
        <f>INDEX(product!$A$1:$G$49,MATCH(Orders!D628,product!$A$1:$A$49,0),4)</f>
        <v>2.5</v>
      </c>
      <c r="N628" s="5">
        <f>INDEX(product!$A$1:$G$49,MATCH(Orders!D628,product!$A$1:$A$49,0),5)</f>
        <v>25.874999999999996</v>
      </c>
      <c r="O628" s="5">
        <f t="shared" si="39"/>
        <v>77.624999999999986</v>
      </c>
      <c r="P628" s="11">
        <f t="shared" si="38"/>
        <v>0</v>
      </c>
      <c r="Q628" s="11"/>
      <c r="XFD628" s="35" t="s">
        <v>1951</v>
      </c>
    </row>
    <row r="629" spans="1:17 16384:16384" x14ac:dyDescent="0.25">
      <c r="A629" s="1" t="s">
        <v>1238</v>
      </c>
      <c r="B629" s="3">
        <v>44682</v>
      </c>
      <c r="C629" s="1" t="s">
        <v>1239</v>
      </c>
      <c r="D629" t="s">
        <v>125</v>
      </c>
      <c r="E629" s="13">
        <v>2</v>
      </c>
      <c r="F629" t="str">
        <f>INDEX(customer!A$1:I$1001,MATCH(Orders!C629,customer!A$1:A$1001,0),2)</f>
        <v>Byron Acarson</v>
      </c>
      <c r="G629" s="33" t="str">
        <f>IF(INDEX(customer!A$1:I$1001,MATCH(Orders!C629,customer!A$1:A$1001,0),3)=0,"--",INDEX(customer!A$1:I$1001,MATCH(Orders!C629,customer!A$1:A$1001,0),3))</f>
        <v>bacarsonhf@cnn.com</v>
      </c>
      <c r="H629" t="str">
        <f>INDEX(customer!A$1:I$1001,MATCH(Orders!C629,customer!A$1:A$1001,0),7)</f>
        <v>United States</v>
      </c>
      <c r="I629" t="str">
        <f>INDEX(product!$A$1:$G$49,MATCH(Orders!D629,product!$A$1:$A$49,0),2)</f>
        <v>Exc</v>
      </c>
      <c r="J629" t="str">
        <f t="shared" si="36"/>
        <v>Excelsa</v>
      </c>
      <c r="K629" s="11" t="str">
        <f>INDEX(product!$A$1:$G$49,MATCH(Orders!D629,product!$A$1:$A$49,0),3)</f>
        <v>M</v>
      </c>
      <c r="L629" t="str">
        <f t="shared" si="37"/>
        <v>Medium</v>
      </c>
      <c r="M629" s="4">
        <f>INDEX(product!$A$1:$G$49,MATCH(Orders!D629,product!$A$1:$A$49,0),4)</f>
        <v>2.5</v>
      </c>
      <c r="N629" s="5">
        <f>INDEX(product!$A$1:$G$49,MATCH(Orders!D629,product!$A$1:$A$49,0),5)</f>
        <v>31.624999999999996</v>
      </c>
      <c r="O629" s="5">
        <f t="shared" si="39"/>
        <v>63.249999999999993</v>
      </c>
      <c r="P629" s="11">
        <f t="shared" si="38"/>
        <v>1</v>
      </c>
      <c r="Q629" s="11"/>
      <c r="XFD629" s="35" t="s">
        <v>1942</v>
      </c>
    </row>
    <row r="630" spans="1:17 16384:16384" x14ac:dyDescent="0.25">
      <c r="A630" s="1" t="s">
        <v>1240</v>
      </c>
      <c r="B630" s="3">
        <v>44680</v>
      </c>
      <c r="C630" s="1" t="s">
        <v>1241</v>
      </c>
      <c r="D630" t="s">
        <v>267</v>
      </c>
      <c r="E630" s="13">
        <v>6</v>
      </c>
      <c r="F630" t="str">
        <f>INDEX(customer!A$1:I$1001,MATCH(Orders!C630,customer!A$1:A$1001,0),2)</f>
        <v>Faunie Brigham</v>
      </c>
      <c r="G630" s="33" t="str">
        <f>IF(INDEX(customer!A$1:I$1001,MATCH(Orders!C630,customer!A$1:A$1001,0),3)=0,"--",INDEX(customer!A$1:I$1001,MATCH(Orders!C630,customer!A$1:A$1001,0),3))</f>
        <v>fbrighamhg@blog.com</v>
      </c>
      <c r="H630" t="str">
        <f>INDEX(customer!A$1:I$1001,MATCH(Orders!C630,customer!A$1:A$1001,0),7)</f>
        <v>Ireland</v>
      </c>
      <c r="I630" t="str">
        <f>INDEX(product!$A$1:$G$49,MATCH(Orders!D630,product!$A$1:$A$49,0),2)</f>
        <v>Exc</v>
      </c>
      <c r="J630" t="str">
        <f t="shared" si="36"/>
        <v>Excelsa</v>
      </c>
      <c r="K630" s="11" t="str">
        <f>INDEX(product!$A$1:$G$49,MATCH(Orders!D630,product!$A$1:$A$49,0),3)</f>
        <v>L</v>
      </c>
      <c r="L630" t="str">
        <f t="shared" si="37"/>
        <v>Light</v>
      </c>
      <c r="M630" s="4">
        <f>INDEX(product!$A$1:$G$49,MATCH(Orders!D630,product!$A$1:$A$49,0),4)</f>
        <v>0.2</v>
      </c>
      <c r="N630" s="5">
        <f>INDEX(product!$A$1:$G$49,MATCH(Orders!D630,product!$A$1:$A$49,0),5)</f>
        <v>4.4550000000000001</v>
      </c>
      <c r="O630" s="5">
        <f t="shared" si="39"/>
        <v>26.73</v>
      </c>
      <c r="P630" s="11">
        <f t="shared" si="38"/>
        <v>1</v>
      </c>
      <c r="Q630" s="11"/>
      <c r="XFD630" s="35" t="s">
        <v>1942</v>
      </c>
    </row>
    <row r="631" spans="1:17 16384:16384" x14ac:dyDescent="0.25">
      <c r="A631" s="1" t="s">
        <v>1240</v>
      </c>
      <c r="B631" s="3">
        <v>44680</v>
      </c>
      <c r="C631" s="1" t="s">
        <v>1241</v>
      </c>
      <c r="D631" t="s">
        <v>136</v>
      </c>
      <c r="E631" s="13">
        <v>4</v>
      </c>
      <c r="F631" t="str">
        <f>INDEX(customer!A$1:I$1001,MATCH(Orders!C631,customer!A$1:A$1001,0),2)</f>
        <v>Faunie Brigham</v>
      </c>
      <c r="G631" s="33" t="str">
        <f>IF(INDEX(customer!A$1:I$1001,MATCH(Orders!C631,customer!A$1:A$1001,0),3)=0,"--",INDEX(customer!A$1:I$1001,MATCH(Orders!C631,customer!A$1:A$1001,0),3))</f>
        <v>fbrighamhg@blog.com</v>
      </c>
      <c r="H631" t="str">
        <f>INDEX(customer!A$1:I$1001,MATCH(Orders!C631,customer!A$1:A$1001,0),7)</f>
        <v>Ireland</v>
      </c>
      <c r="I631" t="str">
        <f>INDEX(product!$A$1:$G$49,MATCH(Orders!D631,product!$A$1:$A$49,0),2)</f>
        <v>Lib</v>
      </c>
      <c r="J631" t="str">
        <f t="shared" si="36"/>
        <v>Liberica</v>
      </c>
      <c r="K631" s="11" t="str">
        <f>INDEX(product!$A$1:$G$49,MATCH(Orders!D631,product!$A$1:$A$49,0),3)</f>
        <v>D</v>
      </c>
      <c r="L631" t="str">
        <f t="shared" si="37"/>
        <v>Dark</v>
      </c>
      <c r="M631" s="4">
        <f>INDEX(product!$A$1:$G$49,MATCH(Orders!D631,product!$A$1:$A$49,0),4)</f>
        <v>0.5</v>
      </c>
      <c r="N631" s="5">
        <f>INDEX(product!$A$1:$G$49,MATCH(Orders!D631,product!$A$1:$A$49,0),5)</f>
        <v>7.77</v>
      </c>
      <c r="O631" s="5">
        <f t="shared" si="39"/>
        <v>31.08</v>
      </c>
      <c r="P631" s="11">
        <f t="shared" si="38"/>
        <v>1</v>
      </c>
      <c r="Q631" s="11"/>
      <c r="XFD631" s="35" t="s">
        <v>1942</v>
      </c>
    </row>
    <row r="632" spans="1:17 16384:16384" x14ac:dyDescent="0.25">
      <c r="A632" s="1" t="s">
        <v>1240</v>
      </c>
      <c r="B632" s="3">
        <v>44680</v>
      </c>
      <c r="C632" s="1" t="s">
        <v>1241</v>
      </c>
      <c r="D632" t="s">
        <v>67</v>
      </c>
      <c r="E632" s="13">
        <v>1</v>
      </c>
      <c r="F632" t="str">
        <f>INDEX(customer!A$1:I$1001,MATCH(Orders!C632,customer!A$1:A$1001,0),2)</f>
        <v>Faunie Brigham</v>
      </c>
      <c r="G632" s="33" t="str">
        <f>IF(INDEX(customer!A$1:I$1001,MATCH(Orders!C632,customer!A$1:A$1001,0),3)=0,"--",INDEX(customer!A$1:I$1001,MATCH(Orders!C632,customer!A$1:A$1001,0),3))</f>
        <v>fbrighamhg@blog.com</v>
      </c>
      <c r="H632" t="str">
        <f>INDEX(customer!A$1:I$1001,MATCH(Orders!C632,customer!A$1:A$1001,0),7)</f>
        <v>Ireland</v>
      </c>
      <c r="I632" t="str">
        <f>INDEX(product!$A$1:$G$49,MATCH(Orders!D632,product!$A$1:$A$49,0),2)</f>
        <v>Ara</v>
      </c>
      <c r="J632" t="str">
        <f t="shared" si="36"/>
        <v>Arabica</v>
      </c>
      <c r="K632" s="11" t="str">
        <f>INDEX(product!$A$1:$G$49,MATCH(Orders!D632,product!$A$1:$A$49,0),3)</f>
        <v>D</v>
      </c>
      <c r="L632" t="str">
        <f t="shared" si="37"/>
        <v>Dark</v>
      </c>
      <c r="M632" s="4">
        <f>INDEX(product!$A$1:$G$49,MATCH(Orders!D632,product!$A$1:$A$49,0),4)</f>
        <v>0.2</v>
      </c>
      <c r="N632" s="5">
        <f>INDEX(product!$A$1:$G$49,MATCH(Orders!D632,product!$A$1:$A$49,0),5)</f>
        <v>2.9849999999999999</v>
      </c>
      <c r="O632" s="5">
        <f t="shared" si="39"/>
        <v>2.9849999999999999</v>
      </c>
      <c r="P632" s="11">
        <f t="shared" si="38"/>
        <v>1</v>
      </c>
      <c r="Q632" s="11"/>
      <c r="XFD632" s="35" t="s">
        <v>1942</v>
      </c>
    </row>
    <row r="633" spans="1:17 16384:16384" x14ac:dyDescent="0.25">
      <c r="A633" s="1" t="s">
        <v>1240</v>
      </c>
      <c r="B633" s="3">
        <v>44680</v>
      </c>
      <c r="C633" s="1" t="s">
        <v>1241</v>
      </c>
      <c r="D633" t="s">
        <v>48</v>
      </c>
      <c r="E633" s="13">
        <v>5</v>
      </c>
      <c r="F633" t="str">
        <f>INDEX(customer!A$1:I$1001,MATCH(Orders!C633,customer!A$1:A$1001,0),2)</f>
        <v>Faunie Brigham</v>
      </c>
      <c r="G633" s="33" t="str">
        <f>IF(INDEX(customer!A$1:I$1001,MATCH(Orders!C633,customer!A$1:A$1001,0),3)=0,"--",INDEX(customer!A$1:I$1001,MATCH(Orders!C633,customer!A$1:A$1001,0),3))</f>
        <v>fbrighamhg@blog.com</v>
      </c>
      <c r="H633" t="str">
        <f>INDEX(customer!A$1:I$1001,MATCH(Orders!C633,customer!A$1:A$1001,0),7)</f>
        <v>Ireland</v>
      </c>
      <c r="I633" t="str">
        <f>INDEX(product!$A$1:$G$49,MATCH(Orders!D633,product!$A$1:$A$49,0),2)</f>
        <v>Rob</v>
      </c>
      <c r="J633" t="str">
        <f t="shared" si="36"/>
        <v>Robusta</v>
      </c>
      <c r="K633" s="11" t="str">
        <f>INDEX(product!$A$1:$G$49,MATCH(Orders!D633,product!$A$1:$A$49,0),3)</f>
        <v>D</v>
      </c>
      <c r="L633" t="str">
        <f t="shared" si="37"/>
        <v>Dark</v>
      </c>
      <c r="M633" s="4">
        <f>INDEX(product!$A$1:$G$49,MATCH(Orders!D633,product!$A$1:$A$49,0),4)</f>
        <v>2.5</v>
      </c>
      <c r="N633" s="5">
        <f>INDEX(product!$A$1:$G$49,MATCH(Orders!D633,product!$A$1:$A$49,0),5)</f>
        <v>20.584999999999997</v>
      </c>
      <c r="O633" s="5">
        <f t="shared" si="39"/>
        <v>102.92499999999998</v>
      </c>
      <c r="P633" s="11">
        <f t="shared" si="38"/>
        <v>1</v>
      </c>
      <c r="Q633" s="11"/>
      <c r="XFD633" s="35" t="s">
        <v>1942</v>
      </c>
    </row>
    <row r="634" spans="1:17 16384:16384" x14ac:dyDescent="0.25">
      <c r="A634" s="1" t="s">
        <v>1242</v>
      </c>
      <c r="B634" s="3">
        <v>44049</v>
      </c>
      <c r="C634" s="1" t="s">
        <v>1243</v>
      </c>
      <c r="D634" t="s">
        <v>189</v>
      </c>
      <c r="E634" s="13">
        <v>4</v>
      </c>
      <c r="F634" t="str">
        <f>INDEX(customer!A$1:I$1001,MATCH(Orders!C634,customer!A$1:A$1001,0),2)</f>
        <v>Marjorie Yoxen</v>
      </c>
      <c r="G634" s="33" t="str">
        <f>IF(INDEX(customer!A$1:I$1001,MATCH(Orders!C634,customer!A$1:A$1001,0),3)=0,"--",INDEX(customer!A$1:I$1001,MATCH(Orders!C634,customer!A$1:A$1001,0),3))</f>
        <v>myoxenhk@google.com</v>
      </c>
      <c r="H634" t="str">
        <f>INDEX(customer!A$1:I$1001,MATCH(Orders!C634,customer!A$1:A$1001,0),7)</f>
        <v>United States</v>
      </c>
      <c r="I634" t="str">
        <f>INDEX(product!$A$1:$G$49,MATCH(Orders!D634,product!$A$1:$A$49,0),2)</f>
        <v>Exc</v>
      </c>
      <c r="J634" t="str">
        <f t="shared" si="36"/>
        <v>Excelsa</v>
      </c>
      <c r="K634" s="11" t="str">
        <f>INDEX(product!$A$1:$G$49,MATCH(Orders!D634,product!$A$1:$A$49,0),3)</f>
        <v>L</v>
      </c>
      <c r="L634" t="str">
        <f t="shared" si="37"/>
        <v>Light</v>
      </c>
      <c r="M634" s="4">
        <f>INDEX(product!$A$1:$G$49,MATCH(Orders!D634,product!$A$1:$A$49,0),4)</f>
        <v>0.5</v>
      </c>
      <c r="N634" s="5">
        <f>INDEX(product!$A$1:$G$49,MATCH(Orders!D634,product!$A$1:$A$49,0),5)</f>
        <v>8.91</v>
      </c>
      <c r="O634" s="5">
        <f t="shared" si="39"/>
        <v>35.64</v>
      </c>
      <c r="P634" s="11">
        <f t="shared" si="38"/>
        <v>0</v>
      </c>
      <c r="Q634" s="11"/>
      <c r="XFD634" s="35" t="s">
        <v>1951</v>
      </c>
    </row>
    <row r="635" spans="1:17 16384:16384" x14ac:dyDescent="0.25">
      <c r="A635" s="1" t="s">
        <v>1244</v>
      </c>
      <c r="B635" s="3">
        <v>43820</v>
      </c>
      <c r="C635" s="1" t="s">
        <v>1245</v>
      </c>
      <c r="D635" t="s">
        <v>202</v>
      </c>
      <c r="E635" s="13">
        <v>4</v>
      </c>
      <c r="F635" t="str">
        <f>INDEX(customer!A$1:I$1001,MATCH(Orders!C635,customer!A$1:A$1001,0),2)</f>
        <v>Gaspar McGavin</v>
      </c>
      <c r="G635" s="33" t="str">
        <f>IF(INDEX(customer!A$1:I$1001,MATCH(Orders!C635,customer!A$1:A$1001,0),3)=0,"--",INDEX(customer!A$1:I$1001,MATCH(Orders!C635,customer!A$1:A$1001,0),3))</f>
        <v>gmcgavinhl@histats.com</v>
      </c>
      <c r="H635" t="str">
        <f>INDEX(customer!A$1:I$1001,MATCH(Orders!C635,customer!A$1:A$1001,0),7)</f>
        <v>United States</v>
      </c>
      <c r="I635" t="str">
        <f>INDEX(product!$A$1:$G$49,MATCH(Orders!D635,product!$A$1:$A$49,0),2)</f>
        <v>Rob</v>
      </c>
      <c r="J635" t="str">
        <f t="shared" si="36"/>
        <v>Robusta</v>
      </c>
      <c r="K635" s="11" t="str">
        <f>INDEX(product!$A$1:$G$49,MATCH(Orders!D635,product!$A$1:$A$49,0),3)</f>
        <v>L</v>
      </c>
      <c r="L635" t="str">
        <f t="shared" si="37"/>
        <v>Light</v>
      </c>
      <c r="M635" s="4">
        <f>INDEX(product!$A$1:$G$49,MATCH(Orders!D635,product!$A$1:$A$49,0),4)</f>
        <v>1</v>
      </c>
      <c r="N635" s="5">
        <f>INDEX(product!$A$1:$G$49,MATCH(Orders!D635,product!$A$1:$A$49,0),5)</f>
        <v>11.95</v>
      </c>
      <c r="O635" s="5">
        <f t="shared" si="39"/>
        <v>47.8</v>
      </c>
      <c r="P635" s="11">
        <f t="shared" si="38"/>
        <v>0</v>
      </c>
      <c r="Q635" s="11"/>
      <c r="XFD635" s="35" t="s">
        <v>1951</v>
      </c>
    </row>
    <row r="636" spans="1:17 16384:16384" x14ac:dyDescent="0.25">
      <c r="A636" s="1" t="s">
        <v>1246</v>
      </c>
      <c r="B636" s="3">
        <v>43940</v>
      </c>
      <c r="C636" s="1" t="s">
        <v>1247</v>
      </c>
      <c r="D636" t="s">
        <v>109</v>
      </c>
      <c r="E636" s="13">
        <v>3</v>
      </c>
      <c r="F636" t="str">
        <f>INDEX(customer!A$1:I$1001,MATCH(Orders!C636,customer!A$1:A$1001,0),2)</f>
        <v>Lindy Uttermare</v>
      </c>
      <c r="G636" s="33" t="str">
        <f>IF(INDEX(customer!A$1:I$1001,MATCH(Orders!C636,customer!A$1:A$1001,0),3)=0,"--",INDEX(customer!A$1:I$1001,MATCH(Orders!C636,customer!A$1:A$1001,0),3))</f>
        <v>luttermarehm@engadget.com</v>
      </c>
      <c r="H636" t="str">
        <f>INDEX(customer!A$1:I$1001,MATCH(Orders!C636,customer!A$1:A$1001,0),7)</f>
        <v>United States</v>
      </c>
      <c r="I636" t="str">
        <f>INDEX(product!$A$1:$G$49,MATCH(Orders!D636,product!$A$1:$A$49,0),2)</f>
        <v>Lib</v>
      </c>
      <c r="J636" t="str">
        <f t="shared" si="36"/>
        <v>Liberica</v>
      </c>
      <c r="K636" s="11" t="str">
        <f>INDEX(product!$A$1:$G$49,MATCH(Orders!D636,product!$A$1:$A$49,0),3)</f>
        <v>M</v>
      </c>
      <c r="L636" t="str">
        <f t="shared" si="37"/>
        <v>Medium</v>
      </c>
      <c r="M636" s="4">
        <f>INDEX(product!$A$1:$G$49,MATCH(Orders!D636,product!$A$1:$A$49,0),4)</f>
        <v>1</v>
      </c>
      <c r="N636" s="5">
        <f>INDEX(product!$A$1:$G$49,MATCH(Orders!D636,product!$A$1:$A$49,0),5)</f>
        <v>14.55</v>
      </c>
      <c r="O636" s="5">
        <f t="shared" si="39"/>
        <v>43.650000000000006</v>
      </c>
      <c r="P636" s="11">
        <f t="shared" si="38"/>
        <v>0</v>
      </c>
      <c r="Q636" s="11"/>
      <c r="XFD636" s="35" t="s">
        <v>1951</v>
      </c>
    </row>
    <row r="637" spans="1:17 16384:16384" x14ac:dyDescent="0.25">
      <c r="A637" s="1" t="s">
        <v>1248</v>
      </c>
      <c r="B637" s="3">
        <v>44578</v>
      </c>
      <c r="C637" s="1" t="s">
        <v>1249</v>
      </c>
      <c r="D637" t="s">
        <v>189</v>
      </c>
      <c r="E637" s="13">
        <v>4</v>
      </c>
      <c r="F637" t="str">
        <f>INDEX(customer!A$1:I$1001,MATCH(Orders!C637,customer!A$1:A$1001,0),2)</f>
        <v>Eal D'Ambrogio</v>
      </c>
      <c r="G637" s="33" t="str">
        <f>IF(INDEX(customer!A$1:I$1001,MATCH(Orders!C637,customer!A$1:A$1001,0),3)=0,"--",INDEX(customer!A$1:I$1001,MATCH(Orders!C637,customer!A$1:A$1001,0),3))</f>
        <v>edambrogiohn@techcrunch.com</v>
      </c>
      <c r="H637" t="str">
        <f>INDEX(customer!A$1:I$1001,MATCH(Orders!C637,customer!A$1:A$1001,0),7)</f>
        <v>United States</v>
      </c>
      <c r="I637" t="str">
        <f>INDEX(product!$A$1:$G$49,MATCH(Orders!D637,product!$A$1:$A$49,0),2)</f>
        <v>Exc</v>
      </c>
      <c r="J637" t="str">
        <f t="shared" si="36"/>
        <v>Excelsa</v>
      </c>
      <c r="K637" s="11" t="str">
        <f>INDEX(product!$A$1:$G$49,MATCH(Orders!D637,product!$A$1:$A$49,0),3)</f>
        <v>L</v>
      </c>
      <c r="L637" t="str">
        <f t="shared" si="37"/>
        <v>Light</v>
      </c>
      <c r="M637" s="4">
        <f>INDEX(product!$A$1:$G$49,MATCH(Orders!D637,product!$A$1:$A$49,0),4)</f>
        <v>0.5</v>
      </c>
      <c r="N637" s="5">
        <f>INDEX(product!$A$1:$G$49,MATCH(Orders!D637,product!$A$1:$A$49,0),5)</f>
        <v>8.91</v>
      </c>
      <c r="O637" s="5">
        <f t="shared" si="39"/>
        <v>35.64</v>
      </c>
      <c r="P637" s="11">
        <f t="shared" si="38"/>
        <v>1</v>
      </c>
      <c r="Q637" s="11"/>
      <c r="XFD637" s="35" t="s">
        <v>1942</v>
      </c>
    </row>
    <row r="638" spans="1:17 16384:16384" x14ac:dyDescent="0.25">
      <c r="A638" s="1" t="s">
        <v>1250</v>
      </c>
      <c r="B638" s="3">
        <v>43487</v>
      </c>
      <c r="C638" s="1" t="s">
        <v>1251</v>
      </c>
      <c r="D638" t="s">
        <v>145</v>
      </c>
      <c r="E638" s="13">
        <v>6</v>
      </c>
      <c r="F638" t="str">
        <f>INDEX(customer!A$1:I$1001,MATCH(Orders!C638,customer!A$1:A$1001,0),2)</f>
        <v>Carolee Winchcombe</v>
      </c>
      <c r="G638" s="33" t="str">
        <f>IF(INDEX(customer!A$1:I$1001,MATCH(Orders!C638,customer!A$1:A$1001,0),3)=0,"--",INDEX(customer!A$1:I$1001,MATCH(Orders!C638,customer!A$1:A$1001,0),3))</f>
        <v>cwinchcombeho@jiathis.com</v>
      </c>
      <c r="H638" t="str">
        <f>INDEX(customer!A$1:I$1001,MATCH(Orders!C638,customer!A$1:A$1001,0),7)</f>
        <v>United States</v>
      </c>
      <c r="I638" t="str">
        <f>INDEX(product!$A$1:$G$49,MATCH(Orders!D638,product!$A$1:$A$49,0),2)</f>
        <v>Lib</v>
      </c>
      <c r="J638" t="str">
        <f t="shared" si="36"/>
        <v>Liberica</v>
      </c>
      <c r="K638" s="11" t="str">
        <f>INDEX(product!$A$1:$G$49,MATCH(Orders!D638,product!$A$1:$A$49,0),3)</f>
        <v>L</v>
      </c>
      <c r="L638" t="str">
        <f t="shared" si="37"/>
        <v>Light</v>
      </c>
      <c r="M638" s="4">
        <f>INDEX(product!$A$1:$G$49,MATCH(Orders!D638,product!$A$1:$A$49,0),4)</f>
        <v>1</v>
      </c>
      <c r="N638" s="5">
        <f>INDEX(product!$A$1:$G$49,MATCH(Orders!D638,product!$A$1:$A$49,0),5)</f>
        <v>15.85</v>
      </c>
      <c r="O638" s="5">
        <f t="shared" si="39"/>
        <v>95.1</v>
      </c>
      <c r="P638" s="11">
        <f t="shared" si="38"/>
        <v>1</v>
      </c>
      <c r="Q638" s="11"/>
      <c r="XFD638" s="35" t="s">
        <v>1942</v>
      </c>
    </row>
    <row r="639" spans="1:17 16384:16384" x14ac:dyDescent="0.25">
      <c r="A639" s="1" t="s">
        <v>1252</v>
      </c>
      <c r="B639" s="3">
        <v>43889</v>
      </c>
      <c r="C639" s="1" t="s">
        <v>1253</v>
      </c>
      <c r="D639" t="s">
        <v>125</v>
      </c>
      <c r="E639" s="13">
        <v>1</v>
      </c>
      <c r="F639" t="str">
        <f>INDEX(customer!A$1:I$1001,MATCH(Orders!C639,customer!A$1:A$1001,0),2)</f>
        <v>Benedikta Paumier</v>
      </c>
      <c r="G639" s="33" t="str">
        <f>IF(INDEX(customer!A$1:I$1001,MATCH(Orders!C639,customer!A$1:A$1001,0),3)=0,"--",INDEX(customer!A$1:I$1001,MATCH(Orders!C639,customer!A$1:A$1001,0),3))</f>
        <v>bpaumierhp@umn.edu</v>
      </c>
      <c r="H639" t="str">
        <f>INDEX(customer!A$1:I$1001,MATCH(Orders!C639,customer!A$1:A$1001,0),7)</f>
        <v>Ireland</v>
      </c>
      <c r="I639" t="str">
        <f>INDEX(product!$A$1:$G$49,MATCH(Orders!D639,product!$A$1:$A$49,0),2)</f>
        <v>Exc</v>
      </c>
      <c r="J639" t="str">
        <f t="shared" si="36"/>
        <v>Excelsa</v>
      </c>
      <c r="K639" s="11" t="str">
        <f>INDEX(product!$A$1:$G$49,MATCH(Orders!D639,product!$A$1:$A$49,0),3)</f>
        <v>M</v>
      </c>
      <c r="L639" t="str">
        <f t="shared" si="37"/>
        <v>Medium</v>
      </c>
      <c r="M639" s="4">
        <f>INDEX(product!$A$1:$G$49,MATCH(Orders!D639,product!$A$1:$A$49,0),4)</f>
        <v>2.5</v>
      </c>
      <c r="N639" s="5">
        <f>INDEX(product!$A$1:$G$49,MATCH(Orders!D639,product!$A$1:$A$49,0),5)</f>
        <v>31.624999999999996</v>
      </c>
      <c r="O639" s="5">
        <f t="shared" si="39"/>
        <v>31.624999999999996</v>
      </c>
      <c r="P639" s="11">
        <f t="shared" si="38"/>
        <v>1</v>
      </c>
      <c r="Q639" s="11"/>
      <c r="XFD639" s="35" t="s">
        <v>1942</v>
      </c>
    </row>
    <row r="640" spans="1:17 16384:16384" x14ac:dyDescent="0.25">
      <c r="A640" s="1" t="s">
        <v>1254</v>
      </c>
      <c r="B640" s="3">
        <v>43684</v>
      </c>
      <c r="C640" s="1" t="s">
        <v>1255</v>
      </c>
      <c r="D640" t="s">
        <v>184</v>
      </c>
      <c r="E640" s="13">
        <v>3</v>
      </c>
      <c r="F640" t="str">
        <f>INDEX(customer!A$1:I$1001,MATCH(Orders!C640,customer!A$1:A$1001,0),2)</f>
        <v>Neville Piatto</v>
      </c>
      <c r="G640" s="33" t="str">
        <f>IF(INDEX(customer!A$1:I$1001,MATCH(Orders!C640,customer!A$1:A$1001,0),3)=0,"--",INDEX(customer!A$1:I$1001,MATCH(Orders!C640,customer!A$1:A$1001,0),3))</f>
        <v>--</v>
      </c>
      <c r="H640" t="str">
        <f>INDEX(customer!A$1:I$1001,MATCH(Orders!C640,customer!A$1:A$1001,0),7)</f>
        <v>Ireland</v>
      </c>
      <c r="I640" t="str">
        <f>INDEX(product!$A$1:$G$49,MATCH(Orders!D640,product!$A$1:$A$49,0),2)</f>
        <v>Ara</v>
      </c>
      <c r="J640" t="str">
        <f t="shared" si="36"/>
        <v>Arabica</v>
      </c>
      <c r="K640" s="11" t="str">
        <f>INDEX(product!$A$1:$G$49,MATCH(Orders!D640,product!$A$1:$A$49,0),3)</f>
        <v>M</v>
      </c>
      <c r="L640" t="str">
        <f t="shared" si="37"/>
        <v>Medium</v>
      </c>
      <c r="M640" s="4">
        <f>INDEX(product!$A$1:$G$49,MATCH(Orders!D640,product!$A$1:$A$49,0),4)</f>
        <v>2.5</v>
      </c>
      <c r="N640" s="5">
        <f>INDEX(product!$A$1:$G$49,MATCH(Orders!D640,product!$A$1:$A$49,0),5)</f>
        <v>25.874999999999996</v>
      </c>
      <c r="O640" s="5">
        <f t="shared" si="39"/>
        <v>77.624999999999986</v>
      </c>
      <c r="P640" s="11">
        <f t="shared" si="38"/>
        <v>1</v>
      </c>
      <c r="Q640" s="11"/>
      <c r="XFD640" s="35" t="s">
        <v>1942</v>
      </c>
    </row>
    <row r="641" spans="1:17 16384:16384" x14ac:dyDescent="0.25">
      <c r="A641" s="1" t="s">
        <v>1256</v>
      </c>
      <c r="B641" s="3">
        <v>44331</v>
      </c>
      <c r="C641" s="1" t="s">
        <v>1257</v>
      </c>
      <c r="D641" t="s">
        <v>51</v>
      </c>
      <c r="E641" s="13">
        <v>1</v>
      </c>
      <c r="F641" t="str">
        <f>INDEX(customer!A$1:I$1001,MATCH(Orders!C641,customer!A$1:A$1001,0),2)</f>
        <v>Jeno Capey</v>
      </c>
      <c r="G641" s="33" t="str">
        <f>IF(INDEX(customer!A$1:I$1001,MATCH(Orders!C641,customer!A$1:A$1001,0),3)=0,"--",INDEX(customer!A$1:I$1001,MATCH(Orders!C641,customer!A$1:A$1001,0),3))</f>
        <v>jcapeyhr@bravesites.com</v>
      </c>
      <c r="H641" t="str">
        <f>INDEX(customer!A$1:I$1001,MATCH(Orders!C641,customer!A$1:A$1001,0),7)</f>
        <v>United States</v>
      </c>
      <c r="I641" t="str">
        <f>INDEX(product!$A$1:$G$49,MATCH(Orders!D641,product!$A$1:$A$49,0),2)</f>
        <v>Lib</v>
      </c>
      <c r="J641" t="str">
        <f t="shared" si="36"/>
        <v>Liberica</v>
      </c>
      <c r="K641" s="11" t="str">
        <f>INDEX(product!$A$1:$G$49,MATCH(Orders!D641,product!$A$1:$A$49,0),3)</f>
        <v>D</v>
      </c>
      <c r="L641" t="str">
        <f t="shared" si="37"/>
        <v>Dark</v>
      </c>
      <c r="M641" s="4">
        <f>INDEX(product!$A$1:$G$49,MATCH(Orders!D641,product!$A$1:$A$49,0),4)</f>
        <v>0.2</v>
      </c>
      <c r="N641" s="5">
        <f>INDEX(product!$A$1:$G$49,MATCH(Orders!D641,product!$A$1:$A$49,0),5)</f>
        <v>3.8849999999999998</v>
      </c>
      <c r="O641" s="5">
        <f t="shared" si="39"/>
        <v>3.8849999999999998</v>
      </c>
      <c r="P641" s="11">
        <f t="shared" si="38"/>
        <v>1</v>
      </c>
      <c r="Q641" s="11"/>
      <c r="XFD641" s="35" t="s">
        <v>1942</v>
      </c>
    </row>
    <row r="642" spans="1:17 16384:16384" x14ac:dyDescent="0.25">
      <c r="A642" s="1" t="s">
        <v>1258</v>
      </c>
      <c r="B642" s="3">
        <v>44547</v>
      </c>
      <c r="C642" s="1" t="s">
        <v>1259</v>
      </c>
      <c r="D642" t="s">
        <v>23</v>
      </c>
      <c r="E642" s="13">
        <v>5</v>
      </c>
      <c r="F642" t="str">
        <f>INDEX(customer!A$1:I$1001,MATCH(Orders!C642,customer!A$1:A$1001,0),2)</f>
        <v>Tuckie Mathonnet</v>
      </c>
      <c r="G642" s="33" t="str">
        <f>IF(INDEX(customer!A$1:I$1001,MATCH(Orders!C642,customer!A$1:A$1001,0),3)=0,"--",INDEX(customer!A$1:I$1001,MATCH(Orders!C642,customer!A$1:A$1001,0),3))</f>
        <v>tmathonneti0@google.co.jp</v>
      </c>
      <c r="H642" t="str">
        <f>INDEX(customer!A$1:I$1001,MATCH(Orders!C642,customer!A$1:A$1001,0),7)</f>
        <v>United States</v>
      </c>
      <c r="I642" t="str">
        <f>INDEX(product!$A$1:$G$49,MATCH(Orders!D642,product!$A$1:$A$49,0),2)</f>
        <v>Rob</v>
      </c>
      <c r="J642" t="str">
        <f t="shared" ref="J642:J705" si="40">VLOOKUP(I642,Y$1048570:Z$1048573,2,FALSE)</f>
        <v>Robusta</v>
      </c>
      <c r="K642" s="11" t="str">
        <f>INDEX(product!$A$1:$G$49,MATCH(Orders!D642,product!$A$1:$A$49,0),3)</f>
        <v>L</v>
      </c>
      <c r="L642" t="str">
        <f t="shared" ref="L642:L705" si="41">VLOOKUP(K642,AA$1048570:AB$1048572,2,FALSE)</f>
        <v>Light</v>
      </c>
      <c r="M642" s="4">
        <f>INDEX(product!$A$1:$G$49,MATCH(Orders!D642,product!$A$1:$A$49,0),4)</f>
        <v>2.5</v>
      </c>
      <c r="N642" s="5">
        <f>INDEX(product!$A$1:$G$49,MATCH(Orders!D642,product!$A$1:$A$49,0),5)</f>
        <v>27.484999999999996</v>
      </c>
      <c r="O642" s="5">
        <f t="shared" si="39"/>
        <v>137.42499999999998</v>
      </c>
      <c r="P642" s="11">
        <f t="shared" ref="P642:P705" si="42">IF(XFD642="Yes",1,0)</f>
        <v>0</v>
      </c>
      <c r="Q642" s="11"/>
      <c r="XFD642" s="35" t="s">
        <v>1951</v>
      </c>
    </row>
    <row r="643" spans="1:17 16384:16384" x14ac:dyDescent="0.25">
      <c r="A643" s="1" t="s">
        <v>1260</v>
      </c>
      <c r="B643" s="3">
        <v>44448</v>
      </c>
      <c r="C643" s="1" t="s">
        <v>1261</v>
      </c>
      <c r="D643" t="s">
        <v>202</v>
      </c>
      <c r="E643" s="13">
        <v>3</v>
      </c>
      <c r="F643" t="str">
        <f>INDEX(customer!A$1:I$1001,MATCH(Orders!C643,customer!A$1:A$1001,0),2)</f>
        <v>Yardley Basill</v>
      </c>
      <c r="G643" s="33" t="str">
        <f>IF(INDEX(customer!A$1:I$1001,MATCH(Orders!C643,customer!A$1:A$1001,0),3)=0,"--",INDEX(customer!A$1:I$1001,MATCH(Orders!C643,customer!A$1:A$1001,0),3))</f>
        <v>ybasillht@theguardian.com</v>
      </c>
      <c r="H643" t="str">
        <f>INDEX(customer!A$1:I$1001,MATCH(Orders!C643,customer!A$1:A$1001,0),7)</f>
        <v>United States</v>
      </c>
      <c r="I643" t="str">
        <f>INDEX(product!$A$1:$G$49,MATCH(Orders!D643,product!$A$1:$A$49,0),2)</f>
        <v>Rob</v>
      </c>
      <c r="J643" t="str">
        <f t="shared" si="40"/>
        <v>Robusta</v>
      </c>
      <c r="K643" s="11" t="str">
        <f>INDEX(product!$A$1:$G$49,MATCH(Orders!D643,product!$A$1:$A$49,0),3)</f>
        <v>L</v>
      </c>
      <c r="L643" t="str">
        <f t="shared" si="41"/>
        <v>Light</v>
      </c>
      <c r="M643" s="4">
        <f>INDEX(product!$A$1:$G$49,MATCH(Orders!D643,product!$A$1:$A$49,0),4)</f>
        <v>1</v>
      </c>
      <c r="N643" s="5">
        <f>INDEX(product!$A$1:$G$49,MATCH(Orders!D643,product!$A$1:$A$49,0),5)</f>
        <v>11.95</v>
      </c>
      <c r="O643" s="5">
        <f t="shared" ref="O643:O706" si="43">N643*E643</f>
        <v>35.849999999999994</v>
      </c>
      <c r="P643" s="11">
        <f t="shared" si="42"/>
        <v>1</v>
      </c>
      <c r="Q643" s="11"/>
      <c r="XFD643" s="35" t="s">
        <v>1942</v>
      </c>
    </row>
    <row r="644" spans="1:17 16384:16384" x14ac:dyDescent="0.25">
      <c r="A644" s="1" t="s">
        <v>1262</v>
      </c>
      <c r="B644" s="3">
        <v>43880</v>
      </c>
      <c r="C644" s="1" t="s">
        <v>1263</v>
      </c>
      <c r="D644" t="s">
        <v>77</v>
      </c>
      <c r="E644" s="13">
        <v>2</v>
      </c>
      <c r="F644" t="str">
        <f>INDEX(customer!A$1:I$1001,MATCH(Orders!C644,customer!A$1:A$1001,0),2)</f>
        <v>Maggy Baistow</v>
      </c>
      <c r="G644" s="33" t="str">
        <f>IF(INDEX(customer!A$1:I$1001,MATCH(Orders!C644,customer!A$1:A$1001,0),3)=0,"--",INDEX(customer!A$1:I$1001,MATCH(Orders!C644,customer!A$1:A$1001,0),3))</f>
        <v>mbaistowhu@i2i.jp</v>
      </c>
      <c r="H644" t="str">
        <f>INDEX(customer!A$1:I$1001,MATCH(Orders!C644,customer!A$1:A$1001,0),7)</f>
        <v>United Kingdom</v>
      </c>
      <c r="I644" t="str">
        <f>INDEX(product!$A$1:$G$49,MATCH(Orders!D644,product!$A$1:$A$49,0),2)</f>
        <v>Exc</v>
      </c>
      <c r="J644" t="str">
        <f t="shared" si="40"/>
        <v>Excelsa</v>
      </c>
      <c r="K644" s="11" t="str">
        <f>INDEX(product!$A$1:$G$49,MATCH(Orders!D644,product!$A$1:$A$49,0),3)</f>
        <v>M</v>
      </c>
      <c r="L644" t="str">
        <f t="shared" si="41"/>
        <v>Medium</v>
      </c>
      <c r="M644" s="4">
        <f>INDEX(product!$A$1:$G$49,MATCH(Orders!D644,product!$A$1:$A$49,0),4)</f>
        <v>0.2</v>
      </c>
      <c r="N644" s="5">
        <f>INDEX(product!$A$1:$G$49,MATCH(Orders!D644,product!$A$1:$A$49,0),5)</f>
        <v>4.125</v>
      </c>
      <c r="O644" s="5">
        <f t="shared" si="43"/>
        <v>8.25</v>
      </c>
      <c r="P644" s="11">
        <f t="shared" si="42"/>
        <v>1</v>
      </c>
      <c r="Q644" s="11"/>
      <c r="XFD644" s="35" t="s">
        <v>1942</v>
      </c>
    </row>
    <row r="645" spans="1:17 16384:16384" x14ac:dyDescent="0.25">
      <c r="A645" s="1" t="s">
        <v>1264</v>
      </c>
      <c r="B645" s="3">
        <v>44011</v>
      </c>
      <c r="C645" s="1" t="s">
        <v>1265</v>
      </c>
      <c r="D645" t="s">
        <v>43</v>
      </c>
      <c r="E645" s="13">
        <v>3</v>
      </c>
      <c r="F645" t="str">
        <f>INDEX(customer!A$1:I$1001,MATCH(Orders!C645,customer!A$1:A$1001,0),2)</f>
        <v>Courtney Pallant</v>
      </c>
      <c r="G645" s="33" t="str">
        <f>IF(INDEX(customer!A$1:I$1001,MATCH(Orders!C645,customer!A$1:A$1001,0),3)=0,"--",INDEX(customer!A$1:I$1001,MATCH(Orders!C645,customer!A$1:A$1001,0),3))</f>
        <v>cpallanthv@typepad.com</v>
      </c>
      <c r="H645" t="str">
        <f>INDEX(customer!A$1:I$1001,MATCH(Orders!C645,customer!A$1:A$1001,0),7)</f>
        <v>United States</v>
      </c>
      <c r="I645" t="str">
        <f>INDEX(product!$A$1:$G$49,MATCH(Orders!D645,product!$A$1:$A$49,0),2)</f>
        <v>Exc</v>
      </c>
      <c r="J645" t="str">
        <f t="shared" si="40"/>
        <v>Excelsa</v>
      </c>
      <c r="K645" s="11" t="str">
        <f>INDEX(product!$A$1:$G$49,MATCH(Orders!D645,product!$A$1:$A$49,0),3)</f>
        <v>L</v>
      </c>
      <c r="L645" t="str">
        <f t="shared" si="41"/>
        <v>Light</v>
      </c>
      <c r="M645" s="4">
        <f>INDEX(product!$A$1:$G$49,MATCH(Orders!D645,product!$A$1:$A$49,0),4)</f>
        <v>2.5</v>
      </c>
      <c r="N645" s="5">
        <f>INDEX(product!$A$1:$G$49,MATCH(Orders!D645,product!$A$1:$A$49,0),5)</f>
        <v>34.154999999999994</v>
      </c>
      <c r="O645" s="5">
        <f t="shared" si="43"/>
        <v>102.46499999999997</v>
      </c>
      <c r="P645" s="11">
        <f t="shared" si="42"/>
        <v>1</v>
      </c>
      <c r="Q645" s="11"/>
      <c r="XFD645" s="35" t="s">
        <v>1942</v>
      </c>
    </row>
    <row r="646" spans="1:17 16384:16384" x14ac:dyDescent="0.25">
      <c r="A646" s="1" t="s">
        <v>1266</v>
      </c>
      <c r="B646" s="3">
        <v>44694</v>
      </c>
      <c r="C646" s="1" t="s">
        <v>1267</v>
      </c>
      <c r="D646" t="s">
        <v>48</v>
      </c>
      <c r="E646" s="13">
        <v>2</v>
      </c>
      <c r="F646" t="str">
        <f>INDEX(customer!A$1:I$1001,MATCH(Orders!C646,customer!A$1:A$1001,0),2)</f>
        <v>Marne Mingey</v>
      </c>
      <c r="G646" s="33" t="str">
        <f>IF(INDEX(customer!A$1:I$1001,MATCH(Orders!C646,customer!A$1:A$1001,0),3)=0,"--",INDEX(customer!A$1:I$1001,MATCH(Orders!C646,customer!A$1:A$1001,0),3))</f>
        <v>--</v>
      </c>
      <c r="H646" t="str">
        <f>INDEX(customer!A$1:I$1001,MATCH(Orders!C646,customer!A$1:A$1001,0),7)</f>
        <v>United States</v>
      </c>
      <c r="I646" t="str">
        <f>INDEX(product!$A$1:$G$49,MATCH(Orders!D646,product!$A$1:$A$49,0),2)</f>
        <v>Rob</v>
      </c>
      <c r="J646" t="str">
        <f t="shared" si="40"/>
        <v>Robusta</v>
      </c>
      <c r="K646" s="11" t="str">
        <f>INDEX(product!$A$1:$G$49,MATCH(Orders!D646,product!$A$1:$A$49,0),3)</f>
        <v>D</v>
      </c>
      <c r="L646" t="str">
        <f t="shared" si="41"/>
        <v>Dark</v>
      </c>
      <c r="M646" s="4">
        <f>INDEX(product!$A$1:$G$49,MATCH(Orders!D646,product!$A$1:$A$49,0),4)</f>
        <v>2.5</v>
      </c>
      <c r="N646" s="5">
        <f>INDEX(product!$A$1:$G$49,MATCH(Orders!D646,product!$A$1:$A$49,0),5)</f>
        <v>20.584999999999997</v>
      </c>
      <c r="O646" s="5">
        <f t="shared" si="43"/>
        <v>41.169999999999995</v>
      </c>
      <c r="P646" s="11">
        <f t="shared" si="42"/>
        <v>0</v>
      </c>
      <c r="Q646" s="11"/>
      <c r="XFD646" s="35" t="s">
        <v>1951</v>
      </c>
    </row>
    <row r="647" spans="1:17 16384:16384" x14ac:dyDescent="0.25">
      <c r="A647" s="1" t="s">
        <v>1268</v>
      </c>
      <c r="B647" s="3">
        <v>44106</v>
      </c>
      <c r="C647" s="1" t="s">
        <v>1269</v>
      </c>
      <c r="D647" t="s">
        <v>131</v>
      </c>
      <c r="E647" s="13">
        <v>3</v>
      </c>
      <c r="F647" t="str">
        <f>INDEX(customer!A$1:I$1001,MATCH(Orders!C647,customer!A$1:A$1001,0),2)</f>
        <v>Denny O' Ronan</v>
      </c>
      <c r="G647" s="33" t="str">
        <f>IF(INDEX(customer!A$1:I$1001,MATCH(Orders!C647,customer!A$1:A$1001,0),3)=0,"--",INDEX(customer!A$1:I$1001,MATCH(Orders!C647,customer!A$1:A$1001,0),3))</f>
        <v>dohx@redcross.org</v>
      </c>
      <c r="H647" t="str">
        <f>INDEX(customer!A$1:I$1001,MATCH(Orders!C647,customer!A$1:A$1001,0),7)</f>
        <v>United States</v>
      </c>
      <c r="I647" t="str">
        <f>INDEX(product!$A$1:$G$49,MATCH(Orders!D647,product!$A$1:$A$49,0),2)</f>
        <v>Ara</v>
      </c>
      <c r="J647" t="str">
        <f t="shared" si="40"/>
        <v>Arabica</v>
      </c>
      <c r="K647" s="11" t="str">
        <f>INDEX(product!$A$1:$G$49,MATCH(Orders!D647,product!$A$1:$A$49,0),3)</f>
        <v>D</v>
      </c>
      <c r="L647" t="str">
        <f t="shared" si="41"/>
        <v>Dark</v>
      </c>
      <c r="M647" s="4">
        <f>INDEX(product!$A$1:$G$49,MATCH(Orders!D647,product!$A$1:$A$49,0),4)</f>
        <v>2.5</v>
      </c>
      <c r="N647" s="5">
        <f>INDEX(product!$A$1:$G$49,MATCH(Orders!D647,product!$A$1:$A$49,0),5)</f>
        <v>22.884999999999998</v>
      </c>
      <c r="O647" s="5">
        <f t="shared" si="43"/>
        <v>68.655000000000001</v>
      </c>
      <c r="P647" s="11">
        <f t="shared" si="42"/>
        <v>1</v>
      </c>
      <c r="Q647" s="11"/>
      <c r="XFD647" s="35" t="s">
        <v>1942</v>
      </c>
    </row>
    <row r="648" spans="1:17 16384:16384" x14ac:dyDescent="0.25">
      <c r="A648" s="1" t="s">
        <v>1270</v>
      </c>
      <c r="B648" s="3">
        <v>44532</v>
      </c>
      <c r="C648" s="1" t="s">
        <v>1271</v>
      </c>
      <c r="D648" t="s">
        <v>40</v>
      </c>
      <c r="E648" s="13">
        <v>1</v>
      </c>
      <c r="F648" t="str">
        <f>INDEX(customer!A$1:I$1001,MATCH(Orders!C648,customer!A$1:A$1001,0),2)</f>
        <v>Dottie Rallin</v>
      </c>
      <c r="G648" s="33" t="str">
        <f>IF(INDEX(customer!A$1:I$1001,MATCH(Orders!C648,customer!A$1:A$1001,0),3)=0,"--",INDEX(customer!A$1:I$1001,MATCH(Orders!C648,customer!A$1:A$1001,0),3))</f>
        <v>drallinhy@howstuffworks.com</v>
      </c>
      <c r="H648" t="str">
        <f>INDEX(customer!A$1:I$1001,MATCH(Orders!C648,customer!A$1:A$1001,0),7)</f>
        <v>United States</v>
      </c>
      <c r="I648" t="str">
        <f>INDEX(product!$A$1:$G$49,MATCH(Orders!D648,product!$A$1:$A$49,0),2)</f>
        <v>Ara</v>
      </c>
      <c r="J648" t="str">
        <f t="shared" si="40"/>
        <v>Arabica</v>
      </c>
      <c r="K648" s="11" t="str">
        <f>INDEX(product!$A$1:$G$49,MATCH(Orders!D648,product!$A$1:$A$49,0),3)</f>
        <v>D</v>
      </c>
      <c r="L648" t="str">
        <f t="shared" si="41"/>
        <v>Dark</v>
      </c>
      <c r="M648" s="4">
        <f>INDEX(product!$A$1:$G$49,MATCH(Orders!D648,product!$A$1:$A$49,0),4)</f>
        <v>1</v>
      </c>
      <c r="N648" s="5">
        <f>INDEX(product!$A$1:$G$49,MATCH(Orders!D648,product!$A$1:$A$49,0),5)</f>
        <v>9.9499999999999993</v>
      </c>
      <c r="O648" s="5">
        <f t="shared" si="43"/>
        <v>9.9499999999999993</v>
      </c>
      <c r="P648" s="11">
        <f t="shared" si="42"/>
        <v>1</v>
      </c>
      <c r="Q648" s="11"/>
      <c r="XFD648" s="35" t="s">
        <v>1942</v>
      </c>
    </row>
    <row r="649" spans="1:17 16384:16384" x14ac:dyDescent="0.25">
      <c r="A649" s="1" t="s">
        <v>1272</v>
      </c>
      <c r="B649" s="3">
        <v>44502</v>
      </c>
      <c r="C649" s="1" t="s">
        <v>1273</v>
      </c>
      <c r="D649" t="s">
        <v>96</v>
      </c>
      <c r="E649" s="13">
        <v>3</v>
      </c>
      <c r="F649" t="str">
        <f>INDEX(customer!A$1:I$1001,MATCH(Orders!C649,customer!A$1:A$1001,0),2)</f>
        <v>Ardith Chill</v>
      </c>
      <c r="G649" s="33" t="str">
        <f>IF(INDEX(customer!A$1:I$1001,MATCH(Orders!C649,customer!A$1:A$1001,0),3)=0,"--",INDEX(customer!A$1:I$1001,MATCH(Orders!C649,customer!A$1:A$1001,0),3))</f>
        <v>achillhz@epa.gov</v>
      </c>
      <c r="H649" t="str">
        <f>INDEX(customer!A$1:I$1001,MATCH(Orders!C649,customer!A$1:A$1001,0),7)</f>
        <v>United Kingdom</v>
      </c>
      <c r="I649" t="str">
        <f>INDEX(product!$A$1:$G$49,MATCH(Orders!D649,product!$A$1:$A$49,0),2)</f>
        <v>Lib</v>
      </c>
      <c r="J649" t="str">
        <f t="shared" si="40"/>
        <v>Liberica</v>
      </c>
      <c r="K649" s="11" t="str">
        <f>INDEX(product!$A$1:$G$49,MATCH(Orders!D649,product!$A$1:$A$49,0),3)</f>
        <v>L</v>
      </c>
      <c r="L649" t="str">
        <f t="shared" si="41"/>
        <v>Light</v>
      </c>
      <c r="M649" s="4">
        <f>INDEX(product!$A$1:$G$49,MATCH(Orders!D649,product!$A$1:$A$49,0),4)</f>
        <v>0.5</v>
      </c>
      <c r="N649" s="5">
        <f>INDEX(product!$A$1:$G$49,MATCH(Orders!D649,product!$A$1:$A$49,0),5)</f>
        <v>9.51</v>
      </c>
      <c r="O649" s="5">
        <f t="shared" si="43"/>
        <v>28.53</v>
      </c>
      <c r="P649" s="11">
        <f t="shared" si="42"/>
        <v>1</v>
      </c>
      <c r="Q649" s="11"/>
      <c r="XFD649" s="35" t="s">
        <v>1942</v>
      </c>
    </row>
    <row r="650" spans="1:17 16384:16384" x14ac:dyDescent="0.25">
      <c r="A650" s="1" t="s">
        <v>1274</v>
      </c>
      <c r="B650" s="3">
        <v>43884</v>
      </c>
      <c r="C650" s="1" t="s">
        <v>1259</v>
      </c>
      <c r="D650" t="s">
        <v>114</v>
      </c>
      <c r="E650" s="13">
        <v>6</v>
      </c>
      <c r="F650" t="str">
        <f>INDEX(customer!A$1:I$1001,MATCH(Orders!C650,customer!A$1:A$1001,0),2)</f>
        <v>Tuckie Mathonnet</v>
      </c>
      <c r="G650" s="33" t="str">
        <f>IF(INDEX(customer!A$1:I$1001,MATCH(Orders!C650,customer!A$1:A$1001,0),3)=0,"--",INDEX(customer!A$1:I$1001,MATCH(Orders!C650,customer!A$1:A$1001,0),3))</f>
        <v>tmathonneti0@google.co.jp</v>
      </c>
      <c r="H650" t="str">
        <f>INDEX(customer!A$1:I$1001,MATCH(Orders!C650,customer!A$1:A$1001,0),7)</f>
        <v>United States</v>
      </c>
      <c r="I650" t="str">
        <f>INDEX(product!$A$1:$G$49,MATCH(Orders!D650,product!$A$1:$A$49,0),2)</f>
        <v>Rob</v>
      </c>
      <c r="J650" t="str">
        <f t="shared" si="40"/>
        <v>Robusta</v>
      </c>
      <c r="K650" s="11" t="str">
        <f>INDEX(product!$A$1:$G$49,MATCH(Orders!D650,product!$A$1:$A$49,0),3)</f>
        <v>D</v>
      </c>
      <c r="L650" t="str">
        <f t="shared" si="41"/>
        <v>Dark</v>
      </c>
      <c r="M650" s="4">
        <f>INDEX(product!$A$1:$G$49,MATCH(Orders!D650,product!$A$1:$A$49,0),4)</f>
        <v>0.2</v>
      </c>
      <c r="N650" s="5">
        <f>INDEX(product!$A$1:$G$49,MATCH(Orders!D650,product!$A$1:$A$49,0),5)</f>
        <v>2.6849999999999996</v>
      </c>
      <c r="O650" s="5">
        <f t="shared" si="43"/>
        <v>16.11</v>
      </c>
      <c r="P650" s="11">
        <f t="shared" si="42"/>
        <v>0</v>
      </c>
      <c r="Q650" s="11"/>
      <c r="XFD650" s="35" t="s">
        <v>1951</v>
      </c>
    </row>
    <row r="651" spans="1:17 16384:16384" x14ac:dyDescent="0.25">
      <c r="A651" s="1" t="s">
        <v>1275</v>
      </c>
      <c r="B651" s="3">
        <v>44015</v>
      </c>
      <c r="C651" s="1" t="s">
        <v>1276</v>
      </c>
      <c r="D651" t="s">
        <v>145</v>
      </c>
      <c r="E651" s="13">
        <v>6</v>
      </c>
      <c r="F651" t="str">
        <f>INDEX(customer!A$1:I$1001,MATCH(Orders!C651,customer!A$1:A$1001,0),2)</f>
        <v>Charmane Denys</v>
      </c>
      <c r="G651" s="33" t="str">
        <f>IF(INDEX(customer!A$1:I$1001,MATCH(Orders!C651,customer!A$1:A$1001,0),3)=0,"--",INDEX(customer!A$1:I$1001,MATCH(Orders!C651,customer!A$1:A$1001,0),3))</f>
        <v>cdenysi1@is.gd</v>
      </c>
      <c r="H651" t="str">
        <f>INDEX(customer!A$1:I$1001,MATCH(Orders!C651,customer!A$1:A$1001,0),7)</f>
        <v>United Kingdom</v>
      </c>
      <c r="I651" t="str">
        <f>INDEX(product!$A$1:$G$49,MATCH(Orders!D651,product!$A$1:$A$49,0),2)</f>
        <v>Lib</v>
      </c>
      <c r="J651" t="str">
        <f t="shared" si="40"/>
        <v>Liberica</v>
      </c>
      <c r="K651" s="11" t="str">
        <f>INDEX(product!$A$1:$G$49,MATCH(Orders!D651,product!$A$1:$A$49,0),3)</f>
        <v>L</v>
      </c>
      <c r="L651" t="str">
        <f t="shared" si="41"/>
        <v>Light</v>
      </c>
      <c r="M651" s="4">
        <f>INDEX(product!$A$1:$G$49,MATCH(Orders!D651,product!$A$1:$A$49,0),4)</f>
        <v>1</v>
      </c>
      <c r="N651" s="5">
        <f>INDEX(product!$A$1:$G$49,MATCH(Orders!D651,product!$A$1:$A$49,0),5)</f>
        <v>15.85</v>
      </c>
      <c r="O651" s="5">
        <f t="shared" si="43"/>
        <v>95.1</v>
      </c>
      <c r="P651" s="11">
        <f t="shared" si="42"/>
        <v>0</v>
      </c>
      <c r="Q651" s="11"/>
      <c r="XFD651" s="35" t="s">
        <v>1951</v>
      </c>
    </row>
    <row r="652" spans="1:17 16384:16384" x14ac:dyDescent="0.25">
      <c r="A652" s="1" t="s">
        <v>1277</v>
      </c>
      <c r="B652" s="3">
        <v>43507</v>
      </c>
      <c r="C652" s="1" t="s">
        <v>1278</v>
      </c>
      <c r="D652" t="s">
        <v>159</v>
      </c>
      <c r="E652" s="13">
        <v>1</v>
      </c>
      <c r="F652" t="str">
        <f>INDEX(customer!A$1:I$1001,MATCH(Orders!C652,customer!A$1:A$1001,0),2)</f>
        <v>Cecily Stebbings</v>
      </c>
      <c r="G652" s="33" t="str">
        <f>IF(INDEX(customer!A$1:I$1001,MATCH(Orders!C652,customer!A$1:A$1001,0),3)=0,"--",INDEX(customer!A$1:I$1001,MATCH(Orders!C652,customer!A$1:A$1001,0),3))</f>
        <v>cstebbingsi2@drupal.org</v>
      </c>
      <c r="H652" t="str">
        <f>INDEX(customer!A$1:I$1001,MATCH(Orders!C652,customer!A$1:A$1001,0),7)</f>
        <v>United States</v>
      </c>
      <c r="I652" t="str">
        <f>INDEX(product!$A$1:$G$49,MATCH(Orders!D652,product!$A$1:$A$49,0),2)</f>
        <v>Rob</v>
      </c>
      <c r="J652" t="str">
        <f t="shared" si="40"/>
        <v>Robusta</v>
      </c>
      <c r="K652" s="11" t="str">
        <f>INDEX(product!$A$1:$G$49,MATCH(Orders!D652,product!$A$1:$A$49,0),3)</f>
        <v>D</v>
      </c>
      <c r="L652" t="str">
        <f t="shared" si="41"/>
        <v>Dark</v>
      </c>
      <c r="M652" s="4">
        <f>INDEX(product!$A$1:$G$49,MATCH(Orders!D652,product!$A$1:$A$49,0),4)</f>
        <v>0.5</v>
      </c>
      <c r="N652" s="5">
        <f>INDEX(product!$A$1:$G$49,MATCH(Orders!D652,product!$A$1:$A$49,0),5)</f>
        <v>5.3699999999999992</v>
      </c>
      <c r="O652" s="5">
        <f t="shared" si="43"/>
        <v>5.3699999999999992</v>
      </c>
      <c r="P652" s="11">
        <f t="shared" si="42"/>
        <v>1</v>
      </c>
      <c r="Q652" s="11"/>
      <c r="XFD652" s="35" t="s">
        <v>1942</v>
      </c>
    </row>
    <row r="653" spans="1:17 16384:16384" x14ac:dyDescent="0.25">
      <c r="A653" s="1" t="s">
        <v>1279</v>
      </c>
      <c r="B653" s="3">
        <v>44084</v>
      </c>
      <c r="C653" s="1" t="s">
        <v>1280</v>
      </c>
      <c r="D653" t="s">
        <v>202</v>
      </c>
      <c r="E653" s="13">
        <v>4</v>
      </c>
      <c r="F653" t="str">
        <f>INDEX(customer!A$1:I$1001,MATCH(Orders!C653,customer!A$1:A$1001,0),2)</f>
        <v>Giana Tonnesen</v>
      </c>
      <c r="G653" s="33" t="str">
        <f>IF(INDEX(customer!A$1:I$1001,MATCH(Orders!C653,customer!A$1:A$1001,0),3)=0,"--",INDEX(customer!A$1:I$1001,MATCH(Orders!C653,customer!A$1:A$1001,0),3))</f>
        <v>--</v>
      </c>
      <c r="H653" t="str">
        <f>INDEX(customer!A$1:I$1001,MATCH(Orders!C653,customer!A$1:A$1001,0),7)</f>
        <v>United States</v>
      </c>
      <c r="I653" t="str">
        <f>INDEX(product!$A$1:$G$49,MATCH(Orders!D653,product!$A$1:$A$49,0),2)</f>
        <v>Rob</v>
      </c>
      <c r="J653" t="str">
        <f t="shared" si="40"/>
        <v>Robusta</v>
      </c>
      <c r="K653" s="11" t="str">
        <f>INDEX(product!$A$1:$G$49,MATCH(Orders!D653,product!$A$1:$A$49,0),3)</f>
        <v>L</v>
      </c>
      <c r="L653" t="str">
        <f t="shared" si="41"/>
        <v>Light</v>
      </c>
      <c r="M653" s="4">
        <f>INDEX(product!$A$1:$G$49,MATCH(Orders!D653,product!$A$1:$A$49,0),4)</f>
        <v>1</v>
      </c>
      <c r="N653" s="5">
        <f>INDEX(product!$A$1:$G$49,MATCH(Orders!D653,product!$A$1:$A$49,0),5)</f>
        <v>11.95</v>
      </c>
      <c r="O653" s="5">
        <f t="shared" si="43"/>
        <v>47.8</v>
      </c>
      <c r="P653" s="11">
        <f t="shared" si="42"/>
        <v>0</v>
      </c>
      <c r="Q653" s="11"/>
      <c r="XFD653" s="35" t="s">
        <v>1951</v>
      </c>
    </row>
    <row r="654" spans="1:17 16384:16384" x14ac:dyDescent="0.25">
      <c r="A654" s="1" t="s">
        <v>1281</v>
      </c>
      <c r="B654" s="3">
        <v>43892</v>
      </c>
      <c r="C654" s="1" t="s">
        <v>1282</v>
      </c>
      <c r="D654" t="s">
        <v>145</v>
      </c>
      <c r="E654" s="13">
        <v>4</v>
      </c>
      <c r="F654" t="str">
        <f>INDEX(customer!A$1:I$1001,MATCH(Orders!C654,customer!A$1:A$1001,0),2)</f>
        <v>Rhetta Zywicki</v>
      </c>
      <c r="G654" s="33" t="str">
        <f>IF(INDEX(customer!A$1:I$1001,MATCH(Orders!C654,customer!A$1:A$1001,0),3)=0,"--",INDEX(customer!A$1:I$1001,MATCH(Orders!C654,customer!A$1:A$1001,0),3))</f>
        <v>rzywickii4@ifeng.com</v>
      </c>
      <c r="H654" t="str">
        <f>INDEX(customer!A$1:I$1001,MATCH(Orders!C654,customer!A$1:A$1001,0),7)</f>
        <v>Ireland</v>
      </c>
      <c r="I654" t="str">
        <f>INDEX(product!$A$1:$G$49,MATCH(Orders!D654,product!$A$1:$A$49,0),2)</f>
        <v>Lib</v>
      </c>
      <c r="J654" t="str">
        <f t="shared" si="40"/>
        <v>Liberica</v>
      </c>
      <c r="K654" s="11" t="str">
        <f>INDEX(product!$A$1:$G$49,MATCH(Orders!D654,product!$A$1:$A$49,0),3)</f>
        <v>L</v>
      </c>
      <c r="L654" t="str">
        <f t="shared" si="41"/>
        <v>Light</v>
      </c>
      <c r="M654" s="4">
        <f>INDEX(product!$A$1:$G$49,MATCH(Orders!D654,product!$A$1:$A$49,0),4)</f>
        <v>1</v>
      </c>
      <c r="N654" s="5">
        <f>INDEX(product!$A$1:$G$49,MATCH(Orders!D654,product!$A$1:$A$49,0),5)</f>
        <v>15.85</v>
      </c>
      <c r="O654" s="5">
        <f t="shared" si="43"/>
        <v>63.4</v>
      </c>
      <c r="P654" s="11">
        <f t="shared" si="42"/>
        <v>0</v>
      </c>
      <c r="Q654" s="11"/>
      <c r="XFD654" s="35" t="s">
        <v>1951</v>
      </c>
    </row>
    <row r="655" spans="1:17 16384:16384" x14ac:dyDescent="0.25">
      <c r="A655" s="1" t="s">
        <v>1283</v>
      </c>
      <c r="B655" s="3">
        <v>44375</v>
      </c>
      <c r="C655" s="1" t="s">
        <v>1284</v>
      </c>
      <c r="D655" t="s">
        <v>184</v>
      </c>
      <c r="E655" s="13">
        <v>4</v>
      </c>
      <c r="F655" t="str">
        <f>INDEX(customer!A$1:I$1001,MATCH(Orders!C655,customer!A$1:A$1001,0),2)</f>
        <v>Almeria Burgett</v>
      </c>
      <c r="G655" s="33" t="str">
        <f>IF(INDEX(customer!A$1:I$1001,MATCH(Orders!C655,customer!A$1:A$1001,0),3)=0,"--",INDEX(customer!A$1:I$1001,MATCH(Orders!C655,customer!A$1:A$1001,0),3))</f>
        <v>aburgetti5@moonfruit.com</v>
      </c>
      <c r="H655" t="str">
        <f>INDEX(customer!A$1:I$1001,MATCH(Orders!C655,customer!A$1:A$1001,0),7)</f>
        <v>United States</v>
      </c>
      <c r="I655" t="str">
        <f>INDEX(product!$A$1:$G$49,MATCH(Orders!D655,product!$A$1:$A$49,0),2)</f>
        <v>Ara</v>
      </c>
      <c r="J655" t="str">
        <f t="shared" si="40"/>
        <v>Arabica</v>
      </c>
      <c r="K655" s="11" t="str">
        <f>INDEX(product!$A$1:$G$49,MATCH(Orders!D655,product!$A$1:$A$49,0),3)</f>
        <v>M</v>
      </c>
      <c r="L655" t="str">
        <f t="shared" si="41"/>
        <v>Medium</v>
      </c>
      <c r="M655" s="4">
        <f>INDEX(product!$A$1:$G$49,MATCH(Orders!D655,product!$A$1:$A$49,0),4)</f>
        <v>2.5</v>
      </c>
      <c r="N655" s="5">
        <f>INDEX(product!$A$1:$G$49,MATCH(Orders!D655,product!$A$1:$A$49,0),5)</f>
        <v>25.874999999999996</v>
      </c>
      <c r="O655" s="5">
        <f t="shared" si="43"/>
        <v>103.49999999999999</v>
      </c>
      <c r="P655" s="11">
        <f t="shared" si="42"/>
        <v>0</v>
      </c>
      <c r="Q655" s="11"/>
      <c r="XFD655" s="35" t="s">
        <v>1951</v>
      </c>
    </row>
    <row r="656" spans="1:17 16384:16384" x14ac:dyDescent="0.25">
      <c r="A656" s="1" t="s">
        <v>1285</v>
      </c>
      <c r="B656" s="3">
        <v>43476</v>
      </c>
      <c r="C656" s="1" t="s">
        <v>1286</v>
      </c>
      <c r="D656" t="s">
        <v>131</v>
      </c>
      <c r="E656" s="13">
        <v>3</v>
      </c>
      <c r="F656" t="str">
        <f>INDEX(customer!A$1:I$1001,MATCH(Orders!C656,customer!A$1:A$1001,0),2)</f>
        <v>Marvin Malloy</v>
      </c>
      <c r="G656" s="33" t="str">
        <f>IF(INDEX(customer!A$1:I$1001,MATCH(Orders!C656,customer!A$1:A$1001,0),3)=0,"--",INDEX(customer!A$1:I$1001,MATCH(Orders!C656,customer!A$1:A$1001,0),3))</f>
        <v>mmalloyi6@seattletimes.com</v>
      </c>
      <c r="H656" t="str">
        <f>INDEX(customer!A$1:I$1001,MATCH(Orders!C656,customer!A$1:A$1001,0),7)</f>
        <v>United States</v>
      </c>
      <c r="I656" t="str">
        <f>INDEX(product!$A$1:$G$49,MATCH(Orders!D656,product!$A$1:$A$49,0),2)</f>
        <v>Ara</v>
      </c>
      <c r="J656" t="str">
        <f t="shared" si="40"/>
        <v>Arabica</v>
      </c>
      <c r="K656" s="11" t="str">
        <f>INDEX(product!$A$1:$G$49,MATCH(Orders!D656,product!$A$1:$A$49,0),3)</f>
        <v>D</v>
      </c>
      <c r="L656" t="str">
        <f t="shared" si="41"/>
        <v>Dark</v>
      </c>
      <c r="M656" s="4">
        <f>INDEX(product!$A$1:$G$49,MATCH(Orders!D656,product!$A$1:$A$49,0),4)</f>
        <v>2.5</v>
      </c>
      <c r="N656" s="5">
        <f>INDEX(product!$A$1:$G$49,MATCH(Orders!D656,product!$A$1:$A$49,0),5)</f>
        <v>22.884999999999998</v>
      </c>
      <c r="O656" s="5">
        <f t="shared" si="43"/>
        <v>68.655000000000001</v>
      </c>
      <c r="P656" s="11">
        <f t="shared" si="42"/>
        <v>0</v>
      </c>
      <c r="Q656" s="11"/>
      <c r="XFD656" s="35" t="s">
        <v>1951</v>
      </c>
    </row>
    <row r="657" spans="1:17 16384:16384" x14ac:dyDescent="0.25">
      <c r="A657" s="1" t="s">
        <v>1287</v>
      </c>
      <c r="B657" s="3">
        <v>43728</v>
      </c>
      <c r="C657" s="1" t="s">
        <v>1288</v>
      </c>
      <c r="D657" t="s">
        <v>54</v>
      </c>
      <c r="E657" s="13">
        <v>2</v>
      </c>
      <c r="F657" t="str">
        <f>INDEX(customer!A$1:I$1001,MATCH(Orders!C657,customer!A$1:A$1001,0),2)</f>
        <v>Maxim McParland</v>
      </c>
      <c r="G657" s="33" t="str">
        <f>IF(INDEX(customer!A$1:I$1001,MATCH(Orders!C657,customer!A$1:A$1001,0),3)=0,"--",INDEX(customer!A$1:I$1001,MATCH(Orders!C657,customer!A$1:A$1001,0),3))</f>
        <v>mmcparlandi7@w3.org</v>
      </c>
      <c r="H657" t="str">
        <f>INDEX(customer!A$1:I$1001,MATCH(Orders!C657,customer!A$1:A$1001,0),7)</f>
        <v>United States</v>
      </c>
      <c r="I657" t="str">
        <f>INDEX(product!$A$1:$G$49,MATCH(Orders!D657,product!$A$1:$A$49,0),2)</f>
        <v>Rob</v>
      </c>
      <c r="J657" t="str">
        <f t="shared" si="40"/>
        <v>Robusta</v>
      </c>
      <c r="K657" s="11" t="str">
        <f>INDEX(product!$A$1:$G$49,MATCH(Orders!D657,product!$A$1:$A$49,0),3)</f>
        <v>M</v>
      </c>
      <c r="L657" t="str">
        <f t="shared" si="41"/>
        <v>Medium</v>
      </c>
      <c r="M657" s="4">
        <f>INDEX(product!$A$1:$G$49,MATCH(Orders!D657,product!$A$1:$A$49,0),4)</f>
        <v>2.5</v>
      </c>
      <c r="N657" s="5">
        <f>INDEX(product!$A$1:$G$49,MATCH(Orders!D657,product!$A$1:$A$49,0),5)</f>
        <v>22.884999999999998</v>
      </c>
      <c r="O657" s="5">
        <f t="shared" si="43"/>
        <v>45.769999999999996</v>
      </c>
      <c r="P657" s="11">
        <f t="shared" si="42"/>
        <v>1</v>
      </c>
      <c r="Q657" s="11"/>
      <c r="XFD657" s="35" t="s">
        <v>1942</v>
      </c>
    </row>
    <row r="658" spans="1:17 16384:16384" x14ac:dyDescent="0.25">
      <c r="A658" s="1" t="s">
        <v>1289</v>
      </c>
      <c r="B658" s="3">
        <v>44485</v>
      </c>
      <c r="C658" s="1" t="s">
        <v>1290</v>
      </c>
      <c r="D658" t="s">
        <v>26</v>
      </c>
      <c r="E658" s="13">
        <v>4</v>
      </c>
      <c r="F658" t="str">
        <f>INDEX(customer!A$1:I$1001,MATCH(Orders!C658,customer!A$1:A$1001,0),2)</f>
        <v>Sylas Jennaroy</v>
      </c>
      <c r="G658" s="33" t="str">
        <f>IF(INDEX(customer!A$1:I$1001,MATCH(Orders!C658,customer!A$1:A$1001,0),3)=0,"--",INDEX(customer!A$1:I$1001,MATCH(Orders!C658,customer!A$1:A$1001,0),3))</f>
        <v>sjennaroyi8@purevolume.com</v>
      </c>
      <c r="H658" t="str">
        <f>INDEX(customer!A$1:I$1001,MATCH(Orders!C658,customer!A$1:A$1001,0),7)</f>
        <v>United States</v>
      </c>
      <c r="I658" t="str">
        <f>INDEX(product!$A$1:$G$49,MATCH(Orders!D658,product!$A$1:$A$49,0),2)</f>
        <v>Lib</v>
      </c>
      <c r="J658" t="str">
        <f t="shared" si="40"/>
        <v>Liberica</v>
      </c>
      <c r="K658" s="11" t="str">
        <f>INDEX(product!$A$1:$G$49,MATCH(Orders!D658,product!$A$1:$A$49,0),3)</f>
        <v>D</v>
      </c>
      <c r="L658" t="str">
        <f t="shared" si="41"/>
        <v>Dark</v>
      </c>
      <c r="M658" s="4">
        <f>INDEX(product!$A$1:$G$49,MATCH(Orders!D658,product!$A$1:$A$49,0),4)</f>
        <v>1</v>
      </c>
      <c r="N658" s="5">
        <f>INDEX(product!$A$1:$G$49,MATCH(Orders!D658,product!$A$1:$A$49,0),5)</f>
        <v>12.95</v>
      </c>
      <c r="O658" s="5">
        <f t="shared" si="43"/>
        <v>51.8</v>
      </c>
      <c r="P658" s="11">
        <f t="shared" si="42"/>
        <v>0</v>
      </c>
      <c r="Q658" s="11"/>
      <c r="XFD658" s="35" t="s">
        <v>1951</v>
      </c>
    </row>
    <row r="659" spans="1:17 16384:16384" x14ac:dyDescent="0.25">
      <c r="A659" s="1" t="s">
        <v>1291</v>
      </c>
      <c r="B659" s="3">
        <v>43831</v>
      </c>
      <c r="C659" s="1" t="s">
        <v>1292</v>
      </c>
      <c r="D659" t="s">
        <v>80</v>
      </c>
      <c r="E659" s="13">
        <v>2</v>
      </c>
      <c r="F659" t="str">
        <f>INDEX(customer!A$1:I$1001,MATCH(Orders!C659,customer!A$1:A$1001,0),2)</f>
        <v>Wren Place</v>
      </c>
      <c r="G659" s="33" t="str">
        <f>IF(INDEX(customer!A$1:I$1001,MATCH(Orders!C659,customer!A$1:A$1001,0),3)=0,"--",INDEX(customer!A$1:I$1001,MATCH(Orders!C659,customer!A$1:A$1001,0),3))</f>
        <v>wplacei9@wsj.com</v>
      </c>
      <c r="H659" t="str">
        <f>INDEX(customer!A$1:I$1001,MATCH(Orders!C659,customer!A$1:A$1001,0),7)</f>
        <v>United States</v>
      </c>
      <c r="I659" t="str">
        <f>INDEX(product!$A$1:$G$49,MATCH(Orders!D659,product!$A$1:$A$49,0),2)</f>
        <v>Ara</v>
      </c>
      <c r="J659" t="str">
        <f t="shared" si="40"/>
        <v>Arabica</v>
      </c>
      <c r="K659" s="11" t="str">
        <f>INDEX(product!$A$1:$G$49,MATCH(Orders!D659,product!$A$1:$A$49,0),3)</f>
        <v>M</v>
      </c>
      <c r="L659" t="str">
        <f t="shared" si="41"/>
        <v>Medium</v>
      </c>
      <c r="M659" s="4">
        <f>INDEX(product!$A$1:$G$49,MATCH(Orders!D659,product!$A$1:$A$49,0),4)</f>
        <v>0.5</v>
      </c>
      <c r="N659" s="5">
        <f>INDEX(product!$A$1:$G$49,MATCH(Orders!D659,product!$A$1:$A$49,0),5)</f>
        <v>6.75</v>
      </c>
      <c r="O659" s="5">
        <f t="shared" si="43"/>
        <v>13.5</v>
      </c>
      <c r="P659" s="11">
        <f t="shared" si="42"/>
        <v>1</v>
      </c>
      <c r="Q659" s="11"/>
      <c r="XFD659" s="35" t="s">
        <v>1942</v>
      </c>
    </row>
    <row r="660" spans="1:17 16384:16384" x14ac:dyDescent="0.25">
      <c r="A660" s="1" t="s">
        <v>1293</v>
      </c>
      <c r="B660" s="3">
        <v>44630</v>
      </c>
      <c r="C660" s="1" t="s">
        <v>1294</v>
      </c>
      <c r="D660" t="s">
        <v>16</v>
      </c>
      <c r="E660" s="13">
        <v>3</v>
      </c>
      <c r="F660" t="str">
        <f>INDEX(customer!A$1:I$1001,MATCH(Orders!C660,customer!A$1:A$1001,0),2)</f>
        <v>Janella Millett</v>
      </c>
      <c r="G660" s="33" t="str">
        <f>IF(INDEX(customer!A$1:I$1001,MATCH(Orders!C660,customer!A$1:A$1001,0),3)=0,"--",INDEX(customer!A$1:I$1001,MATCH(Orders!C660,customer!A$1:A$1001,0),3))</f>
        <v>jmillettik@addtoany.com</v>
      </c>
      <c r="H660" t="str">
        <f>INDEX(customer!A$1:I$1001,MATCH(Orders!C660,customer!A$1:A$1001,0),7)</f>
        <v>United States</v>
      </c>
      <c r="I660" t="str">
        <f>INDEX(product!$A$1:$G$49,MATCH(Orders!D660,product!$A$1:$A$49,0),2)</f>
        <v>Exc</v>
      </c>
      <c r="J660" t="str">
        <f t="shared" si="40"/>
        <v>Excelsa</v>
      </c>
      <c r="K660" s="11" t="str">
        <f>INDEX(product!$A$1:$G$49,MATCH(Orders!D660,product!$A$1:$A$49,0),3)</f>
        <v>M</v>
      </c>
      <c r="L660" t="str">
        <f t="shared" si="41"/>
        <v>Medium</v>
      </c>
      <c r="M660" s="4">
        <f>INDEX(product!$A$1:$G$49,MATCH(Orders!D660,product!$A$1:$A$49,0),4)</f>
        <v>0.5</v>
      </c>
      <c r="N660" s="5">
        <f>INDEX(product!$A$1:$G$49,MATCH(Orders!D660,product!$A$1:$A$49,0),5)</f>
        <v>8.25</v>
      </c>
      <c r="O660" s="5">
        <f t="shared" si="43"/>
        <v>24.75</v>
      </c>
      <c r="P660" s="11">
        <f t="shared" si="42"/>
        <v>1</v>
      </c>
      <c r="Q660" s="11"/>
      <c r="XFD660" s="35" t="s">
        <v>1942</v>
      </c>
    </row>
    <row r="661" spans="1:17 16384:16384" x14ac:dyDescent="0.25">
      <c r="A661" s="1" t="s">
        <v>1295</v>
      </c>
      <c r="B661" s="3">
        <v>44693</v>
      </c>
      <c r="C661" s="1" t="s">
        <v>1296</v>
      </c>
      <c r="D661" t="s">
        <v>131</v>
      </c>
      <c r="E661" s="13">
        <v>2</v>
      </c>
      <c r="F661" t="str">
        <f>INDEX(customer!A$1:I$1001,MATCH(Orders!C661,customer!A$1:A$1001,0),2)</f>
        <v>Dollie Gadsden</v>
      </c>
      <c r="G661" s="33" t="str">
        <f>IF(INDEX(customer!A$1:I$1001,MATCH(Orders!C661,customer!A$1:A$1001,0),3)=0,"--",INDEX(customer!A$1:I$1001,MATCH(Orders!C661,customer!A$1:A$1001,0),3))</f>
        <v>dgadsdenib@google.com.hk</v>
      </c>
      <c r="H661" t="str">
        <f>INDEX(customer!A$1:I$1001,MATCH(Orders!C661,customer!A$1:A$1001,0),7)</f>
        <v>Ireland</v>
      </c>
      <c r="I661" t="str">
        <f>INDEX(product!$A$1:$G$49,MATCH(Orders!D661,product!$A$1:$A$49,0),2)</f>
        <v>Ara</v>
      </c>
      <c r="J661" t="str">
        <f t="shared" si="40"/>
        <v>Arabica</v>
      </c>
      <c r="K661" s="11" t="str">
        <f>INDEX(product!$A$1:$G$49,MATCH(Orders!D661,product!$A$1:$A$49,0),3)</f>
        <v>D</v>
      </c>
      <c r="L661" t="str">
        <f t="shared" si="41"/>
        <v>Dark</v>
      </c>
      <c r="M661" s="4">
        <f>INDEX(product!$A$1:$G$49,MATCH(Orders!D661,product!$A$1:$A$49,0),4)</f>
        <v>2.5</v>
      </c>
      <c r="N661" s="5">
        <f>INDEX(product!$A$1:$G$49,MATCH(Orders!D661,product!$A$1:$A$49,0),5)</f>
        <v>22.884999999999998</v>
      </c>
      <c r="O661" s="5">
        <f t="shared" si="43"/>
        <v>45.769999999999996</v>
      </c>
      <c r="P661" s="11">
        <f t="shared" si="42"/>
        <v>1</v>
      </c>
      <c r="Q661" s="11"/>
      <c r="XFD661" s="35" t="s">
        <v>1942</v>
      </c>
    </row>
    <row r="662" spans="1:17 16384:16384" x14ac:dyDescent="0.25">
      <c r="A662" s="1" t="s">
        <v>1297</v>
      </c>
      <c r="B662" s="3">
        <v>44084</v>
      </c>
      <c r="C662" s="1" t="s">
        <v>1298</v>
      </c>
      <c r="D662" t="s">
        <v>189</v>
      </c>
      <c r="E662" s="13">
        <v>6</v>
      </c>
      <c r="F662" t="str">
        <f>INDEX(customer!A$1:I$1001,MATCH(Orders!C662,customer!A$1:A$1001,0),2)</f>
        <v>Val Wakelin</v>
      </c>
      <c r="G662" s="33" t="str">
        <f>IF(INDEX(customer!A$1:I$1001,MATCH(Orders!C662,customer!A$1:A$1001,0),3)=0,"--",INDEX(customer!A$1:I$1001,MATCH(Orders!C662,customer!A$1:A$1001,0),3))</f>
        <v>vwakelinic@unesco.org</v>
      </c>
      <c r="H662" t="str">
        <f>INDEX(customer!A$1:I$1001,MATCH(Orders!C662,customer!A$1:A$1001,0),7)</f>
        <v>United States</v>
      </c>
      <c r="I662" t="str">
        <f>INDEX(product!$A$1:$G$49,MATCH(Orders!D662,product!$A$1:$A$49,0),2)</f>
        <v>Exc</v>
      </c>
      <c r="J662" t="str">
        <f t="shared" si="40"/>
        <v>Excelsa</v>
      </c>
      <c r="K662" s="11" t="str">
        <f>INDEX(product!$A$1:$G$49,MATCH(Orders!D662,product!$A$1:$A$49,0),3)</f>
        <v>L</v>
      </c>
      <c r="L662" t="str">
        <f t="shared" si="41"/>
        <v>Light</v>
      </c>
      <c r="M662" s="4">
        <f>INDEX(product!$A$1:$G$49,MATCH(Orders!D662,product!$A$1:$A$49,0),4)</f>
        <v>0.5</v>
      </c>
      <c r="N662" s="5">
        <f>INDEX(product!$A$1:$G$49,MATCH(Orders!D662,product!$A$1:$A$49,0),5)</f>
        <v>8.91</v>
      </c>
      <c r="O662" s="5">
        <f t="shared" si="43"/>
        <v>53.46</v>
      </c>
      <c r="P662" s="11">
        <f t="shared" si="42"/>
        <v>0</v>
      </c>
      <c r="Q662" s="11"/>
      <c r="XFD662" s="35" t="s">
        <v>1951</v>
      </c>
    </row>
    <row r="663" spans="1:17 16384:16384" x14ac:dyDescent="0.25">
      <c r="A663" s="1" t="s">
        <v>1299</v>
      </c>
      <c r="B663" s="3">
        <v>44485</v>
      </c>
      <c r="C663" s="1" t="s">
        <v>1300</v>
      </c>
      <c r="D663" t="s">
        <v>57</v>
      </c>
      <c r="E663" s="13">
        <v>6</v>
      </c>
      <c r="F663" t="str">
        <f>INDEX(customer!A$1:I$1001,MATCH(Orders!C663,customer!A$1:A$1001,0),2)</f>
        <v>Annie Campsall</v>
      </c>
      <c r="G663" s="33" t="str">
        <f>IF(INDEX(customer!A$1:I$1001,MATCH(Orders!C663,customer!A$1:A$1001,0),3)=0,"--",INDEX(customer!A$1:I$1001,MATCH(Orders!C663,customer!A$1:A$1001,0),3))</f>
        <v>acampsallid@zimbio.com</v>
      </c>
      <c r="H663" t="str">
        <f>INDEX(customer!A$1:I$1001,MATCH(Orders!C663,customer!A$1:A$1001,0),7)</f>
        <v>United States</v>
      </c>
      <c r="I663" t="str">
        <f>INDEX(product!$A$1:$G$49,MATCH(Orders!D663,product!$A$1:$A$49,0),2)</f>
        <v>Ara</v>
      </c>
      <c r="J663" t="str">
        <f t="shared" si="40"/>
        <v>Arabica</v>
      </c>
      <c r="K663" s="11" t="str">
        <f>INDEX(product!$A$1:$G$49,MATCH(Orders!D663,product!$A$1:$A$49,0),3)</f>
        <v>M</v>
      </c>
      <c r="L663" t="str">
        <f t="shared" si="41"/>
        <v>Medium</v>
      </c>
      <c r="M663" s="4">
        <f>INDEX(product!$A$1:$G$49,MATCH(Orders!D663,product!$A$1:$A$49,0),4)</f>
        <v>0.2</v>
      </c>
      <c r="N663" s="5">
        <f>INDEX(product!$A$1:$G$49,MATCH(Orders!D663,product!$A$1:$A$49,0),5)</f>
        <v>3.375</v>
      </c>
      <c r="O663" s="5">
        <f t="shared" si="43"/>
        <v>20.25</v>
      </c>
      <c r="P663" s="11">
        <f t="shared" si="42"/>
        <v>1</v>
      </c>
      <c r="Q663" s="11"/>
      <c r="XFD663" s="35" t="s">
        <v>1942</v>
      </c>
    </row>
    <row r="664" spans="1:17 16384:16384" x14ac:dyDescent="0.25">
      <c r="A664" s="1" t="s">
        <v>1301</v>
      </c>
      <c r="B664" s="3">
        <v>44364</v>
      </c>
      <c r="C664" s="1" t="s">
        <v>1302</v>
      </c>
      <c r="D664" t="s">
        <v>122</v>
      </c>
      <c r="E664" s="13">
        <v>5</v>
      </c>
      <c r="F664" t="str">
        <f>INDEX(customer!A$1:I$1001,MATCH(Orders!C664,customer!A$1:A$1001,0),2)</f>
        <v>Shermy Moseby</v>
      </c>
      <c r="G664" s="33" t="str">
        <f>IF(INDEX(customer!A$1:I$1001,MATCH(Orders!C664,customer!A$1:A$1001,0),3)=0,"--",INDEX(customer!A$1:I$1001,MATCH(Orders!C664,customer!A$1:A$1001,0),3))</f>
        <v>smosebyie@stanford.edu</v>
      </c>
      <c r="H664" t="str">
        <f>INDEX(customer!A$1:I$1001,MATCH(Orders!C664,customer!A$1:A$1001,0),7)</f>
        <v>United States</v>
      </c>
      <c r="I664" t="str">
        <f>INDEX(product!$A$1:$G$49,MATCH(Orders!D664,product!$A$1:$A$49,0),2)</f>
        <v>Lib</v>
      </c>
      <c r="J664" t="str">
        <f t="shared" si="40"/>
        <v>Liberica</v>
      </c>
      <c r="K664" s="11" t="str">
        <f>INDEX(product!$A$1:$G$49,MATCH(Orders!D664,product!$A$1:$A$49,0),3)</f>
        <v>D</v>
      </c>
      <c r="L664" t="str">
        <f t="shared" si="41"/>
        <v>Dark</v>
      </c>
      <c r="M664" s="4">
        <f>INDEX(product!$A$1:$G$49,MATCH(Orders!D664,product!$A$1:$A$49,0),4)</f>
        <v>2.5</v>
      </c>
      <c r="N664" s="5">
        <f>INDEX(product!$A$1:$G$49,MATCH(Orders!D664,product!$A$1:$A$49,0),5)</f>
        <v>29.784999999999997</v>
      </c>
      <c r="O664" s="5">
        <f t="shared" si="43"/>
        <v>148.92499999999998</v>
      </c>
      <c r="P664" s="11">
        <f t="shared" si="42"/>
        <v>0</v>
      </c>
      <c r="Q664" s="11"/>
      <c r="XFD664" s="35" t="s">
        <v>1951</v>
      </c>
    </row>
    <row r="665" spans="1:17 16384:16384" x14ac:dyDescent="0.25">
      <c r="A665" s="1" t="s">
        <v>1303</v>
      </c>
      <c r="B665" s="3">
        <v>43554</v>
      </c>
      <c r="C665" s="1" t="s">
        <v>1304</v>
      </c>
      <c r="D665" t="s">
        <v>74</v>
      </c>
      <c r="E665" s="13">
        <v>6</v>
      </c>
      <c r="F665" t="str">
        <f>INDEX(customer!A$1:I$1001,MATCH(Orders!C665,customer!A$1:A$1001,0),2)</f>
        <v>Corrie Wass</v>
      </c>
      <c r="G665" s="33" t="str">
        <f>IF(INDEX(customer!A$1:I$1001,MATCH(Orders!C665,customer!A$1:A$1001,0),3)=0,"--",INDEX(customer!A$1:I$1001,MATCH(Orders!C665,customer!A$1:A$1001,0),3))</f>
        <v>cwassif@prweb.com</v>
      </c>
      <c r="H665" t="str">
        <f>INDEX(customer!A$1:I$1001,MATCH(Orders!C665,customer!A$1:A$1001,0),7)</f>
        <v>United States</v>
      </c>
      <c r="I665" t="str">
        <f>INDEX(product!$A$1:$G$49,MATCH(Orders!D665,product!$A$1:$A$49,0),2)</f>
        <v>Ara</v>
      </c>
      <c r="J665" t="str">
        <f t="shared" si="40"/>
        <v>Arabica</v>
      </c>
      <c r="K665" s="11" t="str">
        <f>INDEX(product!$A$1:$G$49,MATCH(Orders!D665,product!$A$1:$A$49,0),3)</f>
        <v>M</v>
      </c>
      <c r="L665" t="str">
        <f t="shared" si="41"/>
        <v>Medium</v>
      </c>
      <c r="M665" s="4">
        <f>INDEX(product!$A$1:$G$49,MATCH(Orders!D665,product!$A$1:$A$49,0),4)</f>
        <v>1</v>
      </c>
      <c r="N665" s="5">
        <f>INDEX(product!$A$1:$G$49,MATCH(Orders!D665,product!$A$1:$A$49,0),5)</f>
        <v>11.25</v>
      </c>
      <c r="O665" s="5">
        <f t="shared" si="43"/>
        <v>67.5</v>
      </c>
      <c r="P665" s="11">
        <f t="shared" si="42"/>
        <v>0</v>
      </c>
      <c r="Q665" s="11"/>
      <c r="XFD665" s="35" t="s">
        <v>1951</v>
      </c>
    </row>
    <row r="666" spans="1:17 16384:16384" x14ac:dyDescent="0.25">
      <c r="A666" s="1" t="s">
        <v>1305</v>
      </c>
      <c r="B666" s="3">
        <v>44549</v>
      </c>
      <c r="C666" s="1" t="s">
        <v>1306</v>
      </c>
      <c r="D666" t="s">
        <v>258</v>
      </c>
      <c r="E666" s="13">
        <v>6</v>
      </c>
      <c r="F666" t="str">
        <f>INDEX(customer!A$1:I$1001,MATCH(Orders!C666,customer!A$1:A$1001,0),2)</f>
        <v>Ira Sjostrom</v>
      </c>
      <c r="G666" s="33" t="str">
        <f>IF(INDEX(customer!A$1:I$1001,MATCH(Orders!C666,customer!A$1:A$1001,0),3)=0,"--",INDEX(customer!A$1:I$1001,MATCH(Orders!C666,customer!A$1:A$1001,0),3))</f>
        <v>isjostromig@pbs.org</v>
      </c>
      <c r="H666" t="str">
        <f>INDEX(customer!A$1:I$1001,MATCH(Orders!C666,customer!A$1:A$1001,0),7)</f>
        <v>United States</v>
      </c>
      <c r="I666" t="str">
        <f>INDEX(product!$A$1:$G$49,MATCH(Orders!D666,product!$A$1:$A$49,0),2)</f>
        <v>Exc</v>
      </c>
      <c r="J666" t="str">
        <f t="shared" si="40"/>
        <v>Excelsa</v>
      </c>
      <c r="K666" s="11" t="str">
        <f>INDEX(product!$A$1:$G$49,MATCH(Orders!D666,product!$A$1:$A$49,0),3)</f>
        <v>D</v>
      </c>
      <c r="L666" t="str">
        <f t="shared" si="41"/>
        <v>Dark</v>
      </c>
      <c r="M666" s="4">
        <f>INDEX(product!$A$1:$G$49,MATCH(Orders!D666,product!$A$1:$A$49,0),4)</f>
        <v>1</v>
      </c>
      <c r="N666" s="5">
        <f>INDEX(product!$A$1:$G$49,MATCH(Orders!D666,product!$A$1:$A$49,0),5)</f>
        <v>12.15</v>
      </c>
      <c r="O666" s="5">
        <f t="shared" si="43"/>
        <v>72.900000000000006</v>
      </c>
      <c r="P666" s="11">
        <f t="shared" si="42"/>
        <v>0</v>
      </c>
      <c r="Q666" s="11"/>
      <c r="XFD666" s="35" t="s">
        <v>1951</v>
      </c>
    </row>
    <row r="667" spans="1:17 16384:16384" x14ac:dyDescent="0.25">
      <c r="A667" s="1" t="s">
        <v>1305</v>
      </c>
      <c r="B667" s="3">
        <v>44549</v>
      </c>
      <c r="C667" s="1" t="s">
        <v>1306</v>
      </c>
      <c r="D667" t="s">
        <v>51</v>
      </c>
      <c r="E667" s="13">
        <v>2</v>
      </c>
      <c r="F667" t="str">
        <f>INDEX(customer!A$1:I$1001,MATCH(Orders!C667,customer!A$1:A$1001,0),2)</f>
        <v>Ira Sjostrom</v>
      </c>
      <c r="G667" s="33" t="str">
        <f>IF(INDEX(customer!A$1:I$1001,MATCH(Orders!C667,customer!A$1:A$1001,0),3)=0,"--",INDEX(customer!A$1:I$1001,MATCH(Orders!C667,customer!A$1:A$1001,0),3))</f>
        <v>isjostromig@pbs.org</v>
      </c>
      <c r="H667" t="str">
        <f>INDEX(customer!A$1:I$1001,MATCH(Orders!C667,customer!A$1:A$1001,0),7)</f>
        <v>United States</v>
      </c>
      <c r="I667" t="str">
        <f>INDEX(product!$A$1:$G$49,MATCH(Orders!D667,product!$A$1:$A$49,0),2)</f>
        <v>Lib</v>
      </c>
      <c r="J667" t="str">
        <f t="shared" si="40"/>
        <v>Liberica</v>
      </c>
      <c r="K667" s="11" t="str">
        <f>INDEX(product!$A$1:$G$49,MATCH(Orders!D667,product!$A$1:$A$49,0),3)</f>
        <v>D</v>
      </c>
      <c r="L667" t="str">
        <f t="shared" si="41"/>
        <v>Dark</v>
      </c>
      <c r="M667" s="4">
        <f>INDEX(product!$A$1:$G$49,MATCH(Orders!D667,product!$A$1:$A$49,0),4)</f>
        <v>0.2</v>
      </c>
      <c r="N667" s="5">
        <f>INDEX(product!$A$1:$G$49,MATCH(Orders!D667,product!$A$1:$A$49,0),5)</f>
        <v>3.8849999999999998</v>
      </c>
      <c r="O667" s="5">
        <f t="shared" si="43"/>
        <v>7.77</v>
      </c>
      <c r="P667" s="11">
        <f t="shared" si="42"/>
        <v>0</v>
      </c>
      <c r="Q667" s="11"/>
      <c r="XFD667" s="35" t="s">
        <v>1951</v>
      </c>
    </row>
    <row r="668" spans="1:17 16384:16384" x14ac:dyDescent="0.25">
      <c r="A668" s="1" t="s">
        <v>1307</v>
      </c>
      <c r="B668" s="3">
        <v>43987</v>
      </c>
      <c r="C668" s="1" t="s">
        <v>1308</v>
      </c>
      <c r="D668" t="s">
        <v>131</v>
      </c>
      <c r="E668" s="13">
        <v>4</v>
      </c>
      <c r="F668" t="str">
        <f>INDEX(customer!A$1:I$1001,MATCH(Orders!C668,customer!A$1:A$1001,0),2)</f>
        <v>Jermaine Branchett</v>
      </c>
      <c r="G668" s="33" t="str">
        <f>IF(INDEX(customer!A$1:I$1001,MATCH(Orders!C668,customer!A$1:A$1001,0),3)=0,"--",INDEX(customer!A$1:I$1001,MATCH(Orders!C668,customer!A$1:A$1001,0),3))</f>
        <v>jbranchettii@bravesites.com</v>
      </c>
      <c r="H668" t="str">
        <f>INDEX(customer!A$1:I$1001,MATCH(Orders!C668,customer!A$1:A$1001,0),7)</f>
        <v>United States</v>
      </c>
      <c r="I668" t="str">
        <f>INDEX(product!$A$1:$G$49,MATCH(Orders!D668,product!$A$1:$A$49,0),2)</f>
        <v>Ara</v>
      </c>
      <c r="J668" t="str">
        <f t="shared" si="40"/>
        <v>Arabica</v>
      </c>
      <c r="K668" s="11" t="str">
        <f>INDEX(product!$A$1:$G$49,MATCH(Orders!D668,product!$A$1:$A$49,0),3)</f>
        <v>D</v>
      </c>
      <c r="L668" t="str">
        <f t="shared" si="41"/>
        <v>Dark</v>
      </c>
      <c r="M668" s="4">
        <f>INDEX(product!$A$1:$G$49,MATCH(Orders!D668,product!$A$1:$A$49,0),4)</f>
        <v>2.5</v>
      </c>
      <c r="N668" s="5">
        <f>INDEX(product!$A$1:$G$49,MATCH(Orders!D668,product!$A$1:$A$49,0),5)</f>
        <v>22.884999999999998</v>
      </c>
      <c r="O668" s="5">
        <f t="shared" si="43"/>
        <v>91.539999999999992</v>
      </c>
      <c r="P668" s="11">
        <f t="shared" si="42"/>
        <v>0</v>
      </c>
      <c r="Q668" s="11"/>
      <c r="XFD668" s="35" t="s">
        <v>1951</v>
      </c>
    </row>
    <row r="669" spans="1:17 16384:16384" x14ac:dyDescent="0.25">
      <c r="A669" s="1" t="s">
        <v>1309</v>
      </c>
      <c r="B669" s="3">
        <v>44451</v>
      </c>
      <c r="C669" s="1" t="s">
        <v>1310</v>
      </c>
      <c r="D669" t="s">
        <v>40</v>
      </c>
      <c r="E669" s="13">
        <v>6</v>
      </c>
      <c r="F669" t="str">
        <f>INDEX(customer!A$1:I$1001,MATCH(Orders!C669,customer!A$1:A$1001,0),2)</f>
        <v>Nissie Rudland</v>
      </c>
      <c r="G669" s="33" t="str">
        <f>IF(INDEX(customer!A$1:I$1001,MATCH(Orders!C669,customer!A$1:A$1001,0),3)=0,"--",INDEX(customer!A$1:I$1001,MATCH(Orders!C669,customer!A$1:A$1001,0),3))</f>
        <v>nrudlandij@blogs.com</v>
      </c>
      <c r="H669" t="str">
        <f>INDEX(customer!A$1:I$1001,MATCH(Orders!C669,customer!A$1:A$1001,0),7)</f>
        <v>Ireland</v>
      </c>
      <c r="I669" t="str">
        <f>INDEX(product!$A$1:$G$49,MATCH(Orders!D669,product!$A$1:$A$49,0),2)</f>
        <v>Ara</v>
      </c>
      <c r="J669" t="str">
        <f t="shared" si="40"/>
        <v>Arabica</v>
      </c>
      <c r="K669" s="11" t="str">
        <f>INDEX(product!$A$1:$G$49,MATCH(Orders!D669,product!$A$1:$A$49,0),3)</f>
        <v>D</v>
      </c>
      <c r="L669" t="str">
        <f t="shared" si="41"/>
        <v>Dark</v>
      </c>
      <c r="M669" s="4">
        <f>INDEX(product!$A$1:$G$49,MATCH(Orders!D669,product!$A$1:$A$49,0),4)</f>
        <v>1</v>
      </c>
      <c r="N669" s="5">
        <f>INDEX(product!$A$1:$G$49,MATCH(Orders!D669,product!$A$1:$A$49,0),5)</f>
        <v>9.9499999999999993</v>
      </c>
      <c r="O669" s="5">
        <f t="shared" si="43"/>
        <v>59.699999999999996</v>
      </c>
      <c r="P669" s="11">
        <f t="shared" si="42"/>
        <v>0</v>
      </c>
      <c r="Q669" s="11"/>
      <c r="XFD669" s="35" t="s">
        <v>1951</v>
      </c>
    </row>
    <row r="670" spans="1:17 16384:16384" x14ac:dyDescent="0.25">
      <c r="A670" s="1" t="s">
        <v>1311</v>
      </c>
      <c r="B670" s="3">
        <v>44636</v>
      </c>
      <c r="C670" s="1" t="s">
        <v>1294</v>
      </c>
      <c r="D670" t="s">
        <v>23</v>
      </c>
      <c r="E670" s="13">
        <v>5</v>
      </c>
      <c r="F670" t="str">
        <f>INDEX(customer!A$1:I$1001,MATCH(Orders!C670,customer!A$1:A$1001,0),2)</f>
        <v>Janella Millett</v>
      </c>
      <c r="G670" s="33" t="str">
        <f>IF(INDEX(customer!A$1:I$1001,MATCH(Orders!C670,customer!A$1:A$1001,0),3)=0,"--",INDEX(customer!A$1:I$1001,MATCH(Orders!C670,customer!A$1:A$1001,0),3))</f>
        <v>jmillettik@addtoany.com</v>
      </c>
      <c r="H670" t="str">
        <f>INDEX(customer!A$1:I$1001,MATCH(Orders!C670,customer!A$1:A$1001,0),7)</f>
        <v>United States</v>
      </c>
      <c r="I670" t="str">
        <f>INDEX(product!$A$1:$G$49,MATCH(Orders!D670,product!$A$1:$A$49,0),2)</f>
        <v>Rob</v>
      </c>
      <c r="J670" t="str">
        <f t="shared" si="40"/>
        <v>Robusta</v>
      </c>
      <c r="K670" s="11" t="str">
        <f>INDEX(product!$A$1:$G$49,MATCH(Orders!D670,product!$A$1:$A$49,0),3)</f>
        <v>L</v>
      </c>
      <c r="L670" t="str">
        <f t="shared" si="41"/>
        <v>Light</v>
      </c>
      <c r="M670" s="4">
        <f>INDEX(product!$A$1:$G$49,MATCH(Orders!D670,product!$A$1:$A$49,0),4)</f>
        <v>2.5</v>
      </c>
      <c r="N670" s="5">
        <f>INDEX(product!$A$1:$G$49,MATCH(Orders!D670,product!$A$1:$A$49,0),5)</f>
        <v>27.484999999999996</v>
      </c>
      <c r="O670" s="5">
        <f t="shared" si="43"/>
        <v>137.42499999999998</v>
      </c>
      <c r="P670" s="11">
        <f t="shared" si="42"/>
        <v>1</v>
      </c>
      <c r="Q670" s="11"/>
      <c r="XFD670" s="35" t="s">
        <v>1942</v>
      </c>
    </row>
    <row r="671" spans="1:17 16384:16384" x14ac:dyDescent="0.25">
      <c r="A671" s="1" t="s">
        <v>1312</v>
      </c>
      <c r="B671" s="3">
        <v>44551</v>
      </c>
      <c r="C671" s="1" t="s">
        <v>1313</v>
      </c>
      <c r="D671" t="s">
        <v>210</v>
      </c>
      <c r="E671" s="13">
        <v>2</v>
      </c>
      <c r="F671" t="str">
        <f>INDEX(customer!A$1:I$1001,MATCH(Orders!C671,customer!A$1:A$1001,0),2)</f>
        <v>Ferdie Tourry</v>
      </c>
      <c r="G671" s="33" t="str">
        <f>IF(INDEX(customer!A$1:I$1001,MATCH(Orders!C671,customer!A$1:A$1001,0),3)=0,"--",INDEX(customer!A$1:I$1001,MATCH(Orders!C671,customer!A$1:A$1001,0),3))</f>
        <v>ftourryil@google.de</v>
      </c>
      <c r="H671" t="str">
        <f>INDEX(customer!A$1:I$1001,MATCH(Orders!C671,customer!A$1:A$1001,0),7)</f>
        <v>United States</v>
      </c>
      <c r="I671" t="str">
        <f>INDEX(product!$A$1:$G$49,MATCH(Orders!D671,product!$A$1:$A$49,0),2)</f>
        <v>Lib</v>
      </c>
      <c r="J671" t="str">
        <f t="shared" si="40"/>
        <v>Liberica</v>
      </c>
      <c r="K671" s="11" t="str">
        <f>INDEX(product!$A$1:$G$49,MATCH(Orders!D671,product!$A$1:$A$49,0),3)</f>
        <v>M</v>
      </c>
      <c r="L671" t="str">
        <f t="shared" si="41"/>
        <v>Medium</v>
      </c>
      <c r="M671" s="4">
        <f>INDEX(product!$A$1:$G$49,MATCH(Orders!D671,product!$A$1:$A$49,0),4)</f>
        <v>2.5</v>
      </c>
      <c r="N671" s="5">
        <f>INDEX(product!$A$1:$G$49,MATCH(Orders!D671,product!$A$1:$A$49,0),5)</f>
        <v>33.464999999999996</v>
      </c>
      <c r="O671" s="5">
        <f t="shared" si="43"/>
        <v>66.929999999999993</v>
      </c>
      <c r="P671" s="11">
        <f t="shared" si="42"/>
        <v>0</v>
      </c>
      <c r="Q671" s="11"/>
      <c r="XFD671" s="35" t="s">
        <v>1951</v>
      </c>
    </row>
    <row r="672" spans="1:17 16384:16384" x14ac:dyDescent="0.25">
      <c r="A672" s="1" t="s">
        <v>1314</v>
      </c>
      <c r="B672" s="3">
        <v>43606</v>
      </c>
      <c r="C672" s="1" t="s">
        <v>1315</v>
      </c>
      <c r="D672" t="s">
        <v>90</v>
      </c>
      <c r="E672" s="13">
        <v>3</v>
      </c>
      <c r="F672" t="str">
        <f>INDEX(customer!A$1:I$1001,MATCH(Orders!C672,customer!A$1:A$1001,0),2)</f>
        <v>Cecil Weatherall</v>
      </c>
      <c r="G672" s="33" t="str">
        <f>IF(INDEX(customer!A$1:I$1001,MATCH(Orders!C672,customer!A$1:A$1001,0),3)=0,"--",INDEX(customer!A$1:I$1001,MATCH(Orders!C672,customer!A$1:A$1001,0),3))</f>
        <v>cweatherallim@toplist.cz</v>
      </c>
      <c r="H672" t="str">
        <f>INDEX(customer!A$1:I$1001,MATCH(Orders!C672,customer!A$1:A$1001,0),7)</f>
        <v>United States</v>
      </c>
      <c r="I672" t="str">
        <f>INDEX(product!$A$1:$G$49,MATCH(Orders!D672,product!$A$1:$A$49,0),2)</f>
        <v>Lib</v>
      </c>
      <c r="J672" t="str">
        <f t="shared" si="40"/>
        <v>Liberica</v>
      </c>
      <c r="K672" s="11" t="str">
        <f>INDEX(product!$A$1:$G$49,MATCH(Orders!D672,product!$A$1:$A$49,0),3)</f>
        <v>M</v>
      </c>
      <c r="L672" t="str">
        <f t="shared" si="41"/>
        <v>Medium</v>
      </c>
      <c r="M672" s="4">
        <f>INDEX(product!$A$1:$G$49,MATCH(Orders!D672,product!$A$1:$A$49,0),4)</f>
        <v>0.2</v>
      </c>
      <c r="N672" s="5">
        <f>INDEX(product!$A$1:$G$49,MATCH(Orders!D672,product!$A$1:$A$49,0),5)</f>
        <v>4.3650000000000002</v>
      </c>
      <c r="O672" s="5">
        <f t="shared" si="43"/>
        <v>13.095000000000001</v>
      </c>
      <c r="P672" s="11">
        <f t="shared" si="42"/>
        <v>1</v>
      </c>
      <c r="Q672" s="11"/>
      <c r="XFD672" s="35" t="s">
        <v>1942</v>
      </c>
    </row>
    <row r="673" spans="1:17 16384:16384" x14ac:dyDescent="0.25">
      <c r="A673" s="1" t="s">
        <v>1316</v>
      </c>
      <c r="B673" s="3">
        <v>44495</v>
      </c>
      <c r="C673" s="1" t="s">
        <v>1317</v>
      </c>
      <c r="D673" t="s">
        <v>202</v>
      </c>
      <c r="E673" s="13">
        <v>5</v>
      </c>
      <c r="F673" t="str">
        <f>INDEX(customer!A$1:I$1001,MATCH(Orders!C673,customer!A$1:A$1001,0),2)</f>
        <v>Gale Heindrick</v>
      </c>
      <c r="G673" s="33" t="str">
        <f>IF(INDEX(customer!A$1:I$1001,MATCH(Orders!C673,customer!A$1:A$1001,0),3)=0,"--",INDEX(customer!A$1:I$1001,MATCH(Orders!C673,customer!A$1:A$1001,0),3))</f>
        <v>gheindrickin@usda.gov</v>
      </c>
      <c r="H673" t="str">
        <f>INDEX(customer!A$1:I$1001,MATCH(Orders!C673,customer!A$1:A$1001,0),7)</f>
        <v>United States</v>
      </c>
      <c r="I673" t="str">
        <f>INDEX(product!$A$1:$G$49,MATCH(Orders!D673,product!$A$1:$A$49,0),2)</f>
        <v>Rob</v>
      </c>
      <c r="J673" t="str">
        <f t="shared" si="40"/>
        <v>Robusta</v>
      </c>
      <c r="K673" s="11" t="str">
        <f>INDEX(product!$A$1:$G$49,MATCH(Orders!D673,product!$A$1:$A$49,0),3)</f>
        <v>L</v>
      </c>
      <c r="L673" t="str">
        <f t="shared" si="41"/>
        <v>Light</v>
      </c>
      <c r="M673" s="4">
        <f>INDEX(product!$A$1:$G$49,MATCH(Orders!D673,product!$A$1:$A$49,0),4)</f>
        <v>1</v>
      </c>
      <c r="N673" s="5">
        <f>INDEX(product!$A$1:$G$49,MATCH(Orders!D673,product!$A$1:$A$49,0),5)</f>
        <v>11.95</v>
      </c>
      <c r="O673" s="5">
        <f t="shared" si="43"/>
        <v>59.75</v>
      </c>
      <c r="P673" s="11">
        <f t="shared" si="42"/>
        <v>0</v>
      </c>
      <c r="Q673" s="11"/>
      <c r="XFD673" s="35" t="s">
        <v>1951</v>
      </c>
    </row>
    <row r="674" spans="1:17 16384:16384" x14ac:dyDescent="0.25">
      <c r="A674" s="1" t="s">
        <v>1318</v>
      </c>
      <c r="B674" s="3">
        <v>43916</v>
      </c>
      <c r="C674" s="1" t="s">
        <v>1319</v>
      </c>
      <c r="D674" t="s">
        <v>91</v>
      </c>
      <c r="E674" s="13">
        <v>5</v>
      </c>
      <c r="F674" t="str">
        <f>INDEX(customer!A$1:I$1001,MATCH(Orders!C674,customer!A$1:A$1001,0),2)</f>
        <v>Layne Imason</v>
      </c>
      <c r="G674" s="33" t="str">
        <f>IF(INDEX(customer!A$1:I$1001,MATCH(Orders!C674,customer!A$1:A$1001,0),3)=0,"--",INDEX(customer!A$1:I$1001,MATCH(Orders!C674,customer!A$1:A$1001,0),3))</f>
        <v>limasonio@discuz.net</v>
      </c>
      <c r="H674" t="str">
        <f>INDEX(customer!A$1:I$1001,MATCH(Orders!C674,customer!A$1:A$1001,0),7)</f>
        <v>United States</v>
      </c>
      <c r="I674" t="str">
        <f>INDEX(product!$A$1:$G$49,MATCH(Orders!D674,product!$A$1:$A$49,0),2)</f>
        <v>Lib</v>
      </c>
      <c r="J674" t="str">
        <f t="shared" si="40"/>
        <v>Liberica</v>
      </c>
      <c r="K674" s="11" t="str">
        <f>INDEX(product!$A$1:$G$49,MATCH(Orders!D674,product!$A$1:$A$49,0),3)</f>
        <v>M</v>
      </c>
      <c r="L674" t="str">
        <f t="shared" si="41"/>
        <v>Medium</v>
      </c>
      <c r="M674" s="4">
        <f>INDEX(product!$A$1:$G$49,MATCH(Orders!D674,product!$A$1:$A$49,0),4)</f>
        <v>0.5</v>
      </c>
      <c r="N674" s="5">
        <f>INDEX(product!$A$1:$G$49,MATCH(Orders!D674,product!$A$1:$A$49,0),5)</f>
        <v>8.73</v>
      </c>
      <c r="O674" s="5">
        <f t="shared" si="43"/>
        <v>43.650000000000006</v>
      </c>
      <c r="P674" s="11">
        <f t="shared" si="42"/>
        <v>1</v>
      </c>
      <c r="Q674" s="11"/>
      <c r="XFD674" s="35" t="s">
        <v>1942</v>
      </c>
    </row>
    <row r="675" spans="1:17 16384:16384" x14ac:dyDescent="0.25">
      <c r="A675" s="1" t="s">
        <v>1320</v>
      </c>
      <c r="B675" s="3">
        <v>44118</v>
      </c>
      <c r="C675" s="1" t="s">
        <v>1321</v>
      </c>
      <c r="D675" t="s">
        <v>22</v>
      </c>
      <c r="E675" s="13">
        <v>6</v>
      </c>
      <c r="F675" t="str">
        <f>INDEX(customer!A$1:I$1001,MATCH(Orders!C675,customer!A$1:A$1001,0),2)</f>
        <v>Hazel Saill</v>
      </c>
      <c r="G675" s="33" t="str">
        <f>IF(INDEX(customer!A$1:I$1001,MATCH(Orders!C675,customer!A$1:A$1001,0),3)=0,"--",INDEX(customer!A$1:I$1001,MATCH(Orders!C675,customer!A$1:A$1001,0),3))</f>
        <v>hsaillip@odnoklassniki.ru</v>
      </c>
      <c r="H675" t="str">
        <f>INDEX(customer!A$1:I$1001,MATCH(Orders!C675,customer!A$1:A$1001,0),7)</f>
        <v>United States</v>
      </c>
      <c r="I675" t="str">
        <f>INDEX(product!$A$1:$G$49,MATCH(Orders!D675,product!$A$1:$A$49,0),2)</f>
        <v>Exc</v>
      </c>
      <c r="J675" t="str">
        <f t="shared" si="40"/>
        <v>Excelsa</v>
      </c>
      <c r="K675" s="11" t="str">
        <f>INDEX(product!$A$1:$G$49,MATCH(Orders!D675,product!$A$1:$A$49,0),3)</f>
        <v>M</v>
      </c>
      <c r="L675" t="str">
        <f t="shared" si="41"/>
        <v>Medium</v>
      </c>
      <c r="M675" s="4">
        <f>INDEX(product!$A$1:$G$49,MATCH(Orders!D675,product!$A$1:$A$49,0),4)</f>
        <v>1</v>
      </c>
      <c r="N675" s="5">
        <f>INDEX(product!$A$1:$G$49,MATCH(Orders!D675,product!$A$1:$A$49,0),5)</f>
        <v>13.75</v>
      </c>
      <c r="O675" s="5">
        <f t="shared" si="43"/>
        <v>82.5</v>
      </c>
      <c r="P675" s="11">
        <f t="shared" si="42"/>
        <v>1</v>
      </c>
      <c r="Q675" s="11"/>
      <c r="XFD675" s="35" t="s">
        <v>1942</v>
      </c>
    </row>
    <row r="676" spans="1:17 16384:16384" x14ac:dyDescent="0.25">
      <c r="A676" s="1" t="s">
        <v>1322</v>
      </c>
      <c r="B676" s="3">
        <v>44543</v>
      </c>
      <c r="C676" s="1" t="s">
        <v>1323</v>
      </c>
      <c r="D676" t="s">
        <v>217</v>
      </c>
      <c r="E676" s="13">
        <v>6</v>
      </c>
      <c r="F676" t="str">
        <f>INDEX(customer!A$1:I$1001,MATCH(Orders!C676,customer!A$1:A$1001,0),2)</f>
        <v>Hermann Larvor</v>
      </c>
      <c r="G676" s="33" t="str">
        <f>IF(INDEX(customer!A$1:I$1001,MATCH(Orders!C676,customer!A$1:A$1001,0),3)=0,"--",INDEX(customer!A$1:I$1001,MATCH(Orders!C676,customer!A$1:A$1001,0),3))</f>
        <v>hlarvoriq@last.fm</v>
      </c>
      <c r="H676" t="str">
        <f>INDEX(customer!A$1:I$1001,MATCH(Orders!C676,customer!A$1:A$1001,0),7)</f>
        <v>United States</v>
      </c>
      <c r="I676" t="str">
        <f>INDEX(product!$A$1:$G$49,MATCH(Orders!D676,product!$A$1:$A$49,0),2)</f>
        <v>Ara</v>
      </c>
      <c r="J676" t="str">
        <f t="shared" si="40"/>
        <v>Arabica</v>
      </c>
      <c r="K676" s="11" t="str">
        <f>INDEX(product!$A$1:$G$49,MATCH(Orders!D676,product!$A$1:$A$49,0),3)</f>
        <v>L</v>
      </c>
      <c r="L676" t="str">
        <f t="shared" si="41"/>
        <v>Light</v>
      </c>
      <c r="M676" s="4">
        <f>INDEX(product!$A$1:$G$49,MATCH(Orders!D676,product!$A$1:$A$49,0),4)</f>
        <v>2.5</v>
      </c>
      <c r="N676" s="5">
        <f>INDEX(product!$A$1:$G$49,MATCH(Orders!D676,product!$A$1:$A$49,0),5)</f>
        <v>29.784999999999997</v>
      </c>
      <c r="O676" s="5">
        <f t="shared" si="43"/>
        <v>178.70999999999998</v>
      </c>
      <c r="P676" s="11">
        <f t="shared" si="42"/>
        <v>1</v>
      </c>
      <c r="Q676" s="11"/>
      <c r="XFD676" s="35" t="s">
        <v>1942</v>
      </c>
    </row>
    <row r="677" spans="1:17 16384:16384" x14ac:dyDescent="0.25">
      <c r="A677" s="1" t="s">
        <v>1324</v>
      </c>
      <c r="B677" s="3">
        <v>44263</v>
      </c>
      <c r="C677" s="1" t="s">
        <v>1325</v>
      </c>
      <c r="D677" t="s">
        <v>122</v>
      </c>
      <c r="E677" s="13">
        <v>4</v>
      </c>
      <c r="F677" t="str">
        <f>INDEX(customer!A$1:I$1001,MATCH(Orders!C677,customer!A$1:A$1001,0),2)</f>
        <v>Terri Lyford</v>
      </c>
      <c r="G677" s="33" t="str">
        <f>IF(INDEX(customer!A$1:I$1001,MATCH(Orders!C677,customer!A$1:A$1001,0),3)=0,"--",INDEX(customer!A$1:I$1001,MATCH(Orders!C677,customer!A$1:A$1001,0),3))</f>
        <v>--</v>
      </c>
      <c r="H677" t="str">
        <f>INDEX(customer!A$1:I$1001,MATCH(Orders!C677,customer!A$1:A$1001,0),7)</f>
        <v>United States</v>
      </c>
      <c r="I677" t="str">
        <f>INDEX(product!$A$1:$G$49,MATCH(Orders!D677,product!$A$1:$A$49,0),2)</f>
        <v>Lib</v>
      </c>
      <c r="J677" t="str">
        <f t="shared" si="40"/>
        <v>Liberica</v>
      </c>
      <c r="K677" s="11" t="str">
        <f>INDEX(product!$A$1:$G$49,MATCH(Orders!D677,product!$A$1:$A$49,0),3)</f>
        <v>D</v>
      </c>
      <c r="L677" t="str">
        <f t="shared" si="41"/>
        <v>Dark</v>
      </c>
      <c r="M677" s="4">
        <f>INDEX(product!$A$1:$G$49,MATCH(Orders!D677,product!$A$1:$A$49,0),4)</f>
        <v>2.5</v>
      </c>
      <c r="N677" s="5">
        <f>INDEX(product!$A$1:$G$49,MATCH(Orders!D677,product!$A$1:$A$49,0),5)</f>
        <v>29.784999999999997</v>
      </c>
      <c r="O677" s="5">
        <f t="shared" si="43"/>
        <v>119.13999999999999</v>
      </c>
      <c r="P677" s="11">
        <f t="shared" si="42"/>
        <v>1</v>
      </c>
      <c r="Q677" s="11"/>
      <c r="XFD677" s="35" t="s">
        <v>1942</v>
      </c>
    </row>
    <row r="678" spans="1:17 16384:16384" x14ac:dyDescent="0.25">
      <c r="A678" s="1" t="s">
        <v>1326</v>
      </c>
      <c r="B678" s="3">
        <v>44217</v>
      </c>
      <c r="C678" s="1" t="s">
        <v>1327</v>
      </c>
      <c r="D678" t="s">
        <v>96</v>
      </c>
      <c r="E678" s="13">
        <v>5</v>
      </c>
      <c r="F678" t="str">
        <f>INDEX(customer!A$1:I$1001,MATCH(Orders!C678,customer!A$1:A$1001,0),2)</f>
        <v>Gabey Cogan</v>
      </c>
      <c r="G678" s="33" t="str">
        <f>IF(INDEX(customer!A$1:I$1001,MATCH(Orders!C678,customer!A$1:A$1001,0),3)=0,"--",INDEX(customer!A$1:I$1001,MATCH(Orders!C678,customer!A$1:A$1001,0),3))</f>
        <v>--</v>
      </c>
      <c r="H678" t="str">
        <f>INDEX(customer!A$1:I$1001,MATCH(Orders!C678,customer!A$1:A$1001,0),7)</f>
        <v>United States</v>
      </c>
      <c r="I678" t="str">
        <f>INDEX(product!$A$1:$G$49,MATCH(Orders!D678,product!$A$1:$A$49,0),2)</f>
        <v>Lib</v>
      </c>
      <c r="J678" t="str">
        <f t="shared" si="40"/>
        <v>Liberica</v>
      </c>
      <c r="K678" s="11" t="str">
        <f>INDEX(product!$A$1:$G$49,MATCH(Orders!D678,product!$A$1:$A$49,0),3)</f>
        <v>L</v>
      </c>
      <c r="L678" t="str">
        <f t="shared" si="41"/>
        <v>Light</v>
      </c>
      <c r="M678" s="4">
        <f>INDEX(product!$A$1:$G$49,MATCH(Orders!D678,product!$A$1:$A$49,0),4)</f>
        <v>0.5</v>
      </c>
      <c r="N678" s="5">
        <f>INDEX(product!$A$1:$G$49,MATCH(Orders!D678,product!$A$1:$A$49,0),5)</f>
        <v>9.51</v>
      </c>
      <c r="O678" s="5">
        <f t="shared" si="43"/>
        <v>47.55</v>
      </c>
      <c r="P678" s="11">
        <f t="shared" si="42"/>
        <v>0</v>
      </c>
      <c r="Q678" s="11"/>
      <c r="XFD678" s="35" t="s">
        <v>1951</v>
      </c>
    </row>
    <row r="679" spans="1:17 16384:16384" x14ac:dyDescent="0.25">
      <c r="A679" s="1" t="s">
        <v>1328</v>
      </c>
      <c r="B679" s="3">
        <v>44206</v>
      </c>
      <c r="C679" s="1" t="s">
        <v>1329</v>
      </c>
      <c r="D679" t="s">
        <v>91</v>
      </c>
      <c r="E679" s="13">
        <v>5</v>
      </c>
      <c r="F679" t="str">
        <f>INDEX(customer!A$1:I$1001,MATCH(Orders!C679,customer!A$1:A$1001,0),2)</f>
        <v>Charin Penwarden</v>
      </c>
      <c r="G679" s="33" t="str">
        <f>IF(INDEX(customer!A$1:I$1001,MATCH(Orders!C679,customer!A$1:A$1001,0),3)=0,"--",INDEX(customer!A$1:I$1001,MATCH(Orders!C679,customer!A$1:A$1001,0),3))</f>
        <v>cpenwardenit@mlb.com</v>
      </c>
      <c r="H679" t="str">
        <f>INDEX(customer!A$1:I$1001,MATCH(Orders!C679,customer!A$1:A$1001,0),7)</f>
        <v>Ireland</v>
      </c>
      <c r="I679" t="str">
        <f>INDEX(product!$A$1:$G$49,MATCH(Orders!D679,product!$A$1:$A$49,0),2)</f>
        <v>Lib</v>
      </c>
      <c r="J679" t="str">
        <f t="shared" si="40"/>
        <v>Liberica</v>
      </c>
      <c r="K679" s="11" t="str">
        <f>INDEX(product!$A$1:$G$49,MATCH(Orders!D679,product!$A$1:$A$49,0),3)</f>
        <v>M</v>
      </c>
      <c r="L679" t="str">
        <f t="shared" si="41"/>
        <v>Medium</v>
      </c>
      <c r="M679" s="4">
        <f>INDEX(product!$A$1:$G$49,MATCH(Orders!D679,product!$A$1:$A$49,0),4)</f>
        <v>0.5</v>
      </c>
      <c r="N679" s="5">
        <f>INDEX(product!$A$1:$G$49,MATCH(Orders!D679,product!$A$1:$A$49,0),5)</f>
        <v>8.73</v>
      </c>
      <c r="O679" s="5">
        <f t="shared" si="43"/>
        <v>43.650000000000006</v>
      </c>
      <c r="P679" s="11">
        <f t="shared" si="42"/>
        <v>0</v>
      </c>
      <c r="Q679" s="11"/>
      <c r="XFD679" s="35" t="s">
        <v>1951</v>
      </c>
    </row>
    <row r="680" spans="1:17 16384:16384" x14ac:dyDescent="0.25">
      <c r="A680" s="1" t="s">
        <v>1330</v>
      </c>
      <c r="B680" s="3">
        <v>44281</v>
      </c>
      <c r="C680" s="1" t="s">
        <v>1331</v>
      </c>
      <c r="D680" t="s">
        <v>217</v>
      </c>
      <c r="E680" s="13">
        <v>6</v>
      </c>
      <c r="F680" t="str">
        <f>INDEX(customer!A$1:I$1001,MATCH(Orders!C680,customer!A$1:A$1001,0),2)</f>
        <v>Milty Middis</v>
      </c>
      <c r="G680" s="33" t="str">
        <f>IF(INDEX(customer!A$1:I$1001,MATCH(Orders!C680,customer!A$1:A$1001,0),3)=0,"--",INDEX(customer!A$1:I$1001,MATCH(Orders!C680,customer!A$1:A$1001,0),3))</f>
        <v>mmiddisiu@dmoz.org</v>
      </c>
      <c r="H680" t="str">
        <f>INDEX(customer!A$1:I$1001,MATCH(Orders!C680,customer!A$1:A$1001,0),7)</f>
        <v>United States</v>
      </c>
      <c r="I680" t="str">
        <f>INDEX(product!$A$1:$G$49,MATCH(Orders!D680,product!$A$1:$A$49,0),2)</f>
        <v>Ara</v>
      </c>
      <c r="J680" t="str">
        <f t="shared" si="40"/>
        <v>Arabica</v>
      </c>
      <c r="K680" s="11" t="str">
        <f>INDEX(product!$A$1:$G$49,MATCH(Orders!D680,product!$A$1:$A$49,0),3)</f>
        <v>L</v>
      </c>
      <c r="L680" t="str">
        <f t="shared" si="41"/>
        <v>Light</v>
      </c>
      <c r="M680" s="4">
        <f>INDEX(product!$A$1:$G$49,MATCH(Orders!D680,product!$A$1:$A$49,0),4)</f>
        <v>2.5</v>
      </c>
      <c r="N680" s="5">
        <f>INDEX(product!$A$1:$G$49,MATCH(Orders!D680,product!$A$1:$A$49,0),5)</f>
        <v>29.784999999999997</v>
      </c>
      <c r="O680" s="5">
        <f t="shared" si="43"/>
        <v>178.70999999999998</v>
      </c>
      <c r="P680" s="11">
        <f t="shared" si="42"/>
        <v>1</v>
      </c>
      <c r="Q680" s="11"/>
      <c r="XFD680" s="35" t="s">
        <v>1942</v>
      </c>
    </row>
    <row r="681" spans="1:17 16384:16384" x14ac:dyDescent="0.25">
      <c r="A681" s="1" t="s">
        <v>1332</v>
      </c>
      <c r="B681" s="3">
        <v>44645</v>
      </c>
      <c r="C681" s="1" t="s">
        <v>1333</v>
      </c>
      <c r="D681" t="s">
        <v>23</v>
      </c>
      <c r="E681" s="13">
        <v>1</v>
      </c>
      <c r="F681" t="str">
        <f>INDEX(customer!A$1:I$1001,MATCH(Orders!C681,customer!A$1:A$1001,0),2)</f>
        <v>Adrianne Vairow</v>
      </c>
      <c r="G681" s="33" t="str">
        <f>IF(INDEX(customer!A$1:I$1001,MATCH(Orders!C681,customer!A$1:A$1001,0),3)=0,"--",INDEX(customer!A$1:I$1001,MATCH(Orders!C681,customer!A$1:A$1001,0),3))</f>
        <v>avairowiv@studiopress.com</v>
      </c>
      <c r="H681" t="str">
        <f>INDEX(customer!A$1:I$1001,MATCH(Orders!C681,customer!A$1:A$1001,0),7)</f>
        <v>United Kingdom</v>
      </c>
      <c r="I681" t="str">
        <f>INDEX(product!$A$1:$G$49,MATCH(Orders!D681,product!$A$1:$A$49,0),2)</f>
        <v>Rob</v>
      </c>
      <c r="J681" t="str">
        <f t="shared" si="40"/>
        <v>Robusta</v>
      </c>
      <c r="K681" s="11" t="str">
        <f>INDEX(product!$A$1:$G$49,MATCH(Orders!D681,product!$A$1:$A$49,0),3)</f>
        <v>L</v>
      </c>
      <c r="L681" t="str">
        <f t="shared" si="41"/>
        <v>Light</v>
      </c>
      <c r="M681" s="4">
        <f>INDEX(product!$A$1:$G$49,MATCH(Orders!D681,product!$A$1:$A$49,0),4)</f>
        <v>2.5</v>
      </c>
      <c r="N681" s="5">
        <f>INDEX(product!$A$1:$G$49,MATCH(Orders!D681,product!$A$1:$A$49,0),5)</f>
        <v>27.484999999999996</v>
      </c>
      <c r="O681" s="5">
        <f t="shared" si="43"/>
        <v>27.484999999999996</v>
      </c>
      <c r="P681" s="11">
        <f t="shared" si="42"/>
        <v>0</v>
      </c>
      <c r="Q681" s="11"/>
      <c r="XFD681" s="35" t="s">
        <v>1951</v>
      </c>
    </row>
    <row r="682" spans="1:17 16384:16384" x14ac:dyDescent="0.25">
      <c r="A682" s="1" t="s">
        <v>1334</v>
      </c>
      <c r="B682" s="3">
        <v>44399</v>
      </c>
      <c r="C682" s="1" t="s">
        <v>1335</v>
      </c>
      <c r="D682" t="s">
        <v>74</v>
      </c>
      <c r="E682" s="13">
        <v>5</v>
      </c>
      <c r="F682" t="str">
        <f>INDEX(customer!A$1:I$1001,MATCH(Orders!C682,customer!A$1:A$1001,0),2)</f>
        <v>Anjanette Goldie</v>
      </c>
      <c r="G682" s="33" t="str">
        <f>IF(INDEX(customer!A$1:I$1001,MATCH(Orders!C682,customer!A$1:A$1001,0),3)=0,"--",INDEX(customer!A$1:I$1001,MATCH(Orders!C682,customer!A$1:A$1001,0),3))</f>
        <v>agoldieiw@goo.gl</v>
      </c>
      <c r="H682" t="str">
        <f>INDEX(customer!A$1:I$1001,MATCH(Orders!C682,customer!A$1:A$1001,0),7)</f>
        <v>United States</v>
      </c>
      <c r="I682" t="str">
        <f>INDEX(product!$A$1:$G$49,MATCH(Orders!D682,product!$A$1:$A$49,0),2)</f>
        <v>Ara</v>
      </c>
      <c r="J682" t="str">
        <f t="shared" si="40"/>
        <v>Arabica</v>
      </c>
      <c r="K682" s="11" t="str">
        <f>INDEX(product!$A$1:$G$49,MATCH(Orders!D682,product!$A$1:$A$49,0),3)</f>
        <v>M</v>
      </c>
      <c r="L682" t="str">
        <f t="shared" si="41"/>
        <v>Medium</v>
      </c>
      <c r="M682" s="4">
        <f>INDEX(product!$A$1:$G$49,MATCH(Orders!D682,product!$A$1:$A$49,0),4)</f>
        <v>1</v>
      </c>
      <c r="N682" s="5">
        <f>INDEX(product!$A$1:$G$49,MATCH(Orders!D682,product!$A$1:$A$49,0),5)</f>
        <v>11.25</v>
      </c>
      <c r="O682" s="5">
        <f t="shared" si="43"/>
        <v>56.25</v>
      </c>
      <c r="P682" s="11">
        <f t="shared" si="42"/>
        <v>0</v>
      </c>
      <c r="Q682" s="11"/>
      <c r="XFD682" s="35" t="s">
        <v>1951</v>
      </c>
    </row>
    <row r="683" spans="1:17 16384:16384" x14ac:dyDescent="0.25">
      <c r="A683" s="1" t="s">
        <v>1336</v>
      </c>
      <c r="B683" s="3">
        <v>44080</v>
      </c>
      <c r="C683" s="1" t="s">
        <v>1337</v>
      </c>
      <c r="D683" t="s">
        <v>32</v>
      </c>
      <c r="E683" s="13">
        <v>2</v>
      </c>
      <c r="F683" t="str">
        <f>INDEX(customer!A$1:I$1001,MATCH(Orders!C683,customer!A$1:A$1001,0),2)</f>
        <v>Nicky Ayris</v>
      </c>
      <c r="G683" s="33" t="str">
        <f>IF(INDEX(customer!A$1:I$1001,MATCH(Orders!C683,customer!A$1:A$1001,0),3)=0,"--",INDEX(customer!A$1:I$1001,MATCH(Orders!C683,customer!A$1:A$1001,0),3))</f>
        <v>nayrisix@t-online.de</v>
      </c>
      <c r="H683" t="str">
        <f>INDEX(customer!A$1:I$1001,MATCH(Orders!C683,customer!A$1:A$1001,0),7)</f>
        <v>United Kingdom</v>
      </c>
      <c r="I683" t="str">
        <f>INDEX(product!$A$1:$G$49,MATCH(Orders!D683,product!$A$1:$A$49,0),2)</f>
        <v>Lib</v>
      </c>
      <c r="J683" t="str">
        <f t="shared" si="40"/>
        <v>Liberica</v>
      </c>
      <c r="K683" s="11" t="str">
        <f>INDEX(product!$A$1:$G$49,MATCH(Orders!D683,product!$A$1:$A$49,0),3)</f>
        <v>L</v>
      </c>
      <c r="L683" t="str">
        <f t="shared" si="41"/>
        <v>Light</v>
      </c>
      <c r="M683" s="4">
        <f>INDEX(product!$A$1:$G$49,MATCH(Orders!D683,product!$A$1:$A$49,0),4)</f>
        <v>0.2</v>
      </c>
      <c r="N683" s="5">
        <f>INDEX(product!$A$1:$G$49,MATCH(Orders!D683,product!$A$1:$A$49,0),5)</f>
        <v>4.7549999999999999</v>
      </c>
      <c r="O683" s="5">
        <f t="shared" si="43"/>
        <v>9.51</v>
      </c>
      <c r="P683" s="11">
        <f t="shared" si="42"/>
        <v>1</v>
      </c>
      <c r="Q683" s="11"/>
      <c r="XFD683" s="35" t="s">
        <v>1942</v>
      </c>
    </row>
    <row r="684" spans="1:17 16384:16384" x14ac:dyDescent="0.25">
      <c r="A684" s="1" t="s">
        <v>1338</v>
      </c>
      <c r="B684" s="3">
        <v>43827</v>
      </c>
      <c r="C684" s="1" t="s">
        <v>1339</v>
      </c>
      <c r="D684" t="s">
        <v>77</v>
      </c>
      <c r="E684" s="13">
        <v>2</v>
      </c>
      <c r="F684" t="str">
        <f>INDEX(customer!A$1:I$1001,MATCH(Orders!C684,customer!A$1:A$1001,0),2)</f>
        <v>Laryssa Benediktovich</v>
      </c>
      <c r="G684" s="33" t="str">
        <f>IF(INDEX(customer!A$1:I$1001,MATCH(Orders!C684,customer!A$1:A$1001,0),3)=0,"--",INDEX(customer!A$1:I$1001,MATCH(Orders!C684,customer!A$1:A$1001,0),3))</f>
        <v>lbenediktovichiy@wunderground.com</v>
      </c>
      <c r="H684" t="str">
        <f>INDEX(customer!A$1:I$1001,MATCH(Orders!C684,customer!A$1:A$1001,0),7)</f>
        <v>United States</v>
      </c>
      <c r="I684" t="str">
        <f>INDEX(product!$A$1:$G$49,MATCH(Orders!D684,product!$A$1:$A$49,0),2)</f>
        <v>Exc</v>
      </c>
      <c r="J684" t="str">
        <f t="shared" si="40"/>
        <v>Excelsa</v>
      </c>
      <c r="K684" s="11" t="str">
        <f>INDEX(product!$A$1:$G$49,MATCH(Orders!D684,product!$A$1:$A$49,0),3)</f>
        <v>M</v>
      </c>
      <c r="L684" t="str">
        <f t="shared" si="41"/>
        <v>Medium</v>
      </c>
      <c r="M684" s="4">
        <f>INDEX(product!$A$1:$G$49,MATCH(Orders!D684,product!$A$1:$A$49,0),4)</f>
        <v>0.2</v>
      </c>
      <c r="N684" s="5">
        <f>INDEX(product!$A$1:$G$49,MATCH(Orders!D684,product!$A$1:$A$49,0),5)</f>
        <v>4.125</v>
      </c>
      <c r="O684" s="5">
        <f t="shared" si="43"/>
        <v>8.25</v>
      </c>
      <c r="P684" s="11">
        <f t="shared" si="42"/>
        <v>1</v>
      </c>
      <c r="Q684" s="11"/>
      <c r="XFD684" s="35" t="s">
        <v>1942</v>
      </c>
    </row>
    <row r="685" spans="1:17 16384:16384" x14ac:dyDescent="0.25">
      <c r="A685" s="1" t="s">
        <v>1340</v>
      </c>
      <c r="B685" s="3">
        <v>43941</v>
      </c>
      <c r="C685" s="1" t="s">
        <v>1341</v>
      </c>
      <c r="D685" t="s">
        <v>136</v>
      </c>
      <c r="E685" s="13">
        <v>6</v>
      </c>
      <c r="F685" t="str">
        <f>INDEX(customer!A$1:I$1001,MATCH(Orders!C685,customer!A$1:A$1001,0),2)</f>
        <v>Theo Jacobovitz</v>
      </c>
      <c r="G685" s="33" t="str">
        <f>IF(INDEX(customer!A$1:I$1001,MATCH(Orders!C685,customer!A$1:A$1001,0),3)=0,"--",INDEX(customer!A$1:I$1001,MATCH(Orders!C685,customer!A$1:A$1001,0),3))</f>
        <v>tjacobovitziz@cbc.ca</v>
      </c>
      <c r="H685" t="str">
        <f>INDEX(customer!A$1:I$1001,MATCH(Orders!C685,customer!A$1:A$1001,0),7)</f>
        <v>United States</v>
      </c>
      <c r="I685" t="str">
        <f>INDEX(product!$A$1:$G$49,MATCH(Orders!D685,product!$A$1:$A$49,0),2)</f>
        <v>Lib</v>
      </c>
      <c r="J685" t="str">
        <f t="shared" si="40"/>
        <v>Liberica</v>
      </c>
      <c r="K685" s="11" t="str">
        <f>INDEX(product!$A$1:$G$49,MATCH(Orders!D685,product!$A$1:$A$49,0),3)</f>
        <v>D</v>
      </c>
      <c r="L685" t="str">
        <f t="shared" si="41"/>
        <v>Dark</v>
      </c>
      <c r="M685" s="4">
        <f>INDEX(product!$A$1:$G$49,MATCH(Orders!D685,product!$A$1:$A$49,0),4)</f>
        <v>0.5</v>
      </c>
      <c r="N685" s="5">
        <f>INDEX(product!$A$1:$G$49,MATCH(Orders!D685,product!$A$1:$A$49,0),5)</f>
        <v>7.77</v>
      </c>
      <c r="O685" s="5">
        <f t="shared" si="43"/>
        <v>46.62</v>
      </c>
      <c r="P685" s="11">
        <f t="shared" si="42"/>
        <v>0</v>
      </c>
      <c r="Q685" s="11"/>
      <c r="XFD685" s="35" t="s">
        <v>1951</v>
      </c>
    </row>
    <row r="686" spans="1:17 16384:16384" x14ac:dyDescent="0.25">
      <c r="A686" s="1" t="s">
        <v>1342</v>
      </c>
      <c r="B686" s="3">
        <v>43517</v>
      </c>
      <c r="C686" s="1" t="s">
        <v>1343</v>
      </c>
      <c r="D686" t="s">
        <v>202</v>
      </c>
      <c r="E686" s="13">
        <v>6</v>
      </c>
      <c r="F686" t="str">
        <f>INDEX(customer!A$1:I$1001,MATCH(Orders!C686,customer!A$1:A$1001,0),2)</f>
        <v>Becca Ableson</v>
      </c>
      <c r="G686" s="33" t="str">
        <f>IF(INDEX(customer!A$1:I$1001,MATCH(Orders!C686,customer!A$1:A$1001,0),3)=0,"--",INDEX(customer!A$1:I$1001,MATCH(Orders!C686,customer!A$1:A$1001,0),3))</f>
        <v>--</v>
      </c>
      <c r="H686" t="str">
        <f>INDEX(customer!A$1:I$1001,MATCH(Orders!C686,customer!A$1:A$1001,0),7)</f>
        <v>United States</v>
      </c>
      <c r="I686" t="str">
        <f>INDEX(product!$A$1:$G$49,MATCH(Orders!D686,product!$A$1:$A$49,0),2)</f>
        <v>Rob</v>
      </c>
      <c r="J686" t="str">
        <f t="shared" si="40"/>
        <v>Robusta</v>
      </c>
      <c r="K686" s="11" t="str">
        <f>INDEX(product!$A$1:$G$49,MATCH(Orders!D686,product!$A$1:$A$49,0),3)</f>
        <v>L</v>
      </c>
      <c r="L686" t="str">
        <f t="shared" si="41"/>
        <v>Light</v>
      </c>
      <c r="M686" s="4">
        <f>INDEX(product!$A$1:$G$49,MATCH(Orders!D686,product!$A$1:$A$49,0),4)</f>
        <v>1</v>
      </c>
      <c r="N686" s="5">
        <f>INDEX(product!$A$1:$G$49,MATCH(Orders!D686,product!$A$1:$A$49,0),5)</f>
        <v>11.95</v>
      </c>
      <c r="O686" s="5">
        <f t="shared" si="43"/>
        <v>71.699999999999989</v>
      </c>
      <c r="P686" s="11">
        <f t="shared" si="42"/>
        <v>0</v>
      </c>
      <c r="Q686" s="11"/>
      <c r="XFD686" s="35" t="s">
        <v>1951</v>
      </c>
    </row>
    <row r="687" spans="1:17 16384:16384" x14ac:dyDescent="0.25">
      <c r="A687" s="1" t="s">
        <v>1344</v>
      </c>
      <c r="B687" s="3">
        <v>44637</v>
      </c>
      <c r="C687" s="1" t="s">
        <v>1345</v>
      </c>
      <c r="D687" t="s">
        <v>117</v>
      </c>
      <c r="E687" s="13">
        <v>2</v>
      </c>
      <c r="F687" t="str">
        <f>INDEX(customer!A$1:I$1001,MATCH(Orders!C687,customer!A$1:A$1001,0),2)</f>
        <v>Jeno Druitt</v>
      </c>
      <c r="G687" s="33" t="str">
        <f>IF(INDEX(customer!A$1:I$1001,MATCH(Orders!C687,customer!A$1:A$1001,0),3)=0,"--",INDEX(customer!A$1:I$1001,MATCH(Orders!C687,customer!A$1:A$1001,0),3))</f>
        <v>jdruittj1@feedburner.com</v>
      </c>
      <c r="H687" t="str">
        <f>INDEX(customer!A$1:I$1001,MATCH(Orders!C687,customer!A$1:A$1001,0),7)</f>
        <v>United States</v>
      </c>
      <c r="I687" t="str">
        <f>INDEX(product!$A$1:$G$49,MATCH(Orders!D687,product!$A$1:$A$49,0),2)</f>
        <v>Lib</v>
      </c>
      <c r="J687" t="str">
        <f t="shared" si="40"/>
        <v>Liberica</v>
      </c>
      <c r="K687" s="11" t="str">
        <f>INDEX(product!$A$1:$G$49,MATCH(Orders!D687,product!$A$1:$A$49,0),3)</f>
        <v>L</v>
      </c>
      <c r="L687" t="str">
        <f t="shared" si="41"/>
        <v>Light</v>
      </c>
      <c r="M687" s="4">
        <f>INDEX(product!$A$1:$G$49,MATCH(Orders!D687,product!$A$1:$A$49,0),4)</f>
        <v>2.5</v>
      </c>
      <c r="N687" s="5">
        <f>INDEX(product!$A$1:$G$49,MATCH(Orders!D687,product!$A$1:$A$49,0),5)</f>
        <v>36.454999999999998</v>
      </c>
      <c r="O687" s="5">
        <f t="shared" si="43"/>
        <v>72.91</v>
      </c>
      <c r="P687" s="11">
        <f t="shared" si="42"/>
        <v>1</v>
      </c>
      <c r="Q687" s="11"/>
      <c r="XFD687" s="35" t="s">
        <v>1942</v>
      </c>
    </row>
    <row r="688" spans="1:17 16384:16384" x14ac:dyDescent="0.25">
      <c r="A688" s="1" t="s">
        <v>1346</v>
      </c>
      <c r="B688" s="3">
        <v>44330</v>
      </c>
      <c r="C688" s="1" t="s">
        <v>1347</v>
      </c>
      <c r="D688" t="s">
        <v>114</v>
      </c>
      <c r="E688" s="13">
        <v>3</v>
      </c>
      <c r="F688" t="str">
        <f>INDEX(customer!A$1:I$1001,MATCH(Orders!C688,customer!A$1:A$1001,0),2)</f>
        <v>Deonne Shortall</v>
      </c>
      <c r="G688" s="33" t="str">
        <f>IF(INDEX(customer!A$1:I$1001,MATCH(Orders!C688,customer!A$1:A$1001,0),3)=0,"--",INDEX(customer!A$1:I$1001,MATCH(Orders!C688,customer!A$1:A$1001,0),3))</f>
        <v>dshortallj2@wikipedia.org</v>
      </c>
      <c r="H688" t="str">
        <f>INDEX(customer!A$1:I$1001,MATCH(Orders!C688,customer!A$1:A$1001,0),7)</f>
        <v>United States</v>
      </c>
      <c r="I688" t="str">
        <f>INDEX(product!$A$1:$G$49,MATCH(Orders!D688,product!$A$1:$A$49,0),2)</f>
        <v>Rob</v>
      </c>
      <c r="J688" t="str">
        <f t="shared" si="40"/>
        <v>Robusta</v>
      </c>
      <c r="K688" s="11" t="str">
        <f>INDEX(product!$A$1:$G$49,MATCH(Orders!D688,product!$A$1:$A$49,0),3)</f>
        <v>D</v>
      </c>
      <c r="L688" t="str">
        <f t="shared" si="41"/>
        <v>Dark</v>
      </c>
      <c r="M688" s="4">
        <f>INDEX(product!$A$1:$G$49,MATCH(Orders!D688,product!$A$1:$A$49,0),4)</f>
        <v>0.2</v>
      </c>
      <c r="N688" s="5">
        <f>INDEX(product!$A$1:$G$49,MATCH(Orders!D688,product!$A$1:$A$49,0),5)</f>
        <v>2.6849999999999996</v>
      </c>
      <c r="O688" s="5">
        <f t="shared" si="43"/>
        <v>8.0549999999999997</v>
      </c>
      <c r="P688" s="11">
        <f t="shared" si="42"/>
        <v>1</v>
      </c>
      <c r="Q688" s="11"/>
      <c r="XFD688" s="35" t="s">
        <v>1942</v>
      </c>
    </row>
    <row r="689" spans="1:17 16384:16384" x14ac:dyDescent="0.25">
      <c r="A689" s="1" t="s">
        <v>1348</v>
      </c>
      <c r="B689" s="3">
        <v>43471</v>
      </c>
      <c r="C689" s="1" t="s">
        <v>1349</v>
      </c>
      <c r="D689" t="s">
        <v>16</v>
      </c>
      <c r="E689" s="13">
        <v>2</v>
      </c>
      <c r="F689" t="str">
        <f>INDEX(customer!A$1:I$1001,MATCH(Orders!C689,customer!A$1:A$1001,0),2)</f>
        <v>Wilton Cottier</v>
      </c>
      <c r="G689" s="33" t="str">
        <f>IF(INDEX(customer!A$1:I$1001,MATCH(Orders!C689,customer!A$1:A$1001,0),3)=0,"--",INDEX(customer!A$1:I$1001,MATCH(Orders!C689,customer!A$1:A$1001,0),3))</f>
        <v>wcottierj3@cafepress.com</v>
      </c>
      <c r="H689" t="str">
        <f>INDEX(customer!A$1:I$1001,MATCH(Orders!C689,customer!A$1:A$1001,0),7)</f>
        <v>United States</v>
      </c>
      <c r="I689" t="str">
        <f>INDEX(product!$A$1:$G$49,MATCH(Orders!D689,product!$A$1:$A$49,0),2)</f>
        <v>Exc</v>
      </c>
      <c r="J689" t="str">
        <f t="shared" si="40"/>
        <v>Excelsa</v>
      </c>
      <c r="K689" s="11" t="str">
        <f>INDEX(product!$A$1:$G$49,MATCH(Orders!D689,product!$A$1:$A$49,0),3)</f>
        <v>M</v>
      </c>
      <c r="L689" t="str">
        <f t="shared" si="41"/>
        <v>Medium</v>
      </c>
      <c r="M689" s="4">
        <f>INDEX(product!$A$1:$G$49,MATCH(Orders!D689,product!$A$1:$A$49,0),4)</f>
        <v>0.5</v>
      </c>
      <c r="N689" s="5">
        <f>INDEX(product!$A$1:$G$49,MATCH(Orders!D689,product!$A$1:$A$49,0),5)</f>
        <v>8.25</v>
      </c>
      <c r="O689" s="5">
        <f t="shared" si="43"/>
        <v>16.5</v>
      </c>
      <c r="P689" s="11">
        <f t="shared" si="42"/>
        <v>0</v>
      </c>
      <c r="Q689" s="11"/>
      <c r="XFD689" s="35" t="s">
        <v>1951</v>
      </c>
    </row>
    <row r="690" spans="1:17 16384:16384" x14ac:dyDescent="0.25">
      <c r="A690" s="1" t="s">
        <v>1350</v>
      </c>
      <c r="B690" s="3">
        <v>43579</v>
      </c>
      <c r="C690" s="1" t="s">
        <v>1351</v>
      </c>
      <c r="D690" t="s">
        <v>19</v>
      </c>
      <c r="E690" s="13">
        <v>5</v>
      </c>
      <c r="F690" t="str">
        <f>INDEX(customer!A$1:I$1001,MATCH(Orders!C690,customer!A$1:A$1001,0),2)</f>
        <v>Kevan Grinsted</v>
      </c>
      <c r="G690" s="33" t="str">
        <f>IF(INDEX(customer!A$1:I$1001,MATCH(Orders!C690,customer!A$1:A$1001,0),3)=0,"--",INDEX(customer!A$1:I$1001,MATCH(Orders!C690,customer!A$1:A$1001,0),3))</f>
        <v>kgrinstedj4@google.com.br</v>
      </c>
      <c r="H690" t="str">
        <f>INDEX(customer!A$1:I$1001,MATCH(Orders!C690,customer!A$1:A$1001,0),7)</f>
        <v>Ireland</v>
      </c>
      <c r="I690" t="str">
        <f>INDEX(product!$A$1:$G$49,MATCH(Orders!D690,product!$A$1:$A$49,0),2)</f>
        <v>Ara</v>
      </c>
      <c r="J690" t="str">
        <f t="shared" si="40"/>
        <v>Arabica</v>
      </c>
      <c r="K690" s="11" t="str">
        <f>INDEX(product!$A$1:$G$49,MATCH(Orders!D690,product!$A$1:$A$49,0),3)</f>
        <v>L</v>
      </c>
      <c r="L690" t="str">
        <f t="shared" si="41"/>
        <v>Light</v>
      </c>
      <c r="M690" s="4">
        <f>INDEX(product!$A$1:$G$49,MATCH(Orders!D690,product!$A$1:$A$49,0),4)</f>
        <v>1</v>
      </c>
      <c r="N690" s="5">
        <f>INDEX(product!$A$1:$G$49,MATCH(Orders!D690,product!$A$1:$A$49,0),5)</f>
        <v>12.95</v>
      </c>
      <c r="O690" s="5">
        <f t="shared" si="43"/>
        <v>64.75</v>
      </c>
      <c r="P690" s="11">
        <f t="shared" si="42"/>
        <v>0</v>
      </c>
      <c r="Q690" s="11"/>
      <c r="XFD690" s="35" t="s">
        <v>1951</v>
      </c>
    </row>
    <row r="691" spans="1:17 16384:16384" x14ac:dyDescent="0.25">
      <c r="A691" s="1" t="s">
        <v>1352</v>
      </c>
      <c r="B691" s="3">
        <v>44346</v>
      </c>
      <c r="C691" s="1" t="s">
        <v>1353</v>
      </c>
      <c r="D691" t="s">
        <v>80</v>
      </c>
      <c r="E691" s="13">
        <v>5</v>
      </c>
      <c r="F691" t="str">
        <f>INDEX(customer!A$1:I$1001,MATCH(Orders!C691,customer!A$1:A$1001,0),2)</f>
        <v>Dionne Skyner</v>
      </c>
      <c r="G691" s="33" t="str">
        <f>IF(INDEX(customer!A$1:I$1001,MATCH(Orders!C691,customer!A$1:A$1001,0),3)=0,"--",INDEX(customer!A$1:I$1001,MATCH(Orders!C691,customer!A$1:A$1001,0),3))</f>
        <v>dskynerj5@hubpages.com</v>
      </c>
      <c r="H691" t="str">
        <f>INDEX(customer!A$1:I$1001,MATCH(Orders!C691,customer!A$1:A$1001,0),7)</f>
        <v>United States</v>
      </c>
      <c r="I691" t="str">
        <f>INDEX(product!$A$1:$G$49,MATCH(Orders!D691,product!$A$1:$A$49,0),2)</f>
        <v>Ara</v>
      </c>
      <c r="J691" t="str">
        <f t="shared" si="40"/>
        <v>Arabica</v>
      </c>
      <c r="K691" s="11" t="str">
        <f>INDEX(product!$A$1:$G$49,MATCH(Orders!D691,product!$A$1:$A$49,0),3)</f>
        <v>M</v>
      </c>
      <c r="L691" t="str">
        <f t="shared" si="41"/>
        <v>Medium</v>
      </c>
      <c r="M691" s="4">
        <f>INDEX(product!$A$1:$G$49,MATCH(Orders!D691,product!$A$1:$A$49,0),4)</f>
        <v>0.5</v>
      </c>
      <c r="N691" s="5">
        <f>INDEX(product!$A$1:$G$49,MATCH(Orders!D691,product!$A$1:$A$49,0),5)</f>
        <v>6.75</v>
      </c>
      <c r="O691" s="5">
        <f t="shared" si="43"/>
        <v>33.75</v>
      </c>
      <c r="P691" s="11">
        <f t="shared" si="42"/>
        <v>0</v>
      </c>
      <c r="Q691" s="11"/>
      <c r="XFD691" s="35" t="s">
        <v>1951</v>
      </c>
    </row>
    <row r="692" spans="1:17 16384:16384" x14ac:dyDescent="0.25">
      <c r="A692" s="1" t="s">
        <v>1354</v>
      </c>
      <c r="B692" s="3">
        <v>44754</v>
      </c>
      <c r="C692" s="1" t="s">
        <v>1355</v>
      </c>
      <c r="D692" t="s">
        <v>122</v>
      </c>
      <c r="E692" s="13">
        <v>6</v>
      </c>
      <c r="F692" t="str">
        <f>INDEX(customer!A$1:I$1001,MATCH(Orders!C692,customer!A$1:A$1001,0),2)</f>
        <v>Francesco Dressel</v>
      </c>
      <c r="G692" s="33" t="str">
        <f>IF(INDEX(customer!A$1:I$1001,MATCH(Orders!C692,customer!A$1:A$1001,0),3)=0,"--",INDEX(customer!A$1:I$1001,MATCH(Orders!C692,customer!A$1:A$1001,0),3))</f>
        <v>--</v>
      </c>
      <c r="H692" t="str">
        <f>INDEX(customer!A$1:I$1001,MATCH(Orders!C692,customer!A$1:A$1001,0),7)</f>
        <v>United States</v>
      </c>
      <c r="I692" t="str">
        <f>INDEX(product!$A$1:$G$49,MATCH(Orders!D692,product!$A$1:$A$49,0),2)</f>
        <v>Lib</v>
      </c>
      <c r="J692" t="str">
        <f t="shared" si="40"/>
        <v>Liberica</v>
      </c>
      <c r="K692" s="11" t="str">
        <f>INDEX(product!$A$1:$G$49,MATCH(Orders!D692,product!$A$1:$A$49,0),3)</f>
        <v>D</v>
      </c>
      <c r="L692" t="str">
        <f t="shared" si="41"/>
        <v>Dark</v>
      </c>
      <c r="M692" s="4">
        <f>INDEX(product!$A$1:$G$49,MATCH(Orders!D692,product!$A$1:$A$49,0),4)</f>
        <v>2.5</v>
      </c>
      <c r="N692" s="5">
        <f>INDEX(product!$A$1:$G$49,MATCH(Orders!D692,product!$A$1:$A$49,0),5)</f>
        <v>29.784999999999997</v>
      </c>
      <c r="O692" s="5">
        <f t="shared" si="43"/>
        <v>178.70999999999998</v>
      </c>
      <c r="P692" s="11">
        <f t="shared" si="42"/>
        <v>0</v>
      </c>
      <c r="Q692" s="11"/>
      <c r="XFD692" s="35" t="s">
        <v>1951</v>
      </c>
    </row>
    <row r="693" spans="1:17 16384:16384" x14ac:dyDescent="0.25">
      <c r="A693" s="1" t="s">
        <v>1356</v>
      </c>
      <c r="B693" s="3">
        <v>44227</v>
      </c>
      <c r="C693" s="1" t="s">
        <v>1357</v>
      </c>
      <c r="D693" t="s">
        <v>74</v>
      </c>
      <c r="E693" s="13">
        <v>2</v>
      </c>
      <c r="F693" t="str">
        <f>INDEX(customer!A$1:I$1001,MATCH(Orders!C693,customer!A$1:A$1001,0),2)</f>
        <v>Jimmy Dymoke</v>
      </c>
      <c r="G693" s="33" t="str">
        <f>IF(INDEX(customer!A$1:I$1001,MATCH(Orders!C693,customer!A$1:A$1001,0),3)=0,"--",INDEX(customer!A$1:I$1001,MATCH(Orders!C693,customer!A$1:A$1001,0),3))</f>
        <v>jdymokeje@prnewswire.com</v>
      </c>
      <c r="H693" t="str">
        <f>INDEX(customer!A$1:I$1001,MATCH(Orders!C693,customer!A$1:A$1001,0),7)</f>
        <v>Ireland</v>
      </c>
      <c r="I693" t="str">
        <f>INDEX(product!$A$1:$G$49,MATCH(Orders!D693,product!$A$1:$A$49,0),2)</f>
        <v>Ara</v>
      </c>
      <c r="J693" t="str">
        <f t="shared" si="40"/>
        <v>Arabica</v>
      </c>
      <c r="K693" s="11" t="str">
        <f>INDEX(product!$A$1:$G$49,MATCH(Orders!D693,product!$A$1:$A$49,0),3)</f>
        <v>M</v>
      </c>
      <c r="L693" t="str">
        <f t="shared" si="41"/>
        <v>Medium</v>
      </c>
      <c r="M693" s="4">
        <f>INDEX(product!$A$1:$G$49,MATCH(Orders!D693,product!$A$1:$A$49,0),4)</f>
        <v>1</v>
      </c>
      <c r="N693" s="5">
        <f>INDEX(product!$A$1:$G$49,MATCH(Orders!D693,product!$A$1:$A$49,0),5)</f>
        <v>11.25</v>
      </c>
      <c r="O693" s="5">
        <f t="shared" si="43"/>
        <v>22.5</v>
      </c>
      <c r="P693" s="11">
        <f t="shared" si="42"/>
        <v>0</v>
      </c>
      <c r="Q693" s="11"/>
      <c r="XFD693" s="35" t="s">
        <v>1951</v>
      </c>
    </row>
    <row r="694" spans="1:17 16384:16384" x14ac:dyDescent="0.25">
      <c r="A694" s="1" t="s">
        <v>1358</v>
      </c>
      <c r="B694" s="3">
        <v>43720</v>
      </c>
      <c r="C694" s="1" t="s">
        <v>1359</v>
      </c>
      <c r="D694" t="s">
        <v>26</v>
      </c>
      <c r="E694" s="13">
        <v>1</v>
      </c>
      <c r="F694" t="str">
        <f>INDEX(customer!A$1:I$1001,MATCH(Orders!C694,customer!A$1:A$1001,0),2)</f>
        <v>Ambrosio Weinmann</v>
      </c>
      <c r="G694" s="33" t="str">
        <f>IF(INDEX(customer!A$1:I$1001,MATCH(Orders!C694,customer!A$1:A$1001,0),3)=0,"--",INDEX(customer!A$1:I$1001,MATCH(Orders!C694,customer!A$1:A$1001,0),3))</f>
        <v>aweinmannj8@shinystat.com</v>
      </c>
      <c r="H694" t="str">
        <f>INDEX(customer!A$1:I$1001,MATCH(Orders!C694,customer!A$1:A$1001,0),7)</f>
        <v>United States</v>
      </c>
      <c r="I694" t="str">
        <f>INDEX(product!$A$1:$G$49,MATCH(Orders!D694,product!$A$1:$A$49,0),2)</f>
        <v>Lib</v>
      </c>
      <c r="J694" t="str">
        <f t="shared" si="40"/>
        <v>Liberica</v>
      </c>
      <c r="K694" s="11" t="str">
        <f>INDEX(product!$A$1:$G$49,MATCH(Orders!D694,product!$A$1:$A$49,0),3)</f>
        <v>D</v>
      </c>
      <c r="L694" t="str">
        <f t="shared" si="41"/>
        <v>Dark</v>
      </c>
      <c r="M694" s="4">
        <f>INDEX(product!$A$1:$G$49,MATCH(Orders!D694,product!$A$1:$A$49,0),4)</f>
        <v>1</v>
      </c>
      <c r="N694" s="5">
        <f>INDEX(product!$A$1:$G$49,MATCH(Orders!D694,product!$A$1:$A$49,0),5)</f>
        <v>12.95</v>
      </c>
      <c r="O694" s="5">
        <f t="shared" si="43"/>
        <v>12.95</v>
      </c>
      <c r="P694" s="11">
        <f t="shared" si="42"/>
        <v>0</v>
      </c>
      <c r="Q694" s="11"/>
      <c r="XFD694" s="35" t="s">
        <v>1951</v>
      </c>
    </row>
    <row r="695" spans="1:17 16384:16384" x14ac:dyDescent="0.25">
      <c r="A695" s="1" t="s">
        <v>1360</v>
      </c>
      <c r="B695" s="3">
        <v>44012</v>
      </c>
      <c r="C695" s="1" t="s">
        <v>1361</v>
      </c>
      <c r="D695" t="s">
        <v>184</v>
      </c>
      <c r="E695" s="13">
        <v>2</v>
      </c>
      <c r="F695" t="str">
        <f>INDEX(customer!A$1:I$1001,MATCH(Orders!C695,customer!A$1:A$1001,0),2)</f>
        <v>Elden Andriessen</v>
      </c>
      <c r="G695" s="33" t="str">
        <f>IF(INDEX(customer!A$1:I$1001,MATCH(Orders!C695,customer!A$1:A$1001,0),3)=0,"--",INDEX(customer!A$1:I$1001,MATCH(Orders!C695,customer!A$1:A$1001,0),3))</f>
        <v>eandriessenj9@europa.eu</v>
      </c>
      <c r="H695" t="str">
        <f>INDEX(customer!A$1:I$1001,MATCH(Orders!C695,customer!A$1:A$1001,0),7)</f>
        <v>United States</v>
      </c>
      <c r="I695" t="str">
        <f>INDEX(product!$A$1:$G$49,MATCH(Orders!D695,product!$A$1:$A$49,0),2)</f>
        <v>Ara</v>
      </c>
      <c r="J695" t="str">
        <f t="shared" si="40"/>
        <v>Arabica</v>
      </c>
      <c r="K695" s="11" t="str">
        <f>INDEX(product!$A$1:$G$49,MATCH(Orders!D695,product!$A$1:$A$49,0),3)</f>
        <v>M</v>
      </c>
      <c r="L695" t="str">
        <f t="shared" si="41"/>
        <v>Medium</v>
      </c>
      <c r="M695" s="4">
        <f>INDEX(product!$A$1:$G$49,MATCH(Orders!D695,product!$A$1:$A$49,0),4)</f>
        <v>2.5</v>
      </c>
      <c r="N695" s="5">
        <f>INDEX(product!$A$1:$G$49,MATCH(Orders!D695,product!$A$1:$A$49,0),5)</f>
        <v>25.874999999999996</v>
      </c>
      <c r="O695" s="5">
        <f t="shared" si="43"/>
        <v>51.749999999999993</v>
      </c>
      <c r="P695" s="11">
        <f t="shared" si="42"/>
        <v>1</v>
      </c>
      <c r="Q695" s="11"/>
      <c r="XFD695" s="35" t="s">
        <v>1942</v>
      </c>
    </row>
    <row r="696" spans="1:17 16384:16384" x14ac:dyDescent="0.25">
      <c r="A696" s="1" t="s">
        <v>1362</v>
      </c>
      <c r="B696" s="3">
        <v>43915</v>
      </c>
      <c r="C696" s="1" t="s">
        <v>1363</v>
      </c>
      <c r="D696" t="s">
        <v>29</v>
      </c>
      <c r="E696" s="13">
        <v>5</v>
      </c>
      <c r="F696" t="str">
        <f>INDEX(customer!A$1:I$1001,MATCH(Orders!C696,customer!A$1:A$1001,0),2)</f>
        <v>Roxie Deaconson</v>
      </c>
      <c r="G696" s="33" t="str">
        <f>IF(INDEX(customer!A$1:I$1001,MATCH(Orders!C696,customer!A$1:A$1001,0),3)=0,"--",INDEX(customer!A$1:I$1001,MATCH(Orders!C696,customer!A$1:A$1001,0),3))</f>
        <v>rdeaconsonja@archive.org</v>
      </c>
      <c r="H696" t="str">
        <f>INDEX(customer!A$1:I$1001,MATCH(Orders!C696,customer!A$1:A$1001,0),7)</f>
        <v>United States</v>
      </c>
      <c r="I696" t="str">
        <f>INDEX(product!$A$1:$G$49,MATCH(Orders!D696,product!$A$1:$A$49,0),2)</f>
        <v>Exc</v>
      </c>
      <c r="J696" t="str">
        <f t="shared" si="40"/>
        <v>Excelsa</v>
      </c>
      <c r="K696" s="11" t="str">
        <f>INDEX(product!$A$1:$G$49,MATCH(Orders!D696,product!$A$1:$A$49,0),3)</f>
        <v>D</v>
      </c>
      <c r="L696" t="str">
        <f t="shared" si="41"/>
        <v>Dark</v>
      </c>
      <c r="M696" s="4">
        <f>INDEX(product!$A$1:$G$49,MATCH(Orders!D696,product!$A$1:$A$49,0),4)</f>
        <v>0.5</v>
      </c>
      <c r="N696" s="5">
        <f>INDEX(product!$A$1:$G$49,MATCH(Orders!D696,product!$A$1:$A$49,0),5)</f>
        <v>7.29</v>
      </c>
      <c r="O696" s="5">
        <f t="shared" si="43"/>
        <v>36.450000000000003</v>
      </c>
      <c r="P696" s="11">
        <f t="shared" si="42"/>
        <v>0</v>
      </c>
      <c r="Q696" s="11"/>
      <c r="XFD696" s="35" t="s">
        <v>1951</v>
      </c>
    </row>
    <row r="697" spans="1:17 16384:16384" x14ac:dyDescent="0.25">
      <c r="A697" s="1" t="s">
        <v>1364</v>
      </c>
      <c r="B697" s="3">
        <v>44300</v>
      </c>
      <c r="C697" s="1" t="s">
        <v>1365</v>
      </c>
      <c r="D697" t="s">
        <v>117</v>
      </c>
      <c r="E697" s="13">
        <v>5</v>
      </c>
      <c r="F697" t="str">
        <f>INDEX(customer!A$1:I$1001,MATCH(Orders!C697,customer!A$1:A$1001,0),2)</f>
        <v>Davida Caro</v>
      </c>
      <c r="G697" s="33" t="str">
        <f>IF(INDEX(customer!A$1:I$1001,MATCH(Orders!C697,customer!A$1:A$1001,0),3)=0,"--",INDEX(customer!A$1:I$1001,MATCH(Orders!C697,customer!A$1:A$1001,0),3))</f>
        <v>dcarojb@twitter.com</v>
      </c>
      <c r="H697" t="str">
        <f>INDEX(customer!A$1:I$1001,MATCH(Orders!C697,customer!A$1:A$1001,0),7)</f>
        <v>United States</v>
      </c>
      <c r="I697" t="str">
        <f>INDEX(product!$A$1:$G$49,MATCH(Orders!D697,product!$A$1:$A$49,0),2)</f>
        <v>Lib</v>
      </c>
      <c r="J697" t="str">
        <f t="shared" si="40"/>
        <v>Liberica</v>
      </c>
      <c r="K697" s="11" t="str">
        <f>INDEX(product!$A$1:$G$49,MATCH(Orders!D697,product!$A$1:$A$49,0),3)</f>
        <v>L</v>
      </c>
      <c r="L697" t="str">
        <f t="shared" si="41"/>
        <v>Light</v>
      </c>
      <c r="M697" s="4">
        <f>INDEX(product!$A$1:$G$49,MATCH(Orders!D697,product!$A$1:$A$49,0),4)</f>
        <v>2.5</v>
      </c>
      <c r="N697" s="5">
        <f>INDEX(product!$A$1:$G$49,MATCH(Orders!D697,product!$A$1:$A$49,0),5)</f>
        <v>36.454999999999998</v>
      </c>
      <c r="O697" s="5">
        <f t="shared" si="43"/>
        <v>182.27499999999998</v>
      </c>
      <c r="P697" s="11">
        <f t="shared" si="42"/>
        <v>1</v>
      </c>
      <c r="Q697" s="11"/>
      <c r="XFD697" s="35" t="s">
        <v>1942</v>
      </c>
    </row>
    <row r="698" spans="1:17 16384:16384" x14ac:dyDescent="0.25">
      <c r="A698" s="1" t="s">
        <v>1366</v>
      </c>
      <c r="B698" s="3">
        <v>43693</v>
      </c>
      <c r="C698" s="1" t="s">
        <v>1367</v>
      </c>
      <c r="D698" t="s">
        <v>136</v>
      </c>
      <c r="E698" s="13">
        <v>4</v>
      </c>
      <c r="F698" t="str">
        <f>INDEX(customer!A$1:I$1001,MATCH(Orders!C698,customer!A$1:A$1001,0),2)</f>
        <v>Johna Bluck</v>
      </c>
      <c r="G698" s="33" t="str">
        <f>IF(INDEX(customer!A$1:I$1001,MATCH(Orders!C698,customer!A$1:A$1001,0),3)=0,"--",INDEX(customer!A$1:I$1001,MATCH(Orders!C698,customer!A$1:A$1001,0),3))</f>
        <v>jbluckjc@imageshack.us</v>
      </c>
      <c r="H698" t="str">
        <f>INDEX(customer!A$1:I$1001,MATCH(Orders!C698,customer!A$1:A$1001,0),7)</f>
        <v>United States</v>
      </c>
      <c r="I698" t="str">
        <f>INDEX(product!$A$1:$G$49,MATCH(Orders!D698,product!$A$1:$A$49,0),2)</f>
        <v>Lib</v>
      </c>
      <c r="J698" t="str">
        <f t="shared" si="40"/>
        <v>Liberica</v>
      </c>
      <c r="K698" s="11" t="str">
        <f>INDEX(product!$A$1:$G$49,MATCH(Orders!D698,product!$A$1:$A$49,0),3)</f>
        <v>D</v>
      </c>
      <c r="L698" t="str">
        <f t="shared" si="41"/>
        <v>Dark</v>
      </c>
      <c r="M698" s="4">
        <f>INDEX(product!$A$1:$G$49,MATCH(Orders!D698,product!$A$1:$A$49,0),4)</f>
        <v>0.5</v>
      </c>
      <c r="N698" s="5">
        <f>INDEX(product!$A$1:$G$49,MATCH(Orders!D698,product!$A$1:$A$49,0),5)</f>
        <v>7.77</v>
      </c>
      <c r="O698" s="5">
        <f t="shared" si="43"/>
        <v>31.08</v>
      </c>
      <c r="P698" s="11">
        <f t="shared" si="42"/>
        <v>0</v>
      </c>
      <c r="Q698" s="11"/>
      <c r="XFD698" s="35" t="s">
        <v>1951</v>
      </c>
    </row>
    <row r="699" spans="1:17 16384:16384" x14ac:dyDescent="0.25">
      <c r="A699" s="1" t="s">
        <v>1368</v>
      </c>
      <c r="B699" s="3">
        <v>44547</v>
      </c>
      <c r="C699" s="1" t="s">
        <v>1369</v>
      </c>
      <c r="D699" t="s">
        <v>80</v>
      </c>
      <c r="E699" s="13">
        <v>3</v>
      </c>
      <c r="F699" t="str">
        <f>INDEX(customer!A$1:I$1001,MATCH(Orders!C699,customer!A$1:A$1001,0),2)</f>
        <v>Myrle Dearden</v>
      </c>
      <c r="G699" s="33" t="str">
        <f>IF(INDEX(customer!A$1:I$1001,MATCH(Orders!C699,customer!A$1:A$1001,0),3)=0,"--",INDEX(customer!A$1:I$1001,MATCH(Orders!C699,customer!A$1:A$1001,0),3))</f>
        <v>--</v>
      </c>
      <c r="H699" t="str">
        <f>INDEX(customer!A$1:I$1001,MATCH(Orders!C699,customer!A$1:A$1001,0),7)</f>
        <v>Ireland</v>
      </c>
      <c r="I699" t="str">
        <f>INDEX(product!$A$1:$G$49,MATCH(Orders!D699,product!$A$1:$A$49,0),2)</f>
        <v>Ara</v>
      </c>
      <c r="J699" t="str">
        <f t="shared" si="40"/>
        <v>Arabica</v>
      </c>
      <c r="K699" s="11" t="str">
        <f>INDEX(product!$A$1:$G$49,MATCH(Orders!D699,product!$A$1:$A$49,0),3)</f>
        <v>M</v>
      </c>
      <c r="L699" t="str">
        <f t="shared" si="41"/>
        <v>Medium</v>
      </c>
      <c r="M699" s="4">
        <f>INDEX(product!$A$1:$G$49,MATCH(Orders!D699,product!$A$1:$A$49,0),4)</f>
        <v>0.5</v>
      </c>
      <c r="N699" s="5">
        <f>INDEX(product!$A$1:$G$49,MATCH(Orders!D699,product!$A$1:$A$49,0),5)</f>
        <v>6.75</v>
      </c>
      <c r="O699" s="5">
        <f t="shared" si="43"/>
        <v>20.25</v>
      </c>
      <c r="P699" s="11">
        <f t="shared" si="42"/>
        <v>0</v>
      </c>
      <c r="Q699" s="11"/>
      <c r="XFD699" s="35" t="s">
        <v>1951</v>
      </c>
    </row>
    <row r="700" spans="1:17 16384:16384" x14ac:dyDescent="0.25">
      <c r="A700" s="1" t="s">
        <v>1370</v>
      </c>
      <c r="B700" s="3">
        <v>43830</v>
      </c>
      <c r="C700" s="1" t="s">
        <v>1357</v>
      </c>
      <c r="D700" t="s">
        <v>26</v>
      </c>
      <c r="E700" s="13">
        <v>2</v>
      </c>
      <c r="F700" t="str">
        <f>INDEX(customer!A$1:I$1001,MATCH(Orders!C700,customer!A$1:A$1001,0),2)</f>
        <v>Jimmy Dymoke</v>
      </c>
      <c r="G700" s="33" t="str">
        <f>IF(INDEX(customer!A$1:I$1001,MATCH(Orders!C700,customer!A$1:A$1001,0),3)=0,"--",INDEX(customer!A$1:I$1001,MATCH(Orders!C700,customer!A$1:A$1001,0),3))</f>
        <v>jdymokeje@prnewswire.com</v>
      </c>
      <c r="H700" t="str">
        <f>INDEX(customer!A$1:I$1001,MATCH(Orders!C700,customer!A$1:A$1001,0),7)</f>
        <v>Ireland</v>
      </c>
      <c r="I700" t="str">
        <f>INDEX(product!$A$1:$G$49,MATCH(Orders!D700,product!$A$1:$A$49,0),2)</f>
        <v>Lib</v>
      </c>
      <c r="J700" t="str">
        <f t="shared" si="40"/>
        <v>Liberica</v>
      </c>
      <c r="K700" s="11" t="str">
        <f>INDEX(product!$A$1:$G$49,MATCH(Orders!D700,product!$A$1:$A$49,0),3)</f>
        <v>D</v>
      </c>
      <c r="L700" t="str">
        <f t="shared" si="41"/>
        <v>Dark</v>
      </c>
      <c r="M700" s="4">
        <f>INDEX(product!$A$1:$G$49,MATCH(Orders!D700,product!$A$1:$A$49,0),4)</f>
        <v>1</v>
      </c>
      <c r="N700" s="5">
        <f>INDEX(product!$A$1:$G$49,MATCH(Orders!D700,product!$A$1:$A$49,0),5)</f>
        <v>12.95</v>
      </c>
      <c r="O700" s="5">
        <f t="shared" si="43"/>
        <v>25.9</v>
      </c>
      <c r="P700" s="11">
        <f t="shared" si="42"/>
        <v>0</v>
      </c>
      <c r="Q700" s="11"/>
      <c r="XFD700" s="35" t="s">
        <v>1951</v>
      </c>
    </row>
    <row r="701" spans="1:17 16384:16384" x14ac:dyDescent="0.25">
      <c r="A701" s="1" t="s">
        <v>1371</v>
      </c>
      <c r="B701" s="3">
        <v>44298</v>
      </c>
      <c r="C701" s="1" t="s">
        <v>1372</v>
      </c>
      <c r="D701" t="s">
        <v>85</v>
      </c>
      <c r="E701" s="13">
        <v>4</v>
      </c>
      <c r="F701" t="str">
        <f>INDEX(customer!A$1:I$1001,MATCH(Orders!C701,customer!A$1:A$1001,0),2)</f>
        <v>Orland Tadman</v>
      </c>
      <c r="G701" s="33" t="str">
        <f>IF(INDEX(customer!A$1:I$1001,MATCH(Orders!C701,customer!A$1:A$1001,0),3)=0,"--",INDEX(customer!A$1:I$1001,MATCH(Orders!C701,customer!A$1:A$1001,0),3))</f>
        <v>otadmanjf@ft.com</v>
      </c>
      <c r="H701" t="str">
        <f>INDEX(customer!A$1:I$1001,MATCH(Orders!C701,customer!A$1:A$1001,0),7)</f>
        <v>United States</v>
      </c>
      <c r="I701" t="str">
        <f>INDEX(product!$A$1:$G$49,MATCH(Orders!D701,product!$A$1:$A$49,0),2)</f>
        <v>Ara</v>
      </c>
      <c r="J701" t="str">
        <f t="shared" si="40"/>
        <v>Arabica</v>
      </c>
      <c r="K701" s="11" t="str">
        <f>INDEX(product!$A$1:$G$49,MATCH(Orders!D701,product!$A$1:$A$49,0),3)</f>
        <v>D</v>
      </c>
      <c r="L701" t="str">
        <f t="shared" si="41"/>
        <v>Dark</v>
      </c>
      <c r="M701" s="4">
        <f>INDEX(product!$A$1:$G$49,MATCH(Orders!D701,product!$A$1:$A$49,0),4)</f>
        <v>0.5</v>
      </c>
      <c r="N701" s="5">
        <f>INDEX(product!$A$1:$G$49,MATCH(Orders!D701,product!$A$1:$A$49,0),5)</f>
        <v>5.97</v>
      </c>
      <c r="O701" s="5">
        <f t="shared" si="43"/>
        <v>23.88</v>
      </c>
      <c r="P701" s="11">
        <f t="shared" si="42"/>
        <v>1</v>
      </c>
      <c r="Q701" s="11"/>
      <c r="XFD701" s="35" t="s">
        <v>1942</v>
      </c>
    </row>
    <row r="702" spans="1:17 16384:16384" x14ac:dyDescent="0.25">
      <c r="A702" s="1" t="s">
        <v>1373</v>
      </c>
      <c r="B702" s="3">
        <v>43736</v>
      </c>
      <c r="C702" s="1" t="s">
        <v>1374</v>
      </c>
      <c r="D702" t="s">
        <v>96</v>
      </c>
      <c r="E702" s="13">
        <v>2</v>
      </c>
      <c r="F702" t="str">
        <f>INDEX(customer!A$1:I$1001,MATCH(Orders!C702,customer!A$1:A$1001,0),2)</f>
        <v>Barrett Gudde</v>
      </c>
      <c r="G702" s="33" t="str">
        <f>IF(INDEX(customer!A$1:I$1001,MATCH(Orders!C702,customer!A$1:A$1001,0),3)=0,"--",INDEX(customer!A$1:I$1001,MATCH(Orders!C702,customer!A$1:A$1001,0),3))</f>
        <v>bguddejg@dailymotion.com</v>
      </c>
      <c r="H702" t="str">
        <f>INDEX(customer!A$1:I$1001,MATCH(Orders!C702,customer!A$1:A$1001,0),7)</f>
        <v>United States</v>
      </c>
      <c r="I702" t="str">
        <f>INDEX(product!$A$1:$G$49,MATCH(Orders!D702,product!$A$1:$A$49,0),2)</f>
        <v>Lib</v>
      </c>
      <c r="J702" t="str">
        <f t="shared" si="40"/>
        <v>Liberica</v>
      </c>
      <c r="K702" s="11" t="str">
        <f>INDEX(product!$A$1:$G$49,MATCH(Orders!D702,product!$A$1:$A$49,0),3)</f>
        <v>L</v>
      </c>
      <c r="L702" t="str">
        <f t="shared" si="41"/>
        <v>Light</v>
      </c>
      <c r="M702" s="4">
        <f>INDEX(product!$A$1:$G$49,MATCH(Orders!D702,product!$A$1:$A$49,0),4)</f>
        <v>0.5</v>
      </c>
      <c r="N702" s="5">
        <f>INDEX(product!$A$1:$G$49,MATCH(Orders!D702,product!$A$1:$A$49,0),5)</f>
        <v>9.51</v>
      </c>
      <c r="O702" s="5">
        <f t="shared" si="43"/>
        <v>19.02</v>
      </c>
      <c r="P702" s="11">
        <f t="shared" si="42"/>
        <v>0</v>
      </c>
      <c r="Q702" s="11"/>
      <c r="XFD702" s="35" t="s">
        <v>1951</v>
      </c>
    </row>
    <row r="703" spans="1:17 16384:16384" x14ac:dyDescent="0.25">
      <c r="A703" s="1" t="s">
        <v>1375</v>
      </c>
      <c r="B703" s="3">
        <v>44727</v>
      </c>
      <c r="C703" s="1" t="s">
        <v>1376</v>
      </c>
      <c r="D703" t="s">
        <v>85</v>
      </c>
      <c r="E703" s="13">
        <v>5</v>
      </c>
      <c r="F703" t="str">
        <f>INDEX(customer!A$1:I$1001,MATCH(Orders!C703,customer!A$1:A$1001,0),2)</f>
        <v>Nathan Sictornes</v>
      </c>
      <c r="G703" s="33" t="str">
        <f>IF(INDEX(customer!A$1:I$1001,MATCH(Orders!C703,customer!A$1:A$1001,0),3)=0,"--",INDEX(customer!A$1:I$1001,MATCH(Orders!C703,customer!A$1:A$1001,0),3))</f>
        <v>nsictornesjh@buzzfeed.com</v>
      </c>
      <c r="H703" t="str">
        <f>INDEX(customer!A$1:I$1001,MATCH(Orders!C703,customer!A$1:A$1001,0),7)</f>
        <v>Ireland</v>
      </c>
      <c r="I703" t="str">
        <f>INDEX(product!$A$1:$G$49,MATCH(Orders!D703,product!$A$1:$A$49,0),2)</f>
        <v>Ara</v>
      </c>
      <c r="J703" t="str">
        <f t="shared" si="40"/>
        <v>Arabica</v>
      </c>
      <c r="K703" s="11" t="str">
        <f>INDEX(product!$A$1:$G$49,MATCH(Orders!D703,product!$A$1:$A$49,0),3)</f>
        <v>D</v>
      </c>
      <c r="L703" t="str">
        <f t="shared" si="41"/>
        <v>Dark</v>
      </c>
      <c r="M703" s="4">
        <f>INDEX(product!$A$1:$G$49,MATCH(Orders!D703,product!$A$1:$A$49,0),4)</f>
        <v>0.5</v>
      </c>
      <c r="N703" s="5">
        <f>INDEX(product!$A$1:$G$49,MATCH(Orders!D703,product!$A$1:$A$49,0),5)</f>
        <v>5.97</v>
      </c>
      <c r="O703" s="5">
        <f t="shared" si="43"/>
        <v>29.849999999999998</v>
      </c>
      <c r="P703" s="11">
        <f t="shared" si="42"/>
        <v>1</v>
      </c>
      <c r="Q703" s="11"/>
      <c r="XFD703" s="35" t="s">
        <v>1942</v>
      </c>
    </row>
    <row r="704" spans="1:17 16384:16384" x14ac:dyDescent="0.25">
      <c r="A704" s="1" t="s">
        <v>1377</v>
      </c>
      <c r="B704" s="3">
        <v>43661</v>
      </c>
      <c r="C704" s="1" t="s">
        <v>1378</v>
      </c>
      <c r="D704" t="s">
        <v>205</v>
      </c>
      <c r="E704" s="13">
        <v>1</v>
      </c>
      <c r="F704" t="str">
        <f>INDEX(customer!A$1:I$1001,MATCH(Orders!C704,customer!A$1:A$1001,0),2)</f>
        <v>Vivyan Dunning</v>
      </c>
      <c r="G704" s="33" t="str">
        <f>IF(INDEX(customer!A$1:I$1001,MATCH(Orders!C704,customer!A$1:A$1001,0),3)=0,"--",INDEX(customer!A$1:I$1001,MATCH(Orders!C704,customer!A$1:A$1001,0),3))</f>
        <v>vdunningji@independent.co.uk</v>
      </c>
      <c r="H704" t="str">
        <f>INDEX(customer!A$1:I$1001,MATCH(Orders!C704,customer!A$1:A$1001,0),7)</f>
        <v>United States</v>
      </c>
      <c r="I704" t="str">
        <f>INDEX(product!$A$1:$G$49,MATCH(Orders!D704,product!$A$1:$A$49,0),2)</f>
        <v>Ara</v>
      </c>
      <c r="J704" t="str">
        <f t="shared" si="40"/>
        <v>Arabica</v>
      </c>
      <c r="K704" s="11" t="str">
        <f>INDEX(product!$A$1:$G$49,MATCH(Orders!D704,product!$A$1:$A$49,0),3)</f>
        <v>L</v>
      </c>
      <c r="L704" t="str">
        <f t="shared" si="41"/>
        <v>Light</v>
      </c>
      <c r="M704" s="4">
        <f>INDEX(product!$A$1:$G$49,MATCH(Orders!D704,product!$A$1:$A$49,0),4)</f>
        <v>0.5</v>
      </c>
      <c r="N704" s="5">
        <f>INDEX(product!$A$1:$G$49,MATCH(Orders!D704,product!$A$1:$A$49,0),5)</f>
        <v>7.77</v>
      </c>
      <c r="O704" s="5">
        <f t="shared" si="43"/>
        <v>7.77</v>
      </c>
      <c r="P704" s="11">
        <f t="shared" si="42"/>
        <v>1</v>
      </c>
      <c r="Q704" s="11"/>
      <c r="XFD704" s="35" t="s">
        <v>1942</v>
      </c>
    </row>
    <row r="705" spans="1:17 16384:16384" x14ac:dyDescent="0.25">
      <c r="A705" s="1" t="s">
        <v>1379</v>
      </c>
      <c r="B705" s="3">
        <v>43506</v>
      </c>
      <c r="C705" s="1" t="s">
        <v>1380</v>
      </c>
      <c r="D705" t="s">
        <v>122</v>
      </c>
      <c r="E705" s="13">
        <v>4</v>
      </c>
      <c r="F705" t="str">
        <f>INDEX(customer!A$1:I$1001,MATCH(Orders!C705,customer!A$1:A$1001,0),2)</f>
        <v>Doralin Baison</v>
      </c>
      <c r="G705" s="33" t="str">
        <f>IF(INDEX(customer!A$1:I$1001,MATCH(Orders!C705,customer!A$1:A$1001,0),3)=0,"--",INDEX(customer!A$1:I$1001,MATCH(Orders!C705,customer!A$1:A$1001,0),3))</f>
        <v>--</v>
      </c>
      <c r="H705" t="str">
        <f>INDEX(customer!A$1:I$1001,MATCH(Orders!C705,customer!A$1:A$1001,0),7)</f>
        <v>Ireland</v>
      </c>
      <c r="I705" t="str">
        <f>INDEX(product!$A$1:$G$49,MATCH(Orders!D705,product!$A$1:$A$49,0),2)</f>
        <v>Lib</v>
      </c>
      <c r="J705" t="str">
        <f t="shared" si="40"/>
        <v>Liberica</v>
      </c>
      <c r="K705" s="11" t="str">
        <f>INDEX(product!$A$1:$G$49,MATCH(Orders!D705,product!$A$1:$A$49,0),3)</f>
        <v>D</v>
      </c>
      <c r="L705" t="str">
        <f t="shared" si="41"/>
        <v>Dark</v>
      </c>
      <c r="M705" s="4">
        <f>INDEX(product!$A$1:$G$49,MATCH(Orders!D705,product!$A$1:$A$49,0),4)</f>
        <v>2.5</v>
      </c>
      <c r="N705" s="5">
        <f>INDEX(product!$A$1:$G$49,MATCH(Orders!D705,product!$A$1:$A$49,0),5)</f>
        <v>29.784999999999997</v>
      </c>
      <c r="O705" s="5">
        <f t="shared" si="43"/>
        <v>119.13999999999999</v>
      </c>
      <c r="P705" s="11">
        <f t="shared" si="42"/>
        <v>1</v>
      </c>
      <c r="Q705" s="11"/>
      <c r="XFD705" s="35" t="s">
        <v>1942</v>
      </c>
    </row>
    <row r="706" spans="1:17 16384:16384" x14ac:dyDescent="0.25">
      <c r="A706" s="1" t="s">
        <v>1381</v>
      </c>
      <c r="B706" s="3">
        <v>44716</v>
      </c>
      <c r="C706" s="1" t="s">
        <v>1382</v>
      </c>
      <c r="D706" t="s">
        <v>64</v>
      </c>
      <c r="E706" s="13">
        <v>6</v>
      </c>
      <c r="F706" t="str">
        <f>INDEX(customer!A$1:I$1001,MATCH(Orders!C706,customer!A$1:A$1001,0),2)</f>
        <v>Josefina Ferens</v>
      </c>
      <c r="G706" s="33" t="str">
        <f>IF(INDEX(customer!A$1:I$1001,MATCH(Orders!C706,customer!A$1:A$1001,0),3)=0,"--",INDEX(customer!A$1:I$1001,MATCH(Orders!C706,customer!A$1:A$1001,0),3))</f>
        <v>--</v>
      </c>
      <c r="H706" t="str">
        <f>INDEX(customer!A$1:I$1001,MATCH(Orders!C706,customer!A$1:A$1001,0),7)</f>
        <v>United States</v>
      </c>
      <c r="I706" t="str">
        <f>INDEX(product!$A$1:$G$49,MATCH(Orders!D706,product!$A$1:$A$49,0),2)</f>
        <v>Exc</v>
      </c>
      <c r="J706" t="str">
        <f t="shared" ref="J706:J769" si="44">VLOOKUP(I706,Y$1048570:Z$1048573,2,FALSE)</f>
        <v>Excelsa</v>
      </c>
      <c r="K706" s="11" t="str">
        <f>INDEX(product!$A$1:$G$49,MATCH(Orders!D706,product!$A$1:$A$49,0),3)</f>
        <v>D</v>
      </c>
      <c r="L706" t="str">
        <f t="shared" ref="L706:L769" si="45">VLOOKUP(K706,AA$1048570:AB$1048572,2,FALSE)</f>
        <v>Dark</v>
      </c>
      <c r="M706" s="4">
        <f>INDEX(product!$A$1:$G$49,MATCH(Orders!D706,product!$A$1:$A$49,0),4)</f>
        <v>0.2</v>
      </c>
      <c r="N706" s="5">
        <f>INDEX(product!$A$1:$G$49,MATCH(Orders!D706,product!$A$1:$A$49,0),5)</f>
        <v>3.645</v>
      </c>
      <c r="O706" s="5">
        <f t="shared" si="43"/>
        <v>21.87</v>
      </c>
      <c r="P706" s="11">
        <f t="shared" ref="P706:P769" si="46">IF(XFD706="Yes",1,0)</f>
        <v>1</v>
      </c>
      <c r="Q706" s="11"/>
      <c r="XFD706" s="35" t="s">
        <v>1942</v>
      </c>
    </row>
    <row r="707" spans="1:17 16384:16384" x14ac:dyDescent="0.25">
      <c r="A707" s="1" t="s">
        <v>1383</v>
      </c>
      <c r="B707" s="3">
        <v>44114</v>
      </c>
      <c r="C707" s="1" t="s">
        <v>1384</v>
      </c>
      <c r="D707" t="s">
        <v>189</v>
      </c>
      <c r="E707" s="13">
        <v>2</v>
      </c>
      <c r="F707" t="str">
        <f>INDEX(customer!A$1:I$1001,MATCH(Orders!C707,customer!A$1:A$1001,0),2)</f>
        <v>Shelley Gehring</v>
      </c>
      <c r="G707" s="33" t="str">
        <f>IF(INDEX(customer!A$1:I$1001,MATCH(Orders!C707,customer!A$1:A$1001,0),3)=0,"--",INDEX(customer!A$1:I$1001,MATCH(Orders!C707,customer!A$1:A$1001,0),3))</f>
        <v>sgehringjl@gnu.org</v>
      </c>
      <c r="H707" t="str">
        <f>INDEX(customer!A$1:I$1001,MATCH(Orders!C707,customer!A$1:A$1001,0),7)</f>
        <v>United States</v>
      </c>
      <c r="I707" t="str">
        <f>INDEX(product!$A$1:$G$49,MATCH(Orders!D707,product!$A$1:$A$49,0),2)</f>
        <v>Exc</v>
      </c>
      <c r="J707" t="str">
        <f t="shared" si="44"/>
        <v>Excelsa</v>
      </c>
      <c r="K707" s="11" t="str">
        <f>INDEX(product!$A$1:$G$49,MATCH(Orders!D707,product!$A$1:$A$49,0),3)</f>
        <v>L</v>
      </c>
      <c r="L707" t="str">
        <f t="shared" si="45"/>
        <v>Light</v>
      </c>
      <c r="M707" s="4">
        <f>INDEX(product!$A$1:$G$49,MATCH(Orders!D707,product!$A$1:$A$49,0),4)</f>
        <v>0.5</v>
      </c>
      <c r="N707" s="5">
        <f>INDEX(product!$A$1:$G$49,MATCH(Orders!D707,product!$A$1:$A$49,0),5)</f>
        <v>8.91</v>
      </c>
      <c r="O707" s="5">
        <f t="shared" ref="O707:O770" si="47">N707*E707</f>
        <v>17.82</v>
      </c>
      <c r="P707" s="11">
        <f t="shared" si="46"/>
        <v>0</v>
      </c>
      <c r="Q707" s="11"/>
      <c r="XFD707" s="35" t="s">
        <v>1951</v>
      </c>
    </row>
    <row r="708" spans="1:17 16384:16384" x14ac:dyDescent="0.25">
      <c r="A708" s="1" t="s">
        <v>1385</v>
      </c>
      <c r="B708" s="3">
        <v>44353</v>
      </c>
      <c r="C708" s="1" t="s">
        <v>1386</v>
      </c>
      <c r="D708" t="s">
        <v>77</v>
      </c>
      <c r="E708" s="13">
        <v>3</v>
      </c>
      <c r="F708" t="str">
        <f>INDEX(customer!A$1:I$1001,MATCH(Orders!C708,customer!A$1:A$1001,0),2)</f>
        <v>Barrie Fallowes</v>
      </c>
      <c r="G708" s="33" t="str">
        <f>IF(INDEX(customer!A$1:I$1001,MATCH(Orders!C708,customer!A$1:A$1001,0),3)=0,"--",INDEX(customer!A$1:I$1001,MATCH(Orders!C708,customer!A$1:A$1001,0),3))</f>
        <v>bfallowesjm@purevolume.com</v>
      </c>
      <c r="H708" t="str">
        <f>INDEX(customer!A$1:I$1001,MATCH(Orders!C708,customer!A$1:A$1001,0),7)</f>
        <v>United States</v>
      </c>
      <c r="I708" t="str">
        <f>INDEX(product!$A$1:$G$49,MATCH(Orders!D708,product!$A$1:$A$49,0),2)</f>
        <v>Exc</v>
      </c>
      <c r="J708" t="str">
        <f t="shared" si="44"/>
        <v>Excelsa</v>
      </c>
      <c r="K708" s="11" t="str">
        <f>INDEX(product!$A$1:$G$49,MATCH(Orders!D708,product!$A$1:$A$49,0),3)</f>
        <v>M</v>
      </c>
      <c r="L708" t="str">
        <f t="shared" si="45"/>
        <v>Medium</v>
      </c>
      <c r="M708" s="4">
        <f>INDEX(product!$A$1:$G$49,MATCH(Orders!D708,product!$A$1:$A$49,0),4)</f>
        <v>0.2</v>
      </c>
      <c r="N708" s="5">
        <f>INDEX(product!$A$1:$G$49,MATCH(Orders!D708,product!$A$1:$A$49,0),5)</f>
        <v>4.125</v>
      </c>
      <c r="O708" s="5">
        <f t="shared" si="47"/>
        <v>12.375</v>
      </c>
      <c r="P708" s="11">
        <f t="shared" si="46"/>
        <v>0</v>
      </c>
      <c r="Q708" s="11"/>
      <c r="XFD708" s="35" t="s">
        <v>1951</v>
      </c>
    </row>
    <row r="709" spans="1:17 16384:16384" x14ac:dyDescent="0.25">
      <c r="A709" s="1" t="s">
        <v>1387</v>
      </c>
      <c r="B709" s="3">
        <v>43540</v>
      </c>
      <c r="C709" s="1" t="s">
        <v>1388</v>
      </c>
      <c r="D709" t="s">
        <v>26</v>
      </c>
      <c r="E709" s="13">
        <v>2</v>
      </c>
      <c r="F709" t="str">
        <f>INDEX(customer!A$1:I$1001,MATCH(Orders!C709,customer!A$1:A$1001,0),2)</f>
        <v>Nicolas Aiton</v>
      </c>
      <c r="G709" s="33" t="str">
        <f>IF(INDEX(customer!A$1:I$1001,MATCH(Orders!C709,customer!A$1:A$1001,0),3)=0,"--",INDEX(customer!A$1:I$1001,MATCH(Orders!C709,customer!A$1:A$1001,0),3))</f>
        <v>--</v>
      </c>
      <c r="H709" t="str">
        <f>INDEX(customer!A$1:I$1001,MATCH(Orders!C709,customer!A$1:A$1001,0),7)</f>
        <v>Ireland</v>
      </c>
      <c r="I709" t="str">
        <f>INDEX(product!$A$1:$G$49,MATCH(Orders!D709,product!$A$1:$A$49,0),2)</f>
        <v>Lib</v>
      </c>
      <c r="J709" t="str">
        <f t="shared" si="44"/>
        <v>Liberica</v>
      </c>
      <c r="K709" s="11" t="str">
        <f>INDEX(product!$A$1:$G$49,MATCH(Orders!D709,product!$A$1:$A$49,0),3)</f>
        <v>D</v>
      </c>
      <c r="L709" t="str">
        <f t="shared" si="45"/>
        <v>Dark</v>
      </c>
      <c r="M709" s="4">
        <f>INDEX(product!$A$1:$G$49,MATCH(Orders!D709,product!$A$1:$A$49,0),4)</f>
        <v>1</v>
      </c>
      <c r="N709" s="5">
        <f>INDEX(product!$A$1:$G$49,MATCH(Orders!D709,product!$A$1:$A$49,0),5)</f>
        <v>12.95</v>
      </c>
      <c r="O709" s="5">
        <f t="shared" si="47"/>
        <v>25.9</v>
      </c>
      <c r="P709" s="11">
        <f t="shared" si="46"/>
        <v>0</v>
      </c>
      <c r="Q709" s="11"/>
      <c r="XFD709" s="35" t="s">
        <v>1951</v>
      </c>
    </row>
    <row r="710" spans="1:17 16384:16384" x14ac:dyDescent="0.25">
      <c r="A710" s="1" t="s">
        <v>1389</v>
      </c>
      <c r="B710" s="3">
        <v>43804</v>
      </c>
      <c r="C710" s="1" t="s">
        <v>1390</v>
      </c>
      <c r="D710" t="s">
        <v>80</v>
      </c>
      <c r="E710" s="13">
        <v>2</v>
      </c>
      <c r="F710" t="str">
        <f>INDEX(customer!A$1:I$1001,MATCH(Orders!C710,customer!A$1:A$1001,0),2)</f>
        <v>Shelli De Banke</v>
      </c>
      <c r="G710" s="33" t="str">
        <f>IF(INDEX(customer!A$1:I$1001,MATCH(Orders!C710,customer!A$1:A$1001,0),3)=0,"--",INDEX(customer!A$1:I$1001,MATCH(Orders!C710,customer!A$1:A$1001,0),3))</f>
        <v>sdejo@newsvine.com</v>
      </c>
      <c r="H710" t="str">
        <f>INDEX(customer!A$1:I$1001,MATCH(Orders!C710,customer!A$1:A$1001,0),7)</f>
        <v>United States</v>
      </c>
      <c r="I710" t="str">
        <f>INDEX(product!$A$1:$G$49,MATCH(Orders!D710,product!$A$1:$A$49,0),2)</f>
        <v>Ara</v>
      </c>
      <c r="J710" t="str">
        <f t="shared" si="44"/>
        <v>Arabica</v>
      </c>
      <c r="K710" s="11" t="str">
        <f>INDEX(product!$A$1:$G$49,MATCH(Orders!D710,product!$A$1:$A$49,0),3)</f>
        <v>M</v>
      </c>
      <c r="L710" t="str">
        <f t="shared" si="45"/>
        <v>Medium</v>
      </c>
      <c r="M710" s="4">
        <f>INDEX(product!$A$1:$G$49,MATCH(Orders!D710,product!$A$1:$A$49,0),4)</f>
        <v>0.5</v>
      </c>
      <c r="N710" s="5">
        <f>INDEX(product!$A$1:$G$49,MATCH(Orders!D710,product!$A$1:$A$49,0),5)</f>
        <v>6.75</v>
      </c>
      <c r="O710" s="5">
        <f t="shared" si="47"/>
        <v>13.5</v>
      </c>
      <c r="P710" s="11">
        <f t="shared" si="46"/>
        <v>1</v>
      </c>
      <c r="Q710" s="11"/>
      <c r="XFD710" s="35" t="s">
        <v>1942</v>
      </c>
    </row>
    <row r="711" spans="1:17 16384:16384" x14ac:dyDescent="0.25">
      <c r="A711" s="1" t="s">
        <v>1391</v>
      </c>
      <c r="B711" s="3">
        <v>43485</v>
      </c>
      <c r="C711" s="1" t="s">
        <v>1392</v>
      </c>
      <c r="D711" t="s">
        <v>189</v>
      </c>
      <c r="E711" s="13">
        <v>2</v>
      </c>
      <c r="F711" t="str">
        <f>INDEX(customer!A$1:I$1001,MATCH(Orders!C711,customer!A$1:A$1001,0),2)</f>
        <v>Lyell Murch</v>
      </c>
      <c r="G711" s="33" t="str">
        <f>IF(INDEX(customer!A$1:I$1001,MATCH(Orders!C711,customer!A$1:A$1001,0),3)=0,"--",INDEX(customer!A$1:I$1001,MATCH(Orders!C711,customer!A$1:A$1001,0),3))</f>
        <v>--</v>
      </c>
      <c r="H711" t="str">
        <f>INDEX(customer!A$1:I$1001,MATCH(Orders!C711,customer!A$1:A$1001,0),7)</f>
        <v>United States</v>
      </c>
      <c r="I711" t="str">
        <f>INDEX(product!$A$1:$G$49,MATCH(Orders!D711,product!$A$1:$A$49,0),2)</f>
        <v>Exc</v>
      </c>
      <c r="J711" t="str">
        <f t="shared" si="44"/>
        <v>Excelsa</v>
      </c>
      <c r="K711" s="11" t="str">
        <f>INDEX(product!$A$1:$G$49,MATCH(Orders!D711,product!$A$1:$A$49,0),3)</f>
        <v>L</v>
      </c>
      <c r="L711" t="str">
        <f t="shared" si="45"/>
        <v>Light</v>
      </c>
      <c r="M711" s="4">
        <f>INDEX(product!$A$1:$G$49,MATCH(Orders!D711,product!$A$1:$A$49,0),4)</f>
        <v>0.5</v>
      </c>
      <c r="N711" s="5">
        <f>INDEX(product!$A$1:$G$49,MATCH(Orders!D711,product!$A$1:$A$49,0),5)</f>
        <v>8.91</v>
      </c>
      <c r="O711" s="5">
        <f t="shared" si="47"/>
        <v>17.82</v>
      </c>
      <c r="P711" s="11">
        <f t="shared" si="46"/>
        <v>1</v>
      </c>
      <c r="Q711" s="11"/>
      <c r="XFD711" s="35" t="s">
        <v>1942</v>
      </c>
    </row>
    <row r="712" spans="1:17 16384:16384" x14ac:dyDescent="0.25">
      <c r="A712" s="1" t="s">
        <v>1393</v>
      </c>
      <c r="B712" s="3">
        <v>44655</v>
      </c>
      <c r="C712" s="1" t="s">
        <v>1394</v>
      </c>
      <c r="D712" t="s">
        <v>16</v>
      </c>
      <c r="E712" s="13">
        <v>3</v>
      </c>
      <c r="F712" t="str">
        <f>INDEX(customer!A$1:I$1001,MATCH(Orders!C712,customer!A$1:A$1001,0),2)</f>
        <v>Stearne Count</v>
      </c>
      <c r="G712" s="33" t="str">
        <f>IF(INDEX(customer!A$1:I$1001,MATCH(Orders!C712,customer!A$1:A$1001,0),3)=0,"--",INDEX(customer!A$1:I$1001,MATCH(Orders!C712,customer!A$1:A$1001,0),3))</f>
        <v>scountjq@nba.com</v>
      </c>
      <c r="H712" t="str">
        <f>INDEX(customer!A$1:I$1001,MATCH(Orders!C712,customer!A$1:A$1001,0),7)</f>
        <v>United States</v>
      </c>
      <c r="I712" t="str">
        <f>INDEX(product!$A$1:$G$49,MATCH(Orders!D712,product!$A$1:$A$49,0),2)</f>
        <v>Exc</v>
      </c>
      <c r="J712" t="str">
        <f t="shared" si="44"/>
        <v>Excelsa</v>
      </c>
      <c r="K712" s="11" t="str">
        <f>INDEX(product!$A$1:$G$49,MATCH(Orders!D712,product!$A$1:$A$49,0),3)</f>
        <v>M</v>
      </c>
      <c r="L712" t="str">
        <f t="shared" si="45"/>
        <v>Medium</v>
      </c>
      <c r="M712" s="4">
        <f>INDEX(product!$A$1:$G$49,MATCH(Orders!D712,product!$A$1:$A$49,0),4)</f>
        <v>0.5</v>
      </c>
      <c r="N712" s="5">
        <f>INDEX(product!$A$1:$G$49,MATCH(Orders!D712,product!$A$1:$A$49,0),5)</f>
        <v>8.25</v>
      </c>
      <c r="O712" s="5">
        <f t="shared" si="47"/>
        <v>24.75</v>
      </c>
      <c r="P712" s="11">
        <f t="shared" si="46"/>
        <v>0</v>
      </c>
      <c r="Q712" s="11"/>
      <c r="XFD712" s="35" t="s">
        <v>1951</v>
      </c>
    </row>
    <row r="713" spans="1:17 16384:16384" x14ac:dyDescent="0.25">
      <c r="A713" s="1" t="s">
        <v>1395</v>
      </c>
      <c r="B713" s="3">
        <v>44600</v>
      </c>
      <c r="C713" s="1" t="s">
        <v>1396</v>
      </c>
      <c r="D713" t="s">
        <v>175</v>
      </c>
      <c r="E713" s="13">
        <v>6</v>
      </c>
      <c r="F713" t="str">
        <f>INDEX(customer!A$1:I$1001,MATCH(Orders!C713,customer!A$1:A$1001,0),2)</f>
        <v>Selia Ragles</v>
      </c>
      <c r="G713" s="33" t="str">
        <f>IF(INDEX(customer!A$1:I$1001,MATCH(Orders!C713,customer!A$1:A$1001,0),3)=0,"--",INDEX(customer!A$1:I$1001,MATCH(Orders!C713,customer!A$1:A$1001,0),3))</f>
        <v>sraglesjr@blogtalkradio.com</v>
      </c>
      <c r="H713" t="str">
        <f>INDEX(customer!A$1:I$1001,MATCH(Orders!C713,customer!A$1:A$1001,0),7)</f>
        <v>United States</v>
      </c>
      <c r="I713" t="str">
        <f>INDEX(product!$A$1:$G$49,MATCH(Orders!D713,product!$A$1:$A$49,0),2)</f>
        <v>Rob</v>
      </c>
      <c r="J713" t="str">
        <f t="shared" si="44"/>
        <v>Robusta</v>
      </c>
      <c r="K713" s="11" t="str">
        <f>INDEX(product!$A$1:$G$49,MATCH(Orders!D713,product!$A$1:$A$49,0),3)</f>
        <v>M</v>
      </c>
      <c r="L713" t="str">
        <f t="shared" si="45"/>
        <v>Medium</v>
      </c>
      <c r="M713" s="4">
        <f>INDEX(product!$A$1:$G$49,MATCH(Orders!D713,product!$A$1:$A$49,0),4)</f>
        <v>0.2</v>
      </c>
      <c r="N713" s="5">
        <f>INDEX(product!$A$1:$G$49,MATCH(Orders!D713,product!$A$1:$A$49,0),5)</f>
        <v>2.9849999999999999</v>
      </c>
      <c r="O713" s="5">
        <f t="shared" si="47"/>
        <v>17.91</v>
      </c>
      <c r="P713" s="11">
        <f t="shared" si="46"/>
        <v>0</v>
      </c>
      <c r="Q713" s="11"/>
      <c r="XFD713" s="35" t="s">
        <v>1951</v>
      </c>
    </row>
    <row r="714" spans="1:17 16384:16384" x14ac:dyDescent="0.25">
      <c r="A714" s="1" t="s">
        <v>1397</v>
      </c>
      <c r="B714" s="3">
        <v>43646</v>
      </c>
      <c r="C714" s="1" t="s">
        <v>1398</v>
      </c>
      <c r="D714" t="s">
        <v>16</v>
      </c>
      <c r="E714" s="13">
        <v>2</v>
      </c>
      <c r="F714" t="str">
        <f>INDEX(customer!A$1:I$1001,MATCH(Orders!C714,customer!A$1:A$1001,0),2)</f>
        <v>Silas Deehan</v>
      </c>
      <c r="G714" s="33" t="str">
        <f>IF(INDEX(customer!A$1:I$1001,MATCH(Orders!C714,customer!A$1:A$1001,0),3)=0,"--",INDEX(customer!A$1:I$1001,MATCH(Orders!C714,customer!A$1:A$1001,0),3))</f>
        <v>--</v>
      </c>
      <c r="H714" t="str">
        <f>INDEX(customer!A$1:I$1001,MATCH(Orders!C714,customer!A$1:A$1001,0),7)</f>
        <v>United Kingdom</v>
      </c>
      <c r="I714" t="str">
        <f>INDEX(product!$A$1:$G$49,MATCH(Orders!D714,product!$A$1:$A$49,0),2)</f>
        <v>Exc</v>
      </c>
      <c r="J714" t="str">
        <f t="shared" si="44"/>
        <v>Excelsa</v>
      </c>
      <c r="K714" s="11" t="str">
        <f>INDEX(product!$A$1:$G$49,MATCH(Orders!D714,product!$A$1:$A$49,0),3)</f>
        <v>M</v>
      </c>
      <c r="L714" t="str">
        <f t="shared" si="45"/>
        <v>Medium</v>
      </c>
      <c r="M714" s="4">
        <f>INDEX(product!$A$1:$G$49,MATCH(Orders!D714,product!$A$1:$A$49,0),4)</f>
        <v>0.5</v>
      </c>
      <c r="N714" s="5">
        <f>INDEX(product!$A$1:$G$49,MATCH(Orders!D714,product!$A$1:$A$49,0),5)</f>
        <v>8.25</v>
      </c>
      <c r="O714" s="5">
        <f t="shared" si="47"/>
        <v>16.5</v>
      </c>
      <c r="P714" s="11">
        <f t="shared" si="46"/>
        <v>0</v>
      </c>
      <c r="Q714" s="11"/>
      <c r="XFD714" s="35" t="s">
        <v>1951</v>
      </c>
    </row>
    <row r="715" spans="1:17 16384:16384" x14ac:dyDescent="0.25">
      <c r="A715" s="1" t="s">
        <v>1399</v>
      </c>
      <c r="B715" s="3">
        <v>43960</v>
      </c>
      <c r="C715" s="1" t="s">
        <v>1400</v>
      </c>
      <c r="D715" t="s">
        <v>175</v>
      </c>
      <c r="E715" s="13">
        <v>1</v>
      </c>
      <c r="F715" t="str">
        <f>INDEX(customer!A$1:I$1001,MATCH(Orders!C715,customer!A$1:A$1001,0),2)</f>
        <v>Sacha Bruun</v>
      </c>
      <c r="G715" s="33" t="str">
        <f>IF(INDEX(customer!A$1:I$1001,MATCH(Orders!C715,customer!A$1:A$1001,0),3)=0,"--",INDEX(customer!A$1:I$1001,MATCH(Orders!C715,customer!A$1:A$1001,0),3))</f>
        <v>sbruunjt@blogtalkradio.com</v>
      </c>
      <c r="H715" t="str">
        <f>INDEX(customer!A$1:I$1001,MATCH(Orders!C715,customer!A$1:A$1001,0),7)</f>
        <v>United States</v>
      </c>
      <c r="I715" t="str">
        <f>INDEX(product!$A$1:$G$49,MATCH(Orders!D715,product!$A$1:$A$49,0),2)</f>
        <v>Rob</v>
      </c>
      <c r="J715" t="str">
        <f t="shared" si="44"/>
        <v>Robusta</v>
      </c>
      <c r="K715" s="11" t="str">
        <f>INDEX(product!$A$1:$G$49,MATCH(Orders!D715,product!$A$1:$A$49,0),3)</f>
        <v>M</v>
      </c>
      <c r="L715" t="str">
        <f t="shared" si="45"/>
        <v>Medium</v>
      </c>
      <c r="M715" s="4">
        <f>INDEX(product!$A$1:$G$49,MATCH(Orders!D715,product!$A$1:$A$49,0),4)</f>
        <v>0.2</v>
      </c>
      <c r="N715" s="5">
        <f>INDEX(product!$A$1:$G$49,MATCH(Orders!D715,product!$A$1:$A$49,0),5)</f>
        <v>2.9849999999999999</v>
      </c>
      <c r="O715" s="5">
        <f t="shared" si="47"/>
        <v>2.9849999999999999</v>
      </c>
      <c r="P715" s="11">
        <f t="shared" si="46"/>
        <v>0</v>
      </c>
      <c r="Q715" s="11"/>
      <c r="XFD715" s="35" t="s">
        <v>1951</v>
      </c>
    </row>
    <row r="716" spans="1:17 16384:16384" x14ac:dyDescent="0.25">
      <c r="A716" s="1" t="s">
        <v>1401</v>
      </c>
      <c r="B716" s="3">
        <v>44358</v>
      </c>
      <c r="C716" s="1" t="s">
        <v>1402</v>
      </c>
      <c r="D716" t="s">
        <v>64</v>
      </c>
      <c r="E716" s="13">
        <v>4</v>
      </c>
      <c r="F716" t="str">
        <f>INDEX(customer!A$1:I$1001,MATCH(Orders!C716,customer!A$1:A$1001,0),2)</f>
        <v>Alon Pllu</v>
      </c>
      <c r="G716" s="33" t="str">
        <f>IF(INDEX(customer!A$1:I$1001,MATCH(Orders!C716,customer!A$1:A$1001,0),3)=0,"--",INDEX(customer!A$1:I$1001,MATCH(Orders!C716,customer!A$1:A$1001,0),3))</f>
        <v>aplluju@dagondesign.com</v>
      </c>
      <c r="H716" t="str">
        <f>INDEX(customer!A$1:I$1001,MATCH(Orders!C716,customer!A$1:A$1001,0),7)</f>
        <v>Ireland</v>
      </c>
      <c r="I716" t="str">
        <f>INDEX(product!$A$1:$G$49,MATCH(Orders!D716,product!$A$1:$A$49,0),2)</f>
        <v>Exc</v>
      </c>
      <c r="J716" t="str">
        <f t="shared" si="44"/>
        <v>Excelsa</v>
      </c>
      <c r="K716" s="11" t="str">
        <f>INDEX(product!$A$1:$G$49,MATCH(Orders!D716,product!$A$1:$A$49,0),3)</f>
        <v>D</v>
      </c>
      <c r="L716" t="str">
        <f t="shared" si="45"/>
        <v>Dark</v>
      </c>
      <c r="M716" s="4">
        <f>INDEX(product!$A$1:$G$49,MATCH(Orders!D716,product!$A$1:$A$49,0),4)</f>
        <v>0.2</v>
      </c>
      <c r="N716" s="5">
        <f>INDEX(product!$A$1:$G$49,MATCH(Orders!D716,product!$A$1:$A$49,0),5)</f>
        <v>3.645</v>
      </c>
      <c r="O716" s="5">
        <f t="shared" si="47"/>
        <v>14.58</v>
      </c>
      <c r="P716" s="11">
        <f t="shared" si="46"/>
        <v>1</v>
      </c>
      <c r="Q716" s="11"/>
      <c r="XFD716" s="35" t="s">
        <v>1942</v>
      </c>
    </row>
    <row r="717" spans="1:17 16384:16384" x14ac:dyDescent="0.25">
      <c r="A717" s="1" t="s">
        <v>1403</v>
      </c>
      <c r="B717" s="3">
        <v>44504</v>
      </c>
      <c r="C717" s="1" t="s">
        <v>1404</v>
      </c>
      <c r="D717" t="s">
        <v>150</v>
      </c>
      <c r="E717" s="13">
        <v>6</v>
      </c>
      <c r="F717" t="str">
        <f>INDEX(customer!A$1:I$1001,MATCH(Orders!C717,customer!A$1:A$1001,0),2)</f>
        <v>Gilberto Cornier</v>
      </c>
      <c r="G717" s="33" t="str">
        <f>IF(INDEX(customer!A$1:I$1001,MATCH(Orders!C717,customer!A$1:A$1001,0),3)=0,"--",INDEX(customer!A$1:I$1001,MATCH(Orders!C717,customer!A$1:A$1001,0),3))</f>
        <v>gcornierjv@techcrunch.com</v>
      </c>
      <c r="H717" t="str">
        <f>INDEX(customer!A$1:I$1001,MATCH(Orders!C717,customer!A$1:A$1001,0),7)</f>
        <v>United States</v>
      </c>
      <c r="I717" t="str">
        <f>INDEX(product!$A$1:$G$49,MATCH(Orders!D717,product!$A$1:$A$49,0),2)</f>
        <v>Exc</v>
      </c>
      <c r="J717" t="str">
        <f t="shared" si="44"/>
        <v>Excelsa</v>
      </c>
      <c r="K717" s="11" t="str">
        <f>INDEX(product!$A$1:$G$49,MATCH(Orders!D717,product!$A$1:$A$49,0),3)</f>
        <v>L</v>
      </c>
      <c r="L717" t="str">
        <f t="shared" si="45"/>
        <v>Light</v>
      </c>
      <c r="M717" s="4">
        <f>INDEX(product!$A$1:$G$49,MATCH(Orders!D717,product!$A$1:$A$49,0),4)</f>
        <v>1</v>
      </c>
      <c r="N717" s="5">
        <f>INDEX(product!$A$1:$G$49,MATCH(Orders!D717,product!$A$1:$A$49,0),5)</f>
        <v>14.85</v>
      </c>
      <c r="O717" s="5">
        <f t="shared" si="47"/>
        <v>89.1</v>
      </c>
      <c r="P717" s="11">
        <f t="shared" si="46"/>
        <v>0</v>
      </c>
      <c r="Q717" s="11"/>
      <c r="XFD717" s="35" t="s">
        <v>1951</v>
      </c>
    </row>
    <row r="718" spans="1:17 16384:16384" x14ac:dyDescent="0.25">
      <c r="A718" s="1" t="s">
        <v>1405</v>
      </c>
      <c r="B718" s="3">
        <v>44612</v>
      </c>
      <c r="C718" s="1" t="s">
        <v>1357</v>
      </c>
      <c r="D718" t="s">
        <v>202</v>
      </c>
      <c r="E718" s="13">
        <v>3</v>
      </c>
      <c r="F718" t="str">
        <f>INDEX(customer!A$1:I$1001,MATCH(Orders!C718,customer!A$1:A$1001,0),2)</f>
        <v>Jimmy Dymoke</v>
      </c>
      <c r="G718" s="33" t="str">
        <f>IF(INDEX(customer!A$1:I$1001,MATCH(Orders!C718,customer!A$1:A$1001,0),3)=0,"--",INDEX(customer!A$1:I$1001,MATCH(Orders!C718,customer!A$1:A$1001,0),3))</f>
        <v>jdymokeje@prnewswire.com</v>
      </c>
      <c r="H718" t="str">
        <f>INDEX(customer!A$1:I$1001,MATCH(Orders!C718,customer!A$1:A$1001,0),7)</f>
        <v>Ireland</v>
      </c>
      <c r="I718" t="str">
        <f>INDEX(product!$A$1:$G$49,MATCH(Orders!D718,product!$A$1:$A$49,0),2)</f>
        <v>Rob</v>
      </c>
      <c r="J718" t="str">
        <f t="shared" si="44"/>
        <v>Robusta</v>
      </c>
      <c r="K718" s="11" t="str">
        <f>INDEX(product!$A$1:$G$49,MATCH(Orders!D718,product!$A$1:$A$49,0),3)</f>
        <v>L</v>
      </c>
      <c r="L718" t="str">
        <f t="shared" si="45"/>
        <v>Light</v>
      </c>
      <c r="M718" s="4">
        <f>INDEX(product!$A$1:$G$49,MATCH(Orders!D718,product!$A$1:$A$49,0),4)</f>
        <v>1</v>
      </c>
      <c r="N718" s="5">
        <f>INDEX(product!$A$1:$G$49,MATCH(Orders!D718,product!$A$1:$A$49,0),5)</f>
        <v>11.95</v>
      </c>
      <c r="O718" s="5">
        <f t="shared" si="47"/>
        <v>35.849999999999994</v>
      </c>
      <c r="P718" s="11">
        <f t="shared" si="46"/>
        <v>0</v>
      </c>
      <c r="Q718" s="11"/>
      <c r="XFD718" s="35" t="s">
        <v>1951</v>
      </c>
    </row>
    <row r="719" spans="1:17 16384:16384" x14ac:dyDescent="0.25">
      <c r="A719" s="1" t="s">
        <v>1406</v>
      </c>
      <c r="B719" s="3">
        <v>43649</v>
      </c>
      <c r="C719" s="1" t="s">
        <v>1407</v>
      </c>
      <c r="D719" t="s">
        <v>131</v>
      </c>
      <c r="E719" s="13">
        <v>3</v>
      </c>
      <c r="F719" t="str">
        <f>INDEX(customer!A$1:I$1001,MATCH(Orders!C719,customer!A$1:A$1001,0),2)</f>
        <v>Willabella Harvison</v>
      </c>
      <c r="G719" s="33" t="str">
        <f>IF(INDEX(customer!A$1:I$1001,MATCH(Orders!C719,customer!A$1:A$1001,0),3)=0,"--",INDEX(customer!A$1:I$1001,MATCH(Orders!C719,customer!A$1:A$1001,0),3))</f>
        <v>wharvisonjx@gizmodo.com</v>
      </c>
      <c r="H719" t="str">
        <f>INDEX(customer!A$1:I$1001,MATCH(Orders!C719,customer!A$1:A$1001,0),7)</f>
        <v>United States</v>
      </c>
      <c r="I719" t="str">
        <f>INDEX(product!$A$1:$G$49,MATCH(Orders!D719,product!$A$1:$A$49,0),2)</f>
        <v>Ara</v>
      </c>
      <c r="J719" t="str">
        <f t="shared" si="44"/>
        <v>Arabica</v>
      </c>
      <c r="K719" s="11" t="str">
        <f>INDEX(product!$A$1:$G$49,MATCH(Orders!D719,product!$A$1:$A$49,0),3)</f>
        <v>D</v>
      </c>
      <c r="L719" t="str">
        <f t="shared" si="45"/>
        <v>Dark</v>
      </c>
      <c r="M719" s="4">
        <f>INDEX(product!$A$1:$G$49,MATCH(Orders!D719,product!$A$1:$A$49,0),4)</f>
        <v>2.5</v>
      </c>
      <c r="N719" s="5">
        <f>INDEX(product!$A$1:$G$49,MATCH(Orders!D719,product!$A$1:$A$49,0),5)</f>
        <v>22.884999999999998</v>
      </c>
      <c r="O719" s="5">
        <f t="shared" si="47"/>
        <v>68.655000000000001</v>
      </c>
      <c r="P719" s="11">
        <f t="shared" si="46"/>
        <v>0</v>
      </c>
      <c r="Q719" s="11"/>
      <c r="XFD719" s="35" t="s">
        <v>1951</v>
      </c>
    </row>
    <row r="720" spans="1:17 16384:16384" x14ac:dyDescent="0.25">
      <c r="A720" s="1" t="s">
        <v>1408</v>
      </c>
      <c r="B720" s="3">
        <v>44348</v>
      </c>
      <c r="C720" s="1" t="s">
        <v>1409</v>
      </c>
      <c r="D720" t="s">
        <v>26</v>
      </c>
      <c r="E720" s="13">
        <v>3</v>
      </c>
      <c r="F720" t="str">
        <f>INDEX(customer!A$1:I$1001,MATCH(Orders!C720,customer!A$1:A$1001,0),2)</f>
        <v>Darice Heaford</v>
      </c>
      <c r="G720" s="33" t="str">
        <f>IF(INDEX(customer!A$1:I$1001,MATCH(Orders!C720,customer!A$1:A$1001,0),3)=0,"--",INDEX(customer!A$1:I$1001,MATCH(Orders!C720,customer!A$1:A$1001,0),3))</f>
        <v>dheafordjy@twitpic.com</v>
      </c>
      <c r="H720" t="str">
        <f>INDEX(customer!A$1:I$1001,MATCH(Orders!C720,customer!A$1:A$1001,0),7)</f>
        <v>United States</v>
      </c>
      <c r="I720" t="str">
        <f>INDEX(product!$A$1:$G$49,MATCH(Orders!D720,product!$A$1:$A$49,0),2)</f>
        <v>Lib</v>
      </c>
      <c r="J720" t="str">
        <f t="shared" si="44"/>
        <v>Liberica</v>
      </c>
      <c r="K720" s="11" t="str">
        <f>INDEX(product!$A$1:$G$49,MATCH(Orders!D720,product!$A$1:$A$49,0),3)</f>
        <v>D</v>
      </c>
      <c r="L720" t="str">
        <f t="shared" si="45"/>
        <v>Dark</v>
      </c>
      <c r="M720" s="4">
        <f>INDEX(product!$A$1:$G$49,MATCH(Orders!D720,product!$A$1:$A$49,0),4)</f>
        <v>1</v>
      </c>
      <c r="N720" s="5">
        <f>INDEX(product!$A$1:$G$49,MATCH(Orders!D720,product!$A$1:$A$49,0),5)</f>
        <v>12.95</v>
      </c>
      <c r="O720" s="5">
        <f t="shared" si="47"/>
        <v>38.849999999999994</v>
      </c>
      <c r="P720" s="11">
        <f t="shared" si="46"/>
        <v>0</v>
      </c>
      <c r="Q720" s="11"/>
      <c r="XFD720" s="35" t="s">
        <v>1951</v>
      </c>
    </row>
    <row r="721" spans="1:17 16384:16384" x14ac:dyDescent="0.25">
      <c r="A721" s="1" t="s">
        <v>1410</v>
      </c>
      <c r="B721" s="3">
        <v>44150</v>
      </c>
      <c r="C721" s="1" t="s">
        <v>1411</v>
      </c>
      <c r="D721" t="s">
        <v>145</v>
      </c>
      <c r="E721" s="13">
        <v>5</v>
      </c>
      <c r="F721" t="str">
        <f>INDEX(customer!A$1:I$1001,MATCH(Orders!C721,customer!A$1:A$1001,0),2)</f>
        <v>Granger Fantham</v>
      </c>
      <c r="G721" s="33" t="str">
        <f>IF(INDEX(customer!A$1:I$1001,MATCH(Orders!C721,customer!A$1:A$1001,0),3)=0,"--",INDEX(customer!A$1:I$1001,MATCH(Orders!C721,customer!A$1:A$1001,0),3))</f>
        <v>gfanthamjz@hexun.com</v>
      </c>
      <c r="H721" t="str">
        <f>INDEX(customer!A$1:I$1001,MATCH(Orders!C721,customer!A$1:A$1001,0),7)</f>
        <v>United States</v>
      </c>
      <c r="I721" t="str">
        <f>INDEX(product!$A$1:$G$49,MATCH(Orders!D721,product!$A$1:$A$49,0),2)</f>
        <v>Lib</v>
      </c>
      <c r="J721" t="str">
        <f t="shared" si="44"/>
        <v>Liberica</v>
      </c>
      <c r="K721" s="11" t="str">
        <f>INDEX(product!$A$1:$G$49,MATCH(Orders!D721,product!$A$1:$A$49,0),3)</f>
        <v>L</v>
      </c>
      <c r="L721" t="str">
        <f t="shared" si="45"/>
        <v>Light</v>
      </c>
      <c r="M721" s="4">
        <f>INDEX(product!$A$1:$G$49,MATCH(Orders!D721,product!$A$1:$A$49,0),4)</f>
        <v>1</v>
      </c>
      <c r="N721" s="5">
        <f>INDEX(product!$A$1:$G$49,MATCH(Orders!D721,product!$A$1:$A$49,0),5)</f>
        <v>15.85</v>
      </c>
      <c r="O721" s="5">
        <f t="shared" si="47"/>
        <v>79.25</v>
      </c>
      <c r="P721" s="11">
        <f t="shared" si="46"/>
        <v>1</v>
      </c>
      <c r="Q721" s="11"/>
      <c r="XFD721" s="35" t="s">
        <v>1942</v>
      </c>
    </row>
    <row r="722" spans="1:17 16384:16384" x14ac:dyDescent="0.25">
      <c r="A722" s="1" t="s">
        <v>1412</v>
      </c>
      <c r="B722" s="3">
        <v>44215</v>
      </c>
      <c r="C722" s="1" t="s">
        <v>1413</v>
      </c>
      <c r="D722" t="s">
        <v>29</v>
      </c>
      <c r="E722" s="13">
        <v>5</v>
      </c>
      <c r="F722" t="str">
        <f>INDEX(customer!A$1:I$1001,MATCH(Orders!C722,customer!A$1:A$1001,0),2)</f>
        <v>Reynolds Crookshanks</v>
      </c>
      <c r="G722" s="33" t="str">
        <f>IF(INDEX(customer!A$1:I$1001,MATCH(Orders!C722,customer!A$1:A$1001,0),3)=0,"--",INDEX(customer!A$1:I$1001,MATCH(Orders!C722,customer!A$1:A$1001,0),3))</f>
        <v>rcrookshanksk0@unc.edu</v>
      </c>
      <c r="H722" t="str">
        <f>INDEX(customer!A$1:I$1001,MATCH(Orders!C722,customer!A$1:A$1001,0),7)</f>
        <v>United States</v>
      </c>
      <c r="I722" t="str">
        <f>INDEX(product!$A$1:$G$49,MATCH(Orders!D722,product!$A$1:$A$49,0),2)</f>
        <v>Exc</v>
      </c>
      <c r="J722" t="str">
        <f t="shared" si="44"/>
        <v>Excelsa</v>
      </c>
      <c r="K722" s="11" t="str">
        <f>INDEX(product!$A$1:$G$49,MATCH(Orders!D722,product!$A$1:$A$49,0),3)</f>
        <v>D</v>
      </c>
      <c r="L722" t="str">
        <f t="shared" si="45"/>
        <v>Dark</v>
      </c>
      <c r="M722" s="4">
        <f>INDEX(product!$A$1:$G$49,MATCH(Orders!D722,product!$A$1:$A$49,0),4)</f>
        <v>0.5</v>
      </c>
      <c r="N722" s="5">
        <f>INDEX(product!$A$1:$G$49,MATCH(Orders!D722,product!$A$1:$A$49,0),5)</f>
        <v>7.29</v>
      </c>
      <c r="O722" s="5">
        <f t="shared" si="47"/>
        <v>36.450000000000003</v>
      </c>
      <c r="P722" s="11">
        <f t="shared" si="46"/>
        <v>1</v>
      </c>
      <c r="Q722" s="11"/>
      <c r="XFD722" s="35" t="s">
        <v>1942</v>
      </c>
    </row>
    <row r="723" spans="1:17 16384:16384" x14ac:dyDescent="0.25">
      <c r="A723" s="1" t="s">
        <v>1414</v>
      </c>
      <c r="B723" s="3">
        <v>44479</v>
      </c>
      <c r="C723" s="1" t="s">
        <v>1415</v>
      </c>
      <c r="D723" t="s">
        <v>175</v>
      </c>
      <c r="E723" s="13">
        <v>3</v>
      </c>
      <c r="F723" t="str">
        <f>INDEX(customer!A$1:I$1001,MATCH(Orders!C723,customer!A$1:A$1001,0),2)</f>
        <v>Niels Leake</v>
      </c>
      <c r="G723" s="33" t="str">
        <f>IF(INDEX(customer!A$1:I$1001,MATCH(Orders!C723,customer!A$1:A$1001,0),3)=0,"--",INDEX(customer!A$1:I$1001,MATCH(Orders!C723,customer!A$1:A$1001,0),3))</f>
        <v>nleakek1@cmu.edu</v>
      </c>
      <c r="H723" t="str">
        <f>INDEX(customer!A$1:I$1001,MATCH(Orders!C723,customer!A$1:A$1001,0),7)</f>
        <v>United States</v>
      </c>
      <c r="I723" t="str">
        <f>INDEX(product!$A$1:$G$49,MATCH(Orders!D723,product!$A$1:$A$49,0),2)</f>
        <v>Rob</v>
      </c>
      <c r="J723" t="str">
        <f t="shared" si="44"/>
        <v>Robusta</v>
      </c>
      <c r="K723" s="11" t="str">
        <f>INDEX(product!$A$1:$G$49,MATCH(Orders!D723,product!$A$1:$A$49,0),3)</f>
        <v>M</v>
      </c>
      <c r="L723" t="str">
        <f t="shared" si="45"/>
        <v>Medium</v>
      </c>
      <c r="M723" s="4">
        <f>INDEX(product!$A$1:$G$49,MATCH(Orders!D723,product!$A$1:$A$49,0),4)</f>
        <v>0.2</v>
      </c>
      <c r="N723" s="5">
        <f>INDEX(product!$A$1:$G$49,MATCH(Orders!D723,product!$A$1:$A$49,0),5)</f>
        <v>2.9849999999999999</v>
      </c>
      <c r="O723" s="5">
        <f t="shared" si="47"/>
        <v>8.9550000000000001</v>
      </c>
      <c r="P723" s="11">
        <f t="shared" si="46"/>
        <v>1</v>
      </c>
      <c r="Q723" s="11"/>
      <c r="XFD723" s="35" t="s">
        <v>1942</v>
      </c>
    </row>
    <row r="724" spans="1:17 16384:16384" x14ac:dyDescent="0.25">
      <c r="A724" s="1" t="s">
        <v>1416</v>
      </c>
      <c r="B724" s="3">
        <v>44620</v>
      </c>
      <c r="C724" s="1" t="s">
        <v>1417</v>
      </c>
      <c r="D724" t="s">
        <v>258</v>
      </c>
      <c r="E724" s="13">
        <v>2</v>
      </c>
      <c r="F724" t="str">
        <f>INDEX(customer!A$1:I$1001,MATCH(Orders!C724,customer!A$1:A$1001,0),2)</f>
        <v>Hetti Measures</v>
      </c>
      <c r="G724" s="33" t="str">
        <f>IF(INDEX(customer!A$1:I$1001,MATCH(Orders!C724,customer!A$1:A$1001,0),3)=0,"--",INDEX(customer!A$1:I$1001,MATCH(Orders!C724,customer!A$1:A$1001,0),3))</f>
        <v>--</v>
      </c>
      <c r="H724" t="str">
        <f>INDEX(customer!A$1:I$1001,MATCH(Orders!C724,customer!A$1:A$1001,0),7)</f>
        <v>United States</v>
      </c>
      <c r="I724" t="str">
        <f>INDEX(product!$A$1:$G$49,MATCH(Orders!D724,product!$A$1:$A$49,0),2)</f>
        <v>Exc</v>
      </c>
      <c r="J724" t="str">
        <f t="shared" si="44"/>
        <v>Excelsa</v>
      </c>
      <c r="K724" s="11" t="str">
        <f>INDEX(product!$A$1:$G$49,MATCH(Orders!D724,product!$A$1:$A$49,0),3)</f>
        <v>D</v>
      </c>
      <c r="L724" t="str">
        <f t="shared" si="45"/>
        <v>Dark</v>
      </c>
      <c r="M724" s="4">
        <f>INDEX(product!$A$1:$G$49,MATCH(Orders!D724,product!$A$1:$A$49,0),4)</f>
        <v>1</v>
      </c>
      <c r="N724" s="5">
        <f>INDEX(product!$A$1:$G$49,MATCH(Orders!D724,product!$A$1:$A$49,0),5)</f>
        <v>12.15</v>
      </c>
      <c r="O724" s="5">
        <f t="shared" si="47"/>
        <v>24.3</v>
      </c>
      <c r="P724" s="11">
        <f t="shared" si="46"/>
        <v>0</v>
      </c>
      <c r="Q724" s="11"/>
      <c r="XFD724" s="35" t="s">
        <v>1951</v>
      </c>
    </row>
    <row r="725" spans="1:17 16384:16384" x14ac:dyDescent="0.25">
      <c r="A725" s="1" t="s">
        <v>1418</v>
      </c>
      <c r="B725" s="3">
        <v>44470</v>
      </c>
      <c r="C725" s="1" t="s">
        <v>1419</v>
      </c>
      <c r="D725" t="s">
        <v>125</v>
      </c>
      <c r="E725" s="13">
        <v>2</v>
      </c>
      <c r="F725" t="str">
        <f>INDEX(customer!A$1:I$1001,MATCH(Orders!C725,customer!A$1:A$1001,0),2)</f>
        <v>Gay Eilhersen</v>
      </c>
      <c r="G725" s="33" t="str">
        <f>IF(INDEX(customer!A$1:I$1001,MATCH(Orders!C725,customer!A$1:A$1001,0),3)=0,"--",INDEX(customer!A$1:I$1001,MATCH(Orders!C725,customer!A$1:A$1001,0),3))</f>
        <v>geilhersenk3@networksolutions.com</v>
      </c>
      <c r="H725" t="str">
        <f>INDEX(customer!A$1:I$1001,MATCH(Orders!C725,customer!A$1:A$1001,0),7)</f>
        <v>United States</v>
      </c>
      <c r="I725" t="str">
        <f>INDEX(product!$A$1:$G$49,MATCH(Orders!D725,product!$A$1:$A$49,0),2)</f>
        <v>Exc</v>
      </c>
      <c r="J725" t="str">
        <f t="shared" si="44"/>
        <v>Excelsa</v>
      </c>
      <c r="K725" s="11" t="str">
        <f>INDEX(product!$A$1:$G$49,MATCH(Orders!D725,product!$A$1:$A$49,0),3)</f>
        <v>M</v>
      </c>
      <c r="L725" t="str">
        <f t="shared" si="45"/>
        <v>Medium</v>
      </c>
      <c r="M725" s="4">
        <f>INDEX(product!$A$1:$G$49,MATCH(Orders!D725,product!$A$1:$A$49,0),4)</f>
        <v>2.5</v>
      </c>
      <c r="N725" s="5">
        <f>INDEX(product!$A$1:$G$49,MATCH(Orders!D725,product!$A$1:$A$49,0),5)</f>
        <v>31.624999999999996</v>
      </c>
      <c r="O725" s="5">
        <f t="shared" si="47"/>
        <v>63.249999999999993</v>
      </c>
      <c r="P725" s="11">
        <f t="shared" si="46"/>
        <v>0</v>
      </c>
      <c r="Q725" s="11"/>
      <c r="XFD725" s="35" t="s">
        <v>1951</v>
      </c>
    </row>
    <row r="726" spans="1:17 16384:16384" x14ac:dyDescent="0.25">
      <c r="A726" s="1" t="s">
        <v>1420</v>
      </c>
      <c r="B726" s="3">
        <v>44076</v>
      </c>
      <c r="C726" s="1" t="s">
        <v>1421</v>
      </c>
      <c r="D726" t="s">
        <v>57</v>
      </c>
      <c r="E726" s="13">
        <v>2</v>
      </c>
      <c r="F726" t="str">
        <f>INDEX(customer!A$1:I$1001,MATCH(Orders!C726,customer!A$1:A$1001,0),2)</f>
        <v>Nico Hubert</v>
      </c>
      <c r="G726" s="33" t="str">
        <f>IF(INDEX(customer!A$1:I$1001,MATCH(Orders!C726,customer!A$1:A$1001,0),3)=0,"--",INDEX(customer!A$1:I$1001,MATCH(Orders!C726,customer!A$1:A$1001,0),3))</f>
        <v>--</v>
      </c>
      <c r="H726" t="str">
        <f>INDEX(customer!A$1:I$1001,MATCH(Orders!C726,customer!A$1:A$1001,0),7)</f>
        <v>United States</v>
      </c>
      <c r="I726" t="str">
        <f>INDEX(product!$A$1:$G$49,MATCH(Orders!D726,product!$A$1:$A$49,0),2)</f>
        <v>Ara</v>
      </c>
      <c r="J726" t="str">
        <f t="shared" si="44"/>
        <v>Arabica</v>
      </c>
      <c r="K726" s="11" t="str">
        <f>INDEX(product!$A$1:$G$49,MATCH(Orders!D726,product!$A$1:$A$49,0),3)</f>
        <v>M</v>
      </c>
      <c r="L726" t="str">
        <f t="shared" si="45"/>
        <v>Medium</v>
      </c>
      <c r="M726" s="4">
        <f>INDEX(product!$A$1:$G$49,MATCH(Orders!D726,product!$A$1:$A$49,0),4)</f>
        <v>0.2</v>
      </c>
      <c r="N726" s="5">
        <f>INDEX(product!$A$1:$G$49,MATCH(Orders!D726,product!$A$1:$A$49,0),5)</f>
        <v>3.375</v>
      </c>
      <c r="O726" s="5">
        <f t="shared" si="47"/>
        <v>6.75</v>
      </c>
      <c r="P726" s="11">
        <f t="shared" si="46"/>
        <v>1</v>
      </c>
      <c r="Q726" s="11"/>
      <c r="XFD726" s="35" t="s">
        <v>1942</v>
      </c>
    </row>
    <row r="727" spans="1:17 16384:16384" x14ac:dyDescent="0.25">
      <c r="A727" s="1" t="s">
        <v>1422</v>
      </c>
      <c r="B727" s="3">
        <v>44043</v>
      </c>
      <c r="C727" s="1" t="s">
        <v>1423</v>
      </c>
      <c r="D727" t="s">
        <v>128</v>
      </c>
      <c r="E727" s="13">
        <v>6</v>
      </c>
      <c r="F727" t="str">
        <f>INDEX(customer!A$1:I$1001,MATCH(Orders!C727,customer!A$1:A$1001,0),2)</f>
        <v>Cristina Aleixo</v>
      </c>
      <c r="G727" s="33" t="str">
        <f>IF(INDEX(customer!A$1:I$1001,MATCH(Orders!C727,customer!A$1:A$1001,0),3)=0,"--",INDEX(customer!A$1:I$1001,MATCH(Orders!C727,customer!A$1:A$1001,0),3))</f>
        <v>caleixok5@globo.com</v>
      </c>
      <c r="H727" t="str">
        <f>INDEX(customer!A$1:I$1001,MATCH(Orders!C727,customer!A$1:A$1001,0),7)</f>
        <v>United States</v>
      </c>
      <c r="I727" t="str">
        <f>INDEX(product!$A$1:$G$49,MATCH(Orders!D727,product!$A$1:$A$49,0),2)</f>
        <v>Ara</v>
      </c>
      <c r="J727" t="str">
        <f t="shared" si="44"/>
        <v>Arabica</v>
      </c>
      <c r="K727" s="11" t="str">
        <f>INDEX(product!$A$1:$G$49,MATCH(Orders!D727,product!$A$1:$A$49,0),3)</f>
        <v>L</v>
      </c>
      <c r="L727" t="str">
        <f t="shared" si="45"/>
        <v>Light</v>
      </c>
      <c r="M727" s="4">
        <f>INDEX(product!$A$1:$G$49,MATCH(Orders!D727,product!$A$1:$A$49,0),4)</f>
        <v>0.2</v>
      </c>
      <c r="N727" s="5">
        <f>INDEX(product!$A$1:$G$49,MATCH(Orders!D727,product!$A$1:$A$49,0),5)</f>
        <v>3.8849999999999998</v>
      </c>
      <c r="O727" s="5">
        <f t="shared" si="47"/>
        <v>23.31</v>
      </c>
      <c r="P727" s="11">
        <f t="shared" si="46"/>
        <v>0</v>
      </c>
      <c r="Q727" s="11"/>
      <c r="XFD727" s="35" t="s">
        <v>1951</v>
      </c>
    </row>
    <row r="728" spans="1:17 16384:16384" x14ac:dyDescent="0.25">
      <c r="A728" s="1" t="s">
        <v>1424</v>
      </c>
      <c r="B728" s="3">
        <v>44571</v>
      </c>
      <c r="C728" s="1" t="s">
        <v>1425</v>
      </c>
      <c r="D728" t="s">
        <v>117</v>
      </c>
      <c r="E728" s="13">
        <v>4</v>
      </c>
      <c r="F728" t="str">
        <f>INDEX(customer!A$1:I$1001,MATCH(Orders!C728,customer!A$1:A$1001,0),2)</f>
        <v>Derrek Allpress</v>
      </c>
      <c r="G728" s="33" t="str">
        <f>IF(INDEX(customer!A$1:I$1001,MATCH(Orders!C728,customer!A$1:A$1001,0),3)=0,"--",INDEX(customer!A$1:I$1001,MATCH(Orders!C728,customer!A$1:A$1001,0),3))</f>
        <v>--</v>
      </c>
      <c r="H728" t="str">
        <f>INDEX(customer!A$1:I$1001,MATCH(Orders!C728,customer!A$1:A$1001,0),7)</f>
        <v>United States</v>
      </c>
      <c r="I728" t="str">
        <f>INDEX(product!$A$1:$G$49,MATCH(Orders!D728,product!$A$1:$A$49,0),2)</f>
        <v>Lib</v>
      </c>
      <c r="J728" t="str">
        <f t="shared" si="44"/>
        <v>Liberica</v>
      </c>
      <c r="K728" s="11" t="str">
        <f>INDEX(product!$A$1:$G$49,MATCH(Orders!D728,product!$A$1:$A$49,0),3)</f>
        <v>L</v>
      </c>
      <c r="L728" t="str">
        <f t="shared" si="45"/>
        <v>Light</v>
      </c>
      <c r="M728" s="4">
        <f>INDEX(product!$A$1:$G$49,MATCH(Orders!D728,product!$A$1:$A$49,0),4)</f>
        <v>2.5</v>
      </c>
      <c r="N728" s="5">
        <f>INDEX(product!$A$1:$G$49,MATCH(Orders!D728,product!$A$1:$A$49,0),5)</f>
        <v>36.454999999999998</v>
      </c>
      <c r="O728" s="5">
        <f t="shared" si="47"/>
        <v>145.82</v>
      </c>
      <c r="P728" s="11">
        <f t="shared" si="46"/>
        <v>0</v>
      </c>
      <c r="Q728" s="11"/>
      <c r="XFD728" s="35" t="s">
        <v>1951</v>
      </c>
    </row>
    <row r="729" spans="1:17 16384:16384" x14ac:dyDescent="0.25">
      <c r="A729" s="1" t="s">
        <v>1426</v>
      </c>
      <c r="B729" s="3">
        <v>44264</v>
      </c>
      <c r="C729" s="1" t="s">
        <v>1427</v>
      </c>
      <c r="D729" t="s">
        <v>35</v>
      </c>
      <c r="E729" s="13">
        <v>5</v>
      </c>
      <c r="F729" t="str">
        <f>INDEX(customer!A$1:I$1001,MATCH(Orders!C729,customer!A$1:A$1001,0),2)</f>
        <v>Rikki Tomkowicz</v>
      </c>
      <c r="G729" s="33" t="str">
        <f>IF(INDEX(customer!A$1:I$1001,MATCH(Orders!C729,customer!A$1:A$1001,0),3)=0,"--",INDEX(customer!A$1:I$1001,MATCH(Orders!C729,customer!A$1:A$1001,0),3))</f>
        <v>rtomkowiczk7@bravesites.com</v>
      </c>
      <c r="H729" t="str">
        <f>INDEX(customer!A$1:I$1001,MATCH(Orders!C729,customer!A$1:A$1001,0),7)</f>
        <v>Ireland</v>
      </c>
      <c r="I729" t="str">
        <f>INDEX(product!$A$1:$G$49,MATCH(Orders!D729,product!$A$1:$A$49,0),2)</f>
        <v>Rob</v>
      </c>
      <c r="J729" t="str">
        <f t="shared" si="44"/>
        <v>Robusta</v>
      </c>
      <c r="K729" s="11" t="str">
        <f>INDEX(product!$A$1:$G$49,MATCH(Orders!D729,product!$A$1:$A$49,0),3)</f>
        <v>M</v>
      </c>
      <c r="L729" t="str">
        <f t="shared" si="45"/>
        <v>Medium</v>
      </c>
      <c r="M729" s="4">
        <f>INDEX(product!$A$1:$G$49,MATCH(Orders!D729,product!$A$1:$A$49,0),4)</f>
        <v>0.5</v>
      </c>
      <c r="N729" s="5">
        <f>INDEX(product!$A$1:$G$49,MATCH(Orders!D729,product!$A$1:$A$49,0),5)</f>
        <v>5.97</v>
      </c>
      <c r="O729" s="5">
        <f t="shared" si="47"/>
        <v>29.849999999999998</v>
      </c>
      <c r="P729" s="11">
        <f t="shared" si="46"/>
        <v>1</v>
      </c>
      <c r="Q729" s="11"/>
      <c r="XFD729" s="35" t="s">
        <v>1942</v>
      </c>
    </row>
    <row r="730" spans="1:17 16384:16384" x14ac:dyDescent="0.25">
      <c r="A730" s="1" t="s">
        <v>1428</v>
      </c>
      <c r="B730" s="3">
        <v>44155</v>
      </c>
      <c r="C730" s="1" t="s">
        <v>1429</v>
      </c>
      <c r="D730" t="s">
        <v>29</v>
      </c>
      <c r="E730" s="13">
        <v>3</v>
      </c>
      <c r="F730" t="str">
        <f>INDEX(customer!A$1:I$1001,MATCH(Orders!C730,customer!A$1:A$1001,0),2)</f>
        <v>Rochette Huscroft</v>
      </c>
      <c r="G730" s="33" t="str">
        <f>IF(INDEX(customer!A$1:I$1001,MATCH(Orders!C730,customer!A$1:A$1001,0),3)=0,"--",INDEX(customer!A$1:I$1001,MATCH(Orders!C730,customer!A$1:A$1001,0),3))</f>
        <v>rhuscroftk8@jimdo.com</v>
      </c>
      <c r="H730" t="str">
        <f>INDEX(customer!A$1:I$1001,MATCH(Orders!C730,customer!A$1:A$1001,0),7)</f>
        <v>United States</v>
      </c>
      <c r="I730" t="str">
        <f>INDEX(product!$A$1:$G$49,MATCH(Orders!D730,product!$A$1:$A$49,0),2)</f>
        <v>Exc</v>
      </c>
      <c r="J730" t="str">
        <f t="shared" si="44"/>
        <v>Excelsa</v>
      </c>
      <c r="K730" s="11" t="str">
        <f>INDEX(product!$A$1:$G$49,MATCH(Orders!D730,product!$A$1:$A$49,0),3)</f>
        <v>D</v>
      </c>
      <c r="L730" t="str">
        <f t="shared" si="45"/>
        <v>Dark</v>
      </c>
      <c r="M730" s="4">
        <f>INDEX(product!$A$1:$G$49,MATCH(Orders!D730,product!$A$1:$A$49,0),4)</f>
        <v>0.5</v>
      </c>
      <c r="N730" s="5">
        <f>INDEX(product!$A$1:$G$49,MATCH(Orders!D730,product!$A$1:$A$49,0),5)</f>
        <v>7.29</v>
      </c>
      <c r="O730" s="5">
        <f t="shared" si="47"/>
        <v>21.87</v>
      </c>
      <c r="P730" s="11">
        <f t="shared" si="46"/>
        <v>1</v>
      </c>
      <c r="Q730" s="11"/>
      <c r="XFD730" s="35" t="s">
        <v>1942</v>
      </c>
    </row>
    <row r="731" spans="1:17 16384:16384" x14ac:dyDescent="0.25">
      <c r="A731" s="1" t="s">
        <v>1430</v>
      </c>
      <c r="B731" s="3">
        <v>44634</v>
      </c>
      <c r="C731" s="1" t="s">
        <v>1431</v>
      </c>
      <c r="D731" t="s">
        <v>90</v>
      </c>
      <c r="E731" s="13">
        <v>1</v>
      </c>
      <c r="F731" t="str">
        <f>INDEX(customer!A$1:I$1001,MATCH(Orders!C731,customer!A$1:A$1001,0),2)</f>
        <v>Selle Scurrer</v>
      </c>
      <c r="G731" s="33" t="str">
        <f>IF(INDEX(customer!A$1:I$1001,MATCH(Orders!C731,customer!A$1:A$1001,0),3)=0,"--",INDEX(customer!A$1:I$1001,MATCH(Orders!C731,customer!A$1:A$1001,0),3))</f>
        <v>sscurrerk9@flavors.me</v>
      </c>
      <c r="H731" t="str">
        <f>INDEX(customer!A$1:I$1001,MATCH(Orders!C731,customer!A$1:A$1001,0),7)</f>
        <v>United Kingdom</v>
      </c>
      <c r="I731" t="str">
        <f>INDEX(product!$A$1:$G$49,MATCH(Orders!D731,product!$A$1:$A$49,0),2)</f>
        <v>Lib</v>
      </c>
      <c r="J731" t="str">
        <f t="shared" si="44"/>
        <v>Liberica</v>
      </c>
      <c r="K731" s="11" t="str">
        <f>INDEX(product!$A$1:$G$49,MATCH(Orders!D731,product!$A$1:$A$49,0),3)</f>
        <v>M</v>
      </c>
      <c r="L731" t="str">
        <f t="shared" si="45"/>
        <v>Medium</v>
      </c>
      <c r="M731" s="4">
        <f>INDEX(product!$A$1:$G$49,MATCH(Orders!D731,product!$A$1:$A$49,0),4)</f>
        <v>0.2</v>
      </c>
      <c r="N731" s="5">
        <f>INDEX(product!$A$1:$G$49,MATCH(Orders!D731,product!$A$1:$A$49,0),5)</f>
        <v>4.3650000000000002</v>
      </c>
      <c r="O731" s="5">
        <f t="shared" si="47"/>
        <v>4.3650000000000002</v>
      </c>
      <c r="P731" s="11">
        <f t="shared" si="46"/>
        <v>0</v>
      </c>
      <c r="Q731" s="11"/>
      <c r="XFD731" s="35" t="s">
        <v>1951</v>
      </c>
    </row>
    <row r="732" spans="1:17 16384:16384" x14ac:dyDescent="0.25">
      <c r="A732" s="1" t="s">
        <v>1432</v>
      </c>
      <c r="B732" s="3">
        <v>43475</v>
      </c>
      <c r="C732" s="1" t="s">
        <v>1433</v>
      </c>
      <c r="D732" t="s">
        <v>117</v>
      </c>
      <c r="E732" s="13">
        <v>1</v>
      </c>
      <c r="F732" t="str">
        <f>INDEX(customer!A$1:I$1001,MATCH(Orders!C732,customer!A$1:A$1001,0),2)</f>
        <v>Andie Rudram</v>
      </c>
      <c r="G732" s="33" t="str">
        <f>IF(INDEX(customer!A$1:I$1001,MATCH(Orders!C732,customer!A$1:A$1001,0),3)=0,"--",INDEX(customer!A$1:I$1001,MATCH(Orders!C732,customer!A$1:A$1001,0),3))</f>
        <v>arudramka@prnewswire.com</v>
      </c>
      <c r="H732" t="str">
        <f>INDEX(customer!A$1:I$1001,MATCH(Orders!C732,customer!A$1:A$1001,0),7)</f>
        <v>United States</v>
      </c>
      <c r="I732" t="str">
        <f>INDEX(product!$A$1:$G$49,MATCH(Orders!D732,product!$A$1:$A$49,0),2)</f>
        <v>Lib</v>
      </c>
      <c r="J732" t="str">
        <f t="shared" si="44"/>
        <v>Liberica</v>
      </c>
      <c r="K732" s="11" t="str">
        <f>INDEX(product!$A$1:$G$49,MATCH(Orders!D732,product!$A$1:$A$49,0),3)</f>
        <v>L</v>
      </c>
      <c r="L732" t="str">
        <f t="shared" si="45"/>
        <v>Light</v>
      </c>
      <c r="M732" s="4">
        <f>INDEX(product!$A$1:$G$49,MATCH(Orders!D732,product!$A$1:$A$49,0),4)</f>
        <v>2.5</v>
      </c>
      <c r="N732" s="5">
        <f>INDEX(product!$A$1:$G$49,MATCH(Orders!D732,product!$A$1:$A$49,0),5)</f>
        <v>36.454999999999998</v>
      </c>
      <c r="O732" s="5">
        <f t="shared" si="47"/>
        <v>36.454999999999998</v>
      </c>
      <c r="P732" s="11">
        <f t="shared" si="46"/>
        <v>0</v>
      </c>
      <c r="Q732" s="11"/>
      <c r="XFD732" s="35" t="s">
        <v>1951</v>
      </c>
    </row>
    <row r="733" spans="1:17 16384:16384" x14ac:dyDescent="0.25">
      <c r="A733" s="1" t="s">
        <v>1434</v>
      </c>
      <c r="B733" s="3">
        <v>44222</v>
      </c>
      <c r="C733" s="1" t="s">
        <v>1435</v>
      </c>
      <c r="D733" t="s">
        <v>51</v>
      </c>
      <c r="E733" s="13">
        <v>4</v>
      </c>
      <c r="F733" t="str">
        <f>INDEX(customer!A$1:I$1001,MATCH(Orders!C733,customer!A$1:A$1001,0),2)</f>
        <v>Leta Clarricoates</v>
      </c>
      <c r="G733" s="33" t="str">
        <f>IF(INDEX(customer!A$1:I$1001,MATCH(Orders!C733,customer!A$1:A$1001,0),3)=0,"--",INDEX(customer!A$1:I$1001,MATCH(Orders!C733,customer!A$1:A$1001,0),3))</f>
        <v>--</v>
      </c>
      <c r="H733" t="str">
        <f>INDEX(customer!A$1:I$1001,MATCH(Orders!C733,customer!A$1:A$1001,0),7)</f>
        <v>United States</v>
      </c>
      <c r="I733" t="str">
        <f>INDEX(product!$A$1:$G$49,MATCH(Orders!D733,product!$A$1:$A$49,0),2)</f>
        <v>Lib</v>
      </c>
      <c r="J733" t="str">
        <f t="shared" si="44"/>
        <v>Liberica</v>
      </c>
      <c r="K733" s="11" t="str">
        <f>INDEX(product!$A$1:$G$49,MATCH(Orders!D733,product!$A$1:$A$49,0),3)</f>
        <v>D</v>
      </c>
      <c r="L733" t="str">
        <f t="shared" si="45"/>
        <v>Dark</v>
      </c>
      <c r="M733" s="4">
        <f>INDEX(product!$A$1:$G$49,MATCH(Orders!D733,product!$A$1:$A$49,0),4)</f>
        <v>0.2</v>
      </c>
      <c r="N733" s="5">
        <f>INDEX(product!$A$1:$G$49,MATCH(Orders!D733,product!$A$1:$A$49,0),5)</f>
        <v>3.8849999999999998</v>
      </c>
      <c r="O733" s="5">
        <f t="shared" si="47"/>
        <v>15.54</v>
      </c>
      <c r="P733" s="11">
        <f t="shared" si="46"/>
        <v>1</v>
      </c>
      <c r="Q733" s="11"/>
      <c r="XFD733" s="35" t="s">
        <v>1942</v>
      </c>
    </row>
    <row r="734" spans="1:17 16384:16384" x14ac:dyDescent="0.25">
      <c r="A734" s="1" t="s">
        <v>1436</v>
      </c>
      <c r="B734" s="3">
        <v>44312</v>
      </c>
      <c r="C734" s="1" t="s">
        <v>1437</v>
      </c>
      <c r="D734" t="s">
        <v>267</v>
      </c>
      <c r="E734" s="13">
        <v>2</v>
      </c>
      <c r="F734" t="str">
        <f>INDEX(customer!A$1:I$1001,MATCH(Orders!C734,customer!A$1:A$1001,0),2)</f>
        <v>Jacquelyn Maha</v>
      </c>
      <c r="G734" s="33" t="str">
        <f>IF(INDEX(customer!A$1:I$1001,MATCH(Orders!C734,customer!A$1:A$1001,0),3)=0,"--",INDEX(customer!A$1:I$1001,MATCH(Orders!C734,customer!A$1:A$1001,0),3))</f>
        <v>jmahakc@cyberchimps.com</v>
      </c>
      <c r="H734" t="str">
        <f>INDEX(customer!A$1:I$1001,MATCH(Orders!C734,customer!A$1:A$1001,0),7)</f>
        <v>United States</v>
      </c>
      <c r="I734" t="str">
        <f>INDEX(product!$A$1:$G$49,MATCH(Orders!D734,product!$A$1:$A$49,0),2)</f>
        <v>Exc</v>
      </c>
      <c r="J734" t="str">
        <f t="shared" si="44"/>
        <v>Excelsa</v>
      </c>
      <c r="K734" s="11" t="str">
        <f>INDEX(product!$A$1:$G$49,MATCH(Orders!D734,product!$A$1:$A$49,0),3)</f>
        <v>L</v>
      </c>
      <c r="L734" t="str">
        <f t="shared" si="45"/>
        <v>Light</v>
      </c>
      <c r="M734" s="4">
        <f>INDEX(product!$A$1:$G$49,MATCH(Orders!D734,product!$A$1:$A$49,0),4)</f>
        <v>0.2</v>
      </c>
      <c r="N734" s="5">
        <f>INDEX(product!$A$1:$G$49,MATCH(Orders!D734,product!$A$1:$A$49,0),5)</f>
        <v>4.4550000000000001</v>
      </c>
      <c r="O734" s="5">
        <f t="shared" si="47"/>
        <v>8.91</v>
      </c>
      <c r="P734" s="11">
        <f t="shared" si="46"/>
        <v>0</v>
      </c>
      <c r="Q734" s="11"/>
      <c r="XFD734" s="35" t="s">
        <v>1951</v>
      </c>
    </row>
    <row r="735" spans="1:17 16384:16384" x14ac:dyDescent="0.25">
      <c r="A735" s="1" t="s">
        <v>1438</v>
      </c>
      <c r="B735" s="3">
        <v>44565</v>
      </c>
      <c r="C735" s="1" t="s">
        <v>1439</v>
      </c>
      <c r="D735" t="s">
        <v>210</v>
      </c>
      <c r="E735" s="13">
        <v>3</v>
      </c>
      <c r="F735" t="str">
        <f>INDEX(customer!A$1:I$1001,MATCH(Orders!C735,customer!A$1:A$1001,0),2)</f>
        <v>Glory Clemon</v>
      </c>
      <c r="G735" s="33" t="str">
        <f>IF(INDEX(customer!A$1:I$1001,MATCH(Orders!C735,customer!A$1:A$1001,0),3)=0,"--",INDEX(customer!A$1:I$1001,MATCH(Orders!C735,customer!A$1:A$1001,0),3))</f>
        <v>gclemonkd@networksolutions.com</v>
      </c>
      <c r="H735" t="str">
        <f>INDEX(customer!A$1:I$1001,MATCH(Orders!C735,customer!A$1:A$1001,0),7)</f>
        <v>United States</v>
      </c>
      <c r="I735" t="str">
        <f>INDEX(product!$A$1:$G$49,MATCH(Orders!D735,product!$A$1:$A$49,0),2)</f>
        <v>Lib</v>
      </c>
      <c r="J735" t="str">
        <f t="shared" si="44"/>
        <v>Liberica</v>
      </c>
      <c r="K735" s="11" t="str">
        <f>INDEX(product!$A$1:$G$49,MATCH(Orders!D735,product!$A$1:$A$49,0),3)</f>
        <v>M</v>
      </c>
      <c r="L735" t="str">
        <f t="shared" si="45"/>
        <v>Medium</v>
      </c>
      <c r="M735" s="4">
        <f>INDEX(product!$A$1:$G$49,MATCH(Orders!D735,product!$A$1:$A$49,0),4)</f>
        <v>2.5</v>
      </c>
      <c r="N735" s="5">
        <f>INDEX(product!$A$1:$G$49,MATCH(Orders!D735,product!$A$1:$A$49,0),5)</f>
        <v>33.464999999999996</v>
      </c>
      <c r="O735" s="5">
        <f t="shared" si="47"/>
        <v>100.39499999999998</v>
      </c>
      <c r="P735" s="11">
        <f t="shared" si="46"/>
        <v>1</v>
      </c>
      <c r="Q735" s="11"/>
      <c r="XFD735" s="35" t="s">
        <v>1942</v>
      </c>
    </row>
    <row r="736" spans="1:17 16384:16384" x14ac:dyDescent="0.25">
      <c r="A736" s="1" t="s">
        <v>1440</v>
      </c>
      <c r="B736" s="3">
        <v>43697</v>
      </c>
      <c r="C736" s="1" t="s">
        <v>1441</v>
      </c>
      <c r="D736" t="s">
        <v>114</v>
      </c>
      <c r="E736" s="13">
        <v>5</v>
      </c>
      <c r="F736" t="str">
        <f>INDEX(customer!A$1:I$1001,MATCH(Orders!C736,customer!A$1:A$1001,0),2)</f>
        <v>Alica Kift</v>
      </c>
      <c r="G736" s="33" t="str">
        <f>IF(INDEX(customer!A$1:I$1001,MATCH(Orders!C736,customer!A$1:A$1001,0),3)=0,"--",INDEX(customer!A$1:I$1001,MATCH(Orders!C736,customer!A$1:A$1001,0),3))</f>
        <v>--</v>
      </c>
      <c r="H736" t="str">
        <f>INDEX(customer!A$1:I$1001,MATCH(Orders!C736,customer!A$1:A$1001,0),7)</f>
        <v>United States</v>
      </c>
      <c r="I736" t="str">
        <f>INDEX(product!$A$1:$G$49,MATCH(Orders!D736,product!$A$1:$A$49,0),2)</f>
        <v>Rob</v>
      </c>
      <c r="J736" t="str">
        <f t="shared" si="44"/>
        <v>Robusta</v>
      </c>
      <c r="K736" s="11" t="str">
        <f>INDEX(product!$A$1:$G$49,MATCH(Orders!D736,product!$A$1:$A$49,0),3)</f>
        <v>D</v>
      </c>
      <c r="L736" t="str">
        <f t="shared" si="45"/>
        <v>Dark</v>
      </c>
      <c r="M736" s="4">
        <f>INDEX(product!$A$1:$G$49,MATCH(Orders!D736,product!$A$1:$A$49,0),4)</f>
        <v>0.2</v>
      </c>
      <c r="N736" s="5">
        <f>INDEX(product!$A$1:$G$49,MATCH(Orders!D736,product!$A$1:$A$49,0),5)</f>
        <v>2.6849999999999996</v>
      </c>
      <c r="O736" s="5">
        <f t="shared" si="47"/>
        <v>13.424999999999997</v>
      </c>
      <c r="P736" s="11">
        <f t="shared" si="46"/>
        <v>0</v>
      </c>
      <c r="Q736" s="11"/>
      <c r="XFD736" s="35" t="s">
        <v>1951</v>
      </c>
    </row>
    <row r="737" spans="1:17 16384:16384" x14ac:dyDescent="0.25">
      <c r="A737" s="1" t="s">
        <v>1442</v>
      </c>
      <c r="B737" s="3">
        <v>44757</v>
      </c>
      <c r="C737" s="1" t="s">
        <v>1443</v>
      </c>
      <c r="D737" t="s">
        <v>64</v>
      </c>
      <c r="E737" s="13">
        <v>6</v>
      </c>
      <c r="F737" t="str">
        <f>INDEX(customer!A$1:I$1001,MATCH(Orders!C737,customer!A$1:A$1001,0),2)</f>
        <v>Babb Pollins</v>
      </c>
      <c r="G737" s="33" t="str">
        <f>IF(INDEX(customer!A$1:I$1001,MATCH(Orders!C737,customer!A$1:A$1001,0),3)=0,"--",INDEX(customer!A$1:I$1001,MATCH(Orders!C737,customer!A$1:A$1001,0),3))</f>
        <v>bpollinskf@shinystat.com</v>
      </c>
      <c r="H737" t="str">
        <f>INDEX(customer!A$1:I$1001,MATCH(Orders!C737,customer!A$1:A$1001,0),7)</f>
        <v>United States</v>
      </c>
      <c r="I737" t="str">
        <f>INDEX(product!$A$1:$G$49,MATCH(Orders!D737,product!$A$1:$A$49,0),2)</f>
        <v>Exc</v>
      </c>
      <c r="J737" t="str">
        <f t="shared" si="44"/>
        <v>Excelsa</v>
      </c>
      <c r="K737" s="11" t="str">
        <f>INDEX(product!$A$1:$G$49,MATCH(Orders!D737,product!$A$1:$A$49,0),3)</f>
        <v>D</v>
      </c>
      <c r="L737" t="str">
        <f t="shared" si="45"/>
        <v>Dark</v>
      </c>
      <c r="M737" s="4">
        <f>INDEX(product!$A$1:$G$49,MATCH(Orders!D737,product!$A$1:$A$49,0),4)</f>
        <v>0.2</v>
      </c>
      <c r="N737" s="5">
        <f>INDEX(product!$A$1:$G$49,MATCH(Orders!D737,product!$A$1:$A$49,0),5)</f>
        <v>3.645</v>
      </c>
      <c r="O737" s="5">
        <f t="shared" si="47"/>
        <v>21.87</v>
      </c>
      <c r="P737" s="11">
        <f t="shared" si="46"/>
        <v>0</v>
      </c>
      <c r="Q737" s="11"/>
      <c r="XFD737" s="35" t="s">
        <v>1951</v>
      </c>
    </row>
    <row r="738" spans="1:17 16384:16384" x14ac:dyDescent="0.25">
      <c r="A738" s="1" t="s">
        <v>1444</v>
      </c>
      <c r="B738" s="3">
        <v>43508</v>
      </c>
      <c r="C738" s="1" t="s">
        <v>1445</v>
      </c>
      <c r="D738" t="s">
        <v>26</v>
      </c>
      <c r="E738" s="13">
        <v>2</v>
      </c>
      <c r="F738" t="str">
        <f>INDEX(customer!A$1:I$1001,MATCH(Orders!C738,customer!A$1:A$1001,0),2)</f>
        <v>Jarret Toye</v>
      </c>
      <c r="G738" s="33" t="str">
        <f>IF(INDEX(customer!A$1:I$1001,MATCH(Orders!C738,customer!A$1:A$1001,0),3)=0,"--",INDEX(customer!A$1:I$1001,MATCH(Orders!C738,customer!A$1:A$1001,0),3))</f>
        <v>jtoyekg@pinterest.com</v>
      </c>
      <c r="H738" t="str">
        <f>INDEX(customer!A$1:I$1001,MATCH(Orders!C738,customer!A$1:A$1001,0),7)</f>
        <v>Ireland</v>
      </c>
      <c r="I738" t="str">
        <f>INDEX(product!$A$1:$G$49,MATCH(Orders!D738,product!$A$1:$A$49,0),2)</f>
        <v>Lib</v>
      </c>
      <c r="J738" t="str">
        <f t="shared" si="44"/>
        <v>Liberica</v>
      </c>
      <c r="K738" s="11" t="str">
        <f>INDEX(product!$A$1:$G$49,MATCH(Orders!D738,product!$A$1:$A$49,0),3)</f>
        <v>D</v>
      </c>
      <c r="L738" t="str">
        <f t="shared" si="45"/>
        <v>Dark</v>
      </c>
      <c r="M738" s="4">
        <f>INDEX(product!$A$1:$G$49,MATCH(Orders!D738,product!$A$1:$A$49,0),4)</f>
        <v>1</v>
      </c>
      <c r="N738" s="5">
        <f>INDEX(product!$A$1:$G$49,MATCH(Orders!D738,product!$A$1:$A$49,0),5)</f>
        <v>12.95</v>
      </c>
      <c r="O738" s="5">
        <f t="shared" si="47"/>
        <v>25.9</v>
      </c>
      <c r="P738" s="11">
        <f t="shared" si="46"/>
        <v>1</v>
      </c>
      <c r="Q738" s="11"/>
      <c r="XFD738" s="35" t="s">
        <v>1942</v>
      </c>
    </row>
    <row r="739" spans="1:17 16384:16384" x14ac:dyDescent="0.25">
      <c r="A739" s="1" t="s">
        <v>1446</v>
      </c>
      <c r="B739" s="3">
        <v>44447</v>
      </c>
      <c r="C739" s="1" t="s">
        <v>1447</v>
      </c>
      <c r="D739" t="s">
        <v>74</v>
      </c>
      <c r="E739" s="13">
        <v>5</v>
      </c>
      <c r="F739" t="str">
        <f>INDEX(customer!A$1:I$1001,MATCH(Orders!C739,customer!A$1:A$1001,0),2)</f>
        <v>Carlie Linskill</v>
      </c>
      <c r="G739" s="33" t="str">
        <f>IF(INDEX(customer!A$1:I$1001,MATCH(Orders!C739,customer!A$1:A$1001,0),3)=0,"--",INDEX(customer!A$1:I$1001,MATCH(Orders!C739,customer!A$1:A$1001,0),3))</f>
        <v>clinskillkh@sphinn.com</v>
      </c>
      <c r="H739" t="str">
        <f>INDEX(customer!A$1:I$1001,MATCH(Orders!C739,customer!A$1:A$1001,0),7)</f>
        <v>United States</v>
      </c>
      <c r="I739" t="str">
        <f>INDEX(product!$A$1:$G$49,MATCH(Orders!D739,product!$A$1:$A$49,0),2)</f>
        <v>Ara</v>
      </c>
      <c r="J739" t="str">
        <f t="shared" si="44"/>
        <v>Arabica</v>
      </c>
      <c r="K739" s="11" t="str">
        <f>INDEX(product!$A$1:$G$49,MATCH(Orders!D739,product!$A$1:$A$49,0),3)</f>
        <v>M</v>
      </c>
      <c r="L739" t="str">
        <f t="shared" si="45"/>
        <v>Medium</v>
      </c>
      <c r="M739" s="4">
        <f>INDEX(product!$A$1:$G$49,MATCH(Orders!D739,product!$A$1:$A$49,0),4)</f>
        <v>1</v>
      </c>
      <c r="N739" s="5">
        <f>INDEX(product!$A$1:$G$49,MATCH(Orders!D739,product!$A$1:$A$49,0),5)</f>
        <v>11.25</v>
      </c>
      <c r="O739" s="5">
        <f t="shared" si="47"/>
        <v>56.25</v>
      </c>
      <c r="P739" s="11">
        <f t="shared" si="46"/>
        <v>0</v>
      </c>
      <c r="Q739" s="11"/>
      <c r="XFD739" s="35" t="s">
        <v>1951</v>
      </c>
    </row>
    <row r="740" spans="1:17 16384:16384" x14ac:dyDescent="0.25">
      <c r="A740" s="1" t="s">
        <v>1448</v>
      </c>
      <c r="B740" s="3">
        <v>43812</v>
      </c>
      <c r="C740" s="1" t="s">
        <v>1449</v>
      </c>
      <c r="D740" t="s">
        <v>195</v>
      </c>
      <c r="E740" s="13">
        <v>3</v>
      </c>
      <c r="F740" t="str">
        <f>INDEX(customer!A$1:I$1001,MATCH(Orders!C740,customer!A$1:A$1001,0),2)</f>
        <v>Natal Vigrass</v>
      </c>
      <c r="G740" s="33" t="str">
        <f>IF(INDEX(customer!A$1:I$1001,MATCH(Orders!C740,customer!A$1:A$1001,0),3)=0,"--",INDEX(customer!A$1:I$1001,MATCH(Orders!C740,customer!A$1:A$1001,0),3))</f>
        <v>nvigrasski@ezinearticles.com</v>
      </c>
      <c r="H740" t="str">
        <f>INDEX(customer!A$1:I$1001,MATCH(Orders!C740,customer!A$1:A$1001,0),7)</f>
        <v>United Kingdom</v>
      </c>
      <c r="I740" t="str">
        <f>INDEX(product!$A$1:$G$49,MATCH(Orders!D740,product!$A$1:$A$49,0),2)</f>
        <v>Rob</v>
      </c>
      <c r="J740" t="str">
        <f t="shared" si="44"/>
        <v>Robusta</v>
      </c>
      <c r="K740" s="11" t="str">
        <f>INDEX(product!$A$1:$G$49,MATCH(Orders!D740,product!$A$1:$A$49,0),3)</f>
        <v>L</v>
      </c>
      <c r="L740" t="str">
        <f t="shared" si="45"/>
        <v>Light</v>
      </c>
      <c r="M740" s="4">
        <f>INDEX(product!$A$1:$G$49,MATCH(Orders!D740,product!$A$1:$A$49,0),4)</f>
        <v>0.2</v>
      </c>
      <c r="N740" s="5">
        <f>INDEX(product!$A$1:$G$49,MATCH(Orders!D740,product!$A$1:$A$49,0),5)</f>
        <v>3.5849999999999995</v>
      </c>
      <c r="O740" s="5">
        <f t="shared" si="47"/>
        <v>10.754999999999999</v>
      </c>
      <c r="P740" s="11">
        <f t="shared" si="46"/>
        <v>0</v>
      </c>
      <c r="Q740" s="11"/>
      <c r="XFD740" s="35" t="s">
        <v>1951</v>
      </c>
    </row>
    <row r="741" spans="1:17 16384:16384" x14ac:dyDescent="0.25">
      <c r="A741" s="1" t="s">
        <v>1450</v>
      </c>
      <c r="B741" s="3">
        <v>44433</v>
      </c>
      <c r="C741" s="1" t="s">
        <v>1357</v>
      </c>
      <c r="D741" t="s">
        <v>64</v>
      </c>
      <c r="E741" s="13">
        <v>5</v>
      </c>
      <c r="F741" t="str">
        <f>INDEX(customer!A$1:I$1001,MATCH(Orders!C741,customer!A$1:A$1001,0),2)</f>
        <v>Jimmy Dymoke</v>
      </c>
      <c r="G741" s="33" t="str">
        <f>IF(INDEX(customer!A$1:I$1001,MATCH(Orders!C741,customer!A$1:A$1001,0),3)=0,"--",INDEX(customer!A$1:I$1001,MATCH(Orders!C741,customer!A$1:A$1001,0),3))</f>
        <v>jdymokeje@prnewswire.com</v>
      </c>
      <c r="H741" t="str">
        <f>INDEX(customer!A$1:I$1001,MATCH(Orders!C741,customer!A$1:A$1001,0),7)</f>
        <v>Ireland</v>
      </c>
      <c r="I741" t="str">
        <f>INDEX(product!$A$1:$G$49,MATCH(Orders!D741,product!$A$1:$A$49,0),2)</f>
        <v>Exc</v>
      </c>
      <c r="J741" t="str">
        <f t="shared" si="44"/>
        <v>Excelsa</v>
      </c>
      <c r="K741" s="11" t="str">
        <f>INDEX(product!$A$1:$G$49,MATCH(Orders!D741,product!$A$1:$A$49,0),3)</f>
        <v>D</v>
      </c>
      <c r="L741" t="str">
        <f t="shared" si="45"/>
        <v>Dark</v>
      </c>
      <c r="M741" s="4">
        <f>INDEX(product!$A$1:$G$49,MATCH(Orders!D741,product!$A$1:$A$49,0),4)</f>
        <v>0.2</v>
      </c>
      <c r="N741" s="5">
        <f>INDEX(product!$A$1:$G$49,MATCH(Orders!D741,product!$A$1:$A$49,0),5)</f>
        <v>3.645</v>
      </c>
      <c r="O741" s="5">
        <f t="shared" si="47"/>
        <v>18.225000000000001</v>
      </c>
      <c r="P741" s="11">
        <f t="shared" si="46"/>
        <v>0</v>
      </c>
      <c r="Q741" s="11"/>
      <c r="XFD741" s="35" t="s">
        <v>1951</v>
      </c>
    </row>
    <row r="742" spans="1:17 16384:16384" x14ac:dyDescent="0.25">
      <c r="A742" s="1" t="s">
        <v>1451</v>
      </c>
      <c r="B742" s="3">
        <v>44643</v>
      </c>
      <c r="C742" s="1" t="s">
        <v>1452</v>
      </c>
      <c r="D742" t="s">
        <v>170</v>
      </c>
      <c r="E742" s="13">
        <v>4</v>
      </c>
      <c r="F742" t="str">
        <f>INDEX(customer!A$1:I$1001,MATCH(Orders!C742,customer!A$1:A$1001,0),2)</f>
        <v>Kandace Cragell</v>
      </c>
      <c r="G742" s="33" t="str">
        <f>IF(INDEX(customer!A$1:I$1001,MATCH(Orders!C742,customer!A$1:A$1001,0),3)=0,"--",INDEX(customer!A$1:I$1001,MATCH(Orders!C742,customer!A$1:A$1001,0),3))</f>
        <v>kcragellkk@google.com</v>
      </c>
      <c r="H742" t="str">
        <f>INDEX(customer!A$1:I$1001,MATCH(Orders!C742,customer!A$1:A$1001,0),7)</f>
        <v>Ireland</v>
      </c>
      <c r="I742" t="str">
        <f>INDEX(product!$A$1:$G$49,MATCH(Orders!D742,product!$A$1:$A$49,0),2)</f>
        <v>Rob</v>
      </c>
      <c r="J742" t="str">
        <f t="shared" si="44"/>
        <v>Robusta</v>
      </c>
      <c r="K742" s="11" t="str">
        <f>INDEX(product!$A$1:$G$49,MATCH(Orders!D742,product!$A$1:$A$49,0),3)</f>
        <v>L</v>
      </c>
      <c r="L742" t="str">
        <f t="shared" si="45"/>
        <v>Light</v>
      </c>
      <c r="M742" s="4">
        <f>INDEX(product!$A$1:$G$49,MATCH(Orders!D742,product!$A$1:$A$49,0),4)</f>
        <v>0.5</v>
      </c>
      <c r="N742" s="5">
        <f>INDEX(product!$A$1:$G$49,MATCH(Orders!D742,product!$A$1:$A$49,0),5)</f>
        <v>7.169999999999999</v>
      </c>
      <c r="O742" s="5">
        <f t="shared" si="47"/>
        <v>28.679999999999996</v>
      </c>
      <c r="P742" s="11">
        <f t="shared" si="46"/>
        <v>0</v>
      </c>
      <c r="Q742" s="11"/>
      <c r="XFD742" s="35" t="s">
        <v>1951</v>
      </c>
    </row>
    <row r="743" spans="1:17 16384:16384" x14ac:dyDescent="0.25">
      <c r="A743" s="1" t="s">
        <v>1453</v>
      </c>
      <c r="B743" s="3">
        <v>43566</v>
      </c>
      <c r="C743" s="1" t="s">
        <v>1454</v>
      </c>
      <c r="D743" t="s">
        <v>90</v>
      </c>
      <c r="E743" s="13">
        <v>2</v>
      </c>
      <c r="F743" t="str">
        <f>INDEX(customer!A$1:I$1001,MATCH(Orders!C743,customer!A$1:A$1001,0),2)</f>
        <v>Lyon Ibert</v>
      </c>
      <c r="G743" s="33" t="str">
        <f>IF(INDEX(customer!A$1:I$1001,MATCH(Orders!C743,customer!A$1:A$1001,0),3)=0,"--",INDEX(customer!A$1:I$1001,MATCH(Orders!C743,customer!A$1:A$1001,0),3))</f>
        <v>libertkl@huffingtonpost.com</v>
      </c>
      <c r="H743" t="str">
        <f>INDEX(customer!A$1:I$1001,MATCH(Orders!C743,customer!A$1:A$1001,0),7)</f>
        <v>United States</v>
      </c>
      <c r="I743" t="str">
        <f>INDEX(product!$A$1:$G$49,MATCH(Orders!D743,product!$A$1:$A$49,0),2)</f>
        <v>Lib</v>
      </c>
      <c r="J743" t="str">
        <f t="shared" si="44"/>
        <v>Liberica</v>
      </c>
      <c r="K743" s="11" t="str">
        <f>INDEX(product!$A$1:$G$49,MATCH(Orders!D743,product!$A$1:$A$49,0),3)</f>
        <v>M</v>
      </c>
      <c r="L743" t="str">
        <f t="shared" si="45"/>
        <v>Medium</v>
      </c>
      <c r="M743" s="4">
        <f>INDEX(product!$A$1:$G$49,MATCH(Orders!D743,product!$A$1:$A$49,0),4)</f>
        <v>0.2</v>
      </c>
      <c r="N743" s="5">
        <f>INDEX(product!$A$1:$G$49,MATCH(Orders!D743,product!$A$1:$A$49,0),5)</f>
        <v>4.3650000000000002</v>
      </c>
      <c r="O743" s="5">
        <f t="shared" si="47"/>
        <v>8.73</v>
      </c>
      <c r="P743" s="11">
        <f t="shared" si="46"/>
        <v>0</v>
      </c>
      <c r="Q743" s="11"/>
      <c r="XFD743" s="35" t="s">
        <v>1951</v>
      </c>
    </row>
    <row r="744" spans="1:17 16384:16384" x14ac:dyDescent="0.25">
      <c r="A744" s="1" t="s">
        <v>1455</v>
      </c>
      <c r="B744" s="3">
        <v>44133</v>
      </c>
      <c r="C744" s="1" t="s">
        <v>1456</v>
      </c>
      <c r="D744" t="s">
        <v>109</v>
      </c>
      <c r="E744" s="13">
        <v>4</v>
      </c>
      <c r="F744" t="str">
        <f>INDEX(customer!A$1:I$1001,MATCH(Orders!C744,customer!A$1:A$1001,0),2)</f>
        <v>Reese Lidgey</v>
      </c>
      <c r="G744" s="33" t="str">
        <f>IF(INDEX(customer!A$1:I$1001,MATCH(Orders!C744,customer!A$1:A$1001,0),3)=0,"--",INDEX(customer!A$1:I$1001,MATCH(Orders!C744,customer!A$1:A$1001,0),3))</f>
        <v>rlidgeykm@vimeo.com</v>
      </c>
      <c r="H744" t="str">
        <f>INDEX(customer!A$1:I$1001,MATCH(Orders!C744,customer!A$1:A$1001,0),7)</f>
        <v>United States</v>
      </c>
      <c r="I744" t="str">
        <f>INDEX(product!$A$1:$G$49,MATCH(Orders!D744,product!$A$1:$A$49,0),2)</f>
        <v>Lib</v>
      </c>
      <c r="J744" t="str">
        <f t="shared" si="44"/>
        <v>Liberica</v>
      </c>
      <c r="K744" s="11" t="str">
        <f>INDEX(product!$A$1:$G$49,MATCH(Orders!D744,product!$A$1:$A$49,0),3)</f>
        <v>M</v>
      </c>
      <c r="L744" t="str">
        <f t="shared" si="45"/>
        <v>Medium</v>
      </c>
      <c r="M744" s="4">
        <f>INDEX(product!$A$1:$G$49,MATCH(Orders!D744,product!$A$1:$A$49,0),4)</f>
        <v>1</v>
      </c>
      <c r="N744" s="5">
        <f>INDEX(product!$A$1:$G$49,MATCH(Orders!D744,product!$A$1:$A$49,0),5)</f>
        <v>14.55</v>
      </c>
      <c r="O744" s="5">
        <f t="shared" si="47"/>
        <v>58.2</v>
      </c>
      <c r="P744" s="11">
        <f t="shared" si="46"/>
        <v>0</v>
      </c>
      <c r="Q744" s="11"/>
      <c r="XFD744" s="35" t="s">
        <v>1951</v>
      </c>
    </row>
    <row r="745" spans="1:17 16384:16384" x14ac:dyDescent="0.25">
      <c r="A745" s="1" t="s">
        <v>1457</v>
      </c>
      <c r="B745" s="3">
        <v>44042</v>
      </c>
      <c r="C745" s="1" t="s">
        <v>1458</v>
      </c>
      <c r="D745" t="s">
        <v>85</v>
      </c>
      <c r="E745" s="13">
        <v>3</v>
      </c>
      <c r="F745" t="str">
        <f>INDEX(customer!A$1:I$1001,MATCH(Orders!C745,customer!A$1:A$1001,0),2)</f>
        <v>Tersina Castagne</v>
      </c>
      <c r="G745" s="33" t="str">
        <f>IF(INDEX(customer!A$1:I$1001,MATCH(Orders!C745,customer!A$1:A$1001,0),3)=0,"--",INDEX(customer!A$1:I$1001,MATCH(Orders!C745,customer!A$1:A$1001,0),3))</f>
        <v>tcastagnekn@wikia.com</v>
      </c>
      <c r="H745" t="str">
        <f>INDEX(customer!A$1:I$1001,MATCH(Orders!C745,customer!A$1:A$1001,0),7)</f>
        <v>United States</v>
      </c>
      <c r="I745" t="str">
        <f>INDEX(product!$A$1:$G$49,MATCH(Orders!D745,product!$A$1:$A$49,0),2)</f>
        <v>Ara</v>
      </c>
      <c r="J745" t="str">
        <f t="shared" si="44"/>
        <v>Arabica</v>
      </c>
      <c r="K745" s="11" t="str">
        <f>INDEX(product!$A$1:$G$49,MATCH(Orders!D745,product!$A$1:$A$49,0),3)</f>
        <v>D</v>
      </c>
      <c r="L745" t="str">
        <f t="shared" si="45"/>
        <v>Dark</v>
      </c>
      <c r="M745" s="4">
        <f>INDEX(product!$A$1:$G$49,MATCH(Orders!D745,product!$A$1:$A$49,0),4)</f>
        <v>0.5</v>
      </c>
      <c r="N745" s="5">
        <f>INDEX(product!$A$1:$G$49,MATCH(Orders!D745,product!$A$1:$A$49,0),5)</f>
        <v>5.97</v>
      </c>
      <c r="O745" s="5">
        <f t="shared" si="47"/>
        <v>17.91</v>
      </c>
      <c r="P745" s="11">
        <f t="shared" si="46"/>
        <v>0</v>
      </c>
      <c r="Q745" s="11"/>
      <c r="XFD745" s="35" t="s">
        <v>1951</v>
      </c>
    </row>
    <row r="746" spans="1:17 16384:16384" x14ac:dyDescent="0.25">
      <c r="A746" s="1" t="s">
        <v>1459</v>
      </c>
      <c r="B746" s="3">
        <v>43539</v>
      </c>
      <c r="C746" s="1" t="s">
        <v>1460</v>
      </c>
      <c r="D746" t="s">
        <v>175</v>
      </c>
      <c r="E746" s="13">
        <v>6</v>
      </c>
      <c r="F746" t="str">
        <f>INDEX(customer!A$1:I$1001,MATCH(Orders!C746,customer!A$1:A$1001,0),2)</f>
        <v>Samuele Klaaassen</v>
      </c>
      <c r="G746" s="33" t="str">
        <f>IF(INDEX(customer!A$1:I$1001,MATCH(Orders!C746,customer!A$1:A$1001,0),3)=0,"--",INDEX(customer!A$1:I$1001,MATCH(Orders!C746,customer!A$1:A$1001,0),3))</f>
        <v>--</v>
      </c>
      <c r="H746" t="str">
        <f>INDEX(customer!A$1:I$1001,MATCH(Orders!C746,customer!A$1:A$1001,0),7)</f>
        <v>United States</v>
      </c>
      <c r="I746" t="str">
        <f>INDEX(product!$A$1:$G$49,MATCH(Orders!D746,product!$A$1:$A$49,0),2)</f>
        <v>Rob</v>
      </c>
      <c r="J746" t="str">
        <f t="shared" si="44"/>
        <v>Robusta</v>
      </c>
      <c r="K746" s="11" t="str">
        <f>INDEX(product!$A$1:$G$49,MATCH(Orders!D746,product!$A$1:$A$49,0),3)</f>
        <v>M</v>
      </c>
      <c r="L746" t="str">
        <f t="shared" si="45"/>
        <v>Medium</v>
      </c>
      <c r="M746" s="4">
        <f>INDEX(product!$A$1:$G$49,MATCH(Orders!D746,product!$A$1:$A$49,0),4)</f>
        <v>0.2</v>
      </c>
      <c r="N746" s="5">
        <f>INDEX(product!$A$1:$G$49,MATCH(Orders!D746,product!$A$1:$A$49,0),5)</f>
        <v>2.9849999999999999</v>
      </c>
      <c r="O746" s="5">
        <f t="shared" si="47"/>
        <v>17.91</v>
      </c>
      <c r="P746" s="11">
        <f t="shared" si="46"/>
        <v>1</v>
      </c>
      <c r="Q746" s="11"/>
      <c r="XFD746" s="35" t="s">
        <v>1942</v>
      </c>
    </row>
    <row r="747" spans="1:17 16384:16384" x14ac:dyDescent="0.25">
      <c r="A747" s="1" t="s">
        <v>1461</v>
      </c>
      <c r="B747" s="3">
        <v>44557</v>
      </c>
      <c r="C747" s="1" t="s">
        <v>1462</v>
      </c>
      <c r="D747" t="s">
        <v>29</v>
      </c>
      <c r="E747" s="13">
        <v>2</v>
      </c>
      <c r="F747" t="str">
        <f>INDEX(customer!A$1:I$1001,MATCH(Orders!C747,customer!A$1:A$1001,0),2)</f>
        <v>Jordana Halden</v>
      </c>
      <c r="G747" s="33" t="str">
        <f>IF(INDEX(customer!A$1:I$1001,MATCH(Orders!C747,customer!A$1:A$1001,0),3)=0,"--",INDEX(customer!A$1:I$1001,MATCH(Orders!C747,customer!A$1:A$1001,0),3))</f>
        <v>jhaldenkp@comcast.net</v>
      </c>
      <c r="H747" t="str">
        <f>INDEX(customer!A$1:I$1001,MATCH(Orders!C747,customer!A$1:A$1001,0),7)</f>
        <v>Ireland</v>
      </c>
      <c r="I747" t="str">
        <f>INDEX(product!$A$1:$G$49,MATCH(Orders!D747,product!$A$1:$A$49,0),2)</f>
        <v>Exc</v>
      </c>
      <c r="J747" t="str">
        <f t="shared" si="44"/>
        <v>Excelsa</v>
      </c>
      <c r="K747" s="11" t="str">
        <f>INDEX(product!$A$1:$G$49,MATCH(Orders!D747,product!$A$1:$A$49,0),3)</f>
        <v>D</v>
      </c>
      <c r="L747" t="str">
        <f t="shared" si="45"/>
        <v>Dark</v>
      </c>
      <c r="M747" s="4">
        <f>INDEX(product!$A$1:$G$49,MATCH(Orders!D747,product!$A$1:$A$49,0),4)</f>
        <v>0.5</v>
      </c>
      <c r="N747" s="5">
        <f>INDEX(product!$A$1:$G$49,MATCH(Orders!D747,product!$A$1:$A$49,0),5)</f>
        <v>7.29</v>
      </c>
      <c r="O747" s="5">
        <f t="shared" si="47"/>
        <v>14.58</v>
      </c>
      <c r="P747" s="11">
        <f t="shared" si="46"/>
        <v>0</v>
      </c>
      <c r="Q747" s="11"/>
      <c r="XFD747" s="35" t="s">
        <v>1951</v>
      </c>
    </row>
    <row r="748" spans="1:17 16384:16384" x14ac:dyDescent="0.25">
      <c r="A748" s="1" t="s">
        <v>1463</v>
      </c>
      <c r="B748" s="3">
        <v>43741</v>
      </c>
      <c r="C748" s="1" t="s">
        <v>1464</v>
      </c>
      <c r="D748" t="s">
        <v>74</v>
      </c>
      <c r="E748" s="13">
        <v>3</v>
      </c>
      <c r="F748" t="str">
        <f>INDEX(customer!A$1:I$1001,MATCH(Orders!C748,customer!A$1:A$1001,0),2)</f>
        <v>Hussein Olliff</v>
      </c>
      <c r="G748" s="33" t="str">
        <f>IF(INDEX(customer!A$1:I$1001,MATCH(Orders!C748,customer!A$1:A$1001,0),3)=0,"--",INDEX(customer!A$1:I$1001,MATCH(Orders!C748,customer!A$1:A$1001,0),3))</f>
        <v>holliffkq@sciencedirect.com</v>
      </c>
      <c r="H748" t="str">
        <f>INDEX(customer!A$1:I$1001,MATCH(Orders!C748,customer!A$1:A$1001,0),7)</f>
        <v>Ireland</v>
      </c>
      <c r="I748" t="str">
        <f>INDEX(product!$A$1:$G$49,MATCH(Orders!D748,product!$A$1:$A$49,0),2)</f>
        <v>Ara</v>
      </c>
      <c r="J748" t="str">
        <f t="shared" si="44"/>
        <v>Arabica</v>
      </c>
      <c r="K748" s="11" t="str">
        <f>INDEX(product!$A$1:$G$49,MATCH(Orders!D748,product!$A$1:$A$49,0),3)</f>
        <v>M</v>
      </c>
      <c r="L748" t="str">
        <f t="shared" si="45"/>
        <v>Medium</v>
      </c>
      <c r="M748" s="4">
        <f>INDEX(product!$A$1:$G$49,MATCH(Orders!D748,product!$A$1:$A$49,0),4)</f>
        <v>1</v>
      </c>
      <c r="N748" s="5">
        <f>INDEX(product!$A$1:$G$49,MATCH(Orders!D748,product!$A$1:$A$49,0),5)</f>
        <v>11.25</v>
      </c>
      <c r="O748" s="5">
        <f t="shared" si="47"/>
        <v>33.75</v>
      </c>
      <c r="P748" s="11">
        <f t="shared" si="46"/>
        <v>0</v>
      </c>
      <c r="Q748" s="11"/>
      <c r="XFD748" s="35" t="s">
        <v>1951</v>
      </c>
    </row>
    <row r="749" spans="1:17 16384:16384" x14ac:dyDescent="0.25">
      <c r="A749" s="1" t="s">
        <v>1465</v>
      </c>
      <c r="B749" s="3">
        <v>43501</v>
      </c>
      <c r="C749" s="1" t="s">
        <v>1466</v>
      </c>
      <c r="D749" t="s">
        <v>91</v>
      </c>
      <c r="E749" s="13">
        <v>4</v>
      </c>
      <c r="F749" t="str">
        <f>INDEX(customer!A$1:I$1001,MATCH(Orders!C749,customer!A$1:A$1001,0),2)</f>
        <v>Teddi Quadri</v>
      </c>
      <c r="G749" s="33" t="str">
        <f>IF(INDEX(customer!A$1:I$1001,MATCH(Orders!C749,customer!A$1:A$1001,0),3)=0,"--",INDEX(customer!A$1:I$1001,MATCH(Orders!C749,customer!A$1:A$1001,0),3))</f>
        <v>tquadrikr@opensource.org</v>
      </c>
      <c r="H749" t="str">
        <f>INDEX(customer!A$1:I$1001,MATCH(Orders!C749,customer!A$1:A$1001,0),7)</f>
        <v>Ireland</v>
      </c>
      <c r="I749" t="str">
        <f>INDEX(product!$A$1:$G$49,MATCH(Orders!D749,product!$A$1:$A$49,0),2)</f>
        <v>Lib</v>
      </c>
      <c r="J749" t="str">
        <f t="shared" si="44"/>
        <v>Liberica</v>
      </c>
      <c r="K749" s="11" t="str">
        <f>INDEX(product!$A$1:$G$49,MATCH(Orders!D749,product!$A$1:$A$49,0),3)</f>
        <v>M</v>
      </c>
      <c r="L749" t="str">
        <f t="shared" si="45"/>
        <v>Medium</v>
      </c>
      <c r="M749" s="4">
        <f>INDEX(product!$A$1:$G$49,MATCH(Orders!D749,product!$A$1:$A$49,0),4)</f>
        <v>0.5</v>
      </c>
      <c r="N749" s="5">
        <f>INDEX(product!$A$1:$G$49,MATCH(Orders!D749,product!$A$1:$A$49,0),5)</f>
        <v>8.73</v>
      </c>
      <c r="O749" s="5">
        <f t="shared" si="47"/>
        <v>34.92</v>
      </c>
      <c r="P749" s="11">
        <f t="shared" si="46"/>
        <v>1</v>
      </c>
      <c r="Q749" s="11"/>
      <c r="XFD749" s="35" t="s">
        <v>1942</v>
      </c>
    </row>
    <row r="750" spans="1:17 16384:16384" x14ac:dyDescent="0.25">
      <c r="A750" s="1" t="s">
        <v>1467</v>
      </c>
      <c r="B750" s="3">
        <v>44074</v>
      </c>
      <c r="C750" s="1" t="s">
        <v>1468</v>
      </c>
      <c r="D750" t="s">
        <v>29</v>
      </c>
      <c r="E750" s="13">
        <v>2</v>
      </c>
      <c r="F750" t="str">
        <f>INDEX(customer!A$1:I$1001,MATCH(Orders!C750,customer!A$1:A$1001,0),2)</f>
        <v>Felita Eshmade</v>
      </c>
      <c r="G750" s="33" t="str">
        <f>IF(INDEX(customer!A$1:I$1001,MATCH(Orders!C750,customer!A$1:A$1001,0),3)=0,"--",INDEX(customer!A$1:I$1001,MATCH(Orders!C750,customer!A$1:A$1001,0),3))</f>
        <v>feshmadeks@umn.edu</v>
      </c>
      <c r="H750" t="str">
        <f>INDEX(customer!A$1:I$1001,MATCH(Orders!C750,customer!A$1:A$1001,0),7)</f>
        <v>United States</v>
      </c>
      <c r="I750" t="str">
        <f>INDEX(product!$A$1:$G$49,MATCH(Orders!D750,product!$A$1:$A$49,0),2)</f>
        <v>Exc</v>
      </c>
      <c r="J750" t="str">
        <f t="shared" si="44"/>
        <v>Excelsa</v>
      </c>
      <c r="K750" s="11" t="str">
        <f>INDEX(product!$A$1:$G$49,MATCH(Orders!D750,product!$A$1:$A$49,0),3)</f>
        <v>D</v>
      </c>
      <c r="L750" t="str">
        <f t="shared" si="45"/>
        <v>Dark</v>
      </c>
      <c r="M750" s="4">
        <f>INDEX(product!$A$1:$G$49,MATCH(Orders!D750,product!$A$1:$A$49,0),4)</f>
        <v>0.5</v>
      </c>
      <c r="N750" s="5">
        <f>INDEX(product!$A$1:$G$49,MATCH(Orders!D750,product!$A$1:$A$49,0),5)</f>
        <v>7.29</v>
      </c>
      <c r="O750" s="5">
        <f t="shared" si="47"/>
        <v>14.58</v>
      </c>
      <c r="P750" s="11">
        <f t="shared" si="46"/>
        <v>0</v>
      </c>
      <c r="Q750" s="11"/>
      <c r="XFD750" s="35" t="s">
        <v>1951</v>
      </c>
    </row>
    <row r="751" spans="1:17 16384:16384" x14ac:dyDescent="0.25">
      <c r="A751" s="1" t="s">
        <v>1469</v>
      </c>
      <c r="B751" s="3">
        <v>44209</v>
      </c>
      <c r="C751" s="1" t="s">
        <v>1470</v>
      </c>
      <c r="D751" t="s">
        <v>114</v>
      </c>
      <c r="E751" s="13">
        <v>2</v>
      </c>
      <c r="F751" t="str">
        <f>INDEX(customer!A$1:I$1001,MATCH(Orders!C751,customer!A$1:A$1001,0),2)</f>
        <v>Melodie OIlier</v>
      </c>
      <c r="G751" s="33" t="str">
        <f>IF(INDEX(customer!A$1:I$1001,MATCH(Orders!C751,customer!A$1:A$1001,0),3)=0,"--",INDEX(customer!A$1:I$1001,MATCH(Orders!C751,customer!A$1:A$1001,0),3))</f>
        <v>moilierkt@paginegialle.it</v>
      </c>
      <c r="H751" t="str">
        <f>INDEX(customer!A$1:I$1001,MATCH(Orders!C751,customer!A$1:A$1001,0),7)</f>
        <v>Ireland</v>
      </c>
      <c r="I751" t="str">
        <f>INDEX(product!$A$1:$G$49,MATCH(Orders!D751,product!$A$1:$A$49,0),2)</f>
        <v>Rob</v>
      </c>
      <c r="J751" t="str">
        <f t="shared" si="44"/>
        <v>Robusta</v>
      </c>
      <c r="K751" s="11" t="str">
        <f>INDEX(product!$A$1:$G$49,MATCH(Orders!D751,product!$A$1:$A$49,0),3)</f>
        <v>D</v>
      </c>
      <c r="L751" t="str">
        <f t="shared" si="45"/>
        <v>Dark</v>
      </c>
      <c r="M751" s="4">
        <f>INDEX(product!$A$1:$G$49,MATCH(Orders!D751,product!$A$1:$A$49,0),4)</f>
        <v>0.2</v>
      </c>
      <c r="N751" s="5">
        <f>INDEX(product!$A$1:$G$49,MATCH(Orders!D751,product!$A$1:$A$49,0),5)</f>
        <v>2.6849999999999996</v>
      </c>
      <c r="O751" s="5">
        <f t="shared" si="47"/>
        <v>5.3699999999999992</v>
      </c>
      <c r="P751" s="11">
        <f t="shared" si="46"/>
        <v>1</v>
      </c>
      <c r="Q751" s="11"/>
      <c r="XFD751" s="35" t="s">
        <v>1942</v>
      </c>
    </row>
    <row r="752" spans="1:17 16384:16384" x14ac:dyDescent="0.25">
      <c r="A752" s="1" t="s">
        <v>1471</v>
      </c>
      <c r="B752" s="3">
        <v>44277</v>
      </c>
      <c r="C752" s="1" t="s">
        <v>1472</v>
      </c>
      <c r="D752" t="s">
        <v>35</v>
      </c>
      <c r="E752" s="13">
        <v>1</v>
      </c>
      <c r="F752" t="str">
        <f>INDEX(customer!A$1:I$1001,MATCH(Orders!C752,customer!A$1:A$1001,0),2)</f>
        <v>Hazel Iacopini</v>
      </c>
      <c r="G752" s="33" t="str">
        <f>IF(INDEX(customer!A$1:I$1001,MATCH(Orders!C752,customer!A$1:A$1001,0),3)=0,"--",INDEX(customer!A$1:I$1001,MATCH(Orders!C752,customer!A$1:A$1001,0),3))</f>
        <v>--</v>
      </c>
      <c r="H752" t="str">
        <f>INDEX(customer!A$1:I$1001,MATCH(Orders!C752,customer!A$1:A$1001,0),7)</f>
        <v>United States</v>
      </c>
      <c r="I752" t="str">
        <f>INDEX(product!$A$1:$G$49,MATCH(Orders!D752,product!$A$1:$A$49,0),2)</f>
        <v>Rob</v>
      </c>
      <c r="J752" t="str">
        <f t="shared" si="44"/>
        <v>Robusta</v>
      </c>
      <c r="K752" s="11" t="str">
        <f>INDEX(product!$A$1:$G$49,MATCH(Orders!D752,product!$A$1:$A$49,0),3)</f>
        <v>M</v>
      </c>
      <c r="L752" t="str">
        <f t="shared" si="45"/>
        <v>Medium</v>
      </c>
      <c r="M752" s="4">
        <f>INDEX(product!$A$1:$G$49,MATCH(Orders!D752,product!$A$1:$A$49,0),4)</f>
        <v>0.5</v>
      </c>
      <c r="N752" s="5">
        <f>INDEX(product!$A$1:$G$49,MATCH(Orders!D752,product!$A$1:$A$49,0),5)</f>
        <v>5.97</v>
      </c>
      <c r="O752" s="5">
        <f t="shared" si="47"/>
        <v>5.97</v>
      </c>
      <c r="P752" s="11">
        <f t="shared" si="46"/>
        <v>1</v>
      </c>
      <c r="Q752" s="11"/>
      <c r="XFD752" s="35" t="s">
        <v>1942</v>
      </c>
    </row>
    <row r="753" spans="1:17 16384:16384" x14ac:dyDescent="0.25">
      <c r="A753" s="1" t="s">
        <v>1473</v>
      </c>
      <c r="B753" s="3">
        <v>43847</v>
      </c>
      <c r="C753" s="1" t="s">
        <v>1474</v>
      </c>
      <c r="D753" t="s">
        <v>96</v>
      </c>
      <c r="E753" s="13">
        <v>2</v>
      </c>
      <c r="F753" t="str">
        <f>INDEX(customer!A$1:I$1001,MATCH(Orders!C753,customer!A$1:A$1001,0),2)</f>
        <v>Vinny Shoebotham</v>
      </c>
      <c r="G753" s="33" t="str">
        <f>IF(INDEX(customer!A$1:I$1001,MATCH(Orders!C753,customer!A$1:A$1001,0),3)=0,"--",INDEX(customer!A$1:I$1001,MATCH(Orders!C753,customer!A$1:A$1001,0),3))</f>
        <v>vshoebothamkv@redcross.org</v>
      </c>
      <c r="H753" t="str">
        <f>INDEX(customer!A$1:I$1001,MATCH(Orders!C753,customer!A$1:A$1001,0),7)</f>
        <v>United States</v>
      </c>
      <c r="I753" t="str">
        <f>INDEX(product!$A$1:$G$49,MATCH(Orders!D753,product!$A$1:$A$49,0),2)</f>
        <v>Lib</v>
      </c>
      <c r="J753" t="str">
        <f t="shared" si="44"/>
        <v>Liberica</v>
      </c>
      <c r="K753" s="11" t="str">
        <f>INDEX(product!$A$1:$G$49,MATCH(Orders!D753,product!$A$1:$A$49,0),3)</f>
        <v>L</v>
      </c>
      <c r="L753" t="str">
        <f t="shared" si="45"/>
        <v>Light</v>
      </c>
      <c r="M753" s="4">
        <f>INDEX(product!$A$1:$G$49,MATCH(Orders!D753,product!$A$1:$A$49,0),4)</f>
        <v>0.5</v>
      </c>
      <c r="N753" s="5">
        <f>INDEX(product!$A$1:$G$49,MATCH(Orders!D753,product!$A$1:$A$49,0),5)</f>
        <v>9.51</v>
      </c>
      <c r="O753" s="5">
        <f t="shared" si="47"/>
        <v>19.02</v>
      </c>
      <c r="P753" s="11">
        <f t="shared" si="46"/>
        <v>0</v>
      </c>
      <c r="Q753" s="11"/>
      <c r="XFD753" s="35" t="s">
        <v>1951</v>
      </c>
    </row>
    <row r="754" spans="1:17 16384:16384" x14ac:dyDescent="0.25">
      <c r="A754" s="1" t="s">
        <v>1475</v>
      </c>
      <c r="B754" s="3">
        <v>43648</v>
      </c>
      <c r="C754" s="1" t="s">
        <v>1476</v>
      </c>
      <c r="D754" t="s">
        <v>22</v>
      </c>
      <c r="E754" s="13">
        <v>2</v>
      </c>
      <c r="F754" t="str">
        <f>INDEX(customer!A$1:I$1001,MATCH(Orders!C754,customer!A$1:A$1001,0),2)</f>
        <v>Bran Sterke</v>
      </c>
      <c r="G754" s="33" t="str">
        <f>IF(INDEX(customer!A$1:I$1001,MATCH(Orders!C754,customer!A$1:A$1001,0),3)=0,"--",INDEX(customer!A$1:I$1001,MATCH(Orders!C754,customer!A$1:A$1001,0),3))</f>
        <v>bsterkekw@biblegateway.com</v>
      </c>
      <c r="H754" t="str">
        <f>INDEX(customer!A$1:I$1001,MATCH(Orders!C754,customer!A$1:A$1001,0),7)</f>
        <v>United States</v>
      </c>
      <c r="I754" t="str">
        <f>INDEX(product!$A$1:$G$49,MATCH(Orders!D754,product!$A$1:$A$49,0),2)</f>
        <v>Exc</v>
      </c>
      <c r="J754" t="str">
        <f t="shared" si="44"/>
        <v>Excelsa</v>
      </c>
      <c r="K754" s="11" t="str">
        <f>INDEX(product!$A$1:$G$49,MATCH(Orders!D754,product!$A$1:$A$49,0),3)</f>
        <v>M</v>
      </c>
      <c r="L754" t="str">
        <f t="shared" si="45"/>
        <v>Medium</v>
      </c>
      <c r="M754" s="4">
        <f>INDEX(product!$A$1:$G$49,MATCH(Orders!D754,product!$A$1:$A$49,0),4)</f>
        <v>1</v>
      </c>
      <c r="N754" s="5">
        <f>INDEX(product!$A$1:$G$49,MATCH(Orders!D754,product!$A$1:$A$49,0),5)</f>
        <v>13.75</v>
      </c>
      <c r="O754" s="5">
        <f t="shared" si="47"/>
        <v>27.5</v>
      </c>
      <c r="P754" s="11">
        <f t="shared" si="46"/>
        <v>1</v>
      </c>
      <c r="Q754" s="11"/>
      <c r="XFD754" s="35" t="s">
        <v>1942</v>
      </c>
    </row>
    <row r="755" spans="1:17 16384:16384" x14ac:dyDescent="0.25">
      <c r="A755" s="1" t="s">
        <v>1477</v>
      </c>
      <c r="B755" s="3">
        <v>44704</v>
      </c>
      <c r="C755" s="1" t="s">
        <v>1478</v>
      </c>
      <c r="D755" t="s">
        <v>85</v>
      </c>
      <c r="E755" s="13">
        <v>5</v>
      </c>
      <c r="F755" t="str">
        <f>INDEX(customer!A$1:I$1001,MATCH(Orders!C755,customer!A$1:A$1001,0),2)</f>
        <v>Simone Capon</v>
      </c>
      <c r="G755" s="33" t="str">
        <f>IF(INDEX(customer!A$1:I$1001,MATCH(Orders!C755,customer!A$1:A$1001,0),3)=0,"--",INDEX(customer!A$1:I$1001,MATCH(Orders!C755,customer!A$1:A$1001,0),3))</f>
        <v>scaponkx@craigslist.org</v>
      </c>
      <c r="H755" t="str">
        <f>INDEX(customer!A$1:I$1001,MATCH(Orders!C755,customer!A$1:A$1001,0),7)</f>
        <v>United States</v>
      </c>
      <c r="I755" t="str">
        <f>INDEX(product!$A$1:$G$49,MATCH(Orders!D755,product!$A$1:$A$49,0),2)</f>
        <v>Ara</v>
      </c>
      <c r="J755" t="str">
        <f t="shared" si="44"/>
        <v>Arabica</v>
      </c>
      <c r="K755" s="11" t="str">
        <f>INDEX(product!$A$1:$G$49,MATCH(Orders!D755,product!$A$1:$A$49,0),3)</f>
        <v>D</v>
      </c>
      <c r="L755" t="str">
        <f t="shared" si="45"/>
        <v>Dark</v>
      </c>
      <c r="M755" s="4">
        <f>INDEX(product!$A$1:$G$49,MATCH(Orders!D755,product!$A$1:$A$49,0),4)</f>
        <v>0.5</v>
      </c>
      <c r="N755" s="5">
        <f>INDEX(product!$A$1:$G$49,MATCH(Orders!D755,product!$A$1:$A$49,0),5)</f>
        <v>5.97</v>
      </c>
      <c r="O755" s="5">
        <f t="shared" si="47"/>
        <v>29.849999999999998</v>
      </c>
      <c r="P755" s="11">
        <f t="shared" si="46"/>
        <v>0</v>
      </c>
      <c r="Q755" s="11"/>
      <c r="XFD755" s="35" t="s">
        <v>1951</v>
      </c>
    </row>
    <row r="756" spans="1:17 16384:16384" x14ac:dyDescent="0.25">
      <c r="A756" s="1" t="s">
        <v>1479</v>
      </c>
      <c r="B756" s="3">
        <v>44726</v>
      </c>
      <c r="C756" s="1" t="s">
        <v>1357</v>
      </c>
      <c r="D756" t="s">
        <v>67</v>
      </c>
      <c r="E756" s="13">
        <v>6</v>
      </c>
      <c r="F756" t="str">
        <f>INDEX(customer!A$1:I$1001,MATCH(Orders!C756,customer!A$1:A$1001,0),2)</f>
        <v>Jimmy Dymoke</v>
      </c>
      <c r="G756" s="33" t="str">
        <f>IF(INDEX(customer!A$1:I$1001,MATCH(Orders!C756,customer!A$1:A$1001,0),3)=0,"--",INDEX(customer!A$1:I$1001,MATCH(Orders!C756,customer!A$1:A$1001,0),3))</f>
        <v>jdymokeje@prnewswire.com</v>
      </c>
      <c r="H756" t="str">
        <f>INDEX(customer!A$1:I$1001,MATCH(Orders!C756,customer!A$1:A$1001,0),7)</f>
        <v>Ireland</v>
      </c>
      <c r="I756" t="str">
        <f>INDEX(product!$A$1:$G$49,MATCH(Orders!D756,product!$A$1:$A$49,0),2)</f>
        <v>Ara</v>
      </c>
      <c r="J756" t="str">
        <f t="shared" si="44"/>
        <v>Arabica</v>
      </c>
      <c r="K756" s="11" t="str">
        <f>INDEX(product!$A$1:$G$49,MATCH(Orders!D756,product!$A$1:$A$49,0),3)</f>
        <v>D</v>
      </c>
      <c r="L756" t="str">
        <f t="shared" si="45"/>
        <v>Dark</v>
      </c>
      <c r="M756" s="4">
        <f>INDEX(product!$A$1:$G$49,MATCH(Orders!D756,product!$A$1:$A$49,0),4)</f>
        <v>0.2</v>
      </c>
      <c r="N756" s="5">
        <f>INDEX(product!$A$1:$G$49,MATCH(Orders!D756,product!$A$1:$A$49,0),5)</f>
        <v>2.9849999999999999</v>
      </c>
      <c r="O756" s="5">
        <f t="shared" si="47"/>
        <v>17.91</v>
      </c>
      <c r="P756" s="11">
        <f t="shared" si="46"/>
        <v>0</v>
      </c>
      <c r="Q756" s="11"/>
      <c r="XFD756" s="35" t="s">
        <v>1951</v>
      </c>
    </row>
    <row r="757" spans="1:17 16384:16384" x14ac:dyDescent="0.25">
      <c r="A757" s="1" t="s">
        <v>1480</v>
      </c>
      <c r="B757" s="3">
        <v>44397</v>
      </c>
      <c r="C757" s="1" t="s">
        <v>1481</v>
      </c>
      <c r="D757" t="s">
        <v>32</v>
      </c>
      <c r="E757" s="13">
        <v>6</v>
      </c>
      <c r="F757" t="str">
        <f>INDEX(customer!A$1:I$1001,MATCH(Orders!C757,customer!A$1:A$1001,0),2)</f>
        <v>Foster Constance</v>
      </c>
      <c r="G757" s="33" t="str">
        <f>IF(INDEX(customer!A$1:I$1001,MATCH(Orders!C757,customer!A$1:A$1001,0),3)=0,"--",INDEX(customer!A$1:I$1001,MATCH(Orders!C757,customer!A$1:A$1001,0),3))</f>
        <v>fconstancekz@ifeng.com</v>
      </c>
      <c r="H757" t="str">
        <f>INDEX(customer!A$1:I$1001,MATCH(Orders!C757,customer!A$1:A$1001,0),7)</f>
        <v>United States</v>
      </c>
      <c r="I757" t="str">
        <f>INDEX(product!$A$1:$G$49,MATCH(Orders!D757,product!$A$1:$A$49,0),2)</f>
        <v>Lib</v>
      </c>
      <c r="J757" t="str">
        <f t="shared" si="44"/>
        <v>Liberica</v>
      </c>
      <c r="K757" s="11" t="str">
        <f>INDEX(product!$A$1:$G$49,MATCH(Orders!D757,product!$A$1:$A$49,0),3)</f>
        <v>L</v>
      </c>
      <c r="L757" t="str">
        <f t="shared" si="45"/>
        <v>Light</v>
      </c>
      <c r="M757" s="4">
        <f>INDEX(product!$A$1:$G$49,MATCH(Orders!D757,product!$A$1:$A$49,0),4)</f>
        <v>0.2</v>
      </c>
      <c r="N757" s="5">
        <f>INDEX(product!$A$1:$G$49,MATCH(Orders!D757,product!$A$1:$A$49,0),5)</f>
        <v>4.7549999999999999</v>
      </c>
      <c r="O757" s="5">
        <f t="shared" si="47"/>
        <v>28.53</v>
      </c>
      <c r="P757" s="11">
        <f t="shared" si="46"/>
        <v>0</v>
      </c>
      <c r="Q757" s="11"/>
      <c r="XFD757" s="35" t="s">
        <v>1951</v>
      </c>
    </row>
    <row r="758" spans="1:17 16384:16384" x14ac:dyDescent="0.25">
      <c r="A758" s="1" t="s">
        <v>1482</v>
      </c>
      <c r="B758" s="3">
        <v>44715</v>
      </c>
      <c r="C758" s="1" t="s">
        <v>1483</v>
      </c>
      <c r="D758" t="s">
        <v>192</v>
      </c>
      <c r="E758" s="13">
        <v>4</v>
      </c>
      <c r="F758" t="str">
        <f>INDEX(customer!A$1:I$1001,MATCH(Orders!C758,customer!A$1:A$1001,0),2)</f>
        <v>Fernando Sulman</v>
      </c>
      <c r="G758" s="33" t="str">
        <f>IF(INDEX(customer!A$1:I$1001,MATCH(Orders!C758,customer!A$1:A$1001,0),3)=0,"--",INDEX(customer!A$1:I$1001,MATCH(Orders!C758,customer!A$1:A$1001,0),3))</f>
        <v>fsulmanl0@washington.edu</v>
      </c>
      <c r="H758" t="str">
        <f>INDEX(customer!A$1:I$1001,MATCH(Orders!C758,customer!A$1:A$1001,0),7)</f>
        <v>United States</v>
      </c>
      <c r="I758" t="str">
        <f>INDEX(product!$A$1:$G$49,MATCH(Orders!D758,product!$A$1:$A$49,0),2)</f>
        <v>Rob</v>
      </c>
      <c r="J758" t="str">
        <f t="shared" si="44"/>
        <v>Robusta</v>
      </c>
      <c r="K758" s="11" t="str">
        <f>INDEX(product!$A$1:$G$49,MATCH(Orders!D758,product!$A$1:$A$49,0),3)</f>
        <v>D</v>
      </c>
      <c r="L758" t="str">
        <f t="shared" si="45"/>
        <v>Dark</v>
      </c>
      <c r="M758" s="4">
        <f>INDEX(product!$A$1:$G$49,MATCH(Orders!D758,product!$A$1:$A$49,0),4)</f>
        <v>1</v>
      </c>
      <c r="N758" s="5">
        <f>INDEX(product!$A$1:$G$49,MATCH(Orders!D758,product!$A$1:$A$49,0),5)</f>
        <v>8.9499999999999993</v>
      </c>
      <c r="O758" s="5">
        <f t="shared" si="47"/>
        <v>35.799999999999997</v>
      </c>
      <c r="P758" s="11">
        <f t="shared" si="46"/>
        <v>1</v>
      </c>
      <c r="Q758" s="11"/>
      <c r="XFD758" s="35" t="s">
        <v>1942</v>
      </c>
    </row>
    <row r="759" spans="1:17 16384:16384" x14ac:dyDescent="0.25">
      <c r="A759" s="1" t="s">
        <v>1484</v>
      </c>
      <c r="B759" s="3">
        <v>43977</v>
      </c>
      <c r="C759" s="1" t="s">
        <v>1485</v>
      </c>
      <c r="D759" t="s">
        <v>85</v>
      </c>
      <c r="E759" s="13">
        <v>3</v>
      </c>
      <c r="F759" t="str">
        <f>INDEX(customer!A$1:I$1001,MATCH(Orders!C759,customer!A$1:A$1001,0),2)</f>
        <v>Dorotea Hollyman</v>
      </c>
      <c r="G759" s="33" t="str">
        <f>IF(INDEX(customer!A$1:I$1001,MATCH(Orders!C759,customer!A$1:A$1001,0),3)=0,"--",INDEX(customer!A$1:I$1001,MATCH(Orders!C759,customer!A$1:A$1001,0),3))</f>
        <v>dhollymanl1@ibm.com</v>
      </c>
      <c r="H759" t="str">
        <f>INDEX(customer!A$1:I$1001,MATCH(Orders!C759,customer!A$1:A$1001,0),7)</f>
        <v>United States</v>
      </c>
      <c r="I759" t="str">
        <f>INDEX(product!$A$1:$G$49,MATCH(Orders!D759,product!$A$1:$A$49,0),2)</f>
        <v>Ara</v>
      </c>
      <c r="J759" t="str">
        <f t="shared" si="44"/>
        <v>Arabica</v>
      </c>
      <c r="K759" s="11" t="str">
        <f>INDEX(product!$A$1:$G$49,MATCH(Orders!D759,product!$A$1:$A$49,0),3)</f>
        <v>D</v>
      </c>
      <c r="L759" t="str">
        <f t="shared" si="45"/>
        <v>Dark</v>
      </c>
      <c r="M759" s="4">
        <f>INDEX(product!$A$1:$G$49,MATCH(Orders!D759,product!$A$1:$A$49,0),4)</f>
        <v>0.5</v>
      </c>
      <c r="N759" s="5">
        <f>INDEX(product!$A$1:$G$49,MATCH(Orders!D759,product!$A$1:$A$49,0),5)</f>
        <v>5.97</v>
      </c>
      <c r="O759" s="5">
        <f t="shared" si="47"/>
        <v>17.91</v>
      </c>
      <c r="P759" s="11">
        <f t="shared" si="46"/>
        <v>1</v>
      </c>
      <c r="Q759" s="11"/>
      <c r="XFD759" s="35" t="s">
        <v>1942</v>
      </c>
    </row>
    <row r="760" spans="1:17 16384:16384" x14ac:dyDescent="0.25">
      <c r="A760" s="1" t="s">
        <v>1486</v>
      </c>
      <c r="B760" s="3">
        <v>43672</v>
      </c>
      <c r="C760" s="1" t="s">
        <v>1487</v>
      </c>
      <c r="D760" t="s">
        <v>192</v>
      </c>
      <c r="E760" s="13">
        <v>1</v>
      </c>
      <c r="F760" t="str">
        <f>INDEX(customer!A$1:I$1001,MATCH(Orders!C760,customer!A$1:A$1001,0),2)</f>
        <v>Lorelei Nardoni</v>
      </c>
      <c r="G760" s="33" t="str">
        <f>IF(INDEX(customer!A$1:I$1001,MATCH(Orders!C760,customer!A$1:A$1001,0),3)=0,"--",INDEX(customer!A$1:I$1001,MATCH(Orders!C760,customer!A$1:A$1001,0),3))</f>
        <v>lnardonil2@hao123.com</v>
      </c>
      <c r="H760" t="str">
        <f>INDEX(customer!A$1:I$1001,MATCH(Orders!C760,customer!A$1:A$1001,0),7)</f>
        <v>United States</v>
      </c>
      <c r="I760" t="str">
        <f>INDEX(product!$A$1:$G$49,MATCH(Orders!D760,product!$A$1:$A$49,0),2)</f>
        <v>Rob</v>
      </c>
      <c r="J760" t="str">
        <f t="shared" si="44"/>
        <v>Robusta</v>
      </c>
      <c r="K760" s="11" t="str">
        <f>INDEX(product!$A$1:$G$49,MATCH(Orders!D760,product!$A$1:$A$49,0),3)</f>
        <v>D</v>
      </c>
      <c r="L760" t="str">
        <f t="shared" si="45"/>
        <v>Dark</v>
      </c>
      <c r="M760" s="4">
        <f>INDEX(product!$A$1:$G$49,MATCH(Orders!D760,product!$A$1:$A$49,0),4)</f>
        <v>1</v>
      </c>
      <c r="N760" s="5">
        <f>INDEX(product!$A$1:$G$49,MATCH(Orders!D760,product!$A$1:$A$49,0),5)</f>
        <v>8.9499999999999993</v>
      </c>
      <c r="O760" s="5">
        <f t="shared" si="47"/>
        <v>8.9499999999999993</v>
      </c>
      <c r="P760" s="11">
        <f t="shared" si="46"/>
        <v>0</v>
      </c>
      <c r="Q760" s="11"/>
      <c r="XFD760" s="35" t="s">
        <v>1951</v>
      </c>
    </row>
    <row r="761" spans="1:17 16384:16384" x14ac:dyDescent="0.25">
      <c r="A761" s="1" t="s">
        <v>1488</v>
      </c>
      <c r="B761" s="3">
        <v>44126</v>
      </c>
      <c r="C761" s="1" t="s">
        <v>1489</v>
      </c>
      <c r="D761" t="s">
        <v>122</v>
      </c>
      <c r="E761" s="13">
        <v>1</v>
      </c>
      <c r="F761" t="str">
        <f>INDEX(customer!A$1:I$1001,MATCH(Orders!C761,customer!A$1:A$1001,0),2)</f>
        <v>Dallas Yarham</v>
      </c>
      <c r="G761" s="33" t="str">
        <f>IF(INDEX(customer!A$1:I$1001,MATCH(Orders!C761,customer!A$1:A$1001,0),3)=0,"--",INDEX(customer!A$1:I$1001,MATCH(Orders!C761,customer!A$1:A$1001,0),3))</f>
        <v>dyarhaml3@moonfruit.com</v>
      </c>
      <c r="H761" t="str">
        <f>INDEX(customer!A$1:I$1001,MATCH(Orders!C761,customer!A$1:A$1001,0),7)</f>
        <v>United States</v>
      </c>
      <c r="I761" t="str">
        <f>INDEX(product!$A$1:$G$49,MATCH(Orders!D761,product!$A$1:$A$49,0),2)</f>
        <v>Lib</v>
      </c>
      <c r="J761" t="str">
        <f t="shared" si="44"/>
        <v>Liberica</v>
      </c>
      <c r="K761" s="11" t="str">
        <f>INDEX(product!$A$1:$G$49,MATCH(Orders!D761,product!$A$1:$A$49,0),3)</f>
        <v>D</v>
      </c>
      <c r="L761" t="str">
        <f t="shared" si="45"/>
        <v>Dark</v>
      </c>
      <c r="M761" s="4">
        <f>INDEX(product!$A$1:$G$49,MATCH(Orders!D761,product!$A$1:$A$49,0),4)</f>
        <v>2.5</v>
      </c>
      <c r="N761" s="5">
        <f>INDEX(product!$A$1:$G$49,MATCH(Orders!D761,product!$A$1:$A$49,0),5)</f>
        <v>29.784999999999997</v>
      </c>
      <c r="O761" s="5">
        <f t="shared" si="47"/>
        <v>29.784999999999997</v>
      </c>
      <c r="P761" s="11">
        <f t="shared" si="46"/>
        <v>1</v>
      </c>
      <c r="Q761" s="11"/>
      <c r="XFD761" s="35" t="s">
        <v>1942</v>
      </c>
    </row>
    <row r="762" spans="1:17 16384:16384" x14ac:dyDescent="0.25">
      <c r="A762" s="1" t="s">
        <v>1490</v>
      </c>
      <c r="B762" s="3">
        <v>44189</v>
      </c>
      <c r="C762" s="1" t="s">
        <v>1491</v>
      </c>
      <c r="D762" t="s">
        <v>189</v>
      </c>
      <c r="E762" s="13">
        <v>5</v>
      </c>
      <c r="F762" t="str">
        <f>INDEX(customer!A$1:I$1001,MATCH(Orders!C762,customer!A$1:A$1001,0),2)</f>
        <v>Arlana Ferrea</v>
      </c>
      <c r="G762" s="33" t="str">
        <f>IF(INDEX(customer!A$1:I$1001,MATCH(Orders!C762,customer!A$1:A$1001,0),3)=0,"--",INDEX(customer!A$1:I$1001,MATCH(Orders!C762,customer!A$1:A$1001,0),3))</f>
        <v>aferreal4@wikia.com</v>
      </c>
      <c r="H762" t="str">
        <f>INDEX(customer!A$1:I$1001,MATCH(Orders!C762,customer!A$1:A$1001,0),7)</f>
        <v>United States</v>
      </c>
      <c r="I762" t="str">
        <f>INDEX(product!$A$1:$G$49,MATCH(Orders!D762,product!$A$1:$A$49,0),2)</f>
        <v>Exc</v>
      </c>
      <c r="J762" t="str">
        <f t="shared" si="44"/>
        <v>Excelsa</v>
      </c>
      <c r="K762" s="11" t="str">
        <f>INDEX(product!$A$1:$G$49,MATCH(Orders!D762,product!$A$1:$A$49,0),3)</f>
        <v>L</v>
      </c>
      <c r="L762" t="str">
        <f t="shared" si="45"/>
        <v>Light</v>
      </c>
      <c r="M762" s="4">
        <f>INDEX(product!$A$1:$G$49,MATCH(Orders!D762,product!$A$1:$A$49,0),4)</f>
        <v>0.5</v>
      </c>
      <c r="N762" s="5">
        <f>INDEX(product!$A$1:$G$49,MATCH(Orders!D762,product!$A$1:$A$49,0),5)</f>
        <v>8.91</v>
      </c>
      <c r="O762" s="5">
        <f t="shared" si="47"/>
        <v>44.55</v>
      </c>
      <c r="P762" s="11">
        <f t="shared" si="46"/>
        <v>0</v>
      </c>
      <c r="Q762" s="11"/>
      <c r="XFD762" s="35" t="s">
        <v>1951</v>
      </c>
    </row>
    <row r="763" spans="1:17 16384:16384" x14ac:dyDescent="0.25">
      <c r="A763" s="1" t="s">
        <v>1492</v>
      </c>
      <c r="B763" s="3">
        <v>43714</v>
      </c>
      <c r="C763" s="1" t="s">
        <v>1493</v>
      </c>
      <c r="D763" t="s">
        <v>150</v>
      </c>
      <c r="E763" s="13">
        <v>6</v>
      </c>
      <c r="F763" t="str">
        <f>INDEX(customer!A$1:I$1001,MATCH(Orders!C763,customer!A$1:A$1001,0),2)</f>
        <v>Chuck Kendrick</v>
      </c>
      <c r="G763" s="33" t="str">
        <f>IF(INDEX(customer!A$1:I$1001,MATCH(Orders!C763,customer!A$1:A$1001,0),3)=0,"--",INDEX(customer!A$1:I$1001,MATCH(Orders!C763,customer!A$1:A$1001,0),3))</f>
        <v>ckendrickl5@webnode.com</v>
      </c>
      <c r="H763" t="str">
        <f>INDEX(customer!A$1:I$1001,MATCH(Orders!C763,customer!A$1:A$1001,0),7)</f>
        <v>United States</v>
      </c>
      <c r="I763" t="str">
        <f>INDEX(product!$A$1:$G$49,MATCH(Orders!D763,product!$A$1:$A$49,0),2)</f>
        <v>Exc</v>
      </c>
      <c r="J763" t="str">
        <f t="shared" si="44"/>
        <v>Excelsa</v>
      </c>
      <c r="K763" s="11" t="str">
        <f>INDEX(product!$A$1:$G$49,MATCH(Orders!D763,product!$A$1:$A$49,0),3)</f>
        <v>L</v>
      </c>
      <c r="L763" t="str">
        <f t="shared" si="45"/>
        <v>Light</v>
      </c>
      <c r="M763" s="4">
        <f>INDEX(product!$A$1:$G$49,MATCH(Orders!D763,product!$A$1:$A$49,0),4)</f>
        <v>1</v>
      </c>
      <c r="N763" s="5">
        <f>INDEX(product!$A$1:$G$49,MATCH(Orders!D763,product!$A$1:$A$49,0),5)</f>
        <v>14.85</v>
      </c>
      <c r="O763" s="5">
        <f t="shared" si="47"/>
        <v>89.1</v>
      </c>
      <c r="P763" s="11">
        <f t="shared" si="46"/>
        <v>1</v>
      </c>
      <c r="Q763" s="11"/>
      <c r="XFD763" s="35" t="s">
        <v>1942</v>
      </c>
    </row>
    <row r="764" spans="1:17 16384:16384" x14ac:dyDescent="0.25">
      <c r="A764" s="1" t="s">
        <v>1494</v>
      </c>
      <c r="B764" s="3">
        <v>43563</v>
      </c>
      <c r="C764" s="1" t="s">
        <v>1495</v>
      </c>
      <c r="D764" t="s">
        <v>91</v>
      </c>
      <c r="E764" s="13">
        <v>5</v>
      </c>
      <c r="F764" t="str">
        <f>INDEX(customer!A$1:I$1001,MATCH(Orders!C764,customer!A$1:A$1001,0),2)</f>
        <v>Sharona Danilchik</v>
      </c>
      <c r="G764" s="33" t="str">
        <f>IF(INDEX(customer!A$1:I$1001,MATCH(Orders!C764,customer!A$1:A$1001,0),3)=0,"--",INDEX(customer!A$1:I$1001,MATCH(Orders!C764,customer!A$1:A$1001,0),3))</f>
        <v>sdanilchikl6@mit.edu</v>
      </c>
      <c r="H764" t="str">
        <f>INDEX(customer!A$1:I$1001,MATCH(Orders!C764,customer!A$1:A$1001,0),7)</f>
        <v>United Kingdom</v>
      </c>
      <c r="I764" t="str">
        <f>INDEX(product!$A$1:$G$49,MATCH(Orders!D764,product!$A$1:$A$49,0),2)</f>
        <v>Lib</v>
      </c>
      <c r="J764" t="str">
        <f t="shared" si="44"/>
        <v>Liberica</v>
      </c>
      <c r="K764" s="11" t="str">
        <f>INDEX(product!$A$1:$G$49,MATCH(Orders!D764,product!$A$1:$A$49,0),3)</f>
        <v>M</v>
      </c>
      <c r="L764" t="str">
        <f t="shared" si="45"/>
        <v>Medium</v>
      </c>
      <c r="M764" s="4">
        <f>INDEX(product!$A$1:$G$49,MATCH(Orders!D764,product!$A$1:$A$49,0),4)</f>
        <v>0.5</v>
      </c>
      <c r="N764" s="5">
        <f>INDEX(product!$A$1:$G$49,MATCH(Orders!D764,product!$A$1:$A$49,0),5)</f>
        <v>8.73</v>
      </c>
      <c r="O764" s="5">
        <f t="shared" si="47"/>
        <v>43.650000000000006</v>
      </c>
      <c r="P764" s="11">
        <f t="shared" si="46"/>
        <v>0</v>
      </c>
      <c r="Q764" s="11"/>
      <c r="XFD764" s="35" t="s">
        <v>1951</v>
      </c>
    </row>
    <row r="765" spans="1:17 16384:16384" x14ac:dyDescent="0.25">
      <c r="A765" s="1" t="s">
        <v>1496</v>
      </c>
      <c r="B765" s="3">
        <v>44587</v>
      </c>
      <c r="C765" s="1" t="s">
        <v>1497</v>
      </c>
      <c r="D765" t="s">
        <v>205</v>
      </c>
      <c r="E765" s="13">
        <v>3</v>
      </c>
      <c r="F765" t="str">
        <f>INDEX(customer!A$1:I$1001,MATCH(Orders!C765,customer!A$1:A$1001,0),2)</f>
        <v>Sarajane Potter</v>
      </c>
      <c r="G765" s="33" t="str">
        <f>IF(INDEX(customer!A$1:I$1001,MATCH(Orders!C765,customer!A$1:A$1001,0),3)=0,"--",INDEX(customer!A$1:I$1001,MATCH(Orders!C765,customer!A$1:A$1001,0),3))</f>
        <v>--</v>
      </c>
      <c r="H765" t="str">
        <f>INDEX(customer!A$1:I$1001,MATCH(Orders!C765,customer!A$1:A$1001,0),7)</f>
        <v>United States</v>
      </c>
      <c r="I765" t="str">
        <f>INDEX(product!$A$1:$G$49,MATCH(Orders!D765,product!$A$1:$A$49,0),2)</f>
        <v>Ara</v>
      </c>
      <c r="J765" t="str">
        <f t="shared" si="44"/>
        <v>Arabica</v>
      </c>
      <c r="K765" s="11" t="str">
        <f>INDEX(product!$A$1:$G$49,MATCH(Orders!D765,product!$A$1:$A$49,0),3)</f>
        <v>L</v>
      </c>
      <c r="L765" t="str">
        <f t="shared" si="45"/>
        <v>Light</v>
      </c>
      <c r="M765" s="4">
        <f>INDEX(product!$A$1:$G$49,MATCH(Orders!D765,product!$A$1:$A$49,0),4)</f>
        <v>0.5</v>
      </c>
      <c r="N765" s="5">
        <f>INDEX(product!$A$1:$G$49,MATCH(Orders!D765,product!$A$1:$A$49,0),5)</f>
        <v>7.77</v>
      </c>
      <c r="O765" s="5">
        <f t="shared" si="47"/>
        <v>23.31</v>
      </c>
      <c r="P765" s="11">
        <f t="shared" si="46"/>
        <v>0</v>
      </c>
      <c r="Q765" s="11"/>
      <c r="XFD765" s="35" t="s">
        <v>1951</v>
      </c>
    </row>
    <row r="766" spans="1:17 16384:16384" x14ac:dyDescent="0.25">
      <c r="A766" s="1" t="s">
        <v>1498</v>
      </c>
      <c r="B766" s="3">
        <v>43797</v>
      </c>
      <c r="C766" s="1" t="s">
        <v>1499</v>
      </c>
      <c r="D766" t="s">
        <v>217</v>
      </c>
      <c r="E766" s="13">
        <v>6</v>
      </c>
      <c r="F766" t="str">
        <f>INDEX(customer!A$1:I$1001,MATCH(Orders!C766,customer!A$1:A$1001,0),2)</f>
        <v>Bobby Folomkin</v>
      </c>
      <c r="G766" s="33" t="str">
        <f>IF(INDEX(customer!A$1:I$1001,MATCH(Orders!C766,customer!A$1:A$1001,0),3)=0,"--",INDEX(customer!A$1:I$1001,MATCH(Orders!C766,customer!A$1:A$1001,0),3))</f>
        <v>bfolomkinl8@yolasite.com</v>
      </c>
      <c r="H766" t="str">
        <f>INDEX(customer!A$1:I$1001,MATCH(Orders!C766,customer!A$1:A$1001,0),7)</f>
        <v>United States</v>
      </c>
      <c r="I766" t="str">
        <f>INDEX(product!$A$1:$G$49,MATCH(Orders!D766,product!$A$1:$A$49,0),2)</f>
        <v>Ara</v>
      </c>
      <c r="J766" t="str">
        <f t="shared" si="44"/>
        <v>Arabica</v>
      </c>
      <c r="K766" s="11" t="str">
        <f>INDEX(product!$A$1:$G$49,MATCH(Orders!D766,product!$A$1:$A$49,0),3)</f>
        <v>L</v>
      </c>
      <c r="L766" t="str">
        <f t="shared" si="45"/>
        <v>Light</v>
      </c>
      <c r="M766" s="4">
        <f>INDEX(product!$A$1:$G$49,MATCH(Orders!D766,product!$A$1:$A$49,0),4)</f>
        <v>2.5</v>
      </c>
      <c r="N766" s="5">
        <f>INDEX(product!$A$1:$G$49,MATCH(Orders!D766,product!$A$1:$A$49,0),5)</f>
        <v>29.784999999999997</v>
      </c>
      <c r="O766" s="5">
        <f t="shared" si="47"/>
        <v>178.70999999999998</v>
      </c>
      <c r="P766" s="11">
        <f t="shared" si="46"/>
        <v>1</v>
      </c>
      <c r="Q766" s="11"/>
      <c r="XFD766" s="35" t="s">
        <v>1942</v>
      </c>
    </row>
    <row r="767" spans="1:17 16384:16384" x14ac:dyDescent="0.25">
      <c r="A767" s="1" t="s">
        <v>1500</v>
      </c>
      <c r="B767" s="3">
        <v>43667</v>
      </c>
      <c r="C767" s="1" t="s">
        <v>1501</v>
      </c>
      <c r="D767" t="s">
        <v>15</v>
      </c>
      <c r="E767" s="13">
        <v>6</v>
      </c>
      <c r="F767" t="str">
        <f>INDEX(customer!A$1:I$1001,MATCH(Orders!C767,customer!A$1:A$1001,0),2)</f>
        <v>Rafferty Pursglove</v>
      </c>
      <c r="G767" s="33" t="str">
        <f>IF(INDEX(customer!A$1:I$1001,MATCH(Orders!C767,customer!A$1:A$1001,0),3)=0,"--",INDEX(customer!A$1:I$1001,MATCH(Orders!C767,customer!A$1:A$1001,0),3))</f>
        <v>rpursglovel9@biblegateway.com</v>
      </c>
      <c r="H767" t="str">
        <f>INDEX(customer!A$1:I$1001,MATCH(Orders!C767,customer!A$1:A$1001,0),7)</f>
        <v>United States</v>
      </c>
      <c r="I767" t="str">
        <f>INDEX(product!$A$1:$G$49,MATCH(Orders!D767,product!$A$1:$A$49,0),2)</f>
        <v>Rob</v>
      </c>
      <c r="J767" t="str">
        <f t="shared" si="44"/>
        <v>Robusta</v>
      </c>
      <c r="K767" s="11" t="str">
        <f>INDEX(product!$A$1:$G$49,MATCH(Orders!D767,product!$A$1:$A$49,0),3)</f>
        <v>M</v>
      </c>
      <c r="L767" t="str">
        <f t="shared" si="45"/>
        <v>Medium</v>
      </c>
      <c r="M767" s="4">
        <f>INDEX(product!$A$1:$G$49,MATCH(Orders!D767,product!$A$1:$A$49,0),4)</f>
        <v>1</v>
      </c>
      <c r="N767" s="5">
        <f>INDEX(product!$A$1:$G$49,MATCH(Orders!D767,product!$A$1:$A$49,0),5)</f>
        <v>9.9499999999999993</v>
      </c>
      <c r="O767" s="5">
        <f t="shared" si="47"/>
        <v>59.699999999999996</v>
      </c>
      <c r="P767" s="11">
        <f t="shared" si="46"/>
        <v>1</v>
      </c>
      <c r="Q767" s="11"/>
      <c r="XFD767" s="35" t="s">
        <v>1942</v>
      </c>
    </row>
    <row r="768" spans="1:17 16384:16384" x14ac:dyDescent="0.25">
      <c r="A768" s="1" t="s">
        <v>1500</v>
      </c>
      <c r="B768" s="3">
        <v>43667</v>
      </c>
      <c r="C768" s="1" t="s">
        <v>1501</v>
      </c>
      <c r="D768" t="s">
        <v>205</v>
      </c>
      <c r="E768" s="13">
        <v>2</v>
      </c>
      <c r="F768" t="str">
        <f>INDEX(customer!A$1:I$1001,MATCH(Orders!C768,customer!A$1:A$1001,0),2)</f>
        <v>Rafferty Pursglove</v>
      </c>
      <c r="G768" s="33" t="str">
        <f>IF(INDEX(customer!A$1:I$1001,MATCH(Orders!C768,customer!A$1:A$1001,0),3)=0,"--",INDEX(customer!A$1:I$1001,MATCH(Orders!C768,customer!A$1:A$1001,0),3))</f>
        <v>rpursglovel9@biblegateway.com</v>
      </c>
      <c r="H768" t="str">
        <f>INDEX(customer!A$1:I$1001,MATCH(Orders!C768,customer!A$1:A$1001,0),7)</f>
        <v>United States</v>
      </c>
      <c r="I768" t="str">
        <f>INDEX(product!$A$1:$G$49,MATCH(Orders!D768,product!$A$1:$A$49,0),2)</f>
        <v>Ara</v>
      </c>
      <c r="J768" t="str">
        <f t="shared" si="44"/>
        <v>Arabica</v>
      </c>
      <c r="K768" s="11" t="str">
        <f>INDEX(product!$A$1:$G$49,MATCH(Orders!D768,product!$A$1:$A$49,0),3)</f>
        <v>L</v>
      </c>
      <c r="L768" t="str">
        <f t="shared" si="45"/>
        <v>Light</v>
      </c>
      <c r="M768" s="4">
        <f>INDEX(product!$A$1:$G$49,MATCH(Orders!D768,product!$A$1:$A$49,0),4)</f>
        <v>0.5</v>
      </c>
      <c r="N768" s="5">
        <f>INDEX(product!$A$1:$G$49,MATCH(Orders!D768,product!$A$1:$A$49,0),5)</f>
        <v>7.77</v>
      </c>
      <c r="O768" s="5">
        <f t="shared" si="47"/>
        <v>15.54</v>
      </c>
      <c r="P768" s="11">
        <f t="shared" si="46"/>
        <v>1</v>
      </c>
      <c r="Q768" s="11"/>
      <c r="XFD768" s="35" t="s">
        <v>1942</v>
      </c>
    </row>
    <row r="769" spans="1:17 16384:16384" x14ac:dyDescent="0.25">
      <c r="A769" s="1" t="s">
        <v>1502</v>
      </c>
      <c r="B769" s="3">
        <v>44267</v>
      </c>
      <c r="C769" s="1" t="s">
        <v>1481</v>
      </c>
      <c r="D769" t="s">
        <v>217</v>
      </c>
      <c r="E769" s="13">
        <v>3</v>
      </c>
      <c r="F769" t="str">
        <f>INDEX(customer!A$1:I$1001,MATCH(Orders!C769,customer!A$1:A$1001,0),2)</f>
        <v>Foster Constance</v>
      </c>
      <c r="G769" s="33" t="str">
        <f>IF(INDEX(customer!A$1:I$1001,MATCH(Orders!C769,customer!A$1:A$1001,0),3)=0,"--",INDEX(customer!A$1:I$1001,MATCH(Orders!C769,customer!A$1:A$1001,0),3))</f>
        <v>fconstancekz@ifeng.com</v>
      </c>
      <c r="H769" t="str">
        <f>INDEX(customer!A$1:I$1001,MATCH(Orders!C769,customer!A$1:A$1001,0),7)</f>
        <v>United States</v>
      </c>
      <c r="I769" t="str">
        <f>INDEX(product!$A$1:$G$49,MATCH(Orders!D769,product!$A$1:$A$49,0),2)</f>
        <v>Ara</v>
      </c>
      <c r="J769" t="str">
        <f t="shared" si="44"/>
        <v>Arabica</v>
      </c>
      <c r="K769" s="11" t="str">
        <f>INDEX(product!$A$1:$G$49,MATCH(Orders!D769,product!$A$1:$A$49,0),3)</f>
        <v>L</v>
      </c>
      <c r="L769" t="str">
        <f t="shared" si="45"/>
        <v>Light</v>
      </c>
      <c r="M769" s="4">
        <f>INDEX(product!$A$1:$G$49,MATCH(Orders!D769,product!$A$1:$A$49,0),4)</f>
        <v>2.5</v>
      </c>
      <c r="N769" s="5">
        <f>INDEX(product!$A$1:$G$49,MATCH(Orders!D769,product!$A$1:$A$49,0),5)</f>
        <v>29.784999999999997</v>
      </c>
      <c r="O769" s="5">
        <f t="shared" si="47"/>
        <v>89.35499999999999</v>
      </c>
      <c r="P769" s="11">
        <f t="shared" si="46"/>
        <v>0</v>
      </c>
      <c r="Q769" s="11"/>
      <c r="XFD769" s="35" t="s">
        <v>1951</v>
      </c>
    </row>
    <row r="770" spans="1:17 16384:16384" x14ac:dyDescent="0.25">
      <c r="A770" s="1" t="s">
        <v>1503</v>
      </c>
      <c r="B770" s="3">
        <v>44562</v>
      </c>
      <c r="C770" s="1" t="s">
        <v>1481</v>
      </c>
      <c r="D770" t="s">
        <v>202</v>
      </c>
      <c r="E770" s="13">
        <v>2</v>
      </c>
      <c r="F770" t="str">
        <f>INDEX(customer!A$1:I$1001,MATCH(Orders!C770,customer!A$1:A$1001,0),2)</f>
        <v>Foster Constance</v>
      </c>
      <c r="G770" s="33" t="str">
        <f>IF(INDEX(customer!A$1:I$1001,MATCH(Orders!C770,customer!A$1:A$1001,0),3)=0,"--",INDEX(customer!A$1:I$1001,MATCH(Orders!C770,customer!A$1:A$1001,0),3))</f>
        <v>fconstancekz@ifeng.com</v>
      </c>
      <c r="H770" t="str">
        <f>INDEX(customer!A$1:I$1001,MATCH(Orders!C770,customer!A$1:A$1001,0),7)</f>
        <v>United States</v>
      </c>
      <c r="I770" t="str">
        <f>INDEX(product!$A$1:$G$49,MATCH(Orders!D770,product!$A$1:$A$49,0),2)</f>
        <v>Rob</v>
      </c>
      <c r="J770" t="str">
        <f t="shared" ref="J770:J833" si="48">VLOOKUP(I770,Y$1048570:Z$1048573,2,FALSE)</f>
        <v>Robusta</v>
      </c>
      <c r="K770" s="11" t="str">
        <f>INDEX(product!$A$1:$G$49,MATCH(Orders!D770,product!$A$1:$A$49,0),3)</f>
        <v>L</v>
      </c>
      <c r="L770" t="str">
        <f t="shared" ref="L770:L833" si="49">VLOOKUP(K770,AA$1048570:AB$1048572,2,FALSE)</f>
        <v>Light</v>
      </c>
      <c r="M770" s="4">
        <f>INDEX(product!$A$1:$G$49,MATCH(Orders!D770,product!$A$1:$A$49,0),4)</f>
        <v>1</v>
      </c>
      <c r="N770" s="5">
        <f>INDEX(product!$A$1:$G$49,MATCH(Orders!D770,product!$A$1:$A$49,0),5)</f>
        <v>11.95</v>
      </c>
      <c r="O770" s="5">
        <f t="shared" si="47"/>
        <v>23.9</v>
      </c>
      <c r="P770" s="11">
        <f t="shared" ref="P770:P833" si="50">IF(XFD770="Yes",1,0)</f>
        <v>0</v>
      </c>
      <c r="Q770" s="11"/>
      <c r="XFD770" s="35" t="s">
        <v>1951</v>
      </c>
    </row>
    <row r="771" spans="1:17 16384:16384" x14ac:dyDescent="0.25">
      <c r="A771" s="1" t="s">
        <v>1504</v>
      </c>
      <c r="B771" s="3">
        <v>43912</v>
      </c>
      <c r="C771" s="1" t="s">
        <v>1505</v>
      </c>
      <c r="D771" t="s">
        <v>54</v>
      </c>
      <c r="E771" s="13">
        <v>6</v>
      </c>
      <c r="F771" t="str">
        <f>INDEX(customer!A$1:I$1001,MATCH(Orders!C771,customer!A$1:A$1001,0),2)</f>
        <v>Dalia Eburah</v>
      </c>
      <c r="G771" s="33" t="str">
        <f>IF(INDEX(customer!A$1:I$1001,MATCH(Orders!C771,customer!A$1:A$1001,0),3)=0,"--",INDEX(customer!A$1:I$1001,MATCH(Orders!C771,customer!A$1:A$1001,0),3))</f>
        <v>deburahld@google.co.jp</v>
      </c>
      <c r="H771" t="str">
        <f>INDEX(customer!A$1:I$1001,MATCH(Orders!C771,customer!A$1:A$1001,0),7)</f>
        <v>United Kingdom</v>
      </c>
      <c r="I771" t="str">
        <f>INDEX(product!$A$1:$G$49,MATCH(Orders!D771,product!$A$1:$A$49,0),2)</f>
        <v>Rob</v>
      </c>
      <c r="J771" t="str">
        <f t="shared" si="48"/>
        <v>Robusta</v>
      </c>
      <c r="K771" s="11" t="str">
        <f>INDEX(product!$A$1:$G$49,MATCH(Orders!D771,product!$A$1:$A$49,0),3)</f>
        <v>M</v>
      </c>
      <c r="L771" t="str">
        <f t="shared" si="49"/>
        <v>Medium</v>
      </c>
      <c r="M771" s="4">
        <f>INDEX(product!$A$1:$G$49,MATCH(Orders!D771,product!$A$1:$A$49,0),4)</f>
        <v>2.5</v>
      </c>
      <c r="N771" s="5">
        <f>INDEX(product!$A$1:$G$49,MATCH(Orders!D771,product!$A$1:$A$49,0),5)</f>
        <v>22.884999999999998</v>
      </c>
      <c r="O771" s="5">
        <f t="shared" ref="O771:O834" si="51">N771*E771</f>
        <v>137.31</v>
      </c>
      <c r="P771" s="11">
        <f t="shared" si="50"/>
        <v>0</v>
      </c>
      <c r="Q771" s="11"/>
      <c r="XFD771" s="35" t="s">
        <v>1951</v>
      </c>
    </row>
    <row r="772" spans="1:17 16384:16384" x14ac:dyDescent="0.25">
      <c r="A772" s="1" t="s">
        <v>1506</v>
      </c>
      <c r="B772" s="3">
        <v>44092</v>
      </c>
      <c r="C772" s="1" t="s">
        <v>1507</v>
      </c>
      <c r="D772" t="s">
        <v>40</v>
      </c>
      <c r="E772" s="13">
        <v>1</v>
      </c>
      <c r="F772" t="str">
        <f>INDEX(customer!A$1:I$1001,MATCH(Orders!C772,customer!A$1:A$1001,0),2)</f>
        <v>Martie Brimilcombe</v>
      </c>
      <c r="G772" s="33" t="str">
        <f>IF(INDEX(customer!A$1:I$1001,MATCH(Orders!C772,customer!A$1:A$1001,0),3)=0,"--",INDEX(customer!A$1:I$1001,MATCH(Orders!C772,customer!A$1:A$1001,0),3))</f>
        <v>mbrimilcombele@cnn.com</v>
      </c>
      <c r="H772" t="str">
        <f>INDEX(customer!A$1:I$1001,MATCH(Orders!C772,customer!A$1:A$1001,0),7)</f>
        <v>United States</v>
      </c>
      <c r="I772" t="str">
        <f>INDEX(product!$A$1:$G$49,MATCH(Orders!D772,product!$A$1:$A$49,0),2)</f>
        <v>Ara</v>
      </c>
      <c r="J772" t="str">
        <f t="shared" si="48"/>
        <v>Arabica</v>
      </c>
      <c r="K772" s="11" t="str">
        <f>INDEX(product!$A$1:$G$49,MATCH(Orders!D772,product!$A$1:$A$49,0),3)</f>
        <v>D</v>
      </c>
      <c r="L772" t="str">
        <f t="shared" si="49"/>
        <v>Dark</v>
      </c>
      <c r="M772" s="4">
        <f>INDEX(product!$A$1:$G$49,MATCH(Orders!D772,product!$A$1:$A$49,0),4)</f>
        <v>1</v>
      </c>
      <c r="N772" s="5">
        <f>INDEX(product!$A$1:$G$49,MATCH(Orders!D772,product!$A$1:$A$49,0),5)</f>
        <v>9.9499999999999993</v>
      </c>
      <c r="O772" s="5">
        <f t="shared" si="51"/>
        <v>9.9499999999999993</v>
      </c>
      <c r="P772" s="11">
        <f t="shared" si="50"/>
        <v>0</v>
      </c>
      <c r="Q772" s="11"/>
      <c r="XFD772" s="35" t="s">
        <v>1951</v>
      </c>
    </row>
    <row r="773" spans="1:17 16384:16384" x14ac:dyDescent="0.25">
      <c r="A773" s="1" t="s">
        <v>1508</v>
      </c>
      <c r="B773" s="3">
        <v>43468</v>
      </c>
      <c r="C773" s="1" t="s">
        <v>1509</v>
      </c>
      <c r="D773" t="s">
        <v>170</v>
      </c>
      <c r="E773" s="13">
        <v>3</v>
      </c>
      <c r="F773" t="str">
        <f>INDEX(customer!A$1:I$1001,MATCH(Orders!C773,customer!A$1:A$1001,0),2)</f>
        <v>Suzanna Bollam</v>
      </c>
      <c r="G773" s="33" t="str">
        <f>IF(INDEX(customer!A$1:I$1001,MATCH(Orders!C773,customer!A$1:A$1001,0),3)=0,"--",INDEX(customer!A$1:I$1001,MATCH(Orders!C773,customer!A$1:A$1001,0),3))</f>
        <v>sbollamlf@list-manage.com</v>
      </c>
      <c r="H773" t="str">
        <f>INDEX(customer!A$1:I$1001,MATCH(Orders!C773,customer!A$1:A$1001,0),7)</f>
        <v>United States</v>
      </c>
      <c r="I773" t="str">
        <f>INDEX(product!$A$1:$G$49,MATCH(Orders!D773,product!$A$1:$A$49,0),2)</f>
        <v>Rob</v>
      </c>
      <c r="J773" t="str">
        <f t="shared" si="48"/>
        <v>Robusta</v>
      </c>
      <c r="K773" s="11" t="str">
        <f>INDEX(product!$A$1:$G$49,MATCH(Orders!D773,product!$A$1:$A$49,0),3)</f>
        <v>L</v>
      </c>
      <c r="L773" t="str">
        <f t="shared" si="49"/>
        <v>Light</v>
      </c>
      <c r="M773" s="4">
        <f>INDEX(product!$A$1:$G$49,MATCH(Orders!D773,product!$A$1:$A$49,0),4)</f>
        <v>0.5</v>
      </c>
      <c r="N773" s="5">
        <f>INDEX(product!$A$1:$G$49,MATCH(Orders!D773,product!$A$1:$A$49,0),5)</f>
        <v>7.169999999999999</v>
      </c>
      <c r="O773" s="5">
        <f t="shared" si="51"/>
        <v>21.509999999999998</v>
      </c>
      <c r="P773" s="11">
        <f t="shared" si="50"/>
        <v>0</v>
      </c>
      <c r="Q773" s="11"/>
      <c r="XFD773" s="35" t="s">
        <v>1951</v>
      </c>
    </row>
    <row r="774" spans="1:17 16384:16384" x14ac:dyDescent="0.25">
      <c r="A774" s="1" t="s">
        <v>1510</v>
      </c>
      <c r="B774" s="3">
        <v>44468</v>
      </c>
      <c r="C774" s="1" t="s">
        <v>1511</v>
      </c>
      <c r="D774" t="s">
        <v>22</v>
      </c>
      <c r="E774" s="13">
        <v>6</v>
      </c>
      <c r="F774" t="str">
        <f>INDEX(customer!A$1:I$1001,MATCH(Orders!C774,customer!A$1:A$1001,0),2)</f>
        <v>Mellisa Mebes</v>
      </c>
      <c r="G774" s="33" t="str">
        <f>IF(INDEX(customer!A$1:I$1001,MATCH(Orders!C774,customer!A$1:A$1001,0),3)=0,"--",INDEX(customer!A$1:I$1001,MATCH(Orders!C774,customer!A$1:A$1001,0),3))</f>
        <v>--</v>
      </c>
      <c r="H774" t="str">
        <f>INDEX(customer!A$1:I$1001,MATCH(Orders!C774,customer!A$1:A$1001,0),7)</f>
        <v>United States</v>
      </c>
      <c r="I774" t="str">
        <f>INDEX(product!$A$1:$G$49,MATCH(Orders!D774,product!$A$1:$A$49,0),2)</f>
        <v>Exc</v>
      </c>
      <c r="J774" t="str">
        <f t="shared" si="48"/>
        <v>Excelsa</v>
      </c>
      <c r="K774" s="11" t="str">
        <f>INDEX(product!$A$1:$G$49,MATCH(Orders!D774,product!$A$1:$A$49,0),3)</f>
        <v>M</v>
      </c>
      <c r="L774" t="str">
        <f t="shared" si="49"/>
        <v>Medium</v>
      </c>
      <c r="M774" s="4">
        <f>INDEX(product!$A$1:$G$49,MATCH(Orders!D774,product!$A$1:$A$49,0),4)</f>
        <v>1</v>
      </c>
      <c r="N774" s="5">
        <f>INDEX(product!$A$1:$G$49,MATCH(Orders!D774,product!$A$1:$A$49,0),5)</f>
        <v>13.75</v>
      </c>
      <c r="O774" s="5">
        <f t="shared" si="51"/>
        <v>82.5</v>
      </c>
      <c r="P774" s="11">
        <f t="shared" si="50"/>
        <v>0</v>
      </c>
      <c r="Q774" s="11"/>
      <c r="XFD774" s="35" t="s">
        <v>1951</v>
      </c>
    </row>
    <row r="775" spans="1:17 16384:16384" x14ac:dyDescent="0.25">
      <c r="A775" s="1" t="s">
        <v>1512</v>
      </c>
      <c r="B775" s="3">
        <v>44488</v>
      </c>
      <c r="C775" s="1" t="s">
        <v>1513</v>
      </c>
      <c r="D775" t="s">
        <v>90</v>
      </c>
      <c r="E775" s="13">
        <v>2</v>
      </c>
      <c r="F775" t="str">
        <f>INDEX(customer!A$1:I$1001,MATCH(Orders!C775,customer!A$1:A$1001,0),2)</f>
        <v>Alva Filipczak</v>
      </c>
      <c r="G775" s="33" t="str">
        <f>IF(INDEX(customer!A$1:I$1001,MATCH(Orders!C775,customer!A$1:A$1001,0),3)=0,"--",INDEX(customer!A$1:I$1001,MATCH(Orders!C775,customer!A$1:A$1001,0),3))</f>
        <v>afilipczaklh@ning.com</v>
      </c>
      <c r="H775" t="str">
        <f>INDEX(customer!A$1:I$1001,MATCH(Orders!C775,customer!A$1:A$1001,0),7)</f>
        <v>Ireland</v>
      </c>
      <c r="I775" t="str">
        <f>INDEX(product!$A$1:$G$49,MATCH(Orders!D775,product!$A$1:$A$49,0),2)</f>
        <v>Lib</v>
      </c>
      <c r="J775" t="str">
        <f t="shared" si="48"/>
        <v>Liberica</v>
      </c>
      <c r="K775" s="11" t="str">
        <f>INDEX(product!$A$1:$G$49,MATCH(Orders!D775,product!$A$1:$A$49,0),3)</f>
        <v>M</v>
      </c>
      <c r="L775" t="str">
        <f t="shared" si="49"/>
        <v>Medium</v>
      </c>
      <c r="M775" s="4">
        <f>INDEX(product!$A$1:$G$49,MATCH(Orders!D775,product!$A$1:$A$49,0),4)</f>
        <v>0.2</v>
      </c>
      <c r="N775" s="5">
        <f>INDEX(product!$A$1:$G$49,MATCH(Orders!D775,product!$A$1:$A$49,0),5)</f>
        <v>4.3650000000000002</v>
      </c>
      <c r="O775" s="5">
        <f t="shared" si="51"/>
        <v>8.73</v>
      </c>
      <c r="P775" s="11">
        <f t="shared" si="50"/>
        <v>0</v>
      </c>
      <c r="Q775" s="11"/>
      <c r="XFD775" s="35" t="s">
        <v>1951</v>
      </c>
    </row>
    <row r="776" spans="1:17 16384:16384" x14ac:dyDescent="0.25">
      <c r="A776" s="1" t="s">
        <v>1514</v>
      </c>
      <c r="B776" s="3">
        <v>44756</v>
      </c>
      <c r="C776" s="1" t="s">
        <v>1515</v>
      </c>
      <c r="D776" t="s">
        <v>15</v>
      </c>
      <c r="E776" s="13">
        <v>2</v>
      </c>
      <c r="F776" t="str">
        <f>INDEX(customer!A$1:I$1001,MATCH(Orders!C776,customer!A$1:A$1001,0),2)</f>
        <v>Dorette Hinemoor</v>
      </c>
      <c r="G776" s="33" t="str">
        <f>IF(INDEX(customer!A$1:I$1001,MATCH(Orders!C776,customer!A$1:A$1001,0),3)=0,"--",INDEX(customer!A$1:I$1001,MATCH(Orders!C776,customer!A$1:A$1001,0),3))</f>
        <v>--</v>
      </c>
      <c r="H776" t="str">
        <f>INDEX(customer!A$1:I$1001,MATCH(Orders!C776,customer!A$1:A$1001,0),7)</f>
        <v>United States</v>
      </c>
      <c r="I776" t="str">
        <f>INDEX(product!$A$1:$G$49,MATCH(Orders!D776,product!$A$1:$A$49,0),2)</f>
        <v>Rob</v>
      </c>
      <c r="J776" t="str">
        <f t="shared" si="48"/>
        <v>Robusta</v>
      </c>
      <c r="K776" s="11" t="str">
        <f>INDEX(product!$A$1:$G$49,MATCH(Orders!D776,product!$A$1:$A$49,0),3)</f>
        <v>M</v>
      </c>
      <c r="L776" t="str">
        <f t="shared" si="49"/>
        <v>Medium</v>
      </c>
      <c r="M776" s="4">
        <f>INDEX(product!$A$1:$G$49,MATCH(Orders!D776,product!$A$1:$A$49,0),4)</f>
        <v>1</v>
      </c>
      <c r="N776" s="5">
        <f>INDEX(product!$A$1:$G$49,MATCH(Orders!D776,product!$A$1:$A$49,0),5)</f>
        <v>9.9499999999999993</v>
      </c>
      <c r="O776" s="5">
        <f t="shared" si="51"/>
        <v>19.899999999999999</v>
      </c>
      <c r="P776" s="11">
        <f t="shared" si="50"/>
        <v>1</v>
      </c>
      <c r="Q776" s="11"/>
      <c r="XFD776" s="35" t="s">
        <v>1942</v>
      </c>
    </row>
    <row r="777" spans="1:17 16384:16384" x14ac:dyDescent="0.25">
      <c r="A777" s="1" t="s">
        <v>1516</v>
      </c>
      <c r="B777" s="3">
        <v>44396</v>
      </c>
      <c r="C777" s="1" t="s">
        <v>1517</v>
      </c>
      <c r="D777" t="s">
        <v>189</v>
      </c>
      <c r="E777" s="13">
        <v>2</v>
      </c>
      <c r="F777" t="str">
        <f>INDEX(customer!A$1:I$1001,MATCH(Orders!C777,customer!A$1:A$1001,0),2)</f>
        <v>Rhetta Elnaugh</v>
      </c>
      <c r="G777" s="33" t="str">
        <f>IF(INDEX(customer!A$1:I$1001,MATCH(Orders!C777,customer!A$1:A$1001,0),3)=0,"--",INDEX(customer!A$1:I$1001,MATCH(Orders!C777,customer!A$1:A$1001,0),3))</f>
        <v>relnaughlj@comsenz.com</v>
      </c>
      <c r="H777" t="str">
        <f>INDEX(customer!A$1:I$1001,MATCH(Orders!C777,customer!A$1:A$1001,0),7)</f>
        <v>United States</v>
      </c>
      <c r="I777" t="str">
        <f>INDEX(product!$A$1:$G$49,MATCH(Orders!D777,product!$A$1:$A$49,0),2)</f>
        <v>Exc</v>
      </c>
      <c r="J777" t="str">
        <f t="shared" si="48"/>
        <v>Excelsa</v>
      </c>
      <c r="K777" s="11" t="str">
        <f>INDEX(product!$A$1:$G$49,MATCH(Orders!D777,product!$A$1:$A$49,0),3)</f>
        <v>L</v>
      </c>
      <c r="L777" t="str">
        <f t="shared" si="49"/>
        <v>Light</v>
      </c>
      <c r="M777" s="4">
        <f>INDEX(product!$A$1:$G$49,MATCH(Orders!D777,product!$A$1:$A$49,0),4)</f>
        <v>0.5</v>
      </c>
      <c r="N777" s="5">
        <f>INDEX(product!$A$1:$G$49,MATCH(Orders!D777,product!$A$1:$A$49,0),5)</f>
        <v>8.91</v>
      </c>
      <c r="O777" s="5">
        <f t="shared" si="51"/>
        <v>17.82</v>
      </c>
      <c r="P777" s="11">
        <f t="shared" si="50"/>
        <v>1</v>
      </c>
      <c r="Q777" s="11"/>
      <c r="XFD777" s="35" t="s">
        <v>1942</v>
      </c>
    </row>
    <row r="778" spans="1:17 16384:16384" x14ac:dyDescent="0.25">
      <c r="A778" s="1" t="s">
        <v>1518</v>
      </c>
      <c r="B778" s="3">
        <v>44540</v>
      </c>
      <c r="C778" s="1" t="s">
        <v>1519</v>
      </c>
      <c r="D778" t="s">
        <v>80</v>
      </c>
      <c r="E778" s="13">
        <v>3</v>
      </c>
      <c r="F778" t="str">
        <f>INDEX(customer!A$1:I$1001,MATCH(Orders!C778,customer!A$1:A$1001,0),2)</f>
        <v>Jule Deehan</v>
      </c>
      <c r="G778" s="33" t="str">
        <f>IF(INDEX(customer!A$1:I$1001,MATCH(Orders!C778,customer!A$1:A$1001,0),3)=0,"--",INDEX(customer!A$1:I$1001,MATCH(Orders!C778,customer!A$1:A$1001,0),3))</f>
        <v>jdeehanlk@about.me</v>
      </c>
      <c r="H778" t="str">
        <f>INDEX(customer!A$1:I$1001,MATCH(Orders!C778,customer!A$1:A$1001,0),7)</f>
        <v>United States</v>
      </c>
      <c r="I778" t="str">
        <f>INDEX(product!$A$1:$G$49,MATCH(Orders!D778,product!$A$1:$A$49,0),2)</f>
        <v>Ara</v>
      </c>
      <c r="J778" t="str">
        <f t="shared" si="48"/>
        <v>Arabica</v>
      </c>
      <c r="K778" s="11" t="str">
        <f>INDEX(product!$A$1:$G$49,MATCH(Orders!D778,product!$A$1:$A$49,0),3)</f>
        <v>M</v>
      </c>
      <c r="L778" t="str">
        <f t="shared" si="49"/>
        <v>Medium</v>
      </c>
      <c r="M778" s="4">
        <f>INDEX(product!$A$1:$G$49,MATCH(Orders!D778,product!$A$1:$A$49,0),4)</f>
        <v>0.5</v>
      </c>
      <c r="N778" s="5">
        <f>INDEX(product!$A$1:$G$49,MATCH(Orders!D778,product!$A$1:$A$49,0),5)</f>
        <v>6.75</v>
      </c>
      <c r="O778" s="5">
        <f t="shared" si="51"/>
        <v>20.25</v>
      </c>
      <c r="P778" s="11">
        <f t="shared" si="50"/>
        <v>0</v>
      </c>
      <c r="Q778" s="11"/>
      <c r="XFD778" s="35" t="s">
        <v>1951</v>
      </c>
    </row>
    <row r="779" spans="1:17 16384:16384" x14ac:dyDescent="0.25">
      <c r="A779" s="1" t="s">
        <v>1520</v>
      </c>
      <c r="B779" s="3">
        <v>43541</v>
      </c>
      <c r="C779" s="1" t="s">
        <v>1521</v>
      </c>
      <c r="D779" t="s">
        <v>217</v>
      </c>
      <c r="E779" s="13">
        <v>2</v>
      </c>
      <c r="F779" t="str">
        <f>INDEX(customer!A$1:I$1001,MATCH(Orders!C779,customer!A$1:A$1001,0),2)</f>
        <v>Janella Eden</v>
      </c>
      <c r="G779" s="33" t="str">
        <f>IF(INDEX(customer!A$1:I$1001,MATCH(Orders!C779,customer!A$1:A$1001,0),3)=0,"--",INDEX(customer!A$1:I$1001,MATCH(Orders!C779,customer!A$1:A$1001,0),3))</f>
        <v>jedenll@e-recht24.de</v>
      </c>
      <c r="H779" t="str">
        <f>INDEX(customer!A$1:I$1001,MATCH(Orders!C779,customer!A$1:A$1001,0),7)</f>
        <v>United States</v>
      </c>
      <c r="I779" t="str">
        <f>INDEX(product!$A$1:$G$49,MATCH(Orders!D779,product!$A$1:$A$49,0),2)</f>
        <v>Ara</v>
      </c>
      <c r="J779" t="str">
        <f t="shared" si="48"/>
        <v>Arabica</v>
      </c>
      <c r="K779" s="11" t="str">
        <f>INDEX(product!$A$1:$G$49,MATCH(Orders!D779,product!$A$1:$A$49,0),3)</f>
        <v>L</v>
      </c>
      <c r="L779" t="str">
        <f t="shared" si="49"/>
        <v>Light</v>
      </c>
      <c r="M779" s="4">
        <f>INDEX(product!$A$1:$G$49,MATCH(Orders!D779,product!$A$1:$A$49,0),4)</f>
        <v>2.5</v>
      </c>
      <c r="N779" s="5">
        <f>INDEX(product!$A$1:$G$49,MATCH(Orders!D779,product!$A$1:$A$49,0),5)</f>
        <v>29.784999999999997</v>
      </c>
      <c r="O779" s="5">
        <f t="shared" si="51"/>
        <v>59.569999999999993</v>
      </c>
      <c r="P779" s="11">
        <f t="shared" si="50"/>
        <v>0</v>
      </c>
      <c r="Q779" s="11"/>
      <c r="XFD779" s="35" t="s">
        <v>1951</v>
      </c>
    </row>
    <row r="780" spans="1:17 16384:16384" x14ac:dyDescent="0.25">
      <c r="A780" s="1" t="s">
        <v>1522</v>
      </c>
      <c r="B780" s="3">
        <v>43889</v>
      </c>
      <c r="C780" s="1" t="s">
        <v>1523</v>
      </c>
      <c r="D780" t="s">
        <v>96</v>
      </c>
      <c r="E780" s="13">
        <v>2</v>
      </c>
      <c r="F780" t="str">
        <f>INDEX(customer!A$1:I$1001,MATCH(Orders!C780,customer!A$1:A$1001,0),2)</f>
        <v>Cam Jewster</v>
      </c>
      <c r="G780" s="33" t="str">
        <f>IF(INDEX(customer!A$1:I$1001,MATCH(Orders!C780,customer!A$1:A$1001,0),3)=0,"--",INDEX(customer!A$1:I$1001,MATCH(Orders!C780,customer!A$1:A$1001,0),3))</f>
        <v>cjewsterlu@moonfruit.com</v>
      </c>
      <c r="H780" t="str">
        <f>INDEX(customer!A$1:I$1001,MATCH(Orders!C780,customer!A$1:A$1001,0),7)</f>
        <v>United States</v>
      </c>
      <c r="I780" t="str">
        <f>INDEX(product!$A$1:$G$49,MATCH(Orders!D780,product!$A$1:$A$49,0),2)</f>
        <v>Lib</v>
      </c>
      <c r="J780" t="str">
        <f t="shared" si="48"/>
        <v>Liberica</v>
      </c>
      <c r="K780" s="11" t="str">
        <f>INDEX(product!$A$1:$G$49,MATCH(Orders!D780,product!$A$1:$A$49,0),3)</f>
        <v>L</v>
      </c>
      <c r="L780" t="str">
        <f t="shared" si="49"/>
        <v>Light</v>
      </c>
      <c r="M780" s="4">
        <f>INDEX(product!$A$1:$G$49,MATCH(Orders!D780,product!$A$1:$A$49,0),4)</f>
        <v>0.5</v>
      </c>
      <c r="N780" s="5">
        <f>INDEX(product!$A$1:$G$49,MATCH(Orders!D780,product!$A$1:$A$49,0),5)</f>
        <v>9.51</v>
      </c>
      <c r="O780" s="5">
        <f t="shared" si="51"/>
        <v>19.02</v>
      </c>
      <c r="P780" s="11">
        <f t="shared" si="50"/>
        <v>1</v>
      </c>
      <c r="Q780" s="11"/>
      <c r="XFD780" s="35" t="s">
        <v>1942</v>
      </c>
    </row>
    <row r="781" spans="1:17 16384:16384" x14ac:dyDescent="0.25">
      <c r="A781" s="1" t="s">
        <v>1524</v>
      </c>
      <c r="B781" s="3">
        <v>43985</v>
      </c>
      <c r="C781" s="1" t="s">
        <v>1525</v>
      </c>
      <c r="D781" t="s">
        <v>26</v>
      </c>
      <c r="E781" s="13">
        <v>6</v>
      </c>
      <c r="F781" t="str">
        <f>INDEX(customer!A$1:I$1001,MATCH(Orders!C781,customer!A$1:A$1001,0),2)</f>
        <v>Ugo Southerden</v>
      </c>
      <c r="G781" s="33" t="str">
        <f>IF(INDEX(customer!A$1:I$1001,MATCH(Orders!C781,customer!A$1:A$1001,0),3)=0,"--",INDEX(customer!A$1:I$1001,MATCH(Orders!C781,customer!A$1:A$1001,0),3))</f>
        <v>usoutherdenln@hao123.com</v>
      </c>
      <c r="H781" t="str">
        <f>INDEX(customer!A$1:I$1001,MATCH(Orders!C781,customer!A$1:A$1001,0),7)</f>
        <v>United States</v>
      </c>
      <c r="I781" t="str">
        <f>INDEX(product!$A$1:$G$49,MATCH(Orders!D781,product!$A$1:$A$49,0),2)</f>
        <v>Lib</v>
      </c>
      <c r="J781" t="str">
        <f t="shared" si="48"/>
        <v>Liberica</v>
      </c>
      <c r="K781" s="11" t="str">
        <f>INDEX(product!$A$1:$G$49,MATCH(Orders!D781,product!$A$1:$A$49,0),3)</f>
        <v>D</v>
      </c>
      <c r="L781" t="str">
        <f t="shared" si="49"/>
        <v>Dark</v>
      </c>
      <c r="M781" s="4">
        <f>INDEX(product!$A$1:$G$49,MATCH(Orders!D781,product!$A$1:$A$49,0),4)</f>
        <v>1</v>
      </c>
      <c r="N781" s="5">
        <f>INDEX(product!$A$1:$G$49,MATCH(Orders!D781,product!$A$1:$A$49,0),5)</f>
        <v>12.95</v>
      </c>
      <c r="O781" s="5">
        <f t="shared" si="51"/>
        <v>77.699999999999989</v>
      </c>
      <c r="P781" s="11">
        <f t="shared" si="50"/>
        <v>1</v>
      </c>
      <c r="Q781" s="11"/>
      <c r="XFD781" s="35" t="s">
        <v>1942</v>
      </c>
    </row>
    <row r="782" spans="1:17 16384:16384" x14ac:dyDescent="0.25">
      <c r="A782" s="1" t="s">
        <v>1526</v>
      </c>
      <c r="B782" s="3">
        <v>43883</v>
      </c>
      <c r="C782" s="1" t="s">
        <v>1527</v>
      </c>
      <c r="D782" t="s">
        <v>22</v>
      </c>
      <c r="E782" s="13">
        <v>3</v>
      </c>
      <c r="F782" t="str">
        <f>INDEX(customer!A$1:I$1001,MATCH(Orders!C782,customer!A$1:A$1001,0),2)</f>
        <v>Verne Dunkerley</v>
      </c>
      <c r="G782" s="33" t="str">
        <f>IF(INDEX(customer!A$1:I$1001,MATCH(Orders!C782,customer!A$1:A$1001,0),3)=0,"--",INDEX(customer!A$1:I$1001,MATCH(Orders!C782,customer!A$1:A$1001,0),3))</f>
        <v>--</v>
      </c>
      <c r="H782" t="str">
        <f>INDEX(customer!A$1:I$1001,MATCH(Orders!C782,customer!A$1:A$1001,0),7)</f>
        <v>United States</v>
      </c>
      <c r="I782" t="str">
        <f>INDEX(product!$A$1:$G$49,MATCH(Orders!D782,product!$A$1:$A$49,0),2)</f>
        <v>Exc</v>
      </c>
      <c r="J782" t="str">
        <f t="shared" si="48"/>
        <v>Excelsa</v>
      </c>
      <c r="K782" s="11" t="str">
        <f>INDEX(product!$A$1:$G$49,MATCH(Orders!D782,product!$A$1:$A$49,0),3)</f>
        <v>M</v>
      </c>
      <c r="L782" t="str">
        <f t="shared" si="49"/>
        <v>Medium</v>
      </c>
      <c r="M782" s="4">
        <f>INDEX(product!$A$1:$G$49,MATCH(Orders!D782,product!$A$1:$A$49,0),4)</f>
        <v>1</v>
      </c>
      <c r="N782" s="5">
        <f>INDEX(product!$A$1:$G$49,MATCH(Orders!D782,product!$A$1:$A$49,0),5)</f>
        <v>13.75</v>
      </c>
      <c r="O782" s="5">
        <f t="shared" si="51"/>
        <v>41.25</v>
      </c>
      <c r="P782" s="11">
        <f t="shared" si="50"/>
        <v>0</v>
      </c>
      <c r="Q782" s="11"/>
      <c r="XFD782" s="35" t="s">
        <v>1951</v>
      </c>
    </row>
    <row r="783" spans="1:17 16384:16384" x14ac:dyDescent="0.25">
      <c r="A783" s="1" t="s">
        <v>1528</v>
      </c>
      <c r="B783" s="3">
        <v>43778</v>
      </c>
      <c r="C783" s="1" t="s">
        <v>1529</v>
      </c>
      <c r="D783" t="s">
        <v>117</v>
      </c>
      <c r="E783" s="13">
        <v>4</v>
      </c>
      <c r="F783" t="str">
        <f>INDEX(customer!A$1:I$1001,MATCH(Orders!C783,customer!A$1:A$1001,0),2)</f>
        <v>Lacee Burtenshaw</v>
      </c>
      <c r="G783" s="33" t="str">
        <f>IF(INDEX(customer!A$1:I$1001,MATCH(Orders!C783,customer!A$1:A$1001,0),3)=0,"--",INDEX(customer!A$1:I$1001,MATCH(Orders!C783,customer!A$1:A$1001,0),3))</f>
        <v>lburtenshawlp@shinystat.com</v>
      </c>
      <c r="H783" t="str">
        <f>INDEX(customer!A$1:I$1001,MATCH(Orders!C783,customer!A$1:A$1001,0),7)</f>
        <v>United States</v>
      </c>
      <c r="I783" t="str">
        <f>INDEX(product!$A$1:$G$49,MATCH(Orders!D783,product!$A$1:$A$49,0),2)</f>
        <v>Lib</v>
      </c>
      <c r="J783" t="str">
        <f t="shared" si="48"/>
        <v>Liberica</v>
      </c>
      <c r="K783" s="11" t="str">
        <f>INDEX(product!$A$1:$G$49,MATCH(Orders!D783,product!$A$1:$A$49,0),3)</f>
        <v>L</v>
      </c>
      <c r="L783" t="str">
        <f t="shared" si="49"/>
        <v>Light</v>
      </c>
      <c r="M783" s="4">
        <f>INDEX(product!$A$1:$G$49,MATCH(Orders!D783,product!$A$1:$A$49,0),4)</f>
        <v>2.5</v>
      </c>
      <c r="N783" s="5">
        <f>INDEX(product!$A$1:$G$49,MATCH(Orders!D783,product!$A$1:$A$49,0),5)</f>
        <v>36.454999999999998</v>
      </c>
      <c r="O783" s="5">
        <f t="shared" si="51"/>
        <v>145.82</v>
      </c>
      <c r="P783" s="11">
        <f t="shared" si="50"/>
        <v>0</v>
      </c>
      <c r="Q783" s="11"/>
      <c r="XFD783" s="35" t="s">
        <v>1951</v>
      </c>
    </row>
    <row r="784" spans="1:17 16384:16384" x14ac:dyDescent="0.25">
      <c r="A784" s="1" t="s">
        <v>1530</v>
      </c>
      <c r="B784" s="3">
        <v>43897</v>
      </c>
      <c r="C784" s="1" t="s">
        <v>1531</v>
      </c>
      <c r="D784" t="s">
        <v>267</v>
      </c>
      <c r="E784" s="13">
        <v>6</v>
      </c>
      <c r="F784" t="str">
        <f>INDEX(customer!A$1:I$1001,MATCH(Orders!C784,customer!A$1:A$1001,0),2)</f>
        <v>Adorne Gregoratti</v>
      </c>
      <c r="G784" s="33" t="str">
        <f>IF(INDEX(customer!A$1:I$1001,MATCH(Orders!C784,customer!A$1:A$1001,0),3)=0,"--",INDEX(customer!A$1:I$1001,MATCH(Orders!C784,customer!A$1:A$1001,0),3))</f>
        <v>agregorattilq@vistaprint.com</v>
      </c>
      <c r="H784" t="str">
        <f>INDEX(customer!A$1:I$1001,MATCH(Orders!C784,customer!A$1:A$1001,0),7)</f>
        <v>Ireland</v>
      </c>
      <c r="I784" t="str">
        <f>INDEX(product!$A$1:$G$49,MATCH(Orders!D784,product!$A$1:$A$49,0),2)</f>
        <v>Exc</v>
      </c>
      <c r="J784" t="str">
        <f t="shared" si="48"/>
        <v>Excelsa</v>
      </c>
      <c r="K784" s="11" t="str">
        <f>INDEX(product!$A$1:$G$49,MATCH(Orders!D784,product!$A$1:$A$49,0),3)</f>
        <v>L</v>
      </c>
      <c r="L784" t="str">
        <f t="shared" si="49"/>
        <v>Light</v>
      </c>
      <c r="M784" s="4">
        <f>INDEX(product!$A$1:$G$49,MATCH(Orders!D784,product!$A$1:$A$49,0),4)</f>
        <v>0.2</v>
      </c>
      <c r="N784" s="5">
        <f>INDEX(product!$A$1:$G$49,MATCH(Orders!D784,product!$A$1:$A$49,0),5)</f>
        <v>4.4550000000000001</v>
      </c>
      <c r="O784" s="5">
        <f t="shared" si="51"/>
        <v>26.73</v>
      </c>
      <c r="P784" s="11">
        <f t="shared" si="50"/>
        <v>0</v>
      </c>
      <c r="Q784" s="11"/>
      <c r="XFD784" s="35" t="s">
        <v>1951</v>
      </c>
    </row>
    <row r="785" spans="1:17 16384:16384" x14ac:dyDescent="0.25">
      <c r="A785" s="1" t="s">
        <v>1532</v>
      </c>
      <c r="B785" s="3">
        <v>44312</v>
      </c>
      <c r="C785" s="1" t="s">
        <v>1533</v>
      </c>
      <c r="D785" t="s">
        <v>91</v>
      </c>
      <c r="E785" s="13">
        <v>5</v>
      </c>
      <c r="F785" t="str">
        <f>INDEX(customer!A$1:I$1001,MATCH(Orders!C785,customer!A$1:A$1001,0),2)</f>
        <v>Chris Croster</v>
      </c>
      <c r="G785" s="33" t="str">
        <f>IF(INDEX(customer!A$1:I$1001,MATCH(Orders!C785,customer!A$1:A$1001,0),3)=0,"--",INDEX(customer!A$1:I$1001,MATCH(Orders!C785,customer!A$1:A$1001,0),3))</f>
        <v>ccrosterlr@gov.uk</v>
      </c>
      <c r="H785" t="str">
        <f>INDEX(customer!A$1:I$1001,MATCH(Orders!C785,customer!A$1:A$1001,0),7)</f>
        <v>United States</v>
      </c>
      <c r="I785" t="str">
        <f>INDEX(product!$A$1:$G$49,MATCH(Orders!D785,product!$A$1:$A$49,0),2)</f>
        <v>Lib</v>
      </c>
      <c r="J785" t="str">
        <f t="shared" si="48"/>
        <v>Liberica</v>
      </c>
      <c r="K785" s="11" t="str">
        <f>INDEX(product!$A$1:$G$49,MATCH(Orders!D785,product!$A$1:$A$49,0),3)</f>
        <v>M</v>
      </c>
      <c r="L785" t="str">
        <f t="shared" si="49"/>
        <v>Medium</v>
      </c>
      <c r="M785" s="4">
        <f>INDEX(product!$A$1:$G$49,MATCH(Orders!D785,product!$A$1:$A$49,0),4)</f>
        <v>0.5</v>
      </c>
      <c r="N785" s="5">
        <f>INDEX(product!$A$1:$G$49,MATCH(Orders!D785,product!$A$1:$A$49,0),5)</f>
        <v>8.73</v>
      </c>
      <c r="O785" s="5">
        <f t="shared" si="51"/>
        <v>43.650000000000006</v>
      </c>
      <c r="P785" s="11">
        <f t="shared" si="50"/>
        <v>1</v>
      </c>
      <c r="Q785" s="11"/>
      <c r="XFD785" s="35" t="s">
        <v>1942</v>
      </c>
    </row>
    <row r="786" spans="1:17 16384:16384" x14ac:dyDescent="0.25">
      <c r="A786" s="1" t="s">
        <v>1534</v>
      </c>
      <c r="B786" s="3">
        <v>44511</v>
      </c>
      <c r="C786" s="1" t="s">
        <v>1535</v>
      </c>
      <c r="D786" t="s">
        <v>145</v>
      </c>
      <c r="E786" s="13">
        <v>2</v>
      </c>
      <c r="F786" t="str">
        <f>INDEX(customer!A$1:I$1001,MATCH(Orders!C786,customer!A$1:A$1001,0),2)</f>
        <v>Graeme Whitehead</v>
      </c>
      <c r="G786" s="33" t="str">
        <f>IF(INDEX(customer!A$1:I$1001,MATCH(Orders!C786,customer!A$1:A$1001,0),3)=0,"--",INDEX(customer!A$1:I$1001,MATCH(Orders!C786,customer!A$1:A$1001,0),3))</f>
        <v>gwhiteheadls@hp.com</v>
      </c>
      <c r="H786" t="str">
        <f>INDEX(customer!A$1:I$1001,MATCH(Orders!C786,customer!A$1:A$1001,0),7)</f>
        <v>United States</v>
      </c>
      <c r="I786" t="str">
        <f>INDEX(product!$A$1:$G$49,MATCH(Orders!D786,product!$A$1:$A$49,0),2)</f>
        <v>Lib</v>
      </c>
      <c r="J786" t="str">
        <f t="shared" si="48"/>
        <v>Liberica</v>
      </c>
      <c r="K786" s="11" t="str">
        <f>INDEX(product!$A$1:$G$49,MATCH(Orders!D786,product!$A$1:$A$49,0),3)</f>
        <v>L</v>
      </c>
      <c r="L786" t="str">
        <f t="shared" si="49"/>
        <v>Light</v>
      </c>
      <c r="M786" s="4">
        <f>INDEX(product!$A$1:$G$49,MATCH(Orders!D786,product!$A$1:$A$49,0),4)</f>
        <v>1</v>
      </c>
      <c r="N786" s="5">
        <f>INDEX(product!$A$1:$G$49,MATCH(Orders!D786,product!$A$1:$A$49,0),5)</f>
        <v>15.85</v>
      </c>
      <c r="O786" s="5">
        <f t="shared" si="51"/>
        <v>31.7</v>
      </c>
      <c r="P786" s="11">
        <f t="shared" si="50"/>
        <v>0</v>
      </c>
      <c r="Q786" s="11"/>
      <c r="XFD786" s="35" t="s">
        <v>1951</v>
      </c>
    </row>
    <row r="787" spans="1:17 16384:16384" x14ac:dyDescent="0.25">
      <c r="A787" s="1" t="s">
        <v>1536</v>
      </c>
      <c r="B787" s="3">
        <v>44362</v>
      </c>
      <c r="C787" s="1" t="s">
        <v>1537</v>
      </c>
      <c r="D787" t="s">
        <v>131</v>
      </c>
      <c r="E787" s="13">
        <v>1</v>
      </c>
      <c r="F787" t="str">
        <f>INDEX(customer!A$1:I$1001,MATCH(Orders!C787,customer!A$1:A$1001,0),2)</f>
        <v>Haslett Jodrelle</v>
      </c>
      <c r="G787" s="33" t="str">
        <f>IF(INDEX(customer!A$1:I$1001,MATCH(Orders!C787,customer!A$1:A$1001,0),3)=0,"--",INDEX(customer!A$1:I$1001,MATCH(Orders!C787,customer!A$1:A$1001,0),3))</f>
        <v>hjodrellelt@samsung.com</v>
      </c>
      <c r="H787" t="str">
        <f>INDEX(customer!A$1:I$1001,MATCH(Orders!C787,customer!A$1:A$1001,0),7)</f>
        <v>United States</v>
      </c>
      <c r="I787" t="str">
        <f>INDEX(product!$A$1:$G$49,MATCH(Orders!D787,product!$A$1:$A$49,0),2)</f>
        <v>Ara</v>
      </c>
      <c r="J787" t="str">
        <f t="shared" si="48"/>
        <v>Arabica</v>
      </c>
      <c r="K787" s="11" t="str">
        <f>INDEX(product!$A$1:$G$49,MATCH(Orders!D787,product!$A$1:$A$49,0),3)</f>
        <v>D</v>
      </c>
      <c r="L787" t="str">
        <f t="shared" si="49"/>
        <v>Dark</v>
      </c>
      <c r="M787" s="4">
        <f>INDEX(product!$A$1:$G$49,MATCH(Orders!D787,product!$A$1:$A$49,0),4)</f>
        <v>2.5</v>
      </c>
      <c r="N787" s="5">
        <f>INDEX(product!$A$1:$G$49,MATCH(Orders!D787,product!$A$1:$A$49,0),5)</f>
        <v>22.884999999999998</v>
      </c>
      <c r="O787" s="5">
        <f t="shared" si="51"/>
        <v>22.884999999999998</v>
      </c>
      <c r="P787" s="11">
        <f t="shared" si="50"/>
        <v>0</v>
      </c>
      <c r="Q787" s="11"/>
      <c r="XFD787" s="35" t="s">
        <v>1951</v>
      </c>
    </row>
    <row r="788" spans="1:17 16384:16384" x14ac:dyDescent="0.25">
      <c r="A788" s="1" t="s">
        <v>1538</v>
      </c>
      <c r="B788" s="3">
        <v>43888</v>
      </c>
      <c r="C788" s="1" t="s">
        <v>1523</v>
      </c>
      <c r="D788" t="s">
        <v>543</v>
      </c>
      <c r="E788" s="13">
        <v>1</v>
      </c>
      <c r="F788" t="str">
        <f>INDEX(customer!A$1:I$1001,MATCH(Orders!C788,customer!A$1:A$1001,0),2)</f>
        <v>Cam Jewster</v>
      </c>
      <c r="G788" s="33" t="str">
        <f>IF(INDEX(customer!A$1:I$1001,MATCH(Orders!C788,customer!A$1:A$1001,0),3)=0,"--",INDEX(customer!A$1:I$1001,MATCH(Orders!C788,customer!A$1:A$1001,0),3))</f>
        <v>cjewsterlu@moonfruit.com</v>
      </c>
      <c r="H788" t="str">
        <f>INDEX(customer!A$1:I$1001,MATCH(Orders!C788,customer!A$1:A$1001,0),7)</f>
        <v>United States</v>
      </c>
      <c r="I788" t="str">
        <f>INDEX(product!$A$1:$G$49,MATCH(Orders!D788,product!$A$1:$A$49,0),2)</f>
        <v>Exc</v>
      </c>
      <c r="J788" t="str">
        <f t="shared" si="48"/>
        <v>Excelsa</v>
      </c>
      <c r="K788" s="11" t="str">
        <f>INDEX(product!$A$1:$G$49,MATCH(Orders!D788,product!$A$1:$A$49,0),3)</f>
        <v>D</v>
      </c>
      <c r="L788" t="str">
        <f t="shared" si="49"/>
        <v>Dark</v>
      </c>
      <c r="M788" s="4">
        <f>INDEX(product!$A$1:$G$49,MATCH(Orders!D788,product!$A$1:$A$49,0),4)</f>
        <v>2.5</v>
      </c>
      <c r="N788" s="5">
        <f>INDEX(product!$A$1:$G$49,MATCH(Orders!D788,product!$A$1:$A$49,0),5)</f>
        <v>27.945</v>
      </c>
      <c r="O788" s="5">
        <f t="shared" si="51"/>
        <v>27.945</v>
      </c>
      <c r="P788" s="11">
        <f t="shared" si="50"/>
        <v>1</v>
      </c>
      <c r="Q788" s="11"/>
      <c r="XFD788" s="35" t="s">
        <v>1942</v>
      </c>
    </row>
    <row r="789" spans="1:17 16384:16384" x14ac:dyDescent="0.25">
      <c r="A789" s="1" t="s">
        <v>1539</v>
      </c>
      <c r="B789" s="3">
        <v>44305</v>
      </c>
      <c r="C789" s="1" t="s">
        <v>1540</v>
      </c>
      <c r="D789" t="s">
        <v>22</v>
      </c>
      <c r="E789" s="13">
        <v>6</v>
      </c>
      <c r="F789" t="str">
        <f>INDEX(customer!A$1:I$1001,MATCH(Orders!C789,customer!A$1:A$1001,0),2)</f>
        <v>Beryl Osborn</v>
      </c>
      <c r="G789" s="33" t="str">
        <f>IF(INDEX(customer!A$1:I$1001,MATCH(Orders!C789,customer!A$1:A$1001,0),3)=0,"--",INDEX(customer!A$1:I$1001,MATCH(Orders!C789,customer!A$1:A$1001,0),3))</f>
        <v>--</v>
      </c>
      <c r="H789" t="str">
        <f>INDEX(customer!A$1:I$1001,MATCH(Orders!C789,customer!A$1:A$1001,0),7)</f>
        <v>United States</v>
      </c>
      <c r="I789" t="str">
        <f>INDEX(product!$A$1:$G$49,MATCH(Orders!D789,product!$A$1:$A$49,0),2)</f>
        <v>Exc</v>
      </c>
      <c r="J789" t="str">
        <f t="shared" si="48"/>
        <v>Excelsa</v>
      </c>
      <c r="K789" s="11" t="str">
        <f>INDEX(product!$A$1:$G$49,MATCH(Orders!D789,product!$A$1:$A$49,0),3)</f>
        <v>M</v>
      </c>
      <c r="L789" t="str">
        <f t="shared" si="49"/>
        <v>Medium</v>
      </c>
      <c r="M789" s="4">
        <f>INDEX(product!$A$1:$G$49,MATCH(Orders!D789,product!$A$1:$A$49,0),4)</f>
        <v>1</v>
      </c>
      <c r="N789" s="5">
        <f>INDEX(product!$A$1:$G$49,MATCH(Orders!D789,product!$A$1:$A$49,0),5)</f>
        <v>13.75</v>
      </c>
      <c r="O789" s="5">
        <f t="shared" si="51"/>
        <v>82.5</v>
      </c>
      <c r="P789" s="11">
        <f t="shared" si="50"/>
        <v>1</v>
      </c>
      <c r="Q789" s="11"/>
      <c r="XFD789" s="35" t="s">
        <v>1942</v>
      </c>
    </row>
    <row r="790" spans="1:17 16384:16384" x14ac:dyDescent="0.25">
      <c r="A790" s="1" t="s">
        <v>1541</v>
      </c>
      <c r="B790" s="3">
        <v>44771</v>
      </c>
      <c r="C790" s="1" t="s">
        <v>1542</v>
      </c>
      <c r="D790" t="s">
        <v>54</v>
      </c>
      <c r="E790" s="13">
        <v>2</v>
      </c>
      <c r="F790" t="str">
        <f>INDEX(customer!A$1:I$1001,MATCH(Orders!C790,customer!A$1:A$1001,0),2)</f>
        <v>Kaela Nottram</v>
      </c>
      <c r="G790" s="33" t="str">
        <f>IF(INDEX(customer!A$1:I$1001,MATCH(Orders!C790,customer!A$1:A$1001,0),3)=0,"--",INDEX(customer!A$1:I$1001,MATCH(Orders!C790,customer!A$1:A$1001,0),3))</f>
        <v>knottramlw@odnoklassniki.ru</v>
      </c>
      <c r="H790" t="str">
        <f>INDEX(customer!A$1:I$1001,MATCH(Orders!C790,customer!A$1:A$1001,0),7)</f>
        <v>Ireland</v>
      </c>
      <c r="I790" t="str">
        <f>INDEX(product!$A$1:$G$49,MATCH(Orders!D790,product!$A$1:$A$49,0),2)</f>
        <v>Rob</v>
      </c>
      <c r="J790" t="str">
        <f t="shared" si="48"/>
        <v>Robusta</v>
      </c>
      <c r="K790" s="11" t="str">
        <f>INDEX(product!$A$1:$G$49,MATCH(Orders!D790,product!$A$1:$A$49,0),3)</f>
        <v>M</v>
      </c>
      <c r="L790" t="str">
        <f t="shared" si="49"/>
        <v>Medium</v>
      </c>
      <c r="M790" s="4">
        <f>INDEX(product!$A$1:$G$49,MATCH(Orders!D790,product!$A$1:$A$49,0),4)</f>
        <v>2.5</v>
      </c>
      <c r="N790" s="5">
        <f>INDEX(product!$A$1:$G$49,MATCH(Orders!D790,product!$A$1:$A$49,0),5)</f>
        <v>22.884999999999998</v>
      </c>
      <c r="O790" s="5">
        <f t="shared" si="51"/>
        <v>45.769999999999996</v>
      </c>
      <c r="P790" s="11">
        <f t="shared" si="50"/>
        <v>1</v>
      </c>
      <c r="Q790" s="11"/>
      <c r="XFD790" s="35" t="s">
        <v>1942</v>
      </c>
    </row>
    <row r="791" spans="1:17 16384:16384" x14ac:dyDescent="0.25">
      <c r="A791" s="1" t="s">
        <v>1543</v>
      </c>
      <c r="B791" s="3">
        <v>43485</v>
      </c>
      <c r="C791" s="1" t="s">
        <v>1544</v>
      </c>
      <c r="D791" t="s">
        <v>19</v>
      </c>
      <c r="E791" s="13">
        <v>6</v>
      </c>
      <c r="F791" t="str">
        <f>INDEX(customer!A$1:I$1001,MATCH(Orders!C791,customer!A$1:A$1001,0),2)</f>
        <v>Nobe Buney</v>
      </c>
      <c r="G791" s="33" t="str">
        <f>IF(INDEX(customer!A$1:I$1001,MATCH(Orders!C791,customer!A$1:A$1001,0),3)=0,"--",INDEX(customer!A$1:I$1001,MATCH(Orders!C791,customer!A$1:A$1001,0),3))</f>
        <v>nbuneylx@jugem.jp</v>
      </c>
      <c r="H791" t="str">
        <f>INDEX(customer!A$1:I$1001,MATCH(Orders!C791,customer!A$1:A$1001,0),7)</f>
        <v>United States</v>
      </c>
      <c r="I791" t="str">
        <f>INDEX(product!$A$1:$G$49,MATCH(Orders!D791,product!$A$1:$A$49,0),2)</f>
        <v>Ara</v>
      </c>
      <c r="J791" t="str">
        <f t="shared" si="48"/>
        <v>Arabica</v>
      </c>
      <c r="K791" s="11" t="str">
        <f>INDEX(product!$A$1:$G$49,MATCH(Orders!D791,product!$A$1:$A$49,0),3)</f>
        <v>L</v>
      </c>
      <c r="L791" t="str">
        <f t="shared" si="49"/>
        <v>Light</v>
      </c>
      <c r="M791" s="4">
        <f>INDEX(product!$A$1:$G$49,MATCH(Orders!D791,product!$A$1:$A$49,0),4)</f>
        <v>1</v>
      </c>
      <c r="N791" s="5">
        <f>INDEX(product!$A$1:$G$49,MATCH(Orders!D791,product!$A$1:$A$49,0),5)</f>
        <v>12.95</v>
      </c>
      <c r="O791" s="5">
        <f t="shared" si="51"/>
        <v>77.699999999999989</v>
      </c>
      <c r="P791" s="11">
        <f t="shared" si="50"/>
        <v>0</v>
      </c>
      <c r="Q791" s="11"/>
      <c r="XFD791" s="35" t="s">
        <v>1951</v>
      </c>
    </row>
    <row r="792" spans="1:17 16384:16384" x14ac:dyDescent="0.25">
      <c r="A792" s="1" t="s">
        <v>1545</v>
      </c>
      <c r="B792" s="3">
        <v>44613</v>
      </c>
      <c r="C792" s="1" t="s">
        <v>1546</v>
      </c>
      <c r="D792" t="s">
        <v>205</v>
      </c>
      <c r="E792" s="13">
        <v>3</v>
      </c>
      <c r="F792" t="str">
        <f>INDEX(customer!A$1:I$1001,MATCH(Orders!C792,customer!A$1:A$1001,0),2)</f>
        <v>Silvan McShea</v>
      </c>
      <c r="G792" s="33" t="str">
        <f>IF(INDEX(customer!A$1:I$1001,MATCH(Orders!C792,customer!A$1:A$1001,0),3)=0,"--",INDEX(customer!A$1:I$1001,MATCH(Orders!C792,customer!A$1:A$1001,0),3))</f>
        <v>smcshealy@photobucket.com</v>
      </c>
      <c r="H792" t="str">
        <f>INDEX(customer!A$1:I$1001,MATCH(Orders!C792,customer!A$1:A$1001,0),7)</f>
        <v>United States</v>
      </c>
      <c r="I792" t="str">
        <f>INDEX(product!$A$1:$G$49,MATCH(Orders!D792,product!$A$1:$A$49,0),2)</f>
        <v>Ara</v>
      </c>
      <c r="J792" t="str">
        <f t="shared" si="48"/>
        <v>Arabica</v>
      </c>
      <c r="K792" s="11" t="str">
        <f>INDEX(product!$A$1:$G$49,MATCH(Orders!D792,product!$A$1:$A$49,0),3)</f>
        <v>L</v>
      </c>
      <c r="L792" t="str">
        <f t="shared" si="49"/>
        <v>Light</v>
      </c>
      <c r="M792" s="4">
        <f>INDEX(product!$A$1:$G$49,MATCH(Orders!D792,product!$A$1:$A$49,0),4)</f>
        <v>0.5</v>
      </c>
      <c r="N792" s="5">
        <f>INDEX(product!$A$1:$G$49,MATCH(Orders!D792,product!$A$1:$A$49,0),5)</f>
        <v>7.77</v>
      </c>
      <c r="O792" s="5">
        <f t="shared" si="51"/>
        <v>23.31</v>
      </c>
      <c r="P792" s="11">
        <f t="shared" si="50"/>
        <v>0</v>
      </c>
      <c r="Q792" s="11"/>
      <c r="XFD792" s="35" t="s">
        <v>1951</v>
      </c>
    </row>
    <row r="793" spans="1:17 16384:16384" x14ac:dyDescent="0.25">
      <c r="A793" s="1" t="s">
        <v>1547</v>
      </c>
      <c r="B793" s="3">
        <v>43954</v>
      </c>
      <c r="C793" s="1" t="s">
        <v>1548</v>
      </c>
      <c r="D793" t="s">
        <v>32</v>
      </c>
      <c r="E793" s="13">
        <v>5</v>
      </c>
      <c r="F793" t="str">
        <f>INDEX(customer!A$1:I$1001,MATCH(Orders!C793,customer!A$1:A$1001,0),2)</f>
        <v>Karylin Huddart</v>
      </c>
      <c r="G793" s="33" t="str">
        <f>IF(INDEX(customer!A$1:I$1001,MATCH(Orders!C793,customer!A$1:A$1001,0),3)=0,"--",INDEX(customer!A$1:I$1001,MATCH(Orders!C793,customer!A$1:A$1001,0),3))</f>
        <v>khuddartlz@about.com</v>
      </c>
      <c r="H793" t="str">
        <f>INDEX(customer!A$1:I$1001,MATCH(Orders!C793,customer!A$1:A$1001,0),7)</f>
        <v>United States</v>
      </c>
      <c r="I793" t="str">
        <f>INDEX(product!$A$1:$G$49,MATCH(Orders!D793,product!$A$1:$A$49,0),2)</f>
        <v>Lib</v>
      </c>
      <c r="J793" t="str">
        <f t="shared" si="48"/>
        <v>Liberica</v>
      </c>
      <c r="K793" s="11" t="str">
        <f>INDEX(product!$A$1:$G$49,MATCH(Orders!D793,product!$A$1:$A$49,0),3)</f>
        <v>L</v>
      </c>
      <c r="L793" t="str">
        <f t="shared" si="49"/>
        <v>Light</v>
      </c>
      <c r="M793" s="4">
        <f>INDEX(product!$A$1:$G$49,MATCH(Orders!D793,product!$A$1:$A$49,0),4)</f>
        <v>0.2</v>
      </c>
      <c r="N793" s="5">
        <f>INDEX(product!$A$1:$G$49,MATCH(Orders!D793,product!$A$1:$A$49,0),5)</f>
        <v>4.7549999999999999</v>
      </c>
      <c r="O793" s="5">
        <f t="shared" si="51"/>
        <v>23.774999999999999</v>
      </c>
      <c r="P793" s="11">
        <f t="shared" si="50"/>
        <v>1</v>
      </c>
      <c r="Q793" s="11"/>
      <c r="XFD793" s="35" t="s">
        <v>1942</v>
      </c>
    </row>
    <row r="794" spans="1:17 16384:16384" x14ac:dyDescent="0.25">
      <c r="A794" s="1" t="s">
        <v>1549</v>
      </c>
      <c r="B794" s="3">
        <v>43545</v>
      </c>
      <c r="C794" s="1" t="s">
        <v>1550</v>
      </c>
      <c r="D794" t="s">
        <v>91</v>
      </c>
      <c r="E794" s="13">
        <v>6</v>
      </c>
      <c r="F794" t="str">
        <f>INDEX(customer!A$1:I$1001,MATCH(Orders!C794,customer!A$1:A$1001,0),2)</f>
        <v>Jereme Gippes</v>
      </c>
      <c r="G794" s="33" t="str">
        <f>IF(INDEX(customer!A$1:I$1001,MATCH(Orders!C794,customer!A$1:A$1001,0),3)=0,"--",INDEX(customer!A$1:I$1001,MATCH(Orders!C794,customer!A$1:A$1001,0),3))</f>
        <v>jgippesm0@cloudflare.com</v>
      </c>
      <c r="H794" t="str">
        <f>INDEX(customer!A$1:I$1001,MATCH(Orders!C794,customer!A$1:A$1001,0),7)</f>
        <v>United Kingdom</v>
      </c>
      <c r="I794" t="str">
        <f>INDEX(product!$A$1:$G$49,MATCH(Orders!D794,product!$A$1:$A$49,0),2)</f>
        <v>Lib</v>
      </c>
      <c r="J794" t="str">
        <f t="shared" si="48"/>
        <v>Liberica</v>
      </c>
      <c r="K794" s="11" t="str">
        <f>INDEX(product!$A$1:$G$49,MATCH(Orders!D794,product!$A$1:$A$49,0),3)</f>
        <v>M</v>
      </c>
      <c r="L794" t="str">
        <f t="shared" si="49"/>
        <v>Medium</v>
      </c>
      <c r="M794" s="4">
        <f>INDEX(product!$A$1:$G$49,MATCH(Orders!D794,product!$A$1:$A$49,0),4)</f>
        <v>0.5</v>
      </c>
      <c r="N794" s="5">
        <f>INDEX(product!$A$1:$G$49,MATCH(Orders!D794,product!$A$1:$A$49,0),5)</f>
        <v>8.73</v>
      </c>
      <c r="O794" s="5">
        <f t="shared" si="51"/>
        <v>52.38</v>
      </c>
      <c r="P794" s="11">
        <f t="shared" si="50"/>
        <v>1</v>
      </c>
      <c r="Q794" s="11"/>
      <c r="XFD794" s="35" t="s">
        <v>1942</v>
      </c>
    </row>
    <row r="795" spans="1:17 16384:16384" x14ac:dyDescent="0.25">
      <c r="A795" s="1" t="s">
        <v>1551</v>
      </c>
      <c r="B795" s="3">
        <v>43629</v>
      </c>
      <c r="C795" s="1" t="s">
        <v>1552</v>
      </c>
      <c r="D795" t="s">
        <v>195</v>
      </c>
      <c r="E795" s="13">
        <v>5</v>
      </c>
      <c r="F795" t="str">
        <f>INDEX(customer!A$1:I$1001,MATCH(Orders!C795,customer!A$1:A$1001,0),2)</f>
        <v>Lukas Whittlesee</v>
      </c>
      <c r="G795" s="33" t="str">
        <f>IF(INDEX(customer!A$1:I$1001,MATCH(Orders!C795,customer!A$1:A$1001,0),3)=0,"--",INDEX(customer!A$1:I$1001,MATCH(Orders!C795,customer!A$1:A$1001,0),3))</f>
        <v>lwhittleseem1@e-recht24.de</v>
      </c>
      <c r="H795" t="str">
        <f>INDEX(customer!A$1:I$1001,MATCH(Orders!C795,customer!A$1:A$1001,0),7)</f>
        <v>United States</v>
      </c>
      <c r="I795" t="str">
        <f>INDEX(product!$A$1:$G$49,MATCH(Orders!D795,product!$A$1:$A$49,0),2)</f>
        <v>Rob</v>
      </c>
      <c r="J795" t="str">
        <f t="shared" si="48"/>
        <v>Robusta</v>
      </c>
      <c r="K795" s="11" t="str">
        <f>INDEX(product!$A$1:$G$49,MATCH(Orders!D795,product!$A$1:$A$49,0),3)</f>
        <v>L</v>
      </c>
      <c r="L795" t="str">
        <f t="shared" si="49"/>
        <v>Light</v>
      </c>
      <c r="M795" s="4">
        <f>INDEX(product!$A$1:$G$49,MATCH(Orders!D795,product!$A$1:$A$49,0),4)</f>
        <v>0.2</v>
      </c>
      <c r="N795" s="5">
        <f>INDEX(product!$A$1:$G$49,MATCH(Orders!D795,product!$A$1:$A$49,0),5)</f>
        <v>3.5849999999999995</v>
      </c>
      <c r="O795" s="5">
        <f t="shared" si="51"/>
        <v>17.924999999999997</v>
      </c>
      <c r="P795" s="11">
        <f t="shared" si="50"/>
        <v>0</v>
      </c>
      <c r="Q795" s="11"/>
      <c r="XFD795" s="35" t="s">
        <v>1951</v>
      </c>
    </row>
    <row r="796" spans="1:17 16384:16384" x14ac:dyDescent="0.25">
      <c r="A796" s="1" t="s">
        <v>1553</v>
      </c>
      <c r="B796" s="3">
        <v>43987</v>
      </c>
      <c r="C796" s="1" t="s">
        <v>1554</v>
      </c>
      <c r="D796" t="s">
        <v>217</v>
      </c>
      <c r="E796" s="13">
        <v>5</v>
      </c>
      <c r="F796" t="str">
        <f>INDEX(customer!A$1:I$1001,MATCH(Orders!C796,customer!A$1:A$1001,0),2)</f>
        <v>Gregorius Trengrove</v>
      </c>
      <c r="G796" s="33" t="str">
        <f>IF(INDEX(customer!A$1:I$1001,MATCH(Orders!C796,customer!A$1:A$1001,0),3)=0,"--",INDEX(customer!A$1:I$1001,MATCH(Orders!C796,customer!A$1:A$1001,0),3))</f>
        <v>gtrengrovem2@elpais.com</v>
      </c>
      <c r="H796" t="str">
        <f>INDEX(customer!A$1:I$1001,MATCH(Orders!C796,customer!A$1:A$1001,0),7)</f>
        <v>United States</v>
      </c>
      <c r="I796" t="str">
        <f>INDEX(product!$A$1:$G$49,MATCH(Orders!D796,product!$A$1:$A$49,0),2)</f>
        <v>Ara</v>
      </c>
      <c r="J796" t="str">
        <f t="shared" si="48"/>
        <v>Arabica</v>
      </c>
      <c r="K796" s="11" t="str">
        <f>INDEX(product!$A$1:$G$49,MATCH(Orders!D796,product!$A$1:$A$49,0),3)</f>
        <v>L</v>
      </c>
      <c r="L796" t="str">
        <f t="shared" si="49"/>
        <v>Light</v>
      </c>
      <c r="M796" s="4">
        <f>INDEX(product!$A$1:$G$49,MATCH(Orders!D796,product!$A$1:$A$49,0),4)</f>
        <v>2.5</v>
      </c>
      <c r="N796" s="5">
        <f>INDEX(product!$A$1:$G$49,MATCH(Orders!D796,product!$A$1:$A$49,0),5)</f>
        <v>29.784999999999997</v>
      </c>
      <c r="O796" s="5">
        <f t="shared" si="51"/>
        <v>148.92499999999998</v>
      </c>
      <c r="P796" s="11">
        <f t="shared" si="50"/>
        <v>0</v>
      </c>
      <c r="Q796" s="11"/>
      <c r="XFD796" s="35" t="s">
        <v>1951</v>
      </c>
    </row>
    <row r="797" spans="1:17 16384:16384" x14ac:dyDescent="0.25">
      <c r="A797" s="1" t="s">
        <v>1555</v>
      </c>
      <c r="B797" s="3">
        <v>43540</v>
      </c>
      <c r="C797" s="1" t="s">
        <v>1556</v>
      </c>
      <c r="D797" t="s">
        <v>170</v>
      </c>
      <c r="E797" s="13">
        <v>4</v>
      </c>
      <c r="F797" t="str">
        <f>INDEX(customer!A$1:I$1001,MATCH(Orders!C797,customer!A$1:A$1001,0),2)</f>
        <v>Wright Caldero</v>
      </c>
      <c r="G797" s="33" t="str">
        <f>IF(INDEX(customer!A$1:I$1001,MATCH(Orders!C797,customer!A$1:A$1001,0),3)=0,"--",INDEX(customer!A$1:I$1001,MATCH(Orders!C797,customer!A$1:A$1001,0),3))</f>
        <v>wcalderom3@stumbleupon.com</v>
      </c>
      <c r="H797" t="str">
        <f>INDEX(customer!A$1:I$1001,MATCH(Orders!C797,customer!A$1:A$1001,0),7)</f>
        <v>United States</v>
      </c>
      <c r="I797" t="str">
        <f>INDEX(product!$A$1:$G$49,MATCH(Orders!D797,product!$A$1:$A$49,0),2)</f>
        <v>Rob</v>
      </c>
      <c r="J797" t="str">
        <f t="shared" si="48"/>
        <v>Robusta</v>
      </c>
      <c r="K797" s="11" t="str">
        <f>INDEX(product!$A$1:$G$49,MATCH(Orders!D797,product!$A$1:$A$49,0),3)</f>
        <v>L</v>
      </c>
      <c r="L797" t="str">
        <f t="shared" si="49"/>
        <v>Light</v>
      </c>
      <c r="M797" s="4">
        <f>INDEX(product!$A$1:$G$49,MATCH(Orders!D797,product!$A$1:$A$49,0),4)</f>
        <v>0.5</v>
      </c>
      <c r="N797" s="5">
        <f>INDEX(product!$A$1:$G$49,MATCH(Orders!D797,product!$A$1:$A$49,0),5)</f>
        <v>7.169999999999999</v>
      </c>
      <c r="O797" s="5">
        <f t="shared" si="51"/>
        <v>28.679999999999996</v>
      </c>
      <c r="P797" s="11">
        <f t="shared" si="50"/>
        <v>0</v>
      </c>
      <c r="Q797" s="11"/>
      <c r="XFD797" s="35" t="s">
        <v>1951</v>
      </c>
    </row>
    <row r="798" spans="1:17 16384:16384" x14ac:dyDescent="0.25">
      <c r="A798" s="1" t="s">
        <v>1557</v>
      </c>
      <c r="B798" s="3">
        <v>44533</v>
      </c>
      <c r="C798" s="1" t="s">
        <v>1558</v>
      </c>
      <c r="D798" t="s">
        <v>96</v>
      </c>
      <c r="E798" s="13">
        <v>1</v>
      </c>
      <c r="F798" t="str">
        <f>INDEX(customer!A$1:I$1001,MATCH(Orders!C798,customer!A$1:A$1001,0),2)</f>
        <v>Merell Zanazzi</v>
      </c>
      <c r="G798" s="33" t="str">
        <f>IF(INDEX(customer!A$1:I$1001,MATCH(Orders!C798,customer!A$1:A$1001,0),3)=0,"--",INDEX(customer!A$1:I$1001,MATCH(Orders!C798,customer!A$1:A$1001,0),3))</f>
        <v>--</v>
      </c>
      <c r="H798" t="str">
        <f>INDEX(customer!A$1:I$1001,MATCH(Orders!C798,customer!A$1:A$1001,0),7)</f>
        <v>United States</v>
      </c>
      <c r="I798" t="str">
        <f>INDEX(product!$A$1:$G$49,MATCH(Orders!D798,product!$A$1:$A$49,0),2)</f>
        <v>Lib</v>
      </c>
      <c r="J798" t="str">
        <f t="shared" si="48"/>
        <v>Liberica</v>
      </c>
      <c r="K798" s="11" t="str">
        <f>INDEX(product!$A$1:$G$49,MATCH(Orders!D798,product!$A$1:$A$49,0),3)</f>
        <v>L</v>
      </c>
      <c r="L798" t="str">
        <f t="shared" si="49"/>
        <v>Light</v>
      </c>
      <c r="M798" s="4">
        <f>INDEX(product!$A$1:$G$49,MATCH(Orders!D798,product!$A$1:$A$49,0),4)</f>
        <v>0.5</v>
      </c>
      <c r="N798" s="5">
        <f>INDEX(product!$A$1:$G$49,MATCH(Orders!D798,product!$A$1:$A$49,0),5)</f>
        <v>9.51</v>
      </c>
      <c r="O798" s="5">
        <f t="shared" si="51"/>
        <v>9.51</v>
      </c>
      <c r="P798" s="11">
        <f t="shared" si="50"/>
        <v>0</v>
      </c>
      <c r="Q798" s="11"/>
      <c r="XFD798" s="35" t="s">
        <v>1951</v>
      </c>
    </row>
    <row r="799" spans="1:17 16384:16384" x14ac:dyDescent="0.25">
      <c r="A799" s="1" t="s">
        <v>1559</v>
      </c>
      <c r="B799" s="3">
        <v>44751</v>
      </c>
      <c r="C799" s="1" t="s">
        <v>1560</v>
      </c>
      <c r="D799" t="s">
        <v>205</v>
      </c>
      <c r="E799" s="13">
        <v>4</v>
      </c>
      <c r="F799" t="str">
        <f>INDEX(customer!A$1:I$1001,MATCH(Orders!C799,customer!A$1:A$1001,0),2)</f>
        <v>Jed Kennicott</v>
      </c>
      <c r="G799" s="33" t="str">
        <f>IF(INDEX(customer!A$1:I$1001,MATCH(Orders!C799,customer!A$1:A$1001,0),3)=0,"--",INDEX(customer!A$1:I$1001,MATCH(Orders!C799,customer!A$1:A$1001,0),3))</f>
        <v>jkennicottm5@yahoo.co.jp</v>
      </c>
      <c r="H799" t="str">
        <f>INDEX(customer!A$1:I$1001,MATCH(Orders!C799,customer!A$1:A$1001,0),7)</f>
        <v>United States</v>
      </c>
      <c r="I799" t="str">
        <f>INDEX(product!$A$1:$G$49,MATCH(Orders!D799,product!$A$1:$A$49,0),2)</f>
        <v>Ara</v>
      </c>
      <c r="J799" t="str">
        <f t="shared" si="48"/>
        <v>Arabica</v>
      </c>
      <c r="K799" s="11" t="str">
        <f>INDEX(product!$A$1:$G$49,MATCH(Orders!D799,product!$A$1:$A$49,0),3)</f>
        <v>L</v>
      </c>
      <c r="L799" t="str">
        <f t="shared" si="49"/>
        <v>Light</v>
      </c>
      <c r="M799" s="4">
        <f>INDEX(product!$A$1:$G$49,MATCH(Orders!D799,product!$A$1:$A$49,0),4)</f>
        <v>0.5</v>
      </c>
      <c r="N799" s="5">
        <f>INDEX(product!$A$1:$G$49,MATCH(Orders!D799,product!$A$1:$A$49,0),5)</f>
        <v>7.77</v>
      </c>
      <c r="O799" s="5">
        <f t="shared" si="51"/>
        <v>31.08</v>
      </c>
      <c r="P799" s="11">
        <f t="shared" si="50"/>
        <v>0</v>
      </c>
      <c r="Q799" s="11"/>
      <c r="XFD799" s="35" t="s">
        <v>1951</v>
      </c>
    </row>
    <row r="800" spans="1:17 16384:16384" x14ac:dyDescent="0.25">
      <c r="A800" s="1" t="s">
        <v>1561</v>
      </c>
      <c r="B800" s="3">
        <v>43950</v>
      </c>
      <c r="C800" s="1" t="s">
        <v>1562</v>
      </c>
      <c r="D800" t="s">
        <v>114</v>
      </c>
      <c r="E800" s="13">
        <v>3</v>
      </c>
      <c r="F800" t="str">
        <f>INDEX(customer!A$1:I$1001,MATCH(Orders!C800,customer!A$1:A$1001,0),2)</f>
        <v>Guenevere Ruggen</v>
      </c>
      <c r="G800" s="33" t="str">
        <f>IF(INDEX(customer!A$1:I$1001,MATCH(Orders!C800,customer!A$1:A$1001,0),3)=0,"--",INDEX(customer!A$1:I$1001,MATCH(Orders!C800,customer!A$1:A$1001,0),3))</f>
        <v>gruggenm6@nymag.com</v>
      </c>
      <c r="H800" t="str">
        <f>INDEX(customer!A$1:I$1001,MATCH(Orders!C800,customer!A$1:A$1001,0),7)</f>
        <v>United States</v>
      </c>
      <c r="I800" t="str">
        <f>INDEX(product!$A$1:$G$49,MATCH(Orders!D800,product!$A$1:$A$49,0),2)</f>
        <v>Rob</v>
      </c>
      <c r="J800" t="str">
        <f t="shared" si="48"/>
        <v>Robusta</v>
      </c>
      <c r="K800" s="11" t="str">
        <f>INDEX(product!$A$1:$G$49,MATCH(Orders!D800,product!$A$1:$A$49,0),3)</f>
        <v>D</v>
      </c>
      <c r="L800" t="str">
        <f t="shared" si="49"/>
        <v>Dark</v>
      </c>
      <c r="M800" s="4">
        <f>INDEX(product!$A$1:$G$49,MATCH(Orders!D800,product!$A$1:$A$49,0),4)</f>
        <v>0.2</v>
      </c>
      <c r="N800" s="5">
        <f>INDEX(product!$A$1:$G$49,MATCH(Orders!D800,product!$A$1:$A$49,0),5)</f>
        <v>2.6849999999999996</v>
      </c>
      <c r="O800" s="5">
        <f t="shared" si="51"/>
        <v>8.0549999999999997</v>
      </c>
      <c r="P800" s="11">
        <f t="shared" si="50"/>
        <v>1</v>
      </c>
      <c r="Q800" s="11"/>
      <c r="XFD800" s="35" t="s">
        <v>1942</v>
      </c>
    </row>
    <row r="801" spans="1:17 16384:16384" x14ac:dyDescent="0.25">
      <c r="A801" s="1" t="s">
        <v>1563</v>
      </c>
      <c r="B801" s="3">
        <v>44588</v>
      </c>
      <c r="C801" s="1" t="s">
        <v>1564</v>
      </c>
      <c r="D801" t="s">
        <v>258</v>
      </c>
      <c r="E801" s="13">
        <v>3</v>
      </c>
      <c r="F801" t="str">
        <f>INDEX(customer!A$1:I$1001,MATCH(Orders!C801,customer!A$1:A$1001,0),2)</f>
        <v>Gonzales Cicculi</v>
      </c>
      <c r="G801" s="33" t="str">
        <f>IF(INDEX(customer!A$1:I$1001,MATCH(Orders!C801,customer!A$1:A$1001,0),3)=0,"--",INDEX(customer!A$1:I$1001,MATCH(Orders!C801,customer!A$1:A$1001,0),3))</f>
        <v>--</v>
      </c>
      <c r="H801" t="str">
        <f>INDEX(customer!A$1:I$1001,MATCH(Orders!C801,customer!A$1:A$1001,0),7)</f>
        <v>United States</v>
      </c>
      <c r="I801" t="str">
        <f>INDEX(product!$A$1:$G$49,MATCH(Orders!D801,product!$A$1:$A$49,0),2)</f>
        <v>Exc</v>
      </c>
      <c r="J801" t="str">
        <f t="shared" si="48"/>
        <v>Excelsa</v>
      </c>
      <c r="K801" s="11" t="str">
        <f>INDEX(product!$A$1:$G$49,MATCH(Orders!D801,product!$A$1:$A$49,0),3)</f>
        <v>D</v>
      </c>
      <c r="L801" t="str">
        <f t="shared" si="49"/>
        <v>Dark</v>
      </c>
      <c r="M801" s="4">
        <f>INDEX(product!$A$1:$G$49,MATCH(Orders!D801,product!$A$1:$A$49,0),4)</f>
        <v>1</v>
      </c>
      <c r="N801" s="5">
        <f>INDEX(product!$A$1:$G$49,MATCH(Orders!D801,product!$A$1:$A$49,0),5)</f>
        <v>12.15</v>
      </c>
      <c r="O801" s="5">
        <f t="shared" si="51"/>
        <v>36.450000000000003</v>
      </c>
      <c r="P801" s="11">
        <f t="shared" si="50"/>
        <v>1</v>
      </c>
      <c r="Q801" s="11"/>
      <c r="XFD801" s="35" t="s">
        <v>1942</v>
      </c>
    </row>
    <row r="802" spans="1:17 16384:16384" x14ac:dyDescent="0.25">
      <c r="A802" s="1" t="s">
        <v>1565</v>
      </c>
      <c r="B802" s="3">
        <v>44240</v>
      </c>
      <c r="C802" s="1" t="s">
        <v>1566</v>
      </c>
      <c r="D802" t="s">
        <v>114</v>
      </c>
      <c r="E802" s="13">
        <v>6</v>
      </c>
      <c r="F802" t="str">
        <f>INDEX(customer!A$1:I$1001,MATCH(Orders!C802,customer!A$1:A$1001,0),2)</f>
        <v>Man Fright</v>
      </c>
      <c r="G802" s="33" t="str">
        <f>IF(INDEX(customer!A$1:I$1001,MATCH(Orders!C802,customer!A$1:A$1001,0),3)=0,"--",INDEX(customer!A$1:I$1001,MATCH(Orders!C802,customer!A$1:A$1001,0),3))</f>
        <v>mfrightm8@harvard.edu</v>
      </c>
      <c r="H802" t="str">
        <f>INDEX(customer!A$1:I$1001,MATCH(Orders!C802,customer!A$1:A$1001,0),7)</f>
        <v>Ireland</v>
      </c>
      <c r="I802" t="str">
        <f>INDEX(product!$A$1:$G$49,MATCH(Orders!D802,product!$A$1:$A$49,0),2)</f>
        <v>Rob</v>
      </c>
      <c r="J802" t="str">
        <f t="shared" si="48"/>
        <v>Robusta</v>
      </c>
      <c r="K802" s="11" t="str">
        <f>INDEX(product!$A$1:$G$49,MATCH(Orders!D802,product!$A$1:$A$49,0),3)</f>
        <v>D</v>
      </c>
      <c r="L802" t="str">
        <f t="shared" si="49"/>
        <v>Dark</v>
      </c>
      <c r="M802" s="4">
        <f>INDEX(product!$A$1:$G$49,MATCH(Orders!D802,product!$A$1:$A$49,0),4)</f>
        <v>0.2</v>
      </c>
      <c r="N802" s="5">
        <f>INDEX(product!$A$1:$G$49,MATCH(Orders!D802,product!$A$1:$A$49,0),5)</f>
        <v>2.6849999999999996</v>
      </c>
      <c r="O802" s="5">
        <f t="shared" si="51"/>
        <v>16.11</v>
      </c>
      <c r="P802" s="11">
        <f t="shared" si="50"/>
        <v>0</v>
      </c>
      <c r="Q802" s="11"/>
      <c r="XFD802" s="35" t="s">
        <v>1951</v>
      </c>
    </row>
    <row r="803" spans="1:17 16384:16384" x14ac:dyDescent="0.25">
      <c r="A803" s="1" t="s">
        <v>1567</v>
      </c>
      <c r="B803" s="3">
        <v>44025</v>
      </c>
      <c r="C803" s="1" t="s">
        <v>1568</v>
      </c>
      <c r="D803" t="s">
        <v>48</v>
      </c>
      <c r="E803" s="13">
        <v>2</v>
      </c>
      <c r="F803" t="str">
        <f>INDEX(customer!A$1:I$1001,MATCH(Orders!C803,customer!A$1:A$1001,0),2)</f>
        <v>Boyce Tarte</v>
      </c>
      <c r="G803" s="33" t="str">
        <f>IF(INDEX(customer!A$1:I$1001,MATCH(Orders!C803,customer!A$1:A$1001,0),3)=0,"--",INDEX(customer!A$1:I$1001,MATCH(Orders!C803,customer!A$1:A$1001,0),3))</f>
        <v>btartem9@aol.com</v>
      </c>
      <c r="H803" t="str">
        <f>INDEX(customer!A$1:I$1001,MATCH(Orders!C803,customer!A$1:A$1001,0),7)</f>
        <v>United States</v>
      </c>
      <c r="I803" t="str">
        <f>INDEX(product!$A$1:$G$49,MATCH(Orders!D803,product!$A$1:$A$49,0),2)</f>
        <v>Rob</v>
      </c>
      <c r="J803" t="str">
        <f t="shared" si="48"/>
        <v>Robusta</v>
      </c>
      <c r="K803" s="11" t="str">
        <f>INDEX(product!$A$1:$G$49,MATCH(Orders!D803,product!$A$1:$A$49,0),3)</f>
        <v>D</v>
      </c>
      <c r="L803" t="str">
        <f t="shared" si="49"/>
        <v>Dark</v>
      </c>
      <c r="M803" s="4">
        <f>INDEX(product!$A$1:$G$49,MATCH(Orders!D803,product!$A$1:$A$49,0),4)</f>
        <v>2.5</v>
      </c>
      <c r="N803" s="5">
        <f>INDEX(product!$A$1:$G$49,MATCH(Orders!D803,product!$A$1:$A$49,0),5)</f>
        <v>20.584999999999997</v>
      </c>
      <c r="O803" s="5">
        <f t="shared" si="51"/>
        <v>41.169999999999995</v>
      </c>
      <c r="P803" s="11">
        <f t="shared" si="50"/>
        <v>1</v>
      </c>
      <c r="Q803" s="11"/>
      <c r="XFD803" s="35" t="s">
        <v>1942</v>
      </c>
    </row>
    <row r="804" spans="1:17 16384:16384" x14ac:dyDescent="0.25">
      <c r="A804" s="1" t="s">
        <v>1569</v>
      </c>
      <c r="B804" s="3">
        <v>43902</v>
      </c>
      <c r="C804" s="1" t="s">
        <v>1570</v>
      </c>
      <c r="D804" t="s">
        <v>114</v>
      </c>
      <c r="E804" s="13">
        <v>4</v>
      </c>
      <c r="F804" t="str">
        <f>INDEX(customer!A$1:I$1001,MATCH(Orders!C804,customer!A$1:A$1001,0),2)</f>
        <v>Caddric Krzysztofiak</v>
      </c>
      <c r="G804" s="33" t="str">
        <f>IF(INDEX(customer!A$1:I$1001,MATCH(Orders!C804,customer!A$1:A$1001,0),3)=0,"--",INDEX(customer!A$1:I$1001,MATCH(Orders!C804,customer!A$1:A$1001,0),3))</f>
        <v>ckrzysztofiakma@skyrock.com</v>
      </c>
      <c r="H804" t="str">
        <f>INDEX(customer!A$1:I$1001,MATCH(Orders!C804,customer!A$1:A$1001,0),7)</f>
        <v>United States</v>
      </c>
      <c r="I804" t="str">
        <f>INDEX(product!$A$1:$G$49,MATCH(Orders!D804,product!$A$1:$A$49,0),2)</f>
        <v>Rob</v>
      </c>
      <c r="J804" t="str">
        <f t="shared" si="48"/>
        <v>Robusta</v>
      </c>
      <c r="K804" s="11" t="str">
        <f>INDEX(product!$A$1:$G$49,MATCH(Orders!D804,product!$A$1:$A$49,0),3)</f>
        <v>D</v>
      </c>
      <c r="L804" t="str">
        <f t="shared" si="49"/>
        <v>Dark</v>
      </c>
      <c r="M804" s="4">
        <f>INDEX(product!$A$1:$G$49,MATCH(Orders!D804,product!$A$1:$A$49,0),4)</f>
        <v>0.2</v>
      </c>
      <c r="N804" s="5">
        <f>INDEX(product!$A$1:$G$49,MATCH(Orders!D804,product!$A$1:$A$49,0),5)</f>
        <v>2.6849999999999996</v>
      </c>
      <c r="O804" s="5">
        <f t="shared" si="51"/>
        <v>10.739999999999998</v>
      </c>
      <c r="P804" s="11">
        <f t="shared" si="50"/>
        <v>0</v>
      </c>
      <c r="Q804" s="11"/>
      <c r="XFD804" s="35" t="s">
        <v>1951</v>
      </c>
    </row>
    <row r="805" spans="1:17 16384:16384" x14ac:dyDescent="0.25">
      <c r="A805" s="1" t="s">
        <v>1571</v>
      </c>
      <c r="B805" s="3">
        <v>43955</v>
      </c>
      <c r="C805" s="1" t="s">
        <v>1572</v>
      </c>
      <c r="D805" t="s">
        <v>125</v>
      </c>
      <c r="E805" s="13">
        <v>4</v>
      </c>
      <c r="F805" t="str">
        <f>INDEX(customer!A$1:I$1001,MATCH(Orders!C805,customer!A$1:A$1001,0),2)</f>
        <v>Darn Penquet</v>
      </c>
      <c r="G805" s="33" t="str">
        <f>IF(INDEX(customer!A$1:I$1001,MATCH(Orders!C805,customer!A$1:A$1001,0),3)=0,"--",INDEX(customer!A$1:I$1001,MATCH(Orders!C805,customer!A$1:A$1001,0),3))</f>
        <v>dpenquetmb@diigo.com</v>
      </c>
      <c r="H805" t="str">
        <f>INDEX(customer!A$1:I$1001,MATCH(Orders!C805,customer!A$1:A$1001,0),7)</f>
        <v>United States</v>
      </c>
      <c r="I805" t="str">
        <f>INDEX(product!$A$1:$G$49,MATCH(Orders!D805,product!$A$1:$A$49,0),2)</f>
        <v>Exc</v>
      </c>
      <c r="J805" t="str">
        <f t="shared" si="48"/>
        <v>Excelsa</v>
      </c>
      <c r="K805" s="11" t="str">
        <f>INDEX(product!$A$1:$G$49,MATCH(Orders!D805,product!$A$1:$A$49,0),3)</f>
        <v>M</v>
      </c>
      <c r="L805" t="str">
        <f t="shared" si="49"/>
        <v>Medium</v>
      </c>
      <c r="M805" s="4">
        <f>INDEX(product!$A$1:$G$49,MATCH(Orders!D805,product!$A$1:$A$49,0),4)</f>
        <v>2.5</v>
      </c>
      <c r="N805" s="5">
        <f>INDEX(product!$A$1:$G$49,MATCH(Orders!D805,product!$A$1:$A$49,0),5)</f>
        <v>31.624999999999996</v>
      </c>
      <c r="O805" s="5">
        <f t="shared" si="51"/>
        <v>126.49999999999999</v>
      </c>
      <c r="P805" s="11">
        <f t="shared" si="50"/>
        <v>0</v>
      </c>
      <c r="Q805" s="11"/>
      <c r="XFD805" s="35" t="s">
        <v>1951</v>
      </c>
    </row>
    <row r="806" spans="1:17 16384:16384" x14ac:dyDescent="0.25">
      <c r="A806" s="1" t="s">
        <v>1573</v>
      </c>
      <c r="B806" s="3">
        <v>44289</v>
      </c>
      <c r="C806" s="1" t="s">
        <v>1574</v>
      </c>
      <c r="D806" t="s">
        <v>202</v>
      </c>
      <c r="E806" s="13">
        <v>2</v>
      </c>
      <c r="F806" t="str">
        <f>INDEX(customer!A$1:I$1001,MATCH(Orders!C806,customer!A$1:A$1001,0),2)</f>
        <v>Jammie Cloke</v>
      </c>
      <c r="G806" s="33" t="str">
        <f>IF(INDEX(customer!A$1:I$1001,MATCH(Orders!C806,customer!A$1:A$1001,0),3)=0,"--",INDEX(customer!A$1:I$1001,MATCH(Orders!C806,customer!A$1:A$1001,0),3))</f>
        <v>--</v>
      </c>
      <c r="H806" t="str">
        <f>INDEX(customer!A$1:I$1001,MATCH(Orders!C806,customer!A$1:A$1001,0),7)</f>
        <v>United Kingdom</v>
      </c>
      <c r="I806" t="str">
        <f>INDEX(product!$A$1:$G$49,MATCH(Orders!D806,product!$A$1:$A$49,0),2)</f>
        <v>Rob</v>
      </c>
      <c r="J806" t="str">
        <f t="shared" si="48"/>
        <v>Robusta</v>
      </c>
      <c r="K806" s="11" t="str">
        <f>INDEX(product!$A$1:$G$49,MATCH(Orders!D806,product!$A$1:$A$49,0),3)</f>
        <v>L</v>
      </c>
      <c r="L806" t="str">
        <f t="shared" si="49"/>
        <v>Light</v>
      </c>
      <c r="M806" s="4">
        <f>INDEX(product!$A$1:$G$49,MATCH(Orders!D806,product!$A$1:$A$49,0),4)</f>
        <v>1</v>
      </c>
      <c r="N806" s="5">
        <f>INDEX(product!$A$1:$G$49,MATCH(Orders!D806,product!$A$1:$A$49,0),5)</f>
        <v>11.95</v>
      </c>
      <c r="O806" s="5">
        <f t="shared" si="51"/>
        <v>23.9</v>
      </c>
      <c r="P806" s="11">
        <f t="shared" si="50"/>
        <v>0</v>
      </c>
      <c r="Q806" s="11"/>
      <c r="XFD806" s="35" t="s">
        <v>1951</v>
      </c>
    </row>
    <row r="807" spans="1:17 16384:16384" x14ac:dyDescent="0.25">
      <c r="A807" s="1" t="s">
        <v>1575</v>
      </c>
      <c r="B807" s="3">
        <v>44713</v>
      </c>
      <c r="C807" s="1" t="s">
        <v>1576</v>
      </c>
      <c r="D807" t="s">
        <v>35</v>
      </c>
      <c r="E807" s="13">
        <v>1</v>
      </c>
      <c r="F807" t="str">
        <f>INDEX(customer!A$1:I$1001,MATCH(Orders!C807,customer!A$1:A$1001,0),2)</f>
        <v>Chester Clowton</v>
      </c>
      <c r="G807" s="33" t="str">
        <f>IF(INDEX(customer!A$1:I$1001,MATCH(Orders!C807,customer!A$1:A$1001,0),3)=0,"--",INDEX(customer!A$1:I$1001,MATCH(Orders!C807,customer!A$1:A$1001,0),3))</f>
        <v>--</v>
      </c>
      <c r="H807" t="str">
        <f>INDEX(customer!A$1:I$1001,MATCH(Orders!C807,customer!A$1:A$1001,0),7)</f>
        <v>United States</v>
      </c>
      <c r="I807" t="str">
        <f>INDEX(product!$A$1:$G$49,MATCH(Orders!D807,product!$A$1:$A$49,0),2)</f>
        <v>Rob</v>
      </c>
      <c r="J807" t="str">
        <f t="shared" si="48"/>
        <v>Robusta</v>
      </c>
      <c r="K807" s="11" t="str">
        <f>INDEX(product!$A$1:$G$49,MATCH(Orders!D807,product!$A$1:$A$49,0),3)</f>
        <v>M</v>
      </c>
      <c r="L807" t="str">
        <f t="shared" si="49"/>
        <v>Medium</v>
      </c>
      <c r="M807" s="4">
        <f>INDEX(product!$A$1:$G$49,MATCH(Orders!D807,product!$A$1:$A$49,0),4)</f>
        <v>0.5</v>
      </c>
      <c r="N807" s="5">
        <f>INDEX(product!$A$1:$G$49,MATCH(Orders!D807,product!$A$1:$A$49,0),5)</f>
        <v>5.97</v>
      </c>
      <c r="O807" s="5">
        <f t="shared" si="51"/>
        <v>5.97</v>
      </c>
      <c r="P807" s="11">
        <f t="shared" si="50"/>
        <v>0</v>
      </c>
      <c r="Q807" s="11"/>
      <c r="XFD807" s="35" t="s">
        <v>1951</v>
      </c>
    </row>
    <row r="808" spans="1:17 16384:16384" x14ac:dyDescent="0.25">
      <c r="A808" s="1" t="s">
        <v>1577</v>
      </c>
      <c r="B808" s="3">
        <v>44241</v>
      </c>
      <c r="C808" s="1" t="s">
        <v>1578</v>
      </c>
      <c r="D808" t="s">
        <v>51</v>
      </c>
      <c r="E808" s="13">
        <v>2</v>
      </c>
      <c r="F808" t="str">
        <f>INDEX(customer!A$1:I$1001,MATCH(Orders!C808,customer!A$1:A$1001,0),2)</f>
        <v>Kathleen Diable</v>
      </c>
      <c r="G808" s="33" t="str">
        <f>IF(INDEX(customer!A$1:I$1001,MATCH(Orders!C808,customer!A$1:A$1001,0),3)=0,"--",INDEX(customer!A$1:I$1001,MATCH(Orders!C808,customer!A$1:A$1001,0),3))</f>
        <v>--</v>
      </c>
      <c r="H808" t="str">
        <f>INDEX(customer!A$1:I$1001,MATCH(Orders!C808,customer!A$1:A$1001,0),7)</f>
        <v>United Kingdom</v>
      </c>
      <c r="I808" t="str">
        <f>INDEX(product!$A$1:$G$49,MATCH(Orders!D808,product!$A$1:$A$49,0),2)</f>
        <v>Lib</v>
      </c>
      <c r="J808" t="str">
        <f t="shared" si="48"/>
        <v>Liberica</v>
      </c>
      <c r="K808" s="11" t="str">
        <f>INDEX(product!$A$1:$G$49,MATCH(Orders!D808,product!$A$1:$A$49,0),3)</f>
        <v>D</v>
      </c>
      <c r="L808" t="str">
        <f t="shared" si="49"/>
        <v>Dark</v>
      </c>
      <c r="M808" s="4">
        <f>INDEX(product!$A$1:$G$49,MATCH(Orders!D808,product!$A$1:$A$49,0),4)</f>
        <v>0.2</v>
      </c>
      <c r="N808" s="5">
        <f>INDEX(product!$A$1:$G$49,MATCH(Orders!D808,product!$A$1:$A$49,0),5)</f>
        <v>3.8849999999999998</v>
      </c>
      <c r="O808" s="5">
        <f t="shared" si="51"/>
        <v>7.77</v>
      </c>
      <c r="P808" s="11">
        <f t="shared" si="50"/>
        <v>1</v>
      </c>
      <c r="Q808" s="11"/>
      <c r="XFD808" s="35" t="s">
        <v>1942</v>
      </c>
    </row>
    <row r="809" spans="1:17 16384:16384" x14ac:dyDescent="0.25">
      <c r="A809" s="1" t="s">
        <v>1579</v>
      </c>
      <c r="B809" s="3">
        <v>44543</v>
      </c>
      <c r="C809" s="1" t="s">
        <v>1580</v>
      </c>
      <c r="D809" t="s">
        <v>136</v>
      </c>
      <c r="E809" s="13">
        <v>3</v>
      </c>
      <c r="F809" t="str">
        <f>INDEX(customer!A$1:I$1001,MATCH(Orders!C809,customer!A$1:A$1001,0),2)</f>
        <v>Koren Ferretti</v>
      </c>
      <c r="G809" s="33" t="str">
        <f>IF(INDEX(customer!A$1:I$1001,MATCH(Orders!C809,customer!A$1:A$1001,0),3)=0,"--",INDEX(customer!A$1:I$1001,MATCH(Orders!C809,customer!A$1:A$1001,0),3))</f>
        <v>kferrettimf@huffingtonpost.com</v>
      </c>
      <c r="H809" t="str">
        <f>INDEX(customer!A$1:I$1001,MATCH(Orders!C809,customer!A$1:A$1001,0),7)</f>
        <v>Ireland</v>
      </c>
      <c r="I809" t="str">
        <f>INDEX(product!$A$1:$G$49,MATCH(Orders!D809,product!$A$1:$A$49,0),2)</f>
        <v>Lib</v>
      </c>
      <c r="J809" t="str">
        <f t="shared" si="48"/>
        <v>Liberica</v>
      </c>
      <c r="K809" s="11" t="str">
        <f>INDEX(product!$A$1:$G$49,MATCH(Orders!D809,product!$A$1:$A$49,0),3)</f>
        <v>D</v>
      </c>
      <c r="L809" t="str">
        <f t="shared" si="49"/>
        <v>Dark</v>
      </c>
      <c r="M809" s="4">
        <f>INDEX(product!$A$1:$G$49,MATCH(Orders!D809,product!$A$1:$A$49,0),4)</f>
        <v>0.5</v>
      </c>
      <c r="N809" s="5">
        <f>INDEX(product!$A$1:$G$49,MATCH(Orders!D809,product!$A$1:$A$49,0),5)</f>
        <v>7.77</v>
      </c>
      <c r="O809" s="5">
        <f t="shared" si="51"/>
        <v>23.31</v>
      </c>
      <c r="P809" s="11">
        <f t="shared" si="50"/>
        <v>0</v>
      </c>
      <c r="Q809" s="11"/>
      <c r="XFD809" s="35" t="s">
        <v>1951</v>
      </c>
    </row>
    <row r="810" spans="1:17 16384:16384" x14ac:dyDescent="0.25">
      <c r="A810" s="1" t="s">
        <v>1581</v>
      </c>
      <c r="B810" s="3">
        <v>43868</v>
      </c>
      <c r="C810" s="1" t="s">
        <v>1582</v>
      </c>
      <c r="D810" t="s">
        <v>23</v>
      </c>
      <c r="E810" s="13">
        <v>5</v>
      </c>
      <c r="F810" t="str">
        <f>INDEX(customer!A$1:I$1001,MATCH(Orders!C810,customer!A$1:A$1001,0),2)</f>
        <v>Allis Wilmore</v>
      </c>
      <c r="G810" s="33" t="str">
        <f>IF(INDEX(customer!A$1:I$1001,MATCH(Orders!C810,customer!A$1:A$1001,0),3)=0,"--",INDEX(customer!A$1:I$1001,MATCH(Orders!C810,customer!A$1:A$1001,0),3))</f>
        <v>--</v>
      </c>
      <c r="H810" t="str">
        <f>INDEX(customer!A$1:I$1001,MATCH(Orders!C810,customer!A$1:A$1001,0),7)</f>
        <v>United States</v>
      </c>
      <c r="I810" t="str">
        <f>INDEX(product!$A$1:$G$49,MATCH(Orders!D810,product!$A$1:$A$49,0),2)</f>
        <v>Rob</v>
      </c>
      <c r="J810" t="str">
        <f t="shared" si="48"/>
        <v>Robusta</v>
      </c>
      <c r="K810" s="11" t="str">
        <f>INDEX(product!$A$1:$G$49,MATCH(Orders!D810,product!$A$1:$A$49,0),3)</f>
        <v>L</v>
      </c>
      <c r="L810" t="str">
        <f t="shared" si="49"/>
        <v>Light</v>
      </c>
      <c r="M810" s="4">
        <f>INDEX(product!$A$1:$G$49,MATCH(Orders!D810,product!$A$1:$A$49,0),4)</f>
        <v>2.5</v>
      </c>
      <c r="N810" s="5">
        <f>INDEX(product!$A$1:$G$49,MATCH(Orders!D810,product!$A$1:$A$49,0),5)</f>
        <v>27.484999999999996</v>
      </c>
      <c r="O810" s="5">
        <f t="shared" si="51"/>
        <v>137.42499999999998</v>
      </c>
      <c r="P810" s="11">
        <f t="shared" si="50"/>
        <v>0</v>
      </c>
      <c r="Q810" s="11"/>
      <c r="XFD810" s="35" t="s">
        <v>1951</v>
      </c>
    </row>
    <row r="811" spans="1:17 16384:16384" x14ac:dyDescent="0.25">
      <c r="A811" s="1" t="s">
        <v>1583</v>
      </c>
      <c r="B811" s="3">
        <v>44235</v>
      </c>
      <c r="C811" s="1" t="s">
        <v>1584</v>
      </c>
      <c r="D811" t="s">
        <v>114</v>
      </c>
      <c r="E811" s="13">
        <v>3</v>
      </c>
      <c r="F811" t="str">
        <f>INDEX(customer!A$1:I$1001,MATCH(Orders!C811,customer!A$1:A$1001,0),2)</f>
        <v>Chaddie Bennie</v>
      </c>
      <c r="G811" s="33" t="str">
        <f>IF(INDEX(customer!A$1:I$1001,MATCH(Orders!C811,customer!A$1:A$1001,0),3)=0,"--",INDEX(customer!A$1:I$1001,MATCH(Orders!C811,customer!A$1:A$1001,0),3))</f>
        <v>--</v>
      </c>
      <c r="H811" t="str">
        <f>INDEX(customer!A$1:I$1001,MATCH(Orders!C811,customer!A$1:A$1001,0),7)</f>
        <v>United States</v>
      </c>
      <c r="I811" t="str">
        <f>INDEX(product!$A$1:$G$49,MATCH(Orders!D811,product!$A$1:$A$49,0),2)</f>
        <v>Rob</v>
      </c>
      <c r="J811" t="str">
        <f t="shared" si="48"/>
        <v>Robusta</v>
      </c>
      <c r="K811" s="11" t="str">
        <f>INDEX(product!$A$1:$G$49,MATCH(Orders!D811,product!$A$1:$A$49,0),3)</f>
        <v>D</v>
      </c>
      <c r="L811" t="str">
        <f t="shared" si="49"/>
        <v>Dark</v>
      </c>
      <c r="M811" s="4">
        <f>INDEX(product!$A$1:$G$49,MATCH(Orders!D811,product!$A$1:$A$49,0),4)</f>
        <v>0.2</v>
      </c>
      <c r="N811" s="5">
        <f>INDEX(product!$A$1:$G$49,MATCH(Orders!D811,product!$A$1:$A$49,0),5)</f>
        <v>2.6849999999999996</v>
      </c>
      <c r="O811" s="5">
        <f t="shared" si="51"/>
        <v>8.0549999999999997</v>
      </c>
      <c r="P811" s="11">
        <f t="shared" si="50"/>
        <v>1</v>
      </c>
      <c r="Q811" s="11"/>
      <c r="XFD811" s="35" t="s">
        <v>1942</v>
      </c>
    </row>
    <row r="812" spans="1:17 16384:16384" x14ac:dyDescent="0.25">
      <c r="A812" s="1" t="s">
        <v>1585</v>
      </c>
      <c r="B812" s="3">
        <v>44054</v>
      </c>
      <c r="C812" s="1" t="s">
        <v>1586</v>
      </c>
      <c r="D812" t="s">
        <v>96</v>
      </c>
      <c r="E812" s="13">
        <v>3</v>
      </c>
      <c r="F812" t="str">
        <f>INDEX(customer!A$1:I$1001,MATCH(Orders!C812,customer!A$1:A$1001,0),2)</f>
        <v>Alberta Balsdone</v>
      </c>
      <c r="G812" s="33" t="str">
        <f>IF(INDEX(customer!A$1:I$1001,MATCH(Orders!C812,customer!A$1:A$1001,0),3)=0,"--",INDEX(customer!A$1:I$1001,MATCH(Orders!C812,customer!A$1:A$1001,0),3))</f>
        <v>abalsdonemi@toplist.cz</v>
      </c>
      <c r="H812" t="str">
        <f>INDEX(customer!A$1:I$1001,MATCH(Orders!C812,customer!A$1:A$1001,0),7)</f>
        <v>United States</v>
      </c>
      <c r="I812" t="str">
        <f>INDEX(product!$A$1:$G$49,MATCH(Orders!D812,product!$A$1:$A$49,0),2)</f>
        <v>Lib</v>
      </c>
      <c r="J812" t="str">
        <f t="shared" si="48"/>
        <v>Liberica</v>
      </c>
      <c r="K812" s="11" t="str">
        <f>INDEX(product!$A$1:$G$49,MATCH(Orders!D812,product!$A$1:$A$49,0),3)</f>
        <v>L</v>
      </c>
      <c r="L812" t="str">
        <f t="shared" si="49"/>
        <v>Light</v>
      </c>
      <c r="M812" s="4">
        <f>INDEX(product!$A$1:$G$49,MATCH(Orders!D812,product!$A$1:$A$49,0),4)</f>
        <v>0.5</v>
      </c>
      <c r="N812" s="5">
        <f>INDEX(product!$A$1:$G$49,MATCH(Orders!D812,product!$A$1:$A$49,0),5)</f>
        <v>9.51</v>
      </c>
      <c r="O812" s="5">
        <f t="shared" si="51"/>
        <v>28.53</v>
      </c>
      <c r="P812" s="11">
        <f t="shared" si="50"/>
        <v>0</v>
      </c>
      <c r="Q812" s="11"/>
      <c r="XFD812" s="35" t="s">
        <v>1951</v>
      </c>
    </row>
    <row r="813" spans="1:17 16384:16384" x14ac:dyDescent="0.25">
      <c r="A813" s="1" t="s">
        <v>1587</v>
      </c>
      <c r="B813" s="3">
        <v>44114</v>
      </c>
      <c r="C813" s="1" t="s">
        <v>1588</v>
      </c>
      <c r="D813" t="s">
        <v>74</v>
      </c>
      <c r="E813" s="13">
        <v>6</v>
      </c>
      <c r="F813" t="str">
        <f>INDEX(customer!A$1:I$1001,MATCH(Orders!C813,customer!A$1:A$1001,0),2)</f>
        <v>Brice Romera</v>
      </c>
      <c r="G813" s="33" t="str">
        <f>IF(INDEX(customer!A$1:I$1001,MATCH(Orders!C813,customer!A$1:A$1001,0),3)=0,"--",INDEX(customer!A$1:I$1001,MATCH(Orders!C813,customer!A$1:A$1001,0),3))</f>
        <v>bromeramj@list-manage.com</v>
      </c>
      <c r="H813" t="str">
        <f>INDEX(customer!A$1:I$1001,MATCH(Orders!C813,customer!A$1:A$1001,0),7)</f>
        <v>Ireland</v>
      </c>
      <c r="I813" t="str">
        <f>INDEX(product!$A$1:$G$49,MATCH(Orders!D813,product!$A$1:$A$49,0),2)</f>
        <v>Ara</v>
      </c>
      <c r="J813" t="str">
        <f t="shared" si="48"/>
        <v>Arabica</v>
      </c>
      <c r="K813" s="11" t="str">
        <f>INDEX(product!$A$1:$G$49,MATCH(Orders!D813,product!$A$1:$A$49,0),3)</f>
        <v>M</v>
      </c>
      <c r="L813" t="str">
        <f t="shared" si="49"/>
        <v>Medium</v>
      </c>
      <c r="M813" s="4">
        <f>INDEX(product!$A$1:$G$49,MATCH(Orders!D813,product!$A$1:$A$49,0),4)</f>
        <v>1</v>
      </c>
      <c r="N813" s="5">
        <f>INDEX(product!$A$1:$G$49,MATCH(Orders!D813,product!$A$1:$A$49,0),5)</f>
        <v>11.25</v>
      </c>
      <c r="O813" s="5">
        <f t="shared" si="51"/>
        <v>67.5</v>
      </c>
      <c r="P813" s="11">
        <f t="shared" si="50"/>
        <v>1</v>
      </c>
      <c r="Q813" s="11"/>
      <c r="XFD813" s="35" t="s">
        <v>1942</v>
      </c>
    </row>
    <row r="814" spans="1:17 16384:16384" x14ac:dyDescent="0.25">
      <c r="A814" s="1" t="s">
        <v>1587</v>
      </c>
      <c r="B814" s="3">
        <v>44114</v>
      </c>
      <c r="C814" s="1" t="s">
        <v>1588</v>
      </c>
      <c r="D814" t="s">
        <v>122</v>
      </c>
      <c r="E814" s="13">
        <v>6</v>
      </c>
      <c r="F814" t="str">
        <f>INDEX(customer!A$1:I$1001,MATCH(Orders!C814,customer!A$1:A$1001,0),2)</f>
        <v>Brice Romera</v>
      </c>
      <c r="G814" s="33" t="str">
        <f>IF(INDEX(customer!A$1:I$1001,MATCH(Orders!C814,customer!A$1:A$1001,0),3)=0,"--",INDEX(customer!A$1:I$1001,MATCH(Orders!C814,customer!A$1:A$1001,0),3))</f>
        <v>bromeramj@list-manage.com</v>
      </c>
      <c r="H814" t="str">
        <f>INDEX(customer!A$1:I$1001,MATCH(Orders!C814,customer!A$1:A$1001,0),7)</f>
        <v>Ireland</v>
      </c>
      <c r="I814" t="str">
        <f>INDEX(product!$A$1:$G$49,MATCH(Orders!D814,product!$A$1:$A$49,0),2)</f>
        <v>Lib</v>
      </c>
      <c r="J814" t="str">
        <f t="shared" si="48"/>
        <v>Liberica</v>
      </c>
      <c r="K814" s="11" t="str">
        <f>INDEX(product!$A$1:$G$49,MATCH(Orders!D814,product!$A$1:$A$49,0),3)</f>
        <v>D</v>
      </c>
      <c r="L814" t="str">
        <f t="shared" si="49"/>
        <v>Dark</v>
      </c>
      <c r="M814" s="4">
        <f>INDEX(product!$A$1:$G$49,MATCH(Orders!D814,product!$A$1:$A$49,0),4)</f>
        <v>2.5</v>
      </c>
      <c r="N814" s="5">
        <f>INDEX(product!$A$1:$G$49,MATCH(Orders!D814,product!$A$1:$A$49,0),5)</f>
        <v>29.784999999999997</v>
      </c>
      <c r="O814" s="5">
        <f t="shared" si="51"/>
        <v>178.70999999999998</v>
      </c>
      <c r="P814" s="11">
        <f t="shared" si="50"/>
        <v>1</v>
      </c>
      <c r="Q814" s="11"/>
      <c r="XFD814" s="35" t="s">
        <v>1942</v>
      </c>
    </row>
    <row r="815" spans="1:17 16384:16384" x14ac:dyDescent="0.25">
      <c r="A815" s="1" t="s">
        <v>1589</v>
      </c>
      <c r="B815" s="3">
        <v>44173</v>
      </c>
      <c r="C815" s="1" t="s">
        <v>1590</v>
      </c>
      <c r="D815" t="s">
        <v>125</v>
      </c>
      <c r="E815" s="13">
        <v>1</v>
      </c>
      <c r="F815" t="str">
        <f>INDEX(customer!A$1:I$1001,MATCH(Orders!C815,customer!A$1:A$1001,0),2)</f>
        <v>Conchita Bryde</v>
      </c>
      <c r="G815" s="33" t="str">
        <f>IF(INDEX(customer!A$1:I$1001,MATCH(Orders!C815,customer!A$1:A$1001,0),3)=0,"--",INDEX(customer!A$1:I$1001,MATCH(Orders!C815,customer!A$1:A$1001,0),3))</f>
        <v>cbrydeml@tuttocitta.it</v>
      </c>
      <c r="H815" t="str">
        <f>INDEX(customer!A$1:I$1001,MATCH(Orders!C815,customer!A$1:A$1001,0),7)</f>
        <v>United States</v>
      </c>
      <c r="I815" t="str">
        <f>INDEX(product!$A$1:$G$49,MATCH(Orders!D815,product!$A$1:$A$49,0),2)</f>
        <v>Exc</v>
      </c>
      <c r="J815" t="str">
        <f t="shared" si="48"/>
        <v>Excelsa</v>
      </c>
      <c r="K815" s="11" t="str">
        <f>INDEX(product!$A$1:$G$49,MATCH(Orders!D815,product!$A$1:$A$49,0),3)</f>
        <v>M</v>
      </c>
      <c r="L815" t="str">
        <f t="shared" si="49"/>
        <v>Medium</v>
      </c>
      <c r="M815" s="4">
        <f>INDEX(product!$A$1:$G$49,MATCH(Orders!D815,product!$A$1:$A$49,0),4)</f>
        <v>2.5</v>
      </c>
      <c r="N815" s="5">
        <f>INDEX(product!$A$1:$G$49,MATCH(Orders!D815,product!$A$1:$A$49,0),5)</f>
        <v>31.624999999999996</v>
      </c>
      <c r="O815" s="5">
        <f t="shared" si="51"/>
        <v>31.624999999999996</v>
      </c>
      <c r="P815" s="11">
        <f t="shared" si="50"/>
        <v>1</v>
      </c>
      <c r="Q815" s="11"/>
      <c r="XFD815" s="35" t="s">
        <v>1942</v>
      </c>
    </row>
    <row r="816" spans="1:17 16384:16384" x14ac:dyDescent="0.25">
      <c r="A816" s="1" t="s">
        <v>1591</v>
      </c>
      <c r="B816" s="3">
        <v>43573</v>
      </c>
      <c r="C816" s="1" t="s">
        <v>1592</v>
      </c>
      <c r="D816" t="s">
        <v>267</v>
      </c>
      <c r="E816" s="13">
        <v>2</v>
      </c>
      <c r="F816" t="str">
        <f>INDEX(customer!A$1:I$1001,MATCH(Orders!C816,customer!A$1:A$1001,0),2)</f>
        <v>Silvanus Enefer</v>
      </c>
      <c r="G816" s="33" t="str">
        <f>IF(INDEX(customer!A$1:I$1001,MATCH(Orders!C816,customer!A$1:A$1001,0),3)=0,"--",INDEX(customer!A$1:I$1001,MATCH(Orders!C816,customer!A$1:A$1001,0),3))</f>
        <v>senefermm@blog.com</v>
      </c>
      <c r="H816" t="str">
        <f>INDEX(customer!A$1:I$1001,MATCH(Orders!C816,customer!A$1:A$1001,0),7)</f>
        <v>United States</v>
      </c>
      <c r="I816" t="str">
        <f>INDEX(product!$A$1:$G$49,MATCH(Orders!D816,product!$A$1:$A$49,0),2)</f>
        <v>Exc</v>
      </c>
      <c r="J816" t="str">
        <f t="shared" si="48"/>
        <v>Excelsa</v>
      </c>
      <c r="K816" s="11" t="str">
        <f>INDEX(product!$A$1:$G$49,MATCH(Orders!D816,product!$A$1:$A$49,0),3)</f>
        <v>L</v>
      </c>
      <c r="L816" t="str">
        <f t="shared" si="49"/>
        <v>Light</v>
      </c>
      <c r="M816" s="4">
        <f>INDEX(product!$A$1:$G$49,MATCH(Orders!D816,product!$A$1:$A$49,0),4)</f>
        <v>0.2</v>
      </c>
      <c r="N816" s="5">
        <f>INDEX(product!$A$1:$G$49,MATCH(Orders!D816,product!$A$1:$A$49,0),5)</f>
        <v>4.4550000000000001</v>
      </c>
      <c r="O816" s="5">
        <f t="shared" si="51"/>
        <v>8.91</v>
      </c>
      <c r="P816" s="11">
        <f t="shared" si="50"/>
        <v>0</v>
      </c>
      <c r="Q816" s="11"/>
      <c r="XFD816" s="35" t="s">
        <v>1951</v>
      </c>
    </row>
    <row r="817" spans="1:17 16384:16384" x14ac:dyDescent="0.25">
      <c r="A817" s="1" t="s">
        <v>1593</v>
      </c>
      <c r="B817" s="3">
        <v>44200</v>
      </c>
      <c r="C817" s="1" t="s">
        <v>1594</v>
      </c>
      <c r="D817" t="s">
        <v>35</v>
      </c>
      <c r="E817" s="13">
        <v>6</v>
      </c>
      <c r="F817" t="str">
        <f>INDEX(customer!A$1:I$1001,MATCH(Orders!C817,customer!A$1:A$1001,0),2)</f>
        <v>Lenci Haggerstone</v>
      </c>
      <c r="G817" s="33" t="str">
        <f>IF(INDEX(customer!A$1:I$1001,MATCH(Orders!C817,customer!A$1:A$1001,0),3)=0,"--",INDEX(customer!A$1:I$1001,MATCH(Orders!C817,customer!A$1:A$1001,0),3))</f>
        <v>lhaggerstonemn@independent.co.uk</v>
      </c>
      <c r="H817" t="str">
        <f>INDEX(customer!A$1:I$1001,MATCH(Orders!C817,customer!A$1:A$1001,0),7)</f>
        <v>United States</v>
      </c>
      <c r="I817" t="str">
        <f>INDEX(product!$A$1:$G$49,MATCH(Orders!D817,product!$A$1:$A$49,0),2)</f>
        <v>Rob</v>
      </c>
      <c r="J817" t="str">
        <f t="shared" si="48"/>
        <v>Robusta</v>
      </c>
      <c r="K817" s="11" t="str">
        <f>INDEX(product!$A$1:$G$49,MATCH(Orders!D817,product!$A$1:$A$49,0),3)</f>
        <v>M</v>
      </c>
      <c r="L817" t="str">
        <f t="shared" si="49"/>
        <v>Medium</v>
      </c>
      <c r="M817" s="4">
        <f>INDEX(product!$A$1:$G$49,MATCH(Orders!D817,product!$A$1:$A$49,0),4)</f>
        <v>0.5</v>
      </c>
      <c r="N817" s="5">
        <f>INDEX(product!$A$1:$G$49,MATCH(Orders!D817,product!$A$1:$A$49,0),5)</f>
        <v>5.97</v>
      </c>
      <c r="O817" s="5">
        <f t="shared" si="51"/>
        <v>35.82</v>
      </c>
      <c r="P817" s="11">
        <f t="shared" si="50"/>
        <v>0</v>
      </c>
      <c r="Q817" s="11"/>
      <c r="XFD817" s="35" t="s">
        <v>1951</v>
      </c>
    </row>
    <row r="818" spans="1:17 16384:16384" x14ac:dyDescent="0.25">
      <c r="A818" s="1" t="s">
        <v>1595</v>
      </c>
      <c r="B818" s="3">
        <v>43534</v>
      </c>
      <c r="C818" s="1" t="s">
        <v>1596</v>
      </c>
      <c r="D818" t="s">
        <v>96</v>
      </c>
      <c r="E818" s="13">
        <v>4</v>
      </c>
      <c r="F818" t="str">
        <f>INDEX(customer!A$1:I$1001,MATCH(Orders!C818,customer!A$1:A$1001,0),2)</f>
        <v>Marvin Gundry</v>
      </c>
      <c r="G818" s="33" t="str">
        <f>IF(INDEX(customer!A$1:I$1001,MATCH(Orders!C818,customer!A$1:A$1001,0),3)=0,"--",INDEX(customer!A$1:I$1001,MATCH(Orders!C818,customer!A$1:A$1001,0),3))</f>
        <v>mgundrymo@omniture.com</v>
      </c>
      <c r="H818" t="str">
        <f>INDEX(customer!A$1:I$1001,MATCH(Orders!C818,customer!A$1:A$1001,0),7)</f>
        <v>Ireland</v>
      </c>
      <c r="I818" t="str">
        <f>INDEX(product!$A$1:$G$49,MATCH(Orders!D818,product!$A$1:$A$49,0),2)</f>
        <v>Lib</v>
      </c>
      <c r="J818" t="str">
        <f t="shared" si="48"/>
        <v>Liberica</v>
      </c>
      <c r="K818" s="11" t="str">
        <f>INDEX(product!$A$1:$G$49,MATCH(Orders!D818,product!$A$1:$A$49,0),3)</f>
        <v>L</v>
      </c>
      <c r="L818" t="str">
        <f t="shared" si="49"/>
        <v>Light</v>
      </c>
      <c r="M818" s="4">
        <f>INDEX(product!$A$1:$G$49,MATCH(Orders!D818,product!$A$1:$A$49,0),4)</f>
        <v>0.5</v>
      </c>
      <c r="N818" s="5">
        <f>INDEX(product!$A$1:$G$49,MATCH(Orders!D818,product!$A$1:$A$49,0),5)</f>
        <v>9.51</v>
      </c>
      <c r="O818" s="5">
        <f t="shared" si="51"/>
        <v>38.04</v>
      </c>
      <c r="P818" s="11">
        <f t="shared" si="50"/>
        <v>0</v>
      </c>
      <c r="Q818" s="11"/>
      <c r="XFD818" s="35" t="s">
        <v>1951</v>
      </c>
    </row>
    <row r="819" spans="1:17 16384:16384" x14ac:dyDescent="0.25">
      <c r="A819" s="1" t="s">
        <v>1597</v>
      </c>
      <c r="B819" s="3">
        <v>43798</v>
      </c>
      <c r="C819" s="1" t="s">
        <v>1598</v>
      </c>
      <c r="D819" t="s">
        <v>136</v>
      </c>
      <c r="E819" s="13">
        <v>2</v>
      </c>
      <c r="F819" t="str">
        <f>INDEX(customer!A$1:I$1001,MATCH(Orders!C819,customer!A$1:A$1001,0),2)</f>
        <v>Bayard Wellan</v>
      </c>
      <c r="G819" s="33" t="str">
        <f>IF(INDEX(customer!A$1:I$1001,MATCH(Orders!C819,customer!A$1:A$1001,0),3)=0,"--",INDEX(customer!A$1:I$1001,MATCH(Orders!C819,customer!A$1:A$1001,0),3))</f>
        <v>bwellanmp@cafepress.com</v>
      </c>
      <c r="H819" t="str">
        <f>INDEX(customer!A$1:I$1001,MATCH(Orders!C819,customer!A$1:A$1001,0),7)</f>
        <v>United States</v>
      </c>
      <c r="I819" t="str">
        <f>INDEX(product!$A$1:$G$49,MATCH(Orders!D819,product!$A$1:$A$49,0),2)</f>
        <v>Lib</v>
      </c>
      <c r="J819" t="str">
        <f t="shared" si="48"/>
        <v>Liberica</v>
      </c>
      <c r="K819" s="11" t="str">
        <f>INDEX(product!$A$1:$G$49,MATCH(Orders!D819,product!$A$1:$A$49,0),3)</f>
        <v>D</v>
      </c>
      <c r="L819" t="str">
        <f t="shared" si="49"/>
        <v>Dark</v>
      </c>
      <c r="M819" s="4">
        <f>INDEX(product!$A$1:$G$49,MATCH(Orders!D819,product!$A$1:$A$49,0),4)</f>
        <v>0.5</v>
      </c>
      <c r="N819" s="5">
        <f>INDEX(product!$A$1:$G$49,MATCH(Orders!D819,product!$A$1:$A$49,0),5)</f>
        <v>7.77</v>
      </c>
      <c r="O819" s="5">
        <f t="shared" si="51"/>
        <v>15.54</v>
      </c>
      <c r="P819" s="11">
        <f t="shared" si="50"/>
        <v>0</v>
      </c>
      <c r="Q819" s="11"/>
      <c r="XFD819" s="35" t="s">
        <v>1951</v>
      </c>
    </row>
    <row r="820" spans="1:17 16384:16384" x14ac:dyDescent="0.25">
      <c r="A820" s="1" t="s">
        <v>1599</v>
      </c>
      <c r="B820" s="3">
        <v>44761</v>
      </c>
      <c r="C820" s="1" t="s">
        <v>1582</v>
      </c>
      <c r="D820" t="s">
        <v>145</v>
      </c>
      <c r="E820" s="13">
        <v>5</v>
      </c>
      <c r="F820" t="str">
        <f>INDEX(customer!A$1:I$1001,MATCH(Orders!C820,customer!A$1:A$1001,0),2)</f>
        <v>Allis Wilmore</v>
      </c>
      <c r="G820" s="33" t="str">
        <f>IF(INDEX(customer!A$1:I$1001,MATCH(Orders!C820,customer!A$1:A$1001,0),3)=0,"--",INDEX(customer!A$1:I$1001,MATCH(Orders!C820,customer!A$1:A$1001,0),3))</f>
        <v>--</v>
      </c>
      <c r="H820" t="str">
        <f>INDEX(customer!A$1:I$1001,MATCH(Orders!C820,customer!A$1:A$1001,0),7)</f>
        <v>United States</v>
      </c>
      <c r="I820" t="str">
        <f>INDEX(product!$A$1:$G$49,MATCH(Orders!D820,product!$A$1:$A$49,0),2)</f>
        <v>Lib</v>
      </c>
      <c r="J820" t="str">
        <f t="shared" si="48"/>
        <v>Liberica</v>
      </c>
      <c r="K820" s="11" t="str">
        <f>INDEX(product!$A$1:$G$49,MATCH(Orders!D820,product!$A$1:$A$49,0),3)</f>
        <v>L</v>
      </c>
      <c r="L820" t="str">
        <f t="shared" si="49"/>
        <v>Light</v>
      </c>
      <c r="M820" s="4">
        <f>INDEX(product!$A$1:$G$49,MATCH(Orders!D820,product!$A$1:$A$49,0),4)</f>
        <v>1</v>
      </c>
      <c r="N820" s="5">
        <f>INDEX(product!$A$1:$G$49,MATCH(Orders!D820,product!$A$1:$A$49,0),5)</f>
        <v>15.85</v>
      </c>
      <c r="O820" s="5">
        <f t="shared" si="51"/>
        <v>79.25</v>
      </c>
      <c r="P820" s="11">
        <f t="shared" si="50"/>
        <v>0</v>
      </c>
      <c r="Q820" s="11"/>
      <c r="XFD820" s="35" t="s">
        <v>1951</v>
      </c>
    </row>
    <row r="821" spans="1:17 16384:16384" x14ac:dyDescent="0.25">
      <c r="A821" s="1" t="s">
        <v>1600</v>
      </c>
      <c r="B821" s="3">
        <v>44008</v>
      </c>
      <c r="C821" s="1" t="s">
        <v>1601</v>
      </c>
      <c r="D821" t="s">
        <v>32</v>
      </c>
      <c r="E821" s="13">
        <v>1</v>
      </c>
      <c r="F821" t="str">
        <f>INDEX(customer!A$1:I$1001,MATCH(Orders!C821,customer!A$1:A$1001,0),2)</f>
        <v>Caddric Atcheson</v>
      </c>
      <c r="G821" s="33" t="str">
        <f>IF(INDEX(customer!A$1:I$1001,MATCH(Orders!C821,customer!A$1:A$1001,0),3)=0,"--",INDEX(customer!A$1:I$1001,MATCH(Orders!C821,customer!A$1:A$1001,0),3))</f>
        <v>catchesonmr@xinhuanet.com</v>
      </c>
      <c r="H821" t="str">
        <f>INDEX(customer!A$1:I$1001,MATCH(Orders!C821,customer!A$1:A$1001,0),7)</f>
        <v>United States</v>
      </c>
      <c r="I821" t="str">
        <f>INDEX(product!$A$1:$G$49,MATCH(Orders!D821,product!$A$1:$A$49,0),2)</f>
        <v>Lib</v>
      </c>
      <c r="J821" t="str">
        <f t="shared" si="48"/>
        <v>Liberica</v>
      </c>
      <c r="K821" s="11" t="str">
        <f>INDEX(product!$A$1:$G$49,MATCH(Orders!D821,product!$A$1:$A$49,0),3)</f>
        <v>L</v>
      </c>
      <c r="L821" t="str">
        <f t="shared" si="49"/>
        <v>Light</v>
      </c>
      <c r="M821" s="4">
        <f>INDEX(product!$A$1:$G$49,MATCH(Orders!D821,product!$A$1:$A$49,0),4)</f>
        <v>0.2</v>
      </c>
      <c r="N821" s="5">
        <f>INDEX(product!$A$1:$G$49,MATCH(Orders!D821,product!$A$1:$A$49,0),5)</f>
        <v>4.7549999999999999</v>
      </c>
      <c r="O821" s="5">
        <f t="shared" si="51"/>
        <v>4.7549999999999999</v>
      </c>
      <c r="P821" s="11">
        <f t="shared" si="50"/>
        <v>1</v>
      </c>
      <c r="Q821" s="11"/>
      <c r="XFD821" s="35" t="s">
        <v>1942</v>
      </c>
    </row>
    <row r="822" spans="1:17 16384:16384" x14ac:dyDescent="0.25">
      <c r="A822" s="1" t="s">
        <v>1602</v>
      </c>
      <c r="B822" s="3">
        <v>43510</v>
      </c>
      <c r="C822" s="1" t="s">
        <v>1603</v>
      </c>
      <c r="D822" t="s">
        <v>22</v>
      </c>
      <c r="E822" s="13">
        <v>4</v>
      </c>
      <c r="F822" t="str">
        <f>INDEX(customer!A$1:I$1001,MATCH(Orders!C822,customer!A$1:A$1001,0),2)</f>
        <v>Eustace Stenton</v>
      </c>
      <c r="G822" s="33" t="str">
        <f>IF(INDEX(customer!A$1:I$1001,MATCH(Orders!C822,customer!A$1:A$1001,0),3)=0,"--",INDEX(customer!A$1:I$1001,MATCH(Orders!C822,customer!A$1:A$1001,0),3))</f>
        <v>estentonms@google.it</v>
      </c>
      <c r="H822" t="str">
        <f>INDEX(customer!A$1:I$1001,MATCH(Orders!C822,customer!A$1:A$1001,0),7)</f>
        <v>United States</v>
      </c>
      <c r="I822" t="str">
        <f>INDEX(product!$A$1:$G$49,MATCH(Orders!D822,product!$A$1:$A$49,0),2)</f>
        <v>Exc</v>
      </c>
      <c r="J822" t="str">
        <f t="shared" si="48"/>
        <v>Excelsa</v>
      </c>
      <c r="K822" s="11" t="str">
        <f>INDEX(product!$A$1:$G$49,MATCH(Orders!D822,product!$A$1:$A$49,0),3)</f>
        <v>M</v>
      </c>
      <c r="L822" t="str">
        <f t="shared" si="49"/>
        <v>Medium</v>
      </c>
      <c r="M822" s="4">
        <f>INDEX(product!$A$1:$G$49,MATCH(Orders!D822,product!$A$1:$A$49,0),4)</f>
        <v>1</v>
      </c>
      <c r="N822" s="5">
        <f>INDEX(product!$A$1:$G$49,MATCH(Orders!D822,product!$A$1:$A$49,0),5)</f>
        <v>13.75</v>
      </c>
      <c r="O822" s="5">
        <f t="shared" si="51"/>
        <v>55</v>
      </c>
      <c r="P822" s="11">
        <f t="shared" si="50"/>
        <v>1</v>
      </c>
      <c r="Q822" s="11"/>
      <c r="XFD822" s="35" t="s">
        <v>1942</v>
      </c>
    </row>
    <row r="823" spans="1:17 16384:16384" x14ac:dyDescent="0.25">
      <c r="A823" s="1" t="s">
        <v>1604</v>
      </c>
      <c r="B823" s="3">
        <v>44144</v>
      </c>
      <c r="C823" s="1" t="s">
        <v>1605</v>
      </c>
      <c r="D823" t="s">
        <v>159</v>
      </c>
      <c r="E823" s="13">
        <v>5</v>
      </c>
      <c r="F823" t="str">
        <f>INDEX(customer!A$1:I$1001,MATCH(Orders!C823,customer!A$1:A$1001,0),2)</f>
        <v>Ericka Tripp</v>
      </c>
      <c r="G823" s="33" t="str">
        <f>IF(INDEX(customer!A$1:I$1001,MATCH(Orders!C823,customer!A$1:A$1001,0),3)=0,"--",INDEX(customer!A$1:I$1001,MATCH(Orders!C823,customer!A$1:A$1001,0),3))</f>
        <v>etrippmt@wp.com</v>
      </c>
      <c r="H823" t="str">
        <f>INDEX(customer!A$1:I$1001,MATCH(Orders!C823,customer!A$1:A$1001,0),7)</f>
        <v>United States</v>
      </c>
      <c r="I823" t="str">
        <f>INDEX(product!$A$1:$G$49,MATCH(Orders!D823,product!$A$1:$A$49,0),2)</f>
        <v>Rob</v>
      </c>
      <c r="J823" t="str">
        <f t="shared" si="48"/>
        <v>Robusta</v>
      </c>
      <c r="K823" s="11" t="str">
        <f>INDEX(product!$A$1:$G$49,MATCH(Orders!D823,product!$A$1:$A$49,0),3)</f>
        <v>D</v>
      </c>
      <c r="L823" t="str">
        <f t="shared" si="49"/>
        <v>Dark</v>
      </c>
      <c r="M823" s="4">
        <f>INDEX(product!$A$1:$G$49,MATCH(Orders!D823,product!$A$1:$A$49,0),4)</f>
        <v>0.5</v>
      </c>
      <c r="N823" s="5">
        <f>INDEX(product!$A$1:$G$49,MATCH(Orders!D823,product!$A$1:$A$49,0),5)</f>
        <v>5.3699999999999992</v>
      </c>
      <c r="O823" s="5">
        <f t="shared" si="51"/>
        <v>26.849999999999994</v>
      </c>
      <c r="P823" s="11">
        <f t="shared" si="50"/>
        <v>0</v>
      </c>
      <c r="Q823" s="11"/>
      <c r="XFD823" s="35" t="s">
        <v>1951</v>
      </c>
    </row>
    <row r="824" spans="1:17 16384:16384" x14ac:dyDescent="0.25">
      <c r="A824" s="1" t="s">
        <v>1606</v>
      </c>
      <c r="B824" s="3">
        <v>43585</v>
      </c>
      <c r="C824" s="1" t="s">
        <v>1607</v>
      </c>
      <c r="D824" t="s">
        <v>43</v>
      </c>
      <c r="E824" s="13">
        <v>4</v>
      </c>
      <c r="F824" t="str">
        <f>INDEX(customer!A$1:I$1001,MATCH(Orders!C824,customer!A$1:A$1001,0),2)</f>
        <v>Lyndsey MacManus</v>
      </c>
      <c r="G824" s="33" t="str">
        <f>IF(INDEX(customer!A$1:I$1001,MATCH(Orders!C824,customer!A$1:A$1001,0),3)=0,"--",INDEX(customer!A$1:I$1001,MATCH(Orders!C824,customer!A$1:A$1001,0),3))</f>
        <v>lmacmanusmu@imdb.com</v>
      </c>
      <c r="H824" t="str">
        <f>INDEX(customer!A$1:I$1001,MATCH(Orders!C824,customer!A$1:A$1001,0),7)</f>
        <v>United States</v>
      </c>
      <c r="I824" t="str">
        <f>INDEX(product!$A$1:$G$49,MATCH(Orders!D824,product!$A$1:$A$49,0),2)</f>
        <v>Exc</v>
      </c>
      <c r="J824" t="str">
        <f t="shared" si="48"/>
        <v>Excelsa</v>
      </c>
      <c r="K824" s="11" t="str">
        <f>INDEX(product!$A$1:$G$49,MATCH(Orders!D824,product!$A$1:$A$49,0),3)</f>
        <v>L</v>
      </c>
      <c r="L824" t="str">
        <f t="shared" si="49"/>
        <v>Light</v>
      </c>
      <c r="M824" s="4">
        <f>INDEX(product!$A$1:$G$49,MATCH(Orders!D824,product!$A$1:$A$49,0),4)</f>
        <v>2.5</v>
      </c>
      <c r="N824" s="5">
        <f>INDEX(product!$A$1:$G$49,MATCH(Orders!D824,product!$A$1:$A$49,0),5)</f>
        <v>34.154999999999994</v>
      </c>
      <c r="O824" s="5">
        <f t="shared" si="51"/>
        <v>136.61999999999998</v>
      </c>
      <c r="P824" s="11">
        <f t="shared" si="50"/>
        <v>0</v>
      </c>
      <c r="Q824" s="11"/>
      <c r="XFD824" s="35" t="s">
        <v>1951</v>
      </c>
    </row>
    <row r="825" spans="1:17 16384:16384" x14ac:dyDescent="0.25">
      <c r="A825" s="1" t="s">
        <v>1608</v>
      </c>
      <c r="B825" s="3">
        <v>44134</v>
      </c>
      <c r="C825" s="1" t="s">
        <v>1609</v>
      </c>
      <c r="D825" t="s">
        <v>145</v>
      </c>
      <c r="E825" s="13">
        <v>3</v>
      </c>
      <c r="F825" t="str">
        <f>INDEX(customer!A$1:I$1001,MATCH(Orders!C825,customer!A$1:A$1001,0),2)</f>
        <v>Tess Benediktovich</v>
      </c>
      <c r="G825" s="33" t="str">
        <f>IF(INDEX(customer!A$1:I$1001,MATCH(Orders!C825,customer!A$1:A$1001,0),3)=0,"--",INDEX(customer!A$1:I$1001,MATCH(Orders!C825,customer!A$1:A$1001,0),3))</f>
        <v>tbenediktovichmv@ebay.com</v>
      </c>
      <c r="H825" t="str">
        <f>INDEX(customer!A$1:I$1001,MATCH(Orders!C825,customer!A$1:A$1001,0),7)</f>
        <v>United States</v>
      </c>
      <c r="I825" t="str">
        <f>INDEX(product!$A$1:$G$49,MATCH(Orders!D825,product!$A$1:$A$49,0),2)</f>
        <v>Lib</v>
      </c>
      <c r="J825" t="str">
        <f t="shared" si="48"/>
        <v>Liberica</v>
      </c>
      <c r="K825" s="11" t="str">
        <f>INDEX(product!$A$1:$G$49,MATCH(Orders!D825,product!$A$1:$A$49,0),3)</f>
        <v>L</v>
      </c>
      <c r="L825" t="str">
        <f t="shared" si="49"/>
        <v>Light</v>
      </c>
      <c r="M825" s="4">
        <f>INDEX(product!$A$1:$G$49,MATCH(Orders!D825,product!$A$1:$A$49,0),4)</f>
        <v>1</v>
      </c>
      <c r="N825" s="5">
        <f>INDEX(product!$A$1:$G$49,MATCH(Orders!D825,product!$A$1:$A$49,0),5)</f>
        <v>15.85</v>
      </c>
      <c r="O825" s="5">
        <f t="shared" si="51"/>
        <v>47.55</v>
      </c>
      <c r="P825" s="11">
        <f t="shared" si="50"/>
        <v>1</v>
      </c>
      <c r="Q825" s="11"/>
      <c r="XFD825" s="35" t="s">
        <v>1942</v>
      </c>
    </row>
    <row r="826" spans="1:17 16384:16384" x14ac:dyDescent="0.25">
      <c r="A826" s="1" t="s">
        <v>1610</v>
      </c>
      <c r="B826" s="3">
        <v>43781</v>
      </c>
      <c r="C826" s="1" t="s">
        <v>1611</v>
      </c>
      <c r="D826" t="s">
        <v>57</v>
      </c>
      <c r="E826" s="13">
        <v>5</v>
      </c>
      <c r="F826" t="str">
        <f>INDEX(customer!A$1:I$1001,MATCH(Orders!C826,customer!A$1:A$1001,0),2)</f>
        <v>Correy Bourner</v>
      </c>
      <c r="G826" s="33" t="str">
        <f>IF(INDEX(customer!A$1:I$1001,MATCH(Orders!C826,customer!A$1:A$1001,0),3)=0,"--",INDEX(customer!A$1:I$1001,MATCH(Orders!C826,customer!A$1:A$1001,0),3))</f>
        <v>cbournermw@chronoengine.com</v>
      </c>
      <c r="H826" t="str">
        <f>INDEX(customer!A$1:I$1001,MATCH(Orders!C826,customer!A$1:A$1001,0),7)</f>
        <v>United States</v>
      </c>
      <c r="I826" t="str">
        <f>INDEX(product!$A$1:$G$49,MATCH(Orders!D826,product!$A$1:$A$49,0),2)</f>
        <v>Ara</v>
      </c>
      <c r="J826" t="str">
        <f t="shared" si="48"/>
        <v>Arabica</v>
      </c>
      <c r="K826" s="11" t="str">
        <f>INDEX(product!$A$1:$G$49,MATCH(Orders!D826,product!$A$1:$A$49,0),3)</f>
        <v>M</v>
      </c>
      <c r="L826" t="str">
        <f t="shared" si="49"/>
        <v>Medium</v>
      </c>
      <c r="M826" s="4">
        <f>INDEX(product!$A$1:$G$49,MATCH(Orders!D826,product!$A$1:$A$49,0),4)</f>
        <v>0.2</v>
      </c>
      <c r="N826" s="5">
        <f>INDEX(product!$A$1:$G$49,MATCH(Orders!D826,product!$A$1:$A$49,0),5)</f>
        <v>3.375</v>
      </c>
      <c r="O826" s="5">
        <f t="shared" si="51"/>
        <v>16.875</v>
      </c>
      <c r="P826" s="11">
        <f t="shared" si="50"/>
        <v>1</v>
      </c>
      <c r="Q826" s="11"/>
      <c r="XFD826" s="35" t="s">
        <v>1942</v>
      </c>
    </row>
    <row r="827" spans="1:17 16384:16384" x14ac:dyDescent="0.25">
      <c r="A827" s="1" t="s">
        <v>1612</v>
      </c>
      <c r="B827" s="3">
        <v>44603</v>
      </c>
      <c r="C827" s="1" t="s">
        <v>1613</v>
      </c>
      <c r="D827" t="s">
        <v>40</v>
      </c>
      <c r="E827" s="13">
        <v>3</v>
      </c>
      <c r="F827" t="str">
        <f>INDEX(customer!A$1:I$1001,MATCH(Orders!C827,customer!A$1:A$1001,0),2)</f>
        <v>Odelia Skerme</v>
      </c>
      <c r="G827" s="33" t="str">
        <f>IF(INDEX(customer!A$1:I$1001,MATCH(Orders!C827,customer!A$1:A$1001,0),3)=0,"--",INDEX(customer!A$1:I$1001,MATCH(Orders!C827,customer!A$1:A$1001,0),3))</f>
        <v>oskermen3@hatena.ne.jp</v>
      </c>
      <c r="H827" t="str">
        <f>INDEX(customer!A$1:I$1001,MATCH(Orders!C827,customer!A$1:A$1001,0),7)</f>
        <v>United States</v>
      </c>
      <c r="I827" t="str">
        <f>INDEX(product!$A$1:$G$49,MATCH(Orders!D827,product!$A$1:$A$49,0),2)</f>
        <v>Ara</v>
      </c>
      <c r="J827" t="str">
        <f t="shared" si="48"/>
        <v>Arabica</v>
      </c>
      <c r="K827" s="11" t="str">
        <f>INDEX(product!$A$1:$G$49,MATCH(Orders!D827,product!$A$1:$A$49,0),3)</f>
        <v>D</v>
      </c>
      <c r="L827" t="str">
        <f t="shared" si="49"/>
        <v>Dark</v>
      </c>
      <c r="M827" s="4">
        <f>INDEX(product!$A$1:$G$49,MATCH(Orders!D827,product!$A$1:$A$49,0),4)</f>
        <v>1</v>
      </c>
      <c r="N827" s="5">
        <f>INDEX(product!$A$1:$G$49,MATCH(Orders!D827,product!$A$1:$A$49,0),5)</f>
        <v>9.9499999999999993</v>
      </c>
      <c r="O827" s="5">
        <f t="shared" si="51"/>
        <v>29.849999999999998</v>
      </c>
      <c r="P827" s="11">
        <f t="shared" si="50"/>
        <v>1</v>
      </c>
      <c r="Q827" s="11"/>
      <c r="XFD827" s="35" t="s">
        <v>1942</v>
      </c>
    </row>
    <row r="828" spans="1:17 16384:16384" x14ac:dyDescent="0.25">
      <c r="A828" s="1" t="s">
        <v>1614</v>
      </c>
      <c r="B828" s="3">
        <v>44283</v>
      </c>
      <c r="C828" s="1" t="s">
        <v>1615</v>
      </c>
      <c r="D828" t="s">
        <v>16</v>
      </c>
      <c r="E828" s="13">
        <v>5</v>
      </c>
      <c r="F828" t="str">
        <f>INDEX(customer!A$1:I$1001,MATCH(Orders!C828,customer!A$1:A$1001,0),2)</f>
        <v>Kandy Heddan</v>
      </c>
      <c r="G828" s="33" t="str">
        <f>IF(INDEX(customer!A$1:I$1001,MATCH(Orders!C828,customer!A$1:A$1001,0),3)=0,"--",INDEX(customer!A$1:I$1001,MATCH(Orders!C828,customer!A$1:A$1001,0),3))</f>
        <v>kheddanmy@icq.com</v>
      </c>
      <c r="H828" t="str">
        <f>INDEX(customer!A$1:I$1001,MATCH(Orders!C828,customer!A$1:A$1001,0),7)</f>
        <v>United States</v>
      </c>
      <c r="I828" t="str">
        <f>INDEX(product!$A$1:$G$49,MATCH(Orders!D828,product!$A$1:$A$49,0),2)</f>
        <v>Exc</v>
      </c>
      <c r="J828" t="str">
        <f t="shared" si="48"/>
        <v>Excelsa</v>
      </c>
      <c r="K828" s="11" t="str">
        <f>INDEX(product!$A$1:$G$49,MATCH(Orders!D828,product!$A$1:$A$49,0),3)</f>
        <v>M</v>
      </c>
      <c r="L828" t="str">
        <f t="shared" si="49"/>
        <v>Medium</v>
      </c>
      <c r="M828" s="4">
        <f>INDEX(product!$A$1:$G$49,MATCH(Orders!D828,product!$A$1:$A$49,0),4)</f>
        <v>0.5</v>
      </c>
      <c r="N828" s="5">
        <f>INDEX(product!$A$1:$G$49,MATCH(Orders!D828,product!$A$1:$A$49,0),5)</f>
        <v>8.25</v>
      </c>
      <c r="O828" s="5">
        <f t="shared" si="51"/>
        <v>41.25</v>
      </c>
      <c r="P828" s="11">
        <f t="shared" si="50"/>
        <v>1</v>
      </c>
      <c r="Q828" s="11"/>
      <c r="XFD828" s="35" t="s">
        <v>1942</v>
      </c>
    </row>
    <row r="829" spans="1:17 16384:16384" x14ac:dyDescent="0.25">
      <c r="A829" s="1" t="s">
        <v>1616</v>
      </c>
      <c r="B829" s="3">
        <v>44540</v>
      </c>
      <c r="C829" s="1" t="s">
        <v>1617</v>
      </c>
      <c r="D829" t="s">
        <v>77</v>
      </c>
      <c r="E829" s="13">
        <v>5</v>
      </c>
      <c r="F829" t="str">
        <f>INDEX(customer!A$1:I$1001,MATCH(Orders!C829,customer!A$1:A$1001,0),2)</f>
        <v>Ibby Charters</v>
      </c>
      <c r="G829" s="33" t="str">
        <f>IF(INDEX(customer!A$1:I$1001,MATCH(Orders!C829,customer!A$1:A$1001,0),3)=0,"--",INDEX(customer!A$1:I$1001,MATCH(Orders!C829,customer!A$1:A$1001,0),3))</f>
        <v>ichartersmz@abc.net.au</v>
      </c>
      <c r="H829" t="str">
        <f>INDEX(customer!A$1:I$1001,MATCH(Orders!C829,customer!A$1:A$1001,0),7)</f>
        <v>United States</v>
      </c>
      <c r="I829" t="str">
        <f>INDEX(product!$A$1:$G$49,MATCH(Orders!D829,product!$A$1:$A$49,0),2)</f>
        <v>Exc</v>
      </c>
      <c r="J829" t="str">
        <f t="shared" si="48"/>
        <v>Excelsa</v>
      </c>
      <c r="K829" s="11" t="str">
        <f>INDEX(product!$A$1:$G$49,MATCH(Orders!D829,product!$A$1:$A$49,0),3)</f>
        <v>M</v>
      </c>
      <c r="L829" t="str">
        <f t="shared" si="49"/>
        <v>Medium</v>
      </c>
      <c r="M829" s="4">
        <f>INDEX(product!$A$1:$G$49,MATCH(Orders!D829,product!$A$1:$A$49,0),4)</f>
        <v>0.2</v>
      </c>
      <c r="N829" s="5">
        <f>INDEX(product!$A$1:$G$49,MATCH(Orders!D829,product!$A$1:$A$49,0),5)</f>
        <v>4.125</v>
      </c>
      <c r="O829" s="5">
        <f t="shared" si="51"/>
        <v>20.625</v>
      </c>
      <c r="P829" s="11">
        <f t="shared" si="50"/>
        <v>0</v>
      </c>
      <c r="Q829" s="11"/>
      <c r="XFD829" s="35" t="s">
        <v>1951</v>
      </c>
    </row>
    <row r="830" spans="1:17 16384:16384" x14ac:dyDescent="0.25">
      <c r="A830" s="1" t="s">
        <v>1618</v>
      </c>
      <c r="B830" s="3">
        <v>44505</v>
      </c>
      <c r="C830" s="1" t="s">
        <v>1619</v>
      </c>
      <c r="D830" t="s">
        <v>131</v>
      </c>
      <c r="E830" s="13">
        <v>6</v>
      </c>
      <c r="F830" t="str">
        <f>INDEX(customer!A$1:I$1001,MATCH(Orders!C830,customer!A$1:A$1001,0),2)</f>
        <v>Adora Roubert</v>
      </c>
      <c r="G830" s="33" t="str">
        <f>IF(INDEX(customer!A$1:I$1001,MATCH(Orders!C830,customer!A$1:A$1001,0),3)=0,"--",INDEX(customer!A$1:I$1001,MATCH(Orders!C830,customer!A$1:A$1001,0),3))</f>
        <v>aroubertn0@tmall.com</v>
      </c>
      <c r="H830" t="str">
        <f>INDEX(customer!A$1:I$1001,MATCH(Orders!C830,customer!A$1:A$1001,0),7)</f>
        <v>United States</v>
      </c>
      <c r="I830" t="str">
        <f>INDEX(product!$A$1:$G$49,MATCH(Orders!D830,product!$A$1:$A$49,0),2)</f>
        <v>Ara</v>
      </c>
      <c r="J830" t="str">
        <f t="shared" si="48"/>
        <v>Arabica</v>
      </c>
      <c r="K830" s="11" t="str">
        <f>INDEX(product!$A$1:$G$49,MATCH(Orders!D830,product!$A$1:$A$49,0),3)</f>
        <v>D</v>
      </c>
      <c r="L830" t="str">
        <f t="shared" si="49"/>
        <v>Dark</v>
      </c>
      <c r="M830" s="4">
        <f>INDEX(product!$A$1:$G$49,MATCH(Orders!D830,product!$A$1:$A$49,0),4)</f>
        <v>2.5</v>
      </c>
      <c r="N830" s="5">
        <f>INDEX(product!$A$1:$G$49,MATCH(Orders!D830,product!$A$1:$A$49,0),5)</f>
        <v>22.884999999999998</v>
      </c>
      <c r="O830" s="5">
        <f t="shared" si="51"/>
        <v>137.31</v>
      </c>
      <c r="P830" s="11">
        <f t="shared" si="50"/>
        <v>1</v>
      </c>
      <c r="Q830" s="11"/>
      <c r="XFD830" s="35" t="s">
        <v>1942</v>
      </c>
    </row>
    <row r="831" spans="1:17 16384:16384" x14ac:dyDescent="0.25">
      <c r="A831" s="1" t="s">
        <v>1620</v>
      </c>
      <c r="B831" s="3">
        <v>43890</v>
      </c>
      <c r="C831" s="1" t="s">
        <v>1621</v>
      </c>
      <c r="D831" t="s">
        <v>67</v>
      </c>
      <c r="E831" s="13">
        <v>1</v>
      </c>
      <c r="F831" t="str">
        <f>INDEX(customer!A$1:I$1001,MATCH(Orders!C831,customer!A$1:A$1001,0),2)</f>
        <v>Hillel Mairs</v>
      </c>
      <c r="G831" s="33" t="str">
        <f>IF(INDEX(customer!A$1:I$1001,MATCH(Orders!C831,customer!A$1:A$1001,0),3)=0,"--",INDEX(customer!A$1:I$1001,MATCH(Orders!C831,customer!A$1:A$1001,0),3))</f>
        <v>hmairsn1@so-net.ne.jp</v>
      </c>
      <c r="H831" t="str">
        <f>INDEX(customer!A$1:I$1001,MATCH(Orders!C831,customer!A$1:A$1001,0),7)</f>
        <v>United States</v>
      </c>
      <c r="I831" t="str">
        <f>INDEX(product!$A$1:$G$49,MATCH(Orders!D831,product!$A$1:$A$49,0),2)</f>
        <v>Ara</v>
      </c>
      <c r="J831" t="str">
        <f t="shared" si="48"/>
        <v>Arabica</v>
      </c>
      <c r="K831" s="11" t="str">
        <f>INDEX(product!$A$1:$G$49,MATCH(Orders!D831,product!$A$1:$A$49,0),3)</f>
        <v>D</v>
      </c>
      <c r="L831" t="str">
        <f t="shared" si="49"/>
        <v>Dark</v>
      </c>
      <c r="M831" s="4">
        <f>INDEX(product!$A$1:$G$49,MATCH(Orders!D831,product!$A$1:$A$49,0),4)</f>
        <v>0.2</v>
      </c>
      <c r="N831" s="5">
        <f>INDEX(product!$A$1:$G$49,MATCH(Orders!D831,product!$A$1:$A$49,0),5)</f>
        <v>2.9849999999999999</v>
      </c>
      <c r="O831" s="5">
        <f t="shared" si="51"/>
        <v>2.9849999999999999</v>
      </c>
      <c r="P831" s="11">
        <f t="shared" si="50"/>
        <v>0</v>
      </c>
      <c r="Q831" s="11"/>
      <c r="XFD831" s="35" t="s">
        <v>1951</v>
      </c>
    </row>
    <row r="832" spans="1:17 16384:16384" x14ac:dyDescent="0.25">
      <c r="A832" s="1" t="s">
        <v>1622</v>
      </c>
      <c r="B832" s="3">
        <v>44414</v>
      </c>
      <c r="C832" s="1" t="s">
        <v>1623</v>
      </c>
      <c r="D832" t="s">
        <v>22</v>
      </c>
      <c r="E832" s="13">
        <v>2</v>
      </c>
      <c r="F832" t="str">
        <f>INDEX(customer!A$1:I$1001,MATCH(Orders!C832,customer!A$1:A$1001,0),2)</f>
        <v>Helaina Rainforth</v>
      </c>
      <c r="G832" s="33" t="str">
        <f>IF(INDEX(customer!A$1:I$1001,MATCH(Orders!C832,customer!A$1:A$1001,0),3)=0,"--",INDEX(customer!A$1:I$1001,MATCH(Orders!C832,customer!A$1:A$1001,0),3))</f>
        <v>hrainforthn2@blog.com</v>
      </c>
      <c r="H832" t="str">
        <f>INDEX(customer!A$1:I$1001,MATCH(Orders!C832,customer!A$1:A$1001,0),7)</f>
        <v>United States</v>
      </c>
      <c r="I832" t="str">
        <f>INDEX(product!$A$1:$G$49,MATCH(Orders!D832,product!$A$1:$A$49,0),2)</f>
        <v>Exc</v>
      </c>
      <c r="J832" t="str">
        <f t="shared" si="48"/>
        <v>Excelsa</v>
      </c>
      <c r="K832" s="11" t="str">
        <f>INDEX(product!$A$1:$G$49,MATCH(Orders!D832,product!$A$1:$A$49,0),3)</f>
        <v>M</v>
      </c>
      <c r="L832" t="str">
        <f t="shared" si="49"/>
        <v>Medium</v>
      </c>
      <c r="M832" s="4">
        <f>INDEX(product!$A$1:$G$49,MATCH(Orders!D832,product!$A$1:$A$49,0),4)</f>
        <v>1</v>
      </c>
      <c r="N832" s="5">
        <f>INDEX(product!$A$1:$G$49,MATCH(Orders!D832,product!$A$1:$A$49,0),5)</f>
        <v>13.75</v>
      </c>
      <c r="O832" s="5">
        <f t="shared" si="51"/>
        <v>27.5</v>
      </c>
      <c r="P832" s="11">
        <f t="shared" si="50"/>
        <v>0</v>
      </c>
      <c r="Q832" s="11"/>
      <c r="XFD832" s="35" t="s">
        <v>1951</v>
      </c>
    </row>
    <row r="833" spans="1:17 16384:16384" x14ac:dyDescent="0.25">
      <c r="A833" s="1" t="s">
        <v>1622</v>
      </c>
      <c r="B833" s="3">
        <v>44414</v>
      </c>
      <c r="C833" s="1" t="s">
        <v>1623</v>
      </c>
      <c r="D833" t="s">
        <v>67</v>
      </c>
      <c r="E833" s="13">
        <v>2</v>
      </c>
      <c r="F833" t="str">
        <f>INDEX(customer!A$1:I$1001,MATCH(Orders!C833,customer!A$1:A$1001,0),2)</f>
        <v>Helaina Rainforth</v>
      </c>
      <c r="G833" s="33" t="str">
        <f>IF(INDEX(customer!A$1:I$1001,MATCH(Orders!C833,customer!A$1:A$1001,0),3)=0,"--",INDEX(customer!A$1:I$1001,MATCH(Orders!C833,customer!A$1:A$1001,0),3))</f>
        <v>hrainforthn2@blog.com</v>
      </c>
      <c r="H833" t="str">
        <f>INDEX(customer!A$1:I$1001,MATCH(Orders!C833,customer!A$1:A$1001,0),7)</f>
        <v>United States</v>
      </c>
      <c r="I833" t="str">
        <f>INDEX(product!$A$1:$G$49,MATCH(Orders!D833,product!$A$1:$A$49,0),2)</f>
        <v>Ara</v>
      </c>
      <c r="J833" t="str">
        <f t="shared" si="48"/>
        <v>Arabica</v>
      </c>
      <c r="K833" s="11" t="str">
        <f>INDEX(product!$A$1:$G$49,MATCH(Orders!D833,product!$A$1:$A$49,0),3)</f>
        <v>D</v>
      </c>
      <c r="L833" t="str">
        <f t="shared" si="49"/>
        <v>Dark</v>
      </c>
      <c r="M833" s="4">
        <f>INDEX(product!$A$1:$G$49,MATCH(Orders!D833,product!$A$1:$A$49,0),4)</f>
        <v>0.2</v>
      </c>
      <c r="N833" s="5">
        <f>INDEX(product!$A$1:$G$49,MATCH(Orders!D833,product!$A$1:$A$49,0),5)</f>
        <v>2.9849999999999999</v>
      </c>
      <c r="O833" s="5">
        <f t="shared" si="51"/>
        <v>5.97</v>
      </c>
      <c r="P833" s="11">
        <f t="shared" si="50"/>
        <v>0</v>
      </c>
      <c r="Q833" s="11"/>
      <c r="XFD833" s="35" t="s">
        <v>1951</v>
      </c>
    </row>
    <row r="834" spans="1:17 16384:16384" x14ac:dyDescent="0.25">
      <c r="A834" s="1" t="s">
        <v>1624</v>
      </c>
      <c r="B834" s="3">
        <v>44274</v>
      </c>
      <c r="C834" s="1" t="s">
        <v>1625</v>
      </c>
      <c r="D834" t="s">
        <v>15</v>
      </c>
      <c r="E834" s="13">
        <v>6</v>
      </c>
      <c r="F834" t="str">
        <f>INDEX(customer!A$1:I$1001,MATCH(Orders!C834,customer!A$1:A$1001,0),2)</f>
        <v>Isac Jesper</v>
      </c>
      <c r="G834" s="33" t="str">
        <f>IF(INDEX(customer!A$1:I$1001,MATCH(Orders!C834,customer!A$1:A$1001,0),3)=0,"--",INDEX(customer!A$1:I$1001,MATCH(Orders!C834,customer!A$1:A$1001,0),3))</f>
        <v>ijespern4@theglobeandmail.com</v>
      </c>
      <c r="H834" t="str">
        <f>INDEX(customer!A$1:I$1001,MATCH(Orders!C834,customer!A$1:A$1001,0),7)</f>
        <v>United States</v>
      </c>
      <c r="I834" t="str">
        <f>INDEX(product!$A$1:$G$49,MATCH(Orders!D834,product!$A$1:$A$49,0),2)</f>
        <v>Rob</v>
      </c>
      <c r="J834" t="str">
        <f t="shared" ref="J834:J897" si="52">VLOOKUP(I834,Y$1048570:Z$1048573,2,FALSE)</f>
        <v>Robusta</v>
      </c>
      <c r="K834" s="11" t="str">
        <f>INDEX(product!$A$1:$G$49,MATCH(Orders!D834,product!$A$1:$A$49,0),3)</f>
        <v>M</v>
      </c>
      <c r="L834" t="str">
        <f t="shared" ref="L834:L897" si="53">VLOOKUP(K834,AA$1048570:AB$1048572,2,FALSE)</f>
        <v>Medium</v>
      </c>
      <c r="M834" s="4">
        <f>INDEX(product!$A$1:$G$49,MATCH(Orders!D834,product!$A$1:$A$49,0),4)</f>
        <v>1</v>
      </c>
      <c r="N834" s="5">
        <f>INDEX(product!$A$1:$G$49,MATCH(Orders!D834,product!$A$1:$A$49,0),5)</f>
        <v>9.9499999999999993</v>
      </c>
      <c r="O834" s="5">
        <f t="shared" si="51"/>
        <v>59.699999999999996</v>
      </c>
      <c r="P834" s="11">
        <f t="shared" ref="P834:P897" si="54">IF(XFD834="Yes",1,0)</f>
        <v>0</v>
      </c>
      <c r="Q834" s="11"/>
      <c r="XFD834" s="35" t="s">
        <v>1951</v>
      </c>
    </row>
    <row r="835" spans="1:17 16384:16384" x14ac:dyDescent="0.25">
      <c r="A835" s="1" t="s">
        <v>1626</v>
      </c>
      <c r="B835" s="3">
        <v>44302</v>
      </c>
      <c r="C835" s="1" t="s">
        <v>1627</v>
      </c>
      <c r="D835" t="s">
        <v>48</v>
      </c>
      <c r="E835" s="13">
        <v>4</v>
      </c>
      <c r="F835" t="str">
        <f>INDEX(customer!A$1:I$1001,MATCH(Orders!C835,customer!A$1:A$1001,0),2)</f>
        <v>Lenette Dwerryhouse</v>
      </c>
      <c r="G835" s="33" t="str">
        <f>IF(INDEX(customer!A$1:I$1001,MATCH(Orders!C835,customer!A$1:A$1001,0),3)=0,"--",INDEX(customer!A$1:I$1001,MATCH(Orders!C835,customer!A$1:A$1001,0),3))</f>
        <v>ldwerryhousen5@gravatar.com</v>
      </c>
      <c r="H835" t="str">
        <f>INDEX(customer!A$1:I$1001,MATCH(Orders!C835,customer!A$1:A$1001,0),7)</f>
        <v>United States</v>
      </c>
      <c r="I835" t="str">
        <f>INDEX(product!$A$1:$G$49,MATCH(Orders!D835,product!$A$1:$A$49,0),2)</f>
        <v>Rob</v>
      </c>
      <c r="J835" t="str">
        <f t="shared" si="52"/>
        <v>Robusta</v>
      </c>
      <c r="K835" s="11" t="str">
        <f>INDEX(product!$A$1:$G$49,MATCH(Orders!D835,product!$A$1:$A$49,0),3)</f>
        <v>D</v>
      </c>
      <c r="L835" t="str">
        <f t="shared" si="53"/>
        <v>Dark</v>
      </c>
      <c r="M835" s="4">
        <f>INDEX(product!$A$1:$G$49,MATCH(Orders!D835,product!$A$1:$A$49,0),4)</f>
        <v>2.5</v>
      </c>
      <c r="N835" s="5">
        <f>INDEX(product!$A$1:$G$49,MATCH(Orders!D835,product!$A$1:$A$49,0),5)</f>
        <v>20.584999999999997</v>
      </c>
      <c r="O835" s="5">
        <f t="shared" ref="O835:O898" si="55">N835*E835</f>
        <v>82.339999999999989</v>
      </c>
      <c r="P835" s="11">
        <f t="shared" si="54"/>
        <v>1</v>
      </c>
      <c r="Q835" s="11"/>
      <c r="XFD835" s="35" t="s">
        <v>1942</v>
      </c>
    </row>
    <row r="836" spans="1:17 16384:16384" x14ac:dyDescent="0.25">
      <c r="A836" s="1" t="s">
        <v>1628</v>
      </c>
      <c r="B836" s="3">
        <v>44141</v>
      </c>
      <c r="C836" s="1" t="s">
        <v>1629</v>
      </c>
      <c r="D836" t="s">
        <v>131</v>
      </c>
      <c r="E836" s="13">
        <v>1</v>
      </c>
      <c r="F836" t="str">
        <f>INDEX(customer!A$1:I$1001,MATCH(Orders!C836,customer!A$1:A$1001,0),2)</f>
        <v>Nadeen Broomer</v>
      </c>
      <c r="G836" s="33" t="str">
        <f>IF(INDEX(customer!A$1:I$1001,MATCH(Orders!C836,customer!A$1:A$1001,0),3)=0,"--",INDEX(customer!A$1:I$1001,MATCH(Orders!C836,customer!A$1:A$1001,0),3))</f>
        <v>nbroomern6@examiner.com</v>
      </c>
      <c r="H836" t="str">
        <f>INDEX(customer!A$1:I$1001,MATCH(Orders!C836,customer!A$1:A$1001,0),7)</f>
        <v>United States</v>
      </c>
      <c r="I836" t="str">
        <f>INDEX(product!$A$1:$G$49,MATCH(Orders!D836,product!$A$1:$A$49,0),2)</f>
        <v>Ara</v>
      </c>
      <c r="J836" t="str">
        <f t="shared" si="52"/>
        <v>Arabica</v>
      </c>
      <c r="K836" s="11" t="str">
        <f>INDEX(product!$A$1:$G$49,MATCH(Orders!D836,product!$A$1:$A$49,0),3)</f>
        <v>D</v>
      </c>
      <c r="L836" t="str">
        <f t="shared" si="53"/>
        <v>Dark</v>
      </c>
      <c r="M836" s="4">
        <f>INDEX(product!$A$1:$G$49,MATCH(Orders!D836,product!$A$1:$A$49,0),4)</f>
        <v>2.5</v>
      </c>
      <c r="N836" s="5">
        <f>INDEX(product!$A$1:$G$49,MATCH(Orders!D836,product!$A$1:$A$49,0),5)</f>
        <v>22.884999999999998</v>
      </c>
      <c r="O836" s="5">
        <f t="shared" si="55"/>
        <v>22.884999999999998</v>
      </c>
      <c r="P836" s="11">
        <f t="shared" si="54"/>
        <v>0</v>
      </c>
      <c r="Q836" s="11"/>
      <c r="XFD836" s="35" t="s">
        <v>1951</v>
      </c>
    </row>
    <row r="837" spans="1:17 16384:16384" x14ac:dyDescent="0.25">
      <c r="A837" s="1" t="s">
        <v>1630</v>
      </c>
      <c r="B837" s="3">
        <v>44270</v>
      </c>
      <c r="C837" s="1" t="s">
        <v>1631</v>
      </c>
      <c r="D837" t="s">
        <v>189</v>
      </c>
      <c r="E837" s="13">
        <v>1</v>
      </c>
      <c r="F837" t="str">
        <f>INDEX(customer!A$1:I$1001,MATCH(Orders!C837,customer!A$1:A$1001,0),2)</f>
        <v>Konstantine Thoumasson</v>
      </c>
      <c r="G837" s="33" t="str">
        <f>IF(INDEX(customer!A$1:I$1001,MATCH(Orders!C837,customer!A$1:A$1001,0),3)=0,"--",INDEX(customer!A$1:I$1001,MATCH(Orders!C837,customer!A$1:A$1001,0),3))</f>
        <v>kthoumassonn7@bloglovin.com</v>
      </c>
      <c r="H837" t="str">
        <f>INDEX(customer!A$1:I$1001,MATCH(Orders!C837,customer!A$1:A$1001,0),7)</f>
        <v>United States</v>
      </c>
      <c r="I837" t="str">
        <f>INDEX(product!$A$1:$G$49,MATCH(Orders!D837,product!$A$1:$A$49,0),2)</f>
        <v>Exc</v>
      </c>
      <c r="J837" t="str">
        <f t="shared" si="52"/>
        <v>Excelsa</v>
      </c>
      <c r="K837" s="11" t="str">
        <f>INDEX(product!$A$1:$G$49,MATCH(Orders!D837,product!$A$1:$A$49,0),3)</f>
        <v>L</v>
      </c>
      <c r="L837" t="str">
        <f t="shared" si="53"/>
        <v>Light</v>
      </c>
      <c r="M837" s="4">
        <f>INDEX(product!$A$1:$G$49,MATCH(Orders!D837,product!$A$1:$A$49,0),4)</f>
        <v>0.5</v>
      </c>
      <c r="N837" s="5">
        <f>INDEX(product!$A$1:$G$49,MATCH(Orders!D837,product!$A$1:$A$49,0),5)</f>
        <v>8.91</v>
      </c>
      <c r="O837" s="5">
        <f t="shared" si="55"/>
        <v>8.91</v>
      </c>
      <c r="P837" s="11">
        <f t="shared" si="54"/>
        <v>1</v>
      </c>
      <c r="Q837" s="11"/>
      <c r="XFD837" s="35" t="s">
        <v>1942</v>
      </c>
    </row>
    <row r="838" spans="1:17 16384:16384" x14ac:dyDescent="0.25">
      <c r="A838" s="1" t="s">
        <v>1632</v>
      </c>
      <c r="B838" s="3">
        <v>44486</v>
      </c>
      <c r="C838" s="1" t="s">
        <v>1633</v>
      </c>
      <c r="D838" t="s">
        <v>67</v>
      </c>
      <c r="E838" s="13">
        <v>4</v>
      </c>
      <c r="F838" t="str">
        <f>INDEX(customer!A$1:I$1001,MATCH(Orders!C838,customer!A$1:A$1001,0),2)</f>
        <v>Frans Habbergham</v>
      </c>
      <c r="G838" s="33" t="str">
        <f>IF(INDEX(customer!A$1:I$1001,MATCH(Orders!C838,customer!A$1:A$1001,0),3)=0,"--",INDEX(customer!A$1:I$1001,MATCH(Orders!C838,customer!A$1:A$1001,0),3))</f>
        <v>fhabberghamn8@discovery.com</v>
      </c>
      <c r="H838" t="str">
        <f>INDEX(customer!A$1:I$1001,MATCH(Orders!C838,customer!A$1:A$1001,0),7)</f>
        <v>United States</v>
      </c>
      <c r="I838" t="str">
        <f>INDEX(product!$A$1:$G$49,MATCH(Orders!D838,product!$A$1:$A$49,0),2)</f>
        <v>Ara</v>
      </c>
      <c r="J838" t="str">
        <f t="shared" si="52"/>
        <v>Arabica</v>
      </c>
      <c r="K838" s="11" t="str">
        <f>INDEX(product!$A$1:$G$49,MATCH(Orders!D838,product!$A$1:$A$49,0),3)</f>
        <v>D</v>
      </c>
      <c r="L838" t="str">
        <f t="shared" si="53"/>
        <v>Dark</v>
      </c>
      <c r="M838" s="4">
        <f>INDEX(product!$A$1:$G$49,MATCH(Orders!D838,product!$A$1:$A$49,0),4)</f>
        <v>0.2</v>
      </c>
      <c r="N838" s="5">
        <f>INDEX(product!$A$1:$G$49,MATCH(Orders!D838,product!$A$1:$A$49,0),5)</f>
        <v>2.9849999999999999</v>
      </c>
      <c r="O838" s="5">
        <f t="shared" si="55"/>
        <v>11.94</v>
      </c>
      <c r="P838" s="11">
        <f t="shared" si="54"/>
        <v>0</v>
      </c>
      <c r="Q838" s="11"/>
      <c r="XFD838" s="35" t="s">
        <v>1951</v>
      </c>
    </row>
    <row r="839" spans="1:17 16384:16384" x14ac:dyDescent="0.25">
      <c r="A839" s="1" t="s">
        <v>1634</v>
      </c>
      <c r="B839" s="3">
        <v>43715</v>
      </c>
      <c r="C839" s="1" t="s">
        <v>1582</v>
      </c>
      <c r="D839" t="s">
        <v>210</v>
      </c>
      <c r="E839" s="13">
        <v>3</v>
      </c>
      <c r="F839" t="str">
        <f>INDEX(customer!A$1:I$1001,MATCH(Orders!C839,customer!A$1:A$1001,0),2)</f>
        <v>Allis Wilmore</v>
      </c>
      <c r="G839" s="33" t="str">
        <f>IF(INDEX(customer!A$1:I$1001,MATCH(Orders!C839,customer!A$1:A$1001,0),3)=0,"--",INDEX(customer!A$1:I$1001,MATCH(Orders!C839,customer!A$1:A$1001,0),3))</f>
        <v>--</v>
      </c>
      <c r="H839" t="str">
        <f>INDEX(customer!A$1:I$1001,MATCH(Orders!C839,customer!A$1:A$1001,0),7)</f>
        <v>United States</v>
      </c>
      <c r="I839" t="str">
        <f>INDEX(product!$A$1:$G$49,MATCH(Orders!D839,product!$A$1:$A$49,0),2)</f>
        <v>Lib</v>
      </c>
      <c r="J839" t="str">
        <f t="shared" si="52"/>
        <v>Liberica</v>
      </c>
      <c r="K839" s="11" t="str">
        <f>INDEX(product!$A$1:$G$49,MATCH(Orders!D839,product!$A$1:$A$49,0),3)</f>
        <v>M</v>
      </c>
      <c r="L839" t="str">
        <f t="shared" si="53"/>
        <v>Medium</v>
      </c>
      <c r="M839" s="4">
        <f>INDEX(product!$A$1:$G$49,MATCH(Orders!D839,product!$A$1:$A$49,0),4)</f>
        <v>2.5</v>
      </c>
      <c r="N839" s="5">
        <f>INDEX(product!$A$1:$G$49,MATCH(Orders!D839,product!$A$1:$A$49,0),5)</f>
        <v>33.464999999999996</v>
      </c>
      <c r="O839" s="5">
        <f t="shared" si="55"/>
        <v>100.39499999999998</v>
      </c>
      <c r="P839" s="11">
        <f t="shared" si="54"/>
        <v>0</v>
      </c>
      <c r="Q839" s="11"/>
      <c r="XFD839" s="35" t="s">
        <v>1951</v>
      </c>
    </row>
    <row r="840" spans="1:17 16384:16384" x14ac:dyDescent="0.25">
      <c r="A840" s="1" t="s">
        <v>1635</v>
      </c>
      <c r="B840" s="3">
        <v>44755</v>
      </c>
      <c r="C840" s="1" t="s">
        <v>1636</v>
      </c>
      <c r="D840" t="s">
        <v>131</v>
      </c>
      <c r="E840" s="13">
        <v>5</v>
      </c>
      <c r="F840" t="str">
        <f>INDEX(customer!A$1:I$1001,MATCH(Orders!C840,customer!A$1:A$1001,0),2)</f>
        <v>Romain Avrashin</v>
      </c>
      <c r="G840" s="33" t="str">
        <f>IF(INDEX(customer!A$1:I$1001,MATCH(Orders!C840,customer!A$1:A$1001,0),3)=0,"--",INDEX(customer!A$1:I$1001,MATCH(Orders!C840,customer!A$1:A$1001,0),3))</f>
        <v>ravrashinna@tamu.edu</v>
      </c>
      <c r="H840" t="str">
        <f>INDEX(customer!A$1:I$1001,MATCH(Orders!C840,customer!A$1:A$1001,0),7)</f>
        <v>United States</v>
      </c>
      <c r="I840" t="str">
        <f>INDEX(product!$A$1:$G$49,MATCH(Orders!D840,product!$A$1:$A$49,0),2)</f>
        <v>Ara</v>
      </c>
      <c r="J840" t="str">
        <f t="shared" si="52"/>
        <v>Arabica</v>
      </c>
      <c r="K840" s="11" t="str">
        <f>INDEX(product!$A$1:$G$49,MATCH(Orders!D840,product!$A$1:$A$49,0),3)</f>
        <v>D</v>
      </c>
      <c r="L840" t="str">
        <f t="shared" si="53"/>
        <v>Dark</v>
      </c>
      <c r="M840" s="4">
        <f>INDEX(product!$A$1:$G$49,MATCH(Orders!D840,product!$A$1:$A$49,0),4)</f>
        <v>2.5</v>
      </c>
      <c r="N840" s="5">
        <f>INDEX(product!$A$1:$G$49,MATCH(Orders!D840,product!$A$1:$A$49,0),5)</f>
        <v>22.884999999999998</v>
      </c>
      <c r="O840" s="5">
        <f t="shared" si="55"/>
        <v>114.42499999999998</v>
      </c>
      <c r="P840" s="11">
        <f t="shared" si="54"/>
        <v>0</v>
      </c>
      <c r="Q840" s="11"/>
      <c r="XFD840" s="35" t="s">
        <v>1951</v>
      </c>
    </row>
    <row r="841" spans="1:17 16384:16384" x14ac:dyDescent="0.25">
      <c r="A841" s="1" t="s">
        <v>1637</v>
      </c>
      <c r="B841" s="3">
        <v>44521</v>
      </c>
      <c r="C841" s="1" t="s">
        <v>1638</v>
      </c>
      <c r="D841" t="s">
        <v>16</v>
      </c>
      <c r="E841" s="13">
        <v>5</v>
      </c>
      <c r="F841" t="str">
        <f>INDEX(customer!A$1:I$1001,MATCH(Orders!C841,customer!A$1:A$1001,0),2)</f>
        <v>Miran Doidge</v>
      </c>
      <c r="G841" s="33" t="str">
        <f>IF(INDEX(customer!A$1:I$1001,MATCH(Orders!C841,customer!A$1:A$1001,0),3)=0,"--",INDEX(customer!A$1:I$1001,MATCH(Orders!C841,customer!A$1:A$1001,0),3))</f>
        <v>mdoidgenb@etsy.com</v>
      </c>
      <c r="H841" t="str">
        <f>INDEX(customer!A$1:I$1001,MATCH(Orders!C841,customer!A$1:A$1001,0),7)</f>
        <v>United States</v>
      </c>
      <c r="I841" t="str">
        <f>INDEX(product!$A$1:$G$49,MATCH(Orders!D841,product!$A$1:$A$49,0),2)</f>
        <v>Exc</v>
      </c>
      <c r="J841" t="str">
        <f t="shared" si="52"/>
        <v>Excelsa</v>
      </c>
      <c r="K841" s="11" t="str">
        <f>INDEX(product!$A$1:$G$49,MATCH(Orders!D841,product!$A$1:$A$49,0),3)</f>
        <v>M</v>
      </c>
      <c r="L841" t="str">
        <f t="shared" si="53"/>
        <v>Medium</v>
      </c>
      <c r="M841" s="4">
        <f>INDEX(product!$A$1:$G$49,MATCH(Orders!D841,product!$A$1:$A$49,0),4)</f>
        <v>0.5</v>
      </c>
      <c r="N841" s="5">
        <f>INDEX(product!$A$1:$G$49,MATCH(Orders!D841,product!$A$1:$A$49,0),5)</f>
        <v>8.25</v>
      </c>
      <c r="O841" s="5">
        <f t="shared" si="55"/>
        <v>41.25</v>
      </c>
      <c r="P841" s="11">
        <f t="shared" si="54"/>
        <v>0</v>
      </c>
      <c r="Q841" s="11"/>
      <c r="XFD841" s="35" t="s">
        <v>1951</v>
      </c>
    </row>
    <row r="842" spans="1:17 16384:16384" x14ac:dyDescent="0.25">
      <c r="A842" s="1" t="s">
        <v>1639</v>
      </c>
      <c r="B842" s="3">
        <v>44574</v>
      </c>
      <c r="C842" s="1" t="s">
        <v>1640</v>
      </c>
      <c r="D842" t="s">
        <v>170</v>
      </c>
      <c r="E842" s="13">
        <v>4</v>
      </c>
      <c r="F842" t="str">
        <f>INDEX(customer!A$1:I$1001,MATCH(Orders!C842,customer!A$1:A$1001,0),2)</f>
        <v>Janeva Edinboro</v>
      </c>
      <c r="G842" s="33" t="str">
        <f>IF(INDEX(customer!A$1:I$1001,MATCH(Orders!C842,customer!A$1:A$1001,0),3)=0,"--",INDEX(customer!A$1:I$1001,MATCH(Orders!C842,customer!A$1:A$1001,0),3))</f>
        <v>jedinboronc@reverbnation.com</v>
      </c>
      <c r="H842" t="str">
        <f>INDEX(customer!A$1:I$1001,MATCH(Orders!C842,customer!A$1:A$1001,0),7)</f>
        <v>United States</v>
      </c>
      <c r="I842" t="str">
        <f>INDEX(product!$A$1:$G$49,MATCH(Orders!D842,product!$A$1:$A$49,0),2)</f>
        <v>Rob</v>
      </c>
      <c r="J842" t="str">
        <f t="shared" si="52"/>
        <v>Robusta</v>
      </c>
      <c r="K842" s="11" t="str">
        <f>INDEX(product!$A$1:$G$49,MATCH(Orders!D842,product!$A$1:$A$49,0),3)</f>
        <v>L</v>
      </c>
      <c r="L842" t="str">
        <f t="shared" si="53"/>
        <v>Light</v>
      </c>
      <c r="M842" s="4">
        <f>INDEX(product!$A$1:$G$49,MATCH(Orders!D842,product!$A$1:$A$49,0),4)</f>
        <v>0.5</v>
      </c>
      <c r="N842" s="5">
        <f>INDEX(product!$A$1:$G$49,MATCH(Orders!D842,product!$A$1:$A$49,0),5)</f>
        <v>7.169999999999999</v>
      </c>
      <c r="O842" s="5">
        <f t="shared" si="55"/>
        <v>28.679999999999996</v>
      </c>
      <c r="P842" s="11">
        <f t="shared" si="54"/>
        <v>1</v>
      </c>
      <c r="Q842" s="11"/>
      <c r="XFD842" s="35" t="s">
        <v>1942</v>
      </c>
    </row>
    <row r="843" spans="1:17 16384:16384" x14ac:dyDescent="0.25">
      <c r="A843" s="1" t="s">
        <v>1641</v>
      </c>
      <c r="B843" s="3">
        <v>44755</v>
      </c>
      <c r="C843" s="1" t="s">
        <v>1642</v>
      </c>
      <c r="D843" t="s">
        <v>90</v>
      </c>
      <c r="E843" s="13">
        <v>1</v>
      </c>
      <c r="F843" t="str">
        <f>INDEX(customer!A$1:I$1001,MATCH(Orders!C843,customer!A$1:A$1001,0),2)</f>
        <v>Trumaine Tewelson</v>
      </c>
      <c r="G843" s="33" t="str">
        <f>IF(INDEX(customer!A$1:I$1001,MATCH(Orders!C843,customer!A$1:A$1001,0),3)=0,"--",INDEX(customer!A$1:I$1001,MATCH(Orders!C843,customer!A$1:A$1001,0),3))</f>
        <v>ttewelsonnd@cdbaby.com</v>
      </c>
      <c r="H843" t="str">
        <f>INDEX(customer!A$1:I$1001,MATCH(Orders!C843,customer!A$1:A$1001,0),7)</f>
        <v>United States</v>
      </c>
      <c r="I843" t="str">
        <f>INDEX(product!$A$1:$G$49,MATCH(Orders!D843,product!$A$1:$A$49,0),2)</f>
        <v>Lib</v>
      </c>
      <c r="J843" t="str">
        <f t="shared" si="52"/>
        <v>Liberica</v>
      </c>
      <c r="K843" s="11" t="str">
        <f>INDEX(product!$A$1:$G$49,MATCH(Orders!D843,product!$A$1:$A$49,0),3)</f>
        <v>M</v>
      </c>
      <c r="L843" t="str">
        <f t="shared" si="53"/>
        <v>Medium</v>
      </c>
      <c r="M843" s="4">
        <f>INDEX(product!$A$1:$G$49,MATCH(Orders!D843,product!$A$1:$A$49,0),4)</f>
        <v>0.2</v>
      </c>
      <c r="N843" s="5">
        <f>INDEX(product!$A$1:$G$49,MATCH(Orders!D843,product!$A$1:$A$49,0),5)</f>
        <v>4.3650000000000002</v>
      </c>
      <c r="O843" s="5">
        <f t="shared" si="55"/>
        <v>4.3650000000000002</v>
      </c>
      <c r="P843" s="11">
        <f t="shared" si="54"/>
        <v>0</v>
      </c>
      <c r="Q843" s="11"/>
      <c r="XFD843" s="35" t="s">
        <v>1951</v>
      </c>
    </row>
    <row r="844" spans="1:17 16384:16384" x14ac:dyDescent="0.25">
      <c r="A844" s="1" t="s">
        <v>1643</v>
      </c>
      <c r="B844" s="3">
        <v>44502</v>
      </c>
      <c r="C844" s="1" t="s">
        <v>1613</v>
      </c>
      <c r="D844" t="s">
        <v>77</v>
      </c>
      <c r="E844" s="13">
        <v>2</v>
      </c>
      <c r="F844" t="str">
        <f>INDEX(customer!A$1:I$1001,MATCH(Orders!C844,customer!A$1:A$1001,0),2)</f>
        <v>Odelia Skerme</v>
      </c>
      <c r="G844" s="33" t="str">
        <f>IF(INDEX(customer!A$1:I$1001,MATCH(Orders!C844,customer!A$1:A$1001,0),3)=0,"--",INDEX(customer!A$1:I$1001,MATCH(Orders!C844,customer!A$1:A$1001,0),3))</f>
        <v>oskermen3@hatena.ne.jp</v>
      </c>
      <c r="H844" t="str">
        <f>INDEX(customer!A$1:I$1001,MATCH(Orders!C844,customer!A$1:A$1001,0),7)</f>
        <v>United States</v>
      </c>
      <c r="I844" t="str">
        <f>INDEX(product!$A$1:$G$49,MATCH(Orders!D844,product!$A$1:$A$49,0),2)</f>
        <v>Exc</v>
      </c>
      <c r="J844" t="str">
        <f t="shared" si="52"/>
        <v>Excelsa</v>
      </c>
      <c r="K844" s="11" t="str">
        <f>INDEX(product!$A$1:$G$49,MATCH(Orders!D844,product!$A$1:$A$49,0),3)</f>
        <v>M</v>
      </c>
      <c r="L844" t="str">
        <f t="shared" si="53"/>
        <v>Medium</v>
      </c>
      <c r="M844" s="4">
        <f>INDEX(product!$A$1:$G$49,MATCH(Orders!D844,product!$A$1:$A$49,0),4)</f>
        <v>0.2</v>
      </c>
      <c r="N844" s="5">
        <f>INDEX(product!$A$1:$G$49,MATCH(Orders!D844,product!$A$1:$A$49,0),5)</f>
        <v>4.125</v>
      </c>
      <c r="O844" s="5">
        <f t="shared" si="55"/>
        <v>8.25</v>
      </c>
      <c r="P844" s="11">
        <f t="shared" si="54"/>
        <v>1</v>
      </c>
      <c r="Q844" s="11"/>
      <c r="XFD844" s="35" t="s">
        <v>1942</v>
      </c>
    </row>
    <row r="845" spans="1:17 16384:16384" x14ac:dyDescent="0.25">
      <c r="A845" s="1" t="s">
        <v>1644</v>
      </c>
      <c r="B845" s="3">
        <v>44387</v>
      </c>
      <c r="C845" s="1" t="s">
        <v>1645</v>
      </c>
      <c r="D845" t="s">
        <v>77</v>
      </c>
      <c r="E845" s="13">
        <v>2</v>
      </c>
      <c r="F845" t="str">
        <f>INDEX(customer!A$1:I$1001,MATCH(Orders!C845,customer!A$1:A$1001,0),2)</f>
        <v>De Drewitt</v>
      </c>
      <c r="G845" s="33" t="str">
        <f>IF(INDEX(customer!A$1:I$1001,MATCH(Orders!C845,customer!A$1:A$1001,0),3)=0,"--",INDEX(customer!A$1:I$1001,MATCH(Orders!C845,customer!A$1:A$1001,0),3))</f>
        <v>ddrewittnf@mapquest.com</v>
      </c>
      <c r="H845" t="str">
        <f>INDEX(customer!A$1:I$1001,MATCH(Orders!C845,customer!A$1:A$1001,0),7)</f>
        <v>United States</v>
      </c>
      <c r="I845" t="str">
        <f>INDEX(product!$A$1:$G$49,MATCH(Orders!D845,product!$A$1:$A$49,0),2)</f>
        <v>Exc</v>
      </c>
      <c r="J845" t="str">
        <f t="shared" si="52"/>
        <v>Excelsa</v>
      </c>
      <c r="K845" s="11" t="str">
        <f>INDEX(product!$A$1:$G$49,MATCH(Orders!D845,product!$A$1:$A$49,0),3)</f>
        <v>M</v>
      </c>
      <c r="L845" t="str">
        <f t="shared" si="53"/>
        <v>Medium</v>
      </c>
      <c r="M845" s="4">
        <f>INDEX(product!$A$1:$G$49,MATCH(Orders!D845,product!$A$1:$A$49,0),4)</f>
        <v>0.2</v>
      </c>
      <c r="N845" s="5">
        <f>INDEX(product!$A$1:$G$49,MATCH(Orders!D845,product!$A$1:$A$49,0),5)</f>
        <v>4.125</v>
      </c>
      <c r="O845" s="5">
        <f t="shared" si="55"/>
        <v>8.25</v>
      </c>
      <c r="P845" s="11">
        <f t="shared" si="54"/>
        <v>1</v>
      </c>
      <c r="Q845" s="11"/>
      <c r="XFD845" s="35" t="s">
        <v>1942</v>
      </c>
    </row>
    <row r="846" spans="1:17 16384:16384" x14ac:dyDescent="0.25">
      <c r="A846" s="1" t="s">
        <v>1646</v>
      </c>
      <c r="B846" s="3">
        <v>44476</v>
      </c>
      <c r="C846" s="1" t="s">
        <v>1647</v>
      </c>
      <c r="D846" t="s">
        <v>85</v>
      </c>
      <c r="E846" s="13">
        <v>6</v>
      </c>
      <c r="F846" t="str">
        <f>INDEX(customer!A$1:I$1001,MATCH(Orders!C846,customer!A$1:A$1001,0),2)</f>
        <v>Adelheid Gladhill</v>
      </c>
      <c r="G846" s="33" t="str">
        <f>IF(INDEX(customer!A$1:I$1001,MATCH(Orders!C846,customer!A$1:A$1001,0),3)=0,"--",INDEX(customer!A$1:I$1001,MATCH(Orders!C846,customer!A$1:A$1001,0),3))</f>
        <v>agladhillng@stanford.edu</v>
      </c>
      <c r="H846" t="str">
        <f>INDEX(customer!A$1:I$1001,MATCH(Orders!C846,customer!A$1:A$1001,0),7)</f>
        <v>United States</v>
      </c>
      <c r="I846" t="str">
        <f>INDEX(product!$A$1:$G$49,MATCH(Orders!D846,product!$A$1:$A$49,0),2)</f>
        <v>Ara</v>
      </c>
      <c r="J846" t="str">
        <f t="shared" si="52"/>
        <v>Arabica</v>
      </c>
      <c r="K846" s="11" t="str">
        <f>INDEX(product!$A$1:$G$49,MATCH(Orders!D846,product!$A$1:$A$49,0),3)</f>
        <v>D</v>
      </c>
      <c r="L846" t="str">
        <f t="shared" si="53"/>
        <v>Dark</v>
      </c>
      <c r="M846" s="4">
        <f>INDEX(product!$A$1:$G$49,MATCH(Orders!D846,product!$A$1:$A$49,0),4)</f>
        <v>0.5</v>
      </c>
      <c r="N846" s="5">
        <f>INDEX(product!$A$1:$G$49,MATCH(Orders!D846,product!$A$1:$A$49,0),5)</f>
        <v>5.97</v>
      </c>
      <c r="O846" s="5">
        <f t="shared" si="55"/>
        <v>35.82</v>
      </c>
      <c r="P846" s="11">
        <f t="shared" si="54"/>
        <v>1</v>
      </c>
      <c r="Q846" s="11"/>
      <c r="XFD846" s="35" t="s">
        <v>1942</v>
      </c>
    </row>
    <row r="847" spans="1:17 16384:16384" x14ac:dyDescent="0.25">
      <c r="A847" s="1" t="s">
        <v>1648</v>
      </c>
      <c r="B847" s="3">
        <v>43889</v>
      </c>
      <c r="C847" s="1" t="s">
        <v>1649</v>
      </c>
      <c r="D847" t="s">
        <v>543</v>
      </c>
      <c r="E847" s="13">
        <v>6</v>
      </c>
      <c r="F847" t="str">
        <f>INDEX(customer!A$1:I$1001,MATCH(Orders!C847,customer!A$1:A$1001,0),2)</f>
        <v>Murielle Lorinez</v>
      </c>
      <c r="G847" s="33" t="str">
        <f>IF(INDEX(customer!A$1:I$1001,MATCH(Orders!C847,customer!A$1:A$1001,0),3)=0,"--",INDEX(customer!A$1:I$1001,MATCH(Orders!C847,customer!A$1:A$1001,0),3))</f>
        <v>mlorineznh@whitehouse.gov</v>
      </c>
      <c r="H847" t="str">
        <f>INDEX(customer!A$1:I$1001,MATCH(Orders!C847,customer!A$1:A$1001,0),7)</f>
        <v>United States</v>
      </c>
      <c r="I847" t="str">
        <f>INDEX(product!$A$1:$G$49,MATCH(Orders!D847,product!$A$1:$A$49,0),2)</f>
        <v>Exc</v>
      </c>
      <c r="J847" t="str">
        <f t="shared" si="52"/>
        <v>Excelsa</v>
      </c>
      <c r="K847" s="11" t="str">
        <f>INDEX(product!$A$1:$G$49,MATCH(Orders!D847,product!$A$1:$A$49,0),3)</f>
        <v>D</v>
      </c>
      <c r="L847" t="str">
        <f t="shared" si="53"/>
        <v>Dark</v>
      </c>
      <c r="M847" s="4">
        <f>INDEX(product!$A$1:$G$49,MATCH(Orders!D847,product!$A$1:$A$49,0),4)</f>
        <v>2.5</v>
      </c>
      <c r="N847" s="5">
        <f>INDEX(product!$A$1:$G$49,MATCH(Orders!D847,product!$A$1:$A$49,0),5)</f>
        <v>27.945</v>
      </c>
      <c r="O847" s="5">
        <f t="shared" si="55"/>
        <v>167.67000000000002</v>
      </c>
      <c r="P847" s="11">
        <f t="shared" si="54"/>
        <v>0</v>
      </c>
      <c r="Q847" s="11"/>
      <c r="XFD847" s="35" t="s">
        <v>1951</v>
      </c>
    </row>
    <row r="848" spans="1:17 16384:16384" x14ac:dyDescent="0.25">
      <c r="A848" s="1" t="s">
        <v>1650</v>
      </c>
      <c r="B848" s="3">
        <v>44747</v>
      </c>
      <c r="C848" s="1" t="s">
        <v>1651</v>
      </c>
      <c r="D848" t="s">
        <v>184</v>
      </c>
      <c r="E848" s="13">
        <v>2</v>
      </c>
      <c r="F848" t="str">
        <f>INDEX(customer!A$1:I$1001,MATCH(Orders!C848,customer!A$1:A$1001,0),2)</f>
        <v>Edin Mathe</v>
      </c>
      <c r="G848" s="33" t="str">
        <f>IF(INDEX(customer!A$1:I$1001,MATCH(Orders!C848,customer!A$1:A$1001,0),3)=0,"--",INDEX(customer!A$1:I$1001,MATCH(Orders!C848,customer!A$1:A$1001,0),3))</f>
        <v>--</v>
      </c>
      <c r="H848" t="str">
        <f>INDEX(customer!A$1:I$1001,MATCH(Orders!C848,customer!A$1:A$1001,0),7)</f>
        <v>United States</v>
      </c>
      <c r="I848" t="str">
        <f>INDEX(product!$A$1:$G$49,MATCH(Orders!D848,product!$A$1:$A$49,0),2)</f>
        <v>Ara</v>
      </c>
      <c r="J848" t="str">
        <f t="shared" si="52"/>
        <v>Arabica</v>
      </c>
      <c r="K848" s="11" t="str">
        <f>INDEX(product!$A$1:$G$49,MATCH(Orders!D848,product!$A$1:$A$49,0),3)</f>
        <v>M</v>
      </c>
      <c r="L848" t="str">
        <f t="shared" si="53"/>
        <v>Medium</v>
      </c>
      <c r="M848" s="4">
        <f>INDEX(product!$A$1:$G$49,MATCH(Orders!D848,product!$A$1:$A$49,0),4)</f>
        <v>2.5</v>
      </c>
      <c r="N848" s="5">
        <f>INDEX(product!$A$1:$G$49,MATCH(Orders!D848,product!$A$1:$A$49,0),5)</f>
        <v>25.874999999999996</v>
      </c>
      <c r="O848" s="5">
        <f t="shared" si="55"/>
        <v>51.749999999999993</v>
      </c>
      <c r="P848" s="11">
        <f t="shared" si="54"/>
        <v>1</v>
      </c>
      <c r="Q848" s="11"/>
      <c r="XFD848" s="35" t="s">
        <v>1942</v>
      </c>
    </row>
    <row r="849" spans="1:17 16384:16384" x14ac:dyDescent="0.25">
      <c r="A849" s="1" t="s">
        <v>1652</v>
      </c>
      <c r="B849" s="3">
        <v>44460</v>
      </c>
      <c r="C849" s="1" t="s">
        <v>1653</v>
      </c>
      <c r="D849" t="s">
        <v>67</v>
      </c>
      <c r="E849" s="13">
        <v>3</v>
      </c>
      <c r="F849" t="str">
        <f>INDEX(customer!A$1:I$1001,MATCH(Orders!C849,customer!A$1:A$1001,0),2)</f>
        <v>Mordy Van Der Vlies</v>
      </c>
      <c r="G849" s="33" t="str">
        <f>IF(INDEX(customer!A$1:I$1001,MATCH(Orders!C849,customer!A$1:A$1001,0),3)=0,"--",INDEX(customer!A$1:I$1001,MATCH(Orders!C849,customer!A$1:A$1001,0),3))</f>
        <v>mvannj@wikipedia.org</v>
      </c>
      <c r="H849" t="str">
        <f>INDEX(customer!A$1:I$1001,MATCH(Orders!C849,customer!A$1:A$1001,0),7)</f>
        <v>United States</v>
      </c>
      <c r="I849" t="str">
        <f>INDEX(product!$A$1:$G$49,MATCH(Orders!D849,product!$A$1:$A$49,0),2)</f>
        <v>Ara</v>
      </c>
      <c r="J849" t="str">
        <f t="shared" si="52"/>
        <v>Arabica</v>
      </c>
      <c r="K849" s="11" t="str">
        <f>INDEX(product!$A$1:$G$49,MATCH(Orders!D849,product!$A$1:$A$49,0),3)</f>
        <v>D</v>
      </c>
      <c r="L849" t="str">
        <f t="shared" si="53"/>
        <v>Dark</v>
      </c>
      <c r="M849" s="4">
        <f>INDEX(product!$A$1:$G$49,MATCH(Orders!D849,product!$A$1:$A$49,0),4)</f>
        <v>0.2</v>
      </c>
      <c r="N849" s="5">
        <f>INDEX(product!$A$1:$G$49,MATCH(Orders!D849,product!$A$1:$A$49,0),5)</f>
        <v>2.9849999999999999</v>
      </c>
      <c r="O849" s="5">
        <f t="shared" si="55"/>
        <v>8.9550000000000001</v>
      </c>
      <c r="P849" s="11">
        <f t="shared" si="54"/>
        <v>1</v>
      </c>
      <c r="Q849" s="11"/>
      <c r="XFD849" s="35" t="s">
        <v>1942</v>
      </c>
    </row>
    <row r="850" spans="1:17 16384:16384" x14ac:dyDescent="0.25">
      <c r="A850" s="1" t="s">
        <v>1654</v>
      </c>
      <c r="B850" s="3">
        <v>43468</v>
      </c>
      <c r="C850" s="1" t="s">
        <v>1655</v>
      </c>
      <c r="D850" t="s">
        <v>189</v>
      </c>
      <c r="E850" s="13">
        <v>6</v>
      </c>
      <c r="F850" t="str">
        <f>INDEX(customer!A$1:I$1001,MATCH(Orders!C850,customer!A$1:A$1001,0),2)</f>
        <v>Spencer Wastell</v>
      </c>
      <c r="G850" s="33" t="str">
        <f>IF(INDEX(customer!A$1:I$1001,MATCH(Orders!C850,customer!A$1:A$1001,0),3)=0,"--",INDEX(customer!A$1:I$1001,MATCH(Orders!C850,customer!A$1:A$1001,0),3))</f>
        <v>--</v>
      </c>
      <c r="H850" t="str">
        <f>INDEX(customer!A$1:I$1001,MATCH(Orders!C850,customer!A$1:A$1001,0),7)</f>
        <v>United States</v>
      </c>
      <c r="I850" t="str">
        <f>INDEX(product!$A$1:$G$49,MATCH(Orders!D850,product!$A$1:$A$49,0),2)</f>
        <v>Exc</v>
      </c>
      <c r="J850" t="str">
        <f t="shared" si="52"/>
        <v>Excelsa</v>
      </c>
      <c r="K850" s="11" t="str">
        <f>INDEX(product!$A$1:$G$49,MATCH(Orders!D850,product!$A$1:$A$49,0),3)</f>
        <v>L</v>
      </c>
      <c r="L850" t="str">
        <f t="shared" si="53"/>
        <v>Light</v>
      </c>
      <c r="M850" s="4">
        <f>INDEX(product!$A$1:$G$49,MATCH(Orders!D850,product!$A$1:$A$49,0),4)</f>
        <v>0.5</v>
      </c>
      <c r="N850" s="5">
        <f>INDEX(product!$A$1:$G$49,MATCH(Orders!D850,product!$A$1:$A$49,0),5)</f>
        <v>8.91</v>
      </c>
      <c r="O850" s="5">
        <f t="shared" si="55"/>
        <v>53.46</v>
      </c>
      <c r="P850" s="11">
        <f t="shared" si="54"/>
        <v>0</v>
      </c>
      <c r="Q850" s="11"/>
      <c r="XFD850" s="35" t="s">
        <v>1951</v>
      </c>
    </row>
    <row r="851" spans="1:17 16384:16384" x14ac:dyDescent="0.25">
      <c r="A851" s="1" t="s">
        <v>1656</v>
      </c>
      <c r="B851" s="3">
        <v>44628</v>
      </c>
      <c r="C851" s="1" t="s">
        <v>1657</v>
      </c>
      <c r="D851" t="s">
        <v>128</v>
      </c>
      <c r="E851" s="13">
        <v>6</v>
      </c>
      <c r="F851" t="str">
        <f>INDEX(customer!A$1:I$1001,MATCH(Orders!C851,customer!A$1:A$1001,0),2)</f>
        <v>Jemimah Ethelston</v>
      </c>
      <c r="G851" s="33" t="str">
        <f>IF(INDEX(customer!A$1:I$1001,MATCH(Orders!C851,customer!A$1:A$1001,0),3)=0,"--",INDEX(customer!A$1:I$1001,MATCH(Orders!C851,customer!A$1:A$1001,0),3))</f>
        <v>jethelstonnl@creativecommons.org</v>
      </c>
      <c r="H851" t="str">
        <f>INDEX(customer!A$1:I$1001,MATCH(Orders!C851,customer!A$1:A$1001,0),7)</f>
        <v>United States</v>
      </c>
      <c r="I851" t="str">
        <f>INDEX(product!$A$1:$G$49,MATCH(Orders!D851,product!$A$1:$A$49,0),2)</f>
        <v>Ara</v>
      </c>
      <c r="J851" t="str">
        <f t="shared" si="52"/>
        <v>Arabica</v>
      </c>
      <c r="K851" s="11" t="str">
        <f>INDEX(product!$A$1:$G$49,MATCH(Orders!D851,product!$A$1:$A$49,0),3)</f>
        <v>L</v>
      </c>
      <c r="L851" t="str">
        <f t="shared" si="53"/>
        <v>Light</v>
      </c>
      <c r="M851" s="4">
        <f>INDEX(product!$A$1:$G$49,MATCH(Orders!D851,product!$A$1:$A$49,0),4)</f>
        <v>0.2</v>
      </c>
      <c r="N851" s="5">
        <f>INDEX(product!$A$1:$G$49,MATCH(Orders!D851,product!$A$1:$A$49,0),5)</f>
        <v>3.8849999999999998</v>
      </c>
      <c r="O851" s="5">
        <f t="shared" si="55"/>
        <v>23.31</v>
      </c>
      <c r="P851" s="11">
        <f t="shared" si="54"/>
        <v>1</v>
      </c>
      <c r="Q851" s="11"/>
      <c r="XFD851" s="35" t="s">
        <v>1942</v>
      </c>
    </row>
    <row r="852" spans="1:17 16384:16384" x14ac:dyDescent="0.25">
      <c r="A852" s="1" t="s">
        <v>1656</v>
      </c>
      <c r="B852" s="3">
        <v>44628</v>
      </c>
      <c r="C852" s="1" t="s">
        <v>1657</v>
      </c>
      <c r="D852" t="s">
        <v>57</v>
      </c>
      <c r="E852" s="13">
        <v>2</v>
      </c>
      <c r="F852" t="str">
        <f>INDEX(customer!A$1:I$1001,MATCH(Orders!C852,customer!A$1:A$1001,0),2)</f>
        <v>Jemimah Ethelston</v>
      </c>
      <c r="G852" s="33" t="str">
        <f>IF(INDEX(customer!A$1:I$1001,MATCH(Orders!C852,customer!A$1:A$1001,0),3)=0,"--",INDEX(customer!A$1:I$1001,MATCH(Orders!C852,customer!A$1:A$1001,0),3))</f>
        <v>jethelstonnl@creativecommons.org</v>
      </c>
      <c r="H852" t="str">
        <f>INDEX(customer!A$1:I$1001,MATCH(Orders!C852,customer!A$1:A$1001,0),7)</f>
        <v>United States</v>
      </c>
      <c r="I852" t="str">
        <f>INDEX(product!$A$1:$G$49,MATCH(Orders!D852,product!$A$1:$A$49,0),2)</f>
        <v>Ara</v>
      </c>
      <c r="J852" t="str">
        <f t="shared" si="52"/>
        <v>Arabica</v>
      </c>
      <c r="K852" s="11" t="str">
        <f>INDEX(product!$A$1:$G$49,MATCH(Orders!D852,product!$A$1:$A$49,0),3)</f>
        <v>M</v>
      </c>
      <c r="L852" t="str">
        <f t="shared" si="53"/>
        <v>Medium</v>
      </c>
      <c r="M852" s="4">
        <f>INDEX(product!$A$1:$G$49,MATCH(Orders!D852,product!$A$1:$A$49,0),4)</f>
        <v>0.2</v>
      </c>
      <c r="N852" s="5">
        <f>INDEX(product!$A$1:$G$49,MATCH(Orders!D852,product!$A$1:$A$49,0),5)</f>
        <v>3.375</v>
      </c>
      <c r="O852" s="5">
        <f t="shared" si="55"/>
        <v>6.75</v>
      </c>
      <c r="P852" s="11">
        <f t="shared" si="54"/>
        <v>1</v>
      </c>
      <c r="Q852" s="11"/>
      <c r="XFD852" s="35" t="s">
        <v>1942</v>
      </c>
    </row>
    <row r="853" spans="1:17 16384:16384" x14ac:dyDescent="0.25">
      <c r="A853" s="1" t="s">
        <v>1658</v>
      </c>
      <c r="B853" s="3">
        <v>43900</v>
      </c>
      <c r="C853" s="1" t="s">
        <v>1659</v>
      </c>
      <c r="D853" t="s">
        <v>136</v>
      </c>
      <c r="E853" s="13">
        <v>1</v>
      </c>
      <c r="F853" t="str">
        <f>INDEX(customer!A$1:I$1001,MATCH(Orders!C853,customer!A$1:A$1001,0),2)</f>
        <v>Perice Eberz</v>
      </c>
      <c r="G853" s="33" t="str">
        <f>IF(INDEX(customer!A$1:I$1001,MATCH(Orders!C853,customer!A$1:A$1001,0),3)=0,"--",INDEX(customer!A$1:I$1001,MATCH(Orders!C853,customer!A$1:A$1001,0),3))</f>
        <v>peberznn@woothemes.com</v>
      </c>
      <c r="H853" t="str">
        <f>INDEX(customer!A$1:I$1001,MATCH(Orders!C853,customer!A$1:A$1001,0),7)</f>
        <v>United States</v>
      </c>
      <c r="I853" t="str">
        <f>INDEX(product!$A$1:$G$49,MATCH(Orders!D853,product!$A$1:$A$49,0),2)</f>
        <v>Lib</v>
      </c>
      <c r="J853" t="str">
        <f t="shared" si="52"/>
        <v>Liberica</v>
      </c>
      <c r="K853" s="11" t="str">
        <f>INDEX(product!$A$1:$G$49,MATCH(Orders!D853,product!$A$1:$A$49,0),3)</f>
        <v>D</v>
      </c>
      <c r="L853" t="str">
        <f t="shared" si="53"/>
        <v>Dark</v>
      </c>
      <c r="M853" s="4">
        <f>INDEX(product!$A$1:$G$49,MATCH(Orders!D853,product!$A$1:$A$49,0),4)</f>
        <v>0.5</v>
      </c>
      <c r="N853" s="5">
        <f>INDEX(product!$A$1:$G$49,MATCH(Orders!D853,product!$A$1:$A$49,0),5)</f>
        <v>7.77</v>
      </c>
      <c r="O853" s="5">
        <f t="shared" si="55"/>
        <v>7.77</v>
      </c>
      <c r="P853" s="11">
        <f t="shared" si="54"/>
        <v>1</v>
      </c>
      <c r="Q853" s="11"/>
      <c r="XFD853" s="35" t="s">
        <v>1942</v>
      </c>
    </row>
    <row r="854" spans="1:17 16384:16384" x14ac:dyDescent="0.25">
      <c r="A854" s="1" t="s">
        <v>1660</v>
      </c>
      <c r="B854" s="3">
        <v>44527</v>
      </c>
      <c r="C854" s="1" t="s">
        <v>1661</v>
      </c>
      <c r="D854" t="s">
        <v>122</v>
      </c>
      <c r="E854" s="13">
        <v>4</v>
      </c>
      <c r="F854" t="str">
        <f>INDEX(customer!A$1:I$1001,MATCH(Orders!C854,customer!A$1:A$1001,0),2)</f>
        <v>Bear Gaish</v>
      </c>
      <c r="G854" s="33" t="str">
        <f>IF(INDEX(customer!A$1:I$1001,MATCH(Orders!C854,customer!A$1:A$1001,0),3)=0,"--",INDEX(customer!A$1:I$1001,MATCH(Orders!C854,customer!A$1:A$1001,0),3))</f>
        <v>bgaishno@altervista.org</v>
      </c>
      <c r="H854" t="str">
        <f>INDEX(customer!A$1:I$1001,MATCH(Orders!C854,customer!A$1:A$1001,0),7)</f>
        <v>United States</v>
      </c>
      <c r="I854" t="str">
        <f>INDEX(product!$A$1:$G$49,MATCH(Orders!D854,product!$A$1:$A$49,0),2)</f>
        <v>Lib</v>
      </c>
      <c r="J854" t="str">
        <f t="shared" si="52"/>
        <v>Liberica</v>
      </c>
      <c r="K854" s="11" t="str">
        <f>INDEX(product!$A$1:$G$49,MATCH(Orders!D854,product!$A$1:$A$49,0),3)</f>
        <v>D</v>
      </c>
      <c r="L854" t="str">
        <f t="shared" si="53"/>
        <v>Dark</v>
      </c>
      <c r="M854" s="4">
        <f>INDEX(product!$A$1:$G$49,MATCH(Orders!D854,product!$A$1:$A$49,0),4)</f>
        <v>2.5</v>
      </c>
      <c r="N854" s="5">
        <f>INDEX(product!$A$1:$G$49,MATCH(Orders!D854,product!$A$1:$A$49,0),5)</f>
        <v>29.784999999999997</v>
      </c>
      <c r="O854" s="5">
        <f t="shared" si="55"/>
        <v>119.13999999999999</v>
      </c>
      <c r="P854" s="11">
        <f t="shared" si="54"/>
        <v>1</v>
      </c>
      <c r="Q854" s="11"/>
      <c r="XFD854" s="35" t="s">
        <v>1942</v>
      </c>
    </row>
    <row r="855" spans="1:17 16384:16384" x14ac:dyDescent="0.25">
      <c r="A855" s="1" t="s">
        <v>1662</v>
      </c>
      <c r="B855" s="3">
        <v>44259</v>
      </c>
      <c r="C855" s="1" t="s">
        <v>1663</v>
      </c>
      <c r="D855" t="s">
        <v>40</v>
      </c>
      <c r="E855" s="13">
        <v>2</v>
      </c>
      <c r="F855" t="str">
        <f>INDEX(customer!A$1:I$1001,MATCH(Orders!C855,customer!A$1:A$1001,0),2)</f>
        <v>Lynnea Danton</v>
      </c>
      <c r="G855" s="33" t="str">
        <f>IF(INDEX(customer!A$1:I$1001,MATCH(Orders!C855,customer!A$1:A$1001,0),3)=0,"--",INDEX(customer!A$1:I$1001,MATCH(Orders!C855,customer!A$1:A$1001,0),3))</f>
        <v>ldantonnp@miitbeian.gov.cn</v>
      </c>
      <c r="H855" t="str">
        <f>INDEX(customer!A$1:I$1001,MATCH(Orders!C855,customer!A$1:A$1001,0),7)</f>
        <v>United States</v>
      </c>
      <c r="I855" t="str">
        <f>INDEX(product!$A$1:$G$49,MATCH(Orders!D855,product!$A$1:$A$49,0),2)</f>
        <v>Ara</v>
      </c>
      <c r="J855" t="str">
        <f t="shared" si="52"/>
        <v>Arabica</v>
      </c>
      <c r="K855" s="11" t="str">
        <f>INDEX(product!$A$1:$G$49,MATCH(Orders!D855,product!$A$1:$A$49,0),3)</f>
        <v>D</v>
      </c>
      <c r="L855" t="str">
        <f t="shared" si="53"/>
        <v>Dark</v>
      </c>
      <c r="M855" s="4">
        <f>INDEX(product!$A$1:$G$49,MATCH(Orders!D855,product!$A$1:$A$49,0),4)</f>
        <v>1</v>
      </c>
      <c r="N855" s="5">
        <f>INDEX(product!$A$1:$G$49,MATCH(Orders!D855,product!$A$1:$A$49,0),5)</f>
        <v>9.9499999999999993</v>
      </c>
      <c r="O855" s="5">
        <f t="shared" si="55"/>
        <v>19.899999999999999</v>
      </c>
      <c r="P855" s="11">
        <f t="shared" si="54"/>
        <v>0</v>
      </c>
      <c r="Q855" s="11"/>
      <c r="XFD855" s="35" t="s">
        <v>1951</v>
      </c>
    </row>
    <row r="856" spans="1:17 16384:16384" x14ac:dyDescent="0.25">
      <c r="A856" s="1" t="s">
        <v>1664</v>
      </c>
      <c r="B856" s="3">
        <v>44516</v>
      </c>
      <c r="C856" s="1" t="s">
        <v>1665</v>
      </c>
      <c r="D856" t="s">
        <v>170</v>
      </c>
      <c r="E856" s="13">
        <v>5</v>
      </c>
      <c r="F856" t="str">
        <f>INDEX(customer!A$1:I$1001,MATCH(Orders!C856,customer!A$1:A$1001,0),2)</f>
        <v>Skipton Morrall</v>
      </c>
      <c r="G856" s="33" t="str">
        <f>IF(INDEX(customer!A$1:I$1001,MATCH(Orders!C856,customer!A$1:A$1001,0),3)=0,"--",INDEX(customer!A$1:I$1001,MATCH(Orders!C856,customer!A$1:A$1001,0),3))</f>
        <v>smorrallnq@answers.com</v>
      </c>
      <c r="H856" t="str">
        <f>INDEX(customer!A$1:I$1001,MATCH(Orders!C856,customer!A$1:A$1001,0),7)</f>
        <v>United States</v>
      </c>
      <c r="I856" t="str">
        <f>INDEX(product!$A$1:$G$49,MATCH(Orders!D856,product!$A$1:$A$49,0),2)</f>
        <v>Rob</v>
      </c>
      <c r="J856" t="str">
        <f t="shared" si="52"/>
        <v>Robusta</v>
      </c>
      <c r="K856" s="11" t="str">
        <f>INDEX(product!$A$1:$G$49,MATCH(Orders!D856,product!$A$1:$A$49,0),3)</f>
        <v>L</v>
      </c>
      <c r="L856" t="str">
        <f t="shared" si="53"/>
        <v>Light</v>
      </c>
      <c r="M856" s="4">
        <f>INDEX(product!$A$1:$G$49,MATCH(Orders!D856,product!$A$1:$A$49,0),4)</f>
        <v>0.5</v>
      </c>
      <c r="N856" s="5">
        <f>INDEX(product!$A$1:$G$49,MATCH(Orders!D856,product!$A$1:$A$49,0),5)</f>
        <v>7.169999999999999</v>
      </c>
      <c r="O856" s="5">
        <f t="shared" si="55"/>
        <v>35.849999999999994</v>
      </c>
      <c r="P856" s="11">
        <f t="shared" si="54"/>
        <v>1</v>
      </c>
      <c r="Q856" s="11"/>
      <c r="XFD856" s="35" t="s">
        <v>1942</v>
      </c>
    </row>
    <row r="857" spans="1:17 16384:16384" x14ac:dyDescent="0.25">
      <c r="A857" s="1" t="s">
        <v>1666</v>
      </c>
      <c r="B857" s="3">
        <v>43632</v>
      </c>
      <c r="C857" s="1" t="s">
        <v>1667</v>
      </c>
      <c r="D857" t="s">
        <v>122</v>
      </c>
      <c r="E857" s="13">
        <v>3</v>
      </c>
      <c r="F857" t="str">
        <f>INDEX(customer!A$1:I$1001,MATCH(Orders!C857,customer!A$1:A$1001,0),2)</f>
        <v>Devan Crownshaw</v>
      </c>
      <c r="G857" s="33" t="str">
        <f>IF(INDEX(customer!A$1:I$1001,MATCH(Orders!C857,customer!A$1:A$1001,0),3)=0,"--",INDEX(customer!A$1:I$1001,MATCH(Orders!C857,customer!A$1:A$1001,0),3))</f>
        <v>dcrownshawnr@photobucket.com</v>
      </c>
      <c r="H857" t="str">
        <f>INDEX(customer!A$1:I$1001,MATCH(Orders!C857,customer!A$1:A$1001,0),7)</f>
        <v>United States</v>
      </c>
      <c r="I857" t="str">
        <f>INDEX(product!$A$1:$G$49,MATCH(Orders!D857,product!$A$1:$A$49,0),2)</f>
        <v>Lib</v>
      </c>
      <c r="J857" t="str">
        <f t="shared" si="52"/>
        <v>Liberica</v>
      </c>
      <c r="K857" s="11" t="str">
        <f>INDEX(product!$A$1:$G$49,MATCH(Orders!D857,product!$A$1:$A$49,0),3)</f>
        <v>D</v>
      </c>
      <c r="L857" t="str">
        <f t="shared" si="53"/>
        <v>Dark</v>
      </c>
      <c r="M857" s="4">
        <f>INDEX(product!$A$1:$G$49,MATCH(Orders!D857,product!$A$1:$A$49,0),4)</f>
        <v>2.5</v>
      </c>
      <c r="N857" s="5">
        <f>INDEX(product!$A$1:$G$49,MATCH(Orders!D857,product!$A$1:$A$49,0),5)</f>
        <v>29.784999999999997</v>
      </c>
      <c r="O857" s="5">
        <f t="shared" si="55"/>
        <v>89.35499999999999</v>
      </c>
      <c r="P857" s="11">
        <f t="shared" si="54"/>
        <v>0</v>
      </c>
      <c r="Q857" s="11"/>
      <c r="XFD857" s="35" t="s">
        <v>1951</v>
      </c>
    </row>
    <row r="858" spans="1:17 16384:16384" x14ac:dyDescent="0.25">
      <c r="A858" s="1" t="s">
        <v>1668</v>
      </c>
      <c r="B858" s="3">
        <v>44031</v>
      </c>
      <c r="C858" s="1" t="s">
        <v>1613</v>
      </c>
      <c r="D858" t="s">
        <v>90</v>
      </c>
      <c r="E858" s="13">
        <v>2</v>
      </c>
      <c r="F858" t="str">
        <f>INDEX(customer!A$1:I$1001,MATCH(Orders!C858,customer!A$1:A$1001,0),2)</f>
        <v>Odelia Skerme</v>
      </c>
      <c r="G858" s="33" t="str">
        <f>IF(INDEX(customer!A$1:I$1001,MATCH(Orders!C858,customer!A$1:A$1001,0),3)=0,"--",INDEX(customer!A$1:I$1001,MATCH(Orders!C858,customer!A$1:A$1001,0),3))</f>
        <v>oskermen3@hatena.ne.jp</v>
      </c>
      <c r="H858" t="str">
        <f>INDEX(customer!A$1:I$1001,MATCH(Orders!C858,customer!A$1:A$1001,0),7)</f>
        <v>United States</v>
      </c>
      <c r="I858" t="str">
        <f>INDEX(product!$A$1:$G$49,MATCH(Orders!D858,product!$A$1:$A$49,0),2)</f>
        <v>Lib</v>
      </c>
      <c r="J858" t="str">
        <f t="shared" si="52"/>
        <v>Liberica</v>
      </c>
      <c r="K858" s="11" t="str">
        <f>INDEX(product!$A$1:$G$49,MATCH(Orders!D858,product!$A$1:$A$49,0),3)</f>
        <v>M</v>
      </c>
      <c r="L858" t="str">
        <f t="shared" si="53"/>
        <v>Medium</v>
      </c>
      <c r="M858" s="4">
        <f>INDEX(product!$A$1:$G$49,MATCH(Orders!D858,product!$A$1:$A$49,0),4)</f>
        <v>0.2</v>
      </c>
      <c r="N858" s="5">
        <f>INDEX(product!$A$1:$G$49,MATCH(Orders!D858,product!$A$1:$A$49,0),5)</f>
        <v>4.3650000000000002</v>
      </c>
      <c r="O858" s="5">
        <f t="shared" si="55"/>
        <v>8.73</v>
      </c>
      <c r="P858" s="11">
        <f t="shared" si="54"/>
        <v>1</v>
      </c>
      <c r="Q858" s="11"/>
      <c r="XFD858" s="35" t="s">
        <v>1942</v>
      </c>
    </row>
    <row r="859" spans="1:17 16384:16384" x14ac:dyDescent="0.25">
      <c r="A859" s="1" t="s">
        <v>1669</v>
      </c>
      <c r="B859" s="3">
        <v>43889</v>
      </c>
      <c r="C859" s="1" t="s">
        <v>1670</v>
      </c>
      <c r="D859" t="s">
        <v>23</v>
      </c>
      <c r="E859" s="13">
        <v>5</v>
      </c>
      <c r="F859" t="str">
        <f>INDEX(customer!A$1:I$1001,MATCH(Orders!C859,customer!A$1:A$1001,0),2)</f>
        <v>Joceline Reddoch</v>
      </c>
      <c r="G859" s="33" t="str">
        <f>IF(INDEX(customer!A$1:I$1001,MATCH(Orders!C859,customer!A$1:A$1001,0),3)=0,"--",INDEX(customer!A$1:I$1001,MATCH(Orders!C859,customer!A$1:A$1001,0),3))</f>
        <v>jreddochnt@sun.com</v>
      </c>
      <c r="H859" t="str">
        <f>INDEX(customer!A$1:I$1001,MATCH(Orders!C859,customer!A$1:A$1001,0),7)</f>
        <v>United States</v>
      </c>
      <c r="I859" t="str">
        <f>INDEX(product!$A$1:$G$49,MATCH(Orders!D859,product!$A$1:$A$49,0),2)</f>
        <v>Rob</v>
      </c>
      <c r="J859" t="str">
        <f t="shared" si="52"/>
        <v>Robusta</v>
      </c>
      <c r="K859" s="11" t="str">
        <f>INDEX(product!$A$1:$G$49,MATCH(Orders!D859,product!$A$1:$A$49,0),3)</f>
        <v>L</v>
      </c>
      <c r="L859" t="str">
        <f t="shared" si="53"/>
        <v>Light</v>
      </c>
      <c r="M859" s="4">
        <f>INDEX(product!$A$1:$G$49,MATCH(Orders!D859,product!$A$1:$A$49,0),4)</f>
        <v>2.5</v>
      </c>
      <c r="N859" s="5">
        <f>INDEX(product!$A$1:$G$49,MATCH(Orders!D859,product!$A$1:$A$49,0),5)</f>
        <v>27.484999999999996</v>
      </c>
      <c r="O859" s="5">
        <f t="shared" si="55"/>
        <v>137.42499999999998</v>
      </c>
      <c r="P859" s="11">
        <f t="shared" si="54"/>
        <v>0</v>
      </c>
      <c r="Q859" s="11"/>
      <c r="XFD859" s="35" t="s">
        <v>1951</v>
      </c>
    </row>
    <row r="860" spans="1:17 16384:16384" x14ac:dyDescent="0.25">
      <c r="A860" s="1" t="s">
        <v>1671</v>
      </c>
      <c r="B860" s="3">
        <v>43638</v>
      </c>
      <c r="C860" s="1" t="s">
        <v>1672</v>
      </c>
      <c r="D860" t="s">
        <v>91</v>
      </c>
      <c r="E860" s="13">
        <v>4</v>
      </c>
      <c r="F860" t="str">
        <f>INDEX(customer!A$1:I$1001,MATCH(Orders!C860,customer!A$1:A$1001,0),2)</f>
        <v>Shelley Titley</v>
      </c>
      <c r="G860" s="33" t="str">
        <f>IF(INDEX(customer!A$1:I$1001,MATCH(Orders!C860,customer!A$1:A$1001,0),3)=0,"--",INDEX(customer!A$1:I$1001,MATCH(Orders!C860,customer!A$1:A$1001,0),3))</f>
        <v>stitleynu@whitehouse.gov</v>
      </c>
      <c r="H860" t="str">
        <f>INDEX(customer!A$1:I$1001,MATCH(Orders!C860,customer!A$1:A$1001,0),7)</f>
        <v>United States</v>
      </c>
      <c r="I860" t="str">
        <f>INDEX(product!$A$1:$G$49,MATCH(Orders!D860,product!$A$1:$A$49,0),2)</f>
        <v>Lib</v>
      </c>
      <c r="J860" t="str">
        <f t="shared" si="52"/>
        <v>Liberica</v>
      </c>
      <c r="K860" s="11" t="str">
        <f>INDEX(product!$A$1:$G$49,MATCH(Orders!D860,product!$A$1:$A$49,0),3)</f>
        <v>M</v>
      </c>
      <c r="L860" t="str">
        <f t="shared" si="53"/>
        <v>Medium</v>
      </c>
      <c r="M860" s="4">
        <f>INDEX(product!$A$1:$G$49,MATCH(Orders!D860,product!$A$1:$A$49,0),4)</f>
        <v>0.5</v>
      </c>
      <c r="N860" s="5">
        <f>INDEX(product!$A$1:$G$49,MATCH(Orders!D860,product!$A$1:$A$49,0),5)</f>
        <v>8.73</v>
      </c>
      <c r="O860" s="5">
        <f t="shared" si="55"/>
        <v>34.92</v>
      </c>
      <c r="P860" s="11">
        <f t="shared" si="54"/>
        <v>0</v>
      </c>
      <c r="Q860" s="11"/>
      <c r="XFD860" s="35" t="s">
        <v>1951</v>
      </c>
    </row>
    <row r="861" spans="1:17 16384:16384" x14ac:dyDescent="0.25">
      <c r="A861" s="1" t="s">
        <v>1673</v>
      </c>
      <c r="B861" s="3">
        <v>43716</v>
      </c>
      <c r="C861" s="1" t="s">
        <v>1674</v>
      </c>
      <c r="D861" t="s">
        <v>217</v>
      </c>
      <c r="E861" s="13">
        <v>6</v>
      </c>
      <c r="F861" t="str">
        <f>INDEX(customer!A$1:I$1001,MATCH(Orders!C861,customer!A$1:A$1001,0),2)</f>
        <v>Redd Simao</v>
      </c>
      <c r="G861" s="33" t="str">
        <f>IF(INDEX(customer!A$1:I$1001,MATCH(Orders!C861,customer!A$1:A$1001,0),3)=0,"--",INDEX(customer!A$1:I$1001,MATCH(Orders!C861,customer!A$1:A$1001,0),3))</f>
        <v>rsimaonv@simplemachines.org</v>
      </c>
      <c r="H861" t="str">
        <f>INDEX(customer!A$1:I$1001,MATCH(Orders!C861,customer!A$1:A$1001,0),7)</f>
        <v>United States</v>
      </c>
      <c r="I861" t="str">
        <f>INDEX(product!$A$1:$G$49,MATCH(Orders!D861,product!$A$1:$A$49,0),2)</f>
        <v>Ara</v>
      </c>
      <c r="J861" t="str">
        <f t="shared" si="52"/>
        <v>Arabica</v>
      </c>
      <c r="K861" s="11" t="str">
        <f>INDEX(product!$A$1:$G$49,MATCH(Orders!D861,product!$A$1:$A$49,0),3)</f>
        <v>L</v>
      </c>
      <c r="L861" t="str">
        <f t="shared" si="53"/>
        <v>Light</v>
      </c>
      <c r="M861" s="4">
        <f>INDEX(product!$A$1:$G$49,MATCH(Orders!D861,product!$A$1:$A$49,0),4)</f>
        <v>2.5</v>
      </c>
      <c r="N861" s="5">
        <f>INDEX(product!$A$1:$G$49,MATCH(Orders!D861,product!$A$1:$A$49,0),5)</f>
        <v>29.784999999999997</v>
      </c>
      <c r="O861" s="5">
        <f t="shared" si="55"/>
        <v>178.70999999999998</v>
      </c>
      <c r="P861" s="11">
        <f t="shared" si="54"/>
        <v>0</v>
      </c>
      <c r="Q861" s="11"/>
      <c r="XFD861" s="35" t="s">
        <v>1951</v>
      </c>
    </row>
    <row r="862" spans="1:17 16384:16384" x14ac:dyDescent="0.25">
      <c r="A862" s="1" t="s">
        <v>1675</v>
      </c>
      <c r="B862" s="3">
        <v>44707</v>
      </c>
      <c r="C862" s="1" t="s">
        <v>1676</v>
      </c>
      <c r="D862" t="s">
        <v>184</v>
      </c>
      <c r="E862" s="13">
        <v>1</v>
      </c>
      <c r="F862" t="str">
        <f>INDEX(customer!A$1:I$1001,MATCH(Orders!C862,customer!A$1:A$1001,0),2)</f>
        <v>Cece Inker</v>
      </c>
      <c r="G862" s="33" t="str">
        <f>IF(INDEX(customer!A$1:I$1001,MATCH(Orders!C862,customer!A$1:A$1001,0),3)=0,"--",INDEX(customer!A$1:I$1001,MATCH(Orders!C862,customer!A$1:A$1001,0),3))</f>
        <v>--</v>
      </c>
      <c r="H862" t="str">
        <f>INDEX(customer!A$1:I$1001,MATCH(Orders!C862,customer!A$1:A$1001,0),7)</f>
        <v>United States</v>
      </c>
      <c r="I862" t="str">
        <f>INDEX(product!$A$1:$G$49,MATCH(Orders!D862,product!$A$1:$A$49,0),2)</f>
        <v>Ara</v>
      </c>
      <c r="J862" t="str">
        <f t="shared" si="52"/>
        <v>Arabica</v>
      </c>
      <c r="K862" s="11" t="str">
        <f>INDEX(product!$A$1:$G$49,MATCH(Orders!D862,product!$A$1:$A$49,0),3)</f>
        <v>M</v>
      </c>
      <c r="L862" t="str">
        <f t="shared" si="53"/>
        <v>Medium</v>
      </c>
      <c r="M862" s="4">
        <f>INDEX(product!$A$1:$G$49,MATCH(Orders!D862,product!$A$1:$A$49,0),4)</f>
        <v>2.5</v>
      </c>
      <c r="N862" s="5">
        <f>INDEX(product!$A$1:$G$49,MATCH(Orders!D862,product!$A$1:$A$49,0),5)</f>
        <v>25.874999999999996</v>
      </c>
      <c r="O862" s="5">
        <f t="shared" si="55"/>
        <v>25.874999999999996</v>
      </c>
      <c r="P862" s="11">
        <f t="shared" si="54"/>
        <v>0</v>
      </c>
      <c r="Q862" s="11"/>
      <c r="XFD862" s="35" t="s">
        <v>1951</v>
      </c>
    </row>
    <row r="863" spans="1:17 16384:16384" x14ac:dyDescent="0.25">
      <c r="A863" s="1" t="s">
        <v>1677</v>
      </c>
      <c r="B863" s="3">
        <v>43802</v>
      </c>
      <c r="C863" s="1" t="s">
        <v>1678</v>
      </c>
      <c r="D863" t="s">
        <v>26</v>
      </c>
      <c r="E863" s="13">
        <v>6</v>
      </c>
      <c r="F863" t="str">
        <f>INDEX(customer!A$1:I$1001,MATCH(Orders!C863,customer!A$1:A$1001,0),2)</f>
        <v>Noel Chisholm</v>
      </c>
      <c r="G863" s="33" t="str">
        <f>IF(INDEX(customer!A$1:I$1001,MATCH(Orders!C863,customer!A$1:A$1001,0),3)=0,"--",INDEX(customer!A$1:I$1001,MATCH(Orders!C863,customer!A$1:A$1001,0),3))</f>
        <v>nchisholmnx@example.com</v>
      </c>
      <c r="H863" t="str">
        <f>INDEX(customer!A$1:I$1001,MATCH(Orders!C863,customer!A$1:A$1001,0),7)</f>
        <v>United States</v>
      </c>
      <c r="I863" t="str">
        <f>INDEX(product!$A$1:$G$49,MATCH(Orders!D863,product!$A$1:$A$49,0),2)</f>
        <v>Lib</v>
      </c>
      <c r="J863" t="str">
        <f t="shared" si="52"/>
        <v>Liberica</v>
      </c>
      <c r="K863" s="11" t="str">
        <f>INDEX(product!$A$1:$G$49,MATCH(Orders!D863,product!$A$1:$A$49,0),3)</f>
        <v>D</v>
      </c>
      <c r="L863" t="str">
        <f t="shared" si="53"/>
        <v>Dark</v>
      </c>
      <c r="M863" s="4">
        <f>INDEX(product!$A$1:$G$49,MATCH(Orders!D863,product!$A$1:$A$49,0),4)</f>
        <v>1</v>
      </c>
      <c r="N863" s="5">
        <f>INDEX(product!$A$1:$G$49,MATCH(Orders!D863,product!$A$1:$A$49,0),5)</f>
        <v>12.95</v>
      </c>
      <c r="O863" s="5">
        <f t="shared" si="55"/>
        <v>77.699999999999989</v>
      </c>
      <c r="P863" s="11">
        <f t="shared" si="54"/>
        <v>1</v>
      </c>
      <c r="Q863" s="11"/>
      <c r="XFD863" s="35" t="s">
        <v>1942</v>
      </c>
    </row>
    <row r="864" spans="1:17 16384:16384" x14ac:dyDescent="0.25">
      <c r="A864" s="1" t="s">
        <v>1679</v>
      </c>
      <c r="B864" s="3">
        <v>43725</v>
      </c>
      <c r="C864" s="1" t="s">
        <v>1680</v>
      </c>
      <c r="D864" t="s">
        <v>15</v>
      </c>
      <c r="E864" s="13">
        <v>1</v>
      </c>
      <c r="F864" t="str">
        <f>INDEX(customer!A$1:I$1001,MATCH(Orders!C864,customer!A$1:A$1001,0),2)</f>
        <v>Grazia Oats</v>
      </c>
      <c r="G864" s="33" t="str">
        <f>IF(INDEX(customer!A$1:I$1001,MATCH(Orders!C864,customer!A$1:A$1001,0),3)=0,"--",INDEX(customer!A$1:I$1001,MATCH(Orders!C864,customer!A$1:A$1001,0),3))</f>
        <v>goatsny@live.com</v>
      </c>
      <c r="H864" t="str">
        <f>INDEX(customer!A$1:I$1001,MATCH(Orders!C864,customer!A$1:A$1001,0),7)</f>
        <v>United States</v>
      </c>
      <c r="I864" t="str">
        <f>INDEX(product!$A$1:$G$49,MATCH(Orders!D864,product!$A$1:$A$49,0),2)</f>
        <v>Rob</v>
      </c>
      <c r="J864" t="str">
        <f t="shared" si="52"/>
        <v>Robusta</v>
      </c>
      <c r="K864" s="11" t="str">
        <f>INDEX(product!$A$1:$G$49,MATCH(Orders!D864,product!$A$1:$A$49,0),3)</f>
        <v>M</v>
      </c>
      <c r="L864" t="str">
        <f t="shared" si="53"/>
        <v>Medium</v>
      </c>
      <c r="M864" s="4">
        <f>INDEX(product!$A$1:$G$49,MATCH(Orders!D864,product!$A$1:$A$49,0),4)</f>
        <v>1</v>
      </c>
      <c r="N864" s="5">
        <f>INDEX(product!$A$1:$G$49,MATCH(Orders!D864,product!$A$1:$A$49,0),5)</f>
        <v>9.9499999999999993</v>
      </c>
      <c r="O864" s="5">
        <f t="shared" si="55"/>
        <v>9.9499999999999993</v>
      </c>
      <c r="P864" s="11">
        <f t="shared" si="54"/>
        <v>1</v>
      </c>
      <c r="Q864" s="11"/>
      <c r="XFD864" s="35" t="s">
        <v>1942</v>
      </c>
    </row>
    <row r="865" spans="1:17 16384:16384" x14ac:dyDescent="0.25">
      <c r="A865" s="1" t="s">
        <v>1681</v>
      </c>
      <c r="B865" s="3">
        <v>44712</v>
      </c>
      <c r="C865" s="1" t="s">
        <v>1682</v>
      </c>
      <c r="D865" t="s">
        <v>109</v>
      </c>
      <c r="E865" s="13">
        <v>2</v>
      </c>
      <c r="F865" t="str">
        <f>INDEX(customer!A$1:I$1001,MATCH(Orders!C865,customer!A$1:A$1001,0),2)</f>
        <v>Meade Birkin</v>
      </c>
      <c r="G865" s="33" t="str">
        <f>IF(INDEX(customer!A$1:I$1001,MATCH(Orders!C865,customer!A$1:A$1001,0),3)=0,"--",INDEX(customer!A$1:I$1001,MATCH(Orders!C865,customer!A$1:A$1001,0),3))</f>
        <v>mbirkinnz@java.com</v>
      </c>
      <c r="H865" t="str">
        <f>INDEX(customer!A$1:I$1001,MATCH(Orders!C865,customer!A$1:A$1001,0),7)</f>
        <v>United States</v>
      </c>
      <c r="I865" t="str">
        <f>INDEX(product!$A$1:$G$49,MATCH(Orders!D865,product!$A$1:$A$49,0),2)</f>
        <v>Lib</v>
      </c>
      <c r="J865" t="str">
        <f t="shared" si="52"/>
        <v>Liberica</v>
      </c>
      <c r="K865" s="11" t="str">
        <f>INDEX(product!$A$1:$G$49,MATCH(Orders!D865,product!$A$1:$A$49,0),3)</f>
        <v>M</v>
      </c>
      <c r="L865" t="str">
        <f t="shared" si="53"/>
        <v>Medium</v>
      </c>
      <c r="M865" s="4">
        <f>INDEX(product!$A$1:$G$49,MATCH(Orders!D865,product!$A$1:$A$49,0),4)</f>
        <v>1</v>
      </c>
      <c r="N865" s="5">
        <f>INDEX(product!$A$1:$G$49,MATCH(Orders!D865,product!$A$1:$A$49,0),5)</f>
        <v>14.55</v>
      </c>
      <c r="O865" s="5">
        <f t="shared" si="55"/>
        <v>29.1</v>
      </c>
      <c r="P865" s="11">
        <f t="shared" si="54"/>
        <v>1</v>
      </c>
      <c r="Q865" s="11"/>
      <c r="XFD865" s="35" t="s">
        <v>1942</v>
      </c>
    </row>
    <row r="866" spans="1:17 16384:16384" x14ac:dyDescent="0.25">
      <c r="A866" s="1" t="s">
        <v>1683</v>
      </c>
      <c r="B866" s="3">
        <v>43759</v>
      </c>
      <c r="C866" s="1" t="s">
        <v>1684</v>
      </c>
      <c r="D866" t="s">
        <v>195</v>
      </c>
      <c r="E866" s="13">
        <v>6</v>
      </c>
      <c r="F866" t="str">
        <f>INDEX(customer!A$1:I$1001,MATCH(Orders!C866,customer!A$1:A$1001,0),2)</f>
        <v>Ronda Pyson</v>
      </c>
      <c r="G866" s="33" t="str">
        <f>IF(INDEX(customer!A$1:I$1001,MATCH(Orders!C866,customer!A$1:A$1001,0),3)=0,"--",INDEX(customer!A$1:I$1001,MATCH(Orders!C866,customer!A$1:A$1001,0),3))</f>
        <v>rpysono0@constantcontact.com</v>
      </c>
      <c r="H866" t="str">
        <f>INDEX(customer!A$1:I$1001,MATCH(Orders!C866,customer!A$1:A$1001,0),7)</f>
        <v>Ireland</v>
      </c>
      <c r="I866" t="str">
        <f>INDEX(product!$A$1:$G$49,MATCH(Orders!D866,product!$A$1:$A$49,0),2)</f>
        <v>Rob</v>
      </c>
      <c r="J866" t="str">
        <f t="shared" si="52"/>
        <v>Robusta</v>
      </c>
      <c r="K866" s="11" t="str">
        <f>INDEX(product!$A$1:$G$49,MATCH(Orders!D866,product!$A$1:$A$49,0),3)</f>
        <v>L</v>
      </c>
      <c r="L866" t="str">
        <f t="shared" si="53"/>
        <v>Light</v>
      </c>
      <c r="M866" s="4">
        <f>INDEX(product!$A$1:$G$49,MATCH(Orders!D866,product!$A$1:$A$49,0),4)</f>
        <v>0.2</v>
      </c>
      <c r="N866" s="5">
        <f>INDEX(product!$A$1:$G$49,MATCH(Orders!D866,product!$A$1:$A$49,0),5)</f>
        <v>3.5849999999999995</v>
      </c>
      <c r="O866" s="5">
        <f t="shared" si="55"/>
        <v>21.509999999999998</v>
      </c>
      <c r="P866" s="11">
        <f t="shared" si="54"/>
        <v>0</v>
      </c>
      <c r="Q866" s="11"/>
      <c r="XFD866" s="35" t="s">
        <v>1951</v>
      </c>
    </row>
    <row r="867" spans="1:17 16384:16384" x14ac:dyDescent="0.25">
      <c r="A867" s="1" t="s">
        <v>1685</v>
      </c>
      <c r="B867" s="3">
        <v>44675</v>
      </c>
      <c r="C867" s="1" t="s">
        <v>1686</v>
      </c>
      <c r="D867" t="s">
        <v>80</v>
      </c>
      <c r="E867" s="13">
        <v>1</v>
      </c>
      <c r="F867" t="str">
        <f>INDEX(customer!A$1:I$1001,MATCH(Orders!C867,customer!A$1:A$1001,0),2)</f>
        <v>Modesty MacConnechie</v>
      </c>
      <c r="G867" s="33" t="str">
        <f>IF(INDEX(customer!A$1:I$1001,MATCH(Orders!C867,customer!A$1:A$1001,0),3)=0,"--",INDEX(customer!A$1:I$1001,MATCH(Orders!C867,customer!A$1:A$1001,0),3))</f>
        <v>mmacconnechieo9@reuters.com</v>
      </c>
      <c r="H867" t="str">
        <f>INDEX(customer!A$1:I$1001,MATCH(Orders!C867,customer!A$1:A$1001,0),7)</f>
        <v>United States</v>
      </c>
      <c r="I867" t="str">
        <f>INDEX(product!$A$1:$G$49,MATCH(Orders!D867,product!$A$1:$A$49,0),2)</f>
        <v>Ara</v>
      </c>
      <c r="J867" t="str">
        <f t="shared" si="52"/>
        <v>Arabica</v>
      </c>
      <c r="K867" s="11" t="str">
        <f>INDEX(product!$A$1:$G$49,MATCH(Orders!D867,product!$A$1:$A$49,0),3)</f>
        <v>M</v>
      </c>
      <c r="L867" t="str">
        <f t="shared" si="53"/>
        <v>Medium</v>
      </c>
      <c r="M867" s="4">
        <f>INDEX(product!$A$1:$G$49,MATCH(Orders!D867,product!$A$1:$A$49,0),4)</f>
        <v>0.5</v>
      </c>
      <c r="N867" s="5">
        <f>INDEX(product!$A$1:$G$49,MATCH(Orders!D867,product!$A$1:$A$49,0),5)</f>
        <v>6.75</v>
      </c>
      <c r="O867" s="5">
        <f t="shared" si="55"/>
        <v>6.75</v>
      </c>
      <c r="P867" s="11">
        <f t="shared" si="54"/>
        <v>1</v>
      </c>
      <c r="Q867" s="11"/>
      <c r="XFD867" s="35" t="s">
        <v>1942</v>
      </c>
    </row>
    <row r="868" spans="1:17 16384:16384" x14ac:dyDescent="0.25">
      <c r="A868" s="1" t="s">
        <v>1687</v>
      </c>
      <c r="B868" s="3">
        <v>44209</v>
      </c>
      <c r="C868" s="1" t="s">
        <v>1688</v>
      </c>
      <c r="D868" t="s">
        <v>85</v>
      </c>
      <c r="E868" s="13">
        <v>3</v>
      </c>
      <c r="F868" t="str">
        <f>INDEX(customer!A$1:I$1001,MATCH(Orders!C868,customer!A$1:A$1001,0),2)</f>
        <v>Rafaela Treacher</v>
      </c>
      <c r="G868" s="33" t="str">
        <f>IF(INDEX(customer!A$1:I$1001,MATCH(Orders!C868,customer!A$1:A$1001,0),3)=0,"--",INDEX(customer!A$1:I$1001,MATCH(Orders!C868,customer!A$1:A$1001,0),3))</f>
        <v>rtreachero2@usa.gov</v>
      </c>
      <c r="H868" t="str">
        <f>INDEX(customer!A$1:I$1001,MATCH(Orders!C868,customer!A$1:A$1001,0),7)</f>
        <v>Ireland</v>
      </c>
      <c r="I868" t="str">
        <f>INDEX(product!$A$1:$G$49,MATCH(Orders!D868,product!$A$1:$A$49,0),2)</f>
        <v>Ara</v>
      </c>
      <c r="J868" t="str">
        <f t="shared" si="52"/>
        <v>Arabica</v>
      </c>
      <c r="K868" s="11" t="str">
        <f>INDEX(product!$A$1:$G$49,MATCH(Orders!D868,product!$A$1:$A$49,0),3)</f>
        <v>D</v>
      </c>
      <c r="L868" t="str">
        <f t="shared" si="53"/>
        <v>Dark</v>
      </c>
      <c r="M868" s="4">
        <f>INDEX(product!$A$1:$G$49,MATCH(Orders!D868,product!$A$1:$A$49,0),4)</f>
        <v>0.5</v>
      </c>
      <c r="N868" s="5">
        <f>INDEX(product!$A$1:$G$49,MATCH(Orders!D868,product!$A$1:$A$49,0),5)</f>
        <v>5.97</v>
      </c>
      <c r="O868" s="5">
        <f t="shared" si="55"/>
        <v>17.91</v>
      </c>
      <c r="P868" s="11">
        <f t="shared" si="54"/>
        <v>0</v>
      </c>
      <c r="Q868" s="11"/>
      <c r="XFD868" s="35" t="s">
        <v>1951</v>
      </c>
    </row>
    <row r="869" spans="1:17 16384:16384" x14ac:dyDescent="0.25">
      <c r="A869" s="1" t="s">
        <v>1689</v>
      </c>
      <c r="B869" s="3">
        <v>44792</v>
      </c>
      <c r="C869" s="1" t="s">
        <v>1690</v>
      </c>
      <c r="D869" t="s">
        <v>217</v>
      </c>
      <c r="E869" s="13">
        <v>1</v>
      </c>
      <c r="F869" t="str">
        <f>INDEX(customer!A$1:I$1001,MATCH(Orders!C869,customer!A$1:A$1001,0),2)</f>
        <v>Bee Fattorini</v>
      </c>
      <c r="G869" s="33" t="str">
        <f>IF(INDEX(customer!A$1:I$1001,MATCH(Orders!C869,customer!A$1:A$1001,0),3)=0,"--",INDEX(customer!A$1:I$1001,MATCH(Orders!C869,customer!A$1:A$1001,0),3))</f>
        <v>bfattorinio3@quantcast.com</v>
      </c>
      <c r="H869" t="str">
        <f>INDEX(customer!A$1:I$1001,MATCH(Orders!C869,customer!A$1:A$1001,0),7)</f>
        <v>Ireland</v>
      </c>
      <c r="I869" t="str">
        <f>INDEX(product!$A$1:$G$49,MATCH(Orders!D869,product!$A$1:$A$49,0),2)</f>
        <v>Ara</v>
      </c>
      <c r="J869" t="str">
        <f t="shared" si="52"/>
        <v>Arabica</v>
      </c>
      <c r="K869" s="11" t="str">
        <f>INDEX(product!$A$1:$G$49,MATCH(Orders!D869,product!$A$1:$A$49,0),3)</f>
        <v>L</v>
      </c>
      <c r="L869" t="str">
        <f t="shared" si="53"/>
        <v>Light</v>
      </c>
      <c r="M869" s="4">
        <f>INDEX(product!$A$1:$G$49,MATCH(Orders!D869,product!$A$1:$A$49,0),4)</f>
        <v>2.5</v>
      </c>
      <c r="N869" s="5">
        <f>INDEX(product!$A$1:$G$49,MATCH(Orders!D869,product!$A$1:$A$49,0),5)</f>
        <v>29.784999999999997</v>
      </c>
      <c r="O869" s="5">
        <f t="shared" si="55"/>
        <v>29.784999999999997</v>
      </c>
      <c r="P869" s="11">
        <f t="shared" si="54"/>
        <v>1</v>
      </c>
      <c r="Q869" s="11"/>
      <c r="XFD869" s="35" t="s">
        <v>1942</v>
      </c>
    </row>
    <row r="870" spans="1:17 16384:16384" x14ac:dyDescent="0.25">
      <c r="A870" s="1" t="s">
        <v>1691</v>
      </c>
      <c r="B870" s="3">
        <v>43526</v>
      </c>
      <c r="C870" s="1" t="s">
        <v>1692</v>
      </c>
      <c r="D870" t="s">
        <v>16</v>
      </c>
      <c r="E870" s="13">
        <v>5</v>
      </c>
      <c r="F870" t="str">
        <f>INDEX(customer!A$1:I$1001,MATCH(Orders!C870,customer!A$1:A$1001,0),2)</f>
        <v>Margie Palleske</v>
      </c>
      <c r="G870" s="33" t="str">
        <f>IF(INDEX(customer!A$1:I$1001,MATCH(Orders!C870,customer!A$1:A$1001,0),3)=0,"--",INDEX(customer!A$1:I$1001,MATCH(Orders!C870,customer!A$1:A$1001,0),3))</f>
        <v>mpalleskeo4@nyu.edu</v>
      </c>
      <c r="H870" t="str">
        <f>INDEX(customer!A$1:I$1001,MATCH(Orders!C870,customer!A$1:A$1001,0),7)</f>
        <v>United States</v>
      </c>
      <c r="I870" t="str">
        <f>INDEX(product!$A$1:$G$49,MATCH(Orders!D870,product!$A$1:$A$49,0),2)</f>
        <v>Exc</v>
      </c>
      <c r="J870" t="str">
        <f t="shared" si="52"/>
        <v>Excelsa</v>
      </c>
      <c r="K870" s="11" t="str">
        <f>INDEX(product!$A$1:$G$49,MATCH(Orders!D870,product!$A$1:$A$49,0),3)</f>
        <v>M</v>
      </c>
      <c r="L870" t="str">
        <f t="shared" si="53"/>
        <v>Medium</v>
      </c>
      <c r="M870" s="4">
        <f>INDEX(product!$A$1:$G$49,MATCH(Orders!D870,product!$A$1:$A$49,0),4)</f>
        <v>0.5</v>
      </c>
      <c r="N870" s="5">
        <f>INDEX(product!$A$1:$G$49,MATCH(Orders!D870,product!$A$1:$A$49,0),5)</f>
        <v>8.25</v>
      </c>
      <c r="O870" s="5">
        <f t="shared" si="55"/>
        <v>41.25</v>
      </c>
      <c r="P870" s="11">
        <f t="shared" si="54"/>
        <v>1</v>
      </c>
      <c r="Q870" s="11"/>
      <c r="XFD870" s="35" t="s">
        <v>1942</v>
      </c>
    </row>
    <row r="871" spans="1:17 16384:16384" x14ac:dyDescent="0.25">
      <c r="A871" s="1" t="s">
        <v>1693</v>
      </c>
      <c r="B871" s="3">
        <v>43851</v>
      </c>
      <c r="C871" s="1" t="s">
        <v>1694</v>
      </c>
      <c r="D871" t="s">
        <v>35</v>
      </c>
      <c r="E871" s="13">
        <v>3</v>
      </c>
      <c r="F871" t="str">
        <f>INDEX(customer!A$1:I$1001,MATCH(Orders!C871,customer!A$1:A$1001,0),2)</f>
        <v>Alexina Randals</v>
      </c>
      <c r="G871" s="33" t="str">
        <f>IF(INDEX(customer!A$1:I$1001,MATCH(Orders!C871,customer!A$1:A$1001,0),3)=0,"--",INDEX(customer!A$1:I$1001,MATCH(Orders!C871,customer!A$1:A$1001,0),3))</f>
        <v>--</v>
      </c>
      <c r="H871" t="str">
        <f>INDEX(customer!A$1:I$1001,MATCH(Orders!C871,customer!A$1:A$1001,0),7)</f>
        <v>United States</v>
      </c>
      <c r="I871" t="str">
        <f>INDEX(product!$A$1:$G$49,MATCH(Orders!D871,product!$A$1:$A$49,0),2)</f>
        <v>Rob</v>
      </c>
      <c r="J871" t="str">
        <f t="shared" si="52"/>
        <v>Robusta</v>
      </c>
      <c r="K871" s="11" t="str">
        <f>INDEX(product!$A$1:$G$49,MATCH(Orders!D871,product!$A$1:$A$49,0),3)</f>
        <v>M</v>
      </c>
      <c r="L871" t="str">
        <f t="shared" si="53"/>
        <v>Medium</v>
      </c>
      <c r="M871" s="4">
        <f>INDEX(product!$A$1:$G$49,MATCH(Orders!D871,product!$A$1:$A$49,0),4)</f>
        <v>0.5</v>
      </c>
      <c r="N871" s="5">
        <f>INDEX(product!$A$1:$G$49,MATCH(Orders!D871,product!$A$1:$A$49,0),5)</f>
        <v>5.97</v>
      </c>
      <c r="O871" s="5">
        <f t="shared" si="55"/>
        <v>17.91</v>
      </c>
      <c r="P871" s="11">
        <f t="shared" si="54"/>
        <v>1</v>
      </c>
      <c r="Q871" s="11"/>
      <c r="XFD871" s="35" t="s">
        <v>1942</v>
      </c>
    </row>
    <row r="872" spans="1:17 16384:16384" x14ac:dyDescent="0.25">
      <c r="A872" s="1" t="s">
        <v>1695</v>
      </c>
      <c r="B872" s="3">
        <v>44460</v>
      </c>
      <c r="C872" s="1" t="s">
        <v>1696</v>
      </c>
      <c r="D872" t="s">
        <v>29</v>
      </c>
      <c r="E872" s="13">
        <v>1</v>
      </c>
      <c r="F872" t="str">
        <f>INDEX(customer!A$1:I$1001,MATCH(Orders!C872,customer!A$1:A$1001,0),2)</f>
        <v>Filip Antcliffe</v>
      </c>
      <c r="G872" s="33" t="str">
        <f>IF(INDEX(customer!A$1:I$1001,MATCH(Orders!C872,customer!A$1:A$1001,0),3)=0,"--",INDEX(customer!A$1:I$1001,MATCH(Orders!C872,customer!A$1:A$1001,0),3))</f>
        <v>fantcliffeo6@amazon.co.jp</v>
      </c>
      <c r="H872" t="str">
        <f>INDEX(customer!A$1:I$1001,MATCH(Orders!C872,customer!A$1:A$1001,0),7)</f>
        <v>Ireland</v>
      </c>
      <c r="I872" t="str">
        <f>INDEX(product!$A$1:$G$49,MATCH(Orders!D872,product!$A$1:$A$49,0),2)</f>
        <v>Exc</v>
      </c>
      <c r="J872" t="str">
        <f t="shared" si="52"/>
        <v>Excelsa</v>
      </c>
      <c r="K872" s="11" t="str">
        <f>INDEX(product!$A$1:$G$49,MATCH(Orders!D872,product!$A$1:$A$49,0),3)</f>
        <v>D</v>
      </c>
      <c r="L872" t="str">
        <f t="shared" si="53"/>
        <v>Dark</v>
      </c>
      <c r="M872" s="4">
        <f>INDEX(product!$A$1:$G$49,MATCH(Orders!D872,product!$A$1:$A$49,0),4)</f>
        <v>0.5</v>
      </c>
      <c r="N872" s="5">
        <f>INDEX(product!$A$1:$G$49,MATCH(Orders!D872,product!$A$1:$A$49,0),5)</f>
        <v>7.29</v>
      </c>
      <c r="O872" s="5">
        <f t="shared" si="55"/>
        <v>7.29</v>
      </c>
      <c r="P872" s="11">
        <f t="shared" si="54"/>
        <v>1</v>
      </c>
      <c r="Q872" s="11"/>
      <c r="XFD872" s="35" t="s">
        <v>1942</v>
      </c>
    </row>
    <row r="873" spans="1:17 16384:16384" x14ac:dyDescent="0.25">
      <c r="A873" s="1" t="s">
        <v>1697</v>
      </c>
      <c r="B873" s="3">
        <v>43707</v>
      </c>
      <c r="C873" s="1" t="s">
        <v>1698</v>
      </c>
      <c r="D873" t="s">
        <v>150</v>
      </c>
      <c r="E873" s="13">
        <v>2</v>
      </c>
      <c r="F873" t="str">
        <f>INDEX(customer!A$1:I$1001,MATCH(Orders!C873,customer!A$1:A$1001,0),2)</f>
        <v>Peyter Matignon</v>
      </c>
      <c r="G873" s="33" t="str">
        <f>IF(INDEX(customer!A$1:I$1001,MATCH(Orders!C873,customer!A$1:A$1001,0),3)=0,"--",INDEX(customer!A$1:I$1001,MATCH(Orders!C873,customer!A$1:A$1001,0),3))</f>
        <v>pmatignono7@harvard.edu</v>
      </c>
      <c r="H873" t="str">
        <f>INDEX(customer!A$1:I$1001,MATCH(Orders!C873,customer!A$1:A$1001,0),7)</f>
        <v>United Kingdom</v>
      </c>
      <c r="I873" t="str">
        <f>INDEX(product!$A$1:$G$49,MATCH(Orders!D873,product!$A$1:$A$49,0),2)</f>
        <v>Exc</v>
      </c>
      <c r="J873" t="str">
        <f t="shared" si="52"/>
        <v>Excelsa</v>
      </c>
      <c r="K873" s="11" t="str">
        <f>INDEX(product!$A$1:$G$49,MATCH(Orders!D873,product!$A$1:$A$49,0),3)</f>
        <v>L</v>
      </c>
      <c r="L873" t="str">
        <f t="shared" si="53"/>
        <v>Light</v>
      </c>
      <c r="M873" s="4">
        <f>INDEX(product!$A$1:$G$49,MATCH(Orders!D873,product!$A$1:$A$49,0),4)</f>
        <v>1</v>
      </c>
      <c r="N873" s="5">
        <f>INDEX(product!$A$1:$G$49,MATCH(Orders!D873,product!$A$1:$A$49,0),5)</f>
        <v>14.85</v>
      </c>
      <c r="O873" s="5">
        <f t="shared" si="55"/>
        <v>29.7</v>
      </c>
      <c r="P873" s="11">
        <f t="shared" si="54"/>
        <v>1</v>
      </c>
      <c r="Q873" s="11"/>
      <c r="XFD873" s="35" t="s">
        <v>1942</v>
      </c>
    </row>
    <row r="874" spans="1:17 16384:16384" x14ac:dyDescent="0.25">
      <c r="A874" s="1" t="s">
        <v>1699</v>
      </c>
      <c r="B874" s="3">
        <v>43521</v>
      </c>
      <c r="C874" s="1" t="s">
        <v>1700</v>
      </c>
      <c r="D874" t="s">
        <v>74</v>
      </c>
      <c r="E874" s="13">
        <v>2</v>
      </c>
      <c r="F874" t="str">
        <f>INDEX(customer!A$1:I$1001,MATCH(Orders!C874,customer!A$1:A$1001,0),2)</f>
        <v>Claudie Weond</v>
      </c>
      <c r="G874" s="33" t="str">
        <f>IF(INDEX(customer!A$1:I$1001,MATCH(Orders!C874,customer!A$1:A$1001,0),3)=0,"--",INDEX(customer!A$1:I$1001,MATCH(Orders!C874,customer!A$1:A$1001,0),3))</f>
        <v>cweondo8@theglobeandmail.com</v>
      </c>
      <c r="H874" t="str">
        <f>INDEX(customer!A$1:I$1001,MATCH(Orders!C874,customer!A$1:A$1001,0),7)</f>
        <v>United States</v>
      </c>
      <c r="I874" t="str">
        <f>INDEX(product!$A$1:$G$49,MATCH(Orders!D874,product!$A$1:$A$49,0),2)</f>
        <v>Ara</v>
      </c>
      <c r="J874" t="str">
        <f t="shared" si="52"/>
        <v>Arabica</v>
      </c>
      <c r="K874" s="11" t="str">
        <f>INDEX(product!$A$1:$G$49,MATCH(Orders!D874,product!$A$1:$A$49,0),3)</f>
        <v>M</v>
      </c>
      <c r="L874" t="str">
        <f t="shared" si="53"/>
        <v>Medium</v>
      </c>
      <c r="M874" s="4">
        <f>INDEX(product!$A$1:$G$49,MATCH(Orders!D874,product!$A$1:$A$49,0),4)</f>
        <v>1</v>
      </c>
      <c r="N874" s="5">
        <f>INDEX(product!$A$1:$G$49,MATCH(Orders!D874,product!$A$1:$A$49,0),5)</f>
        <v>11.25</v>
      </c>
      <c r="O874" s="5">
        <f t="shared" si="55"/>
        <v>22.5</v>
      </c>
      <c r="P874" s="11">
        <f t="shared" si="54"/>
        <v>0</v>
      </c>
      <c r="Q874" s="11"/>
      <c r="XFD874" s="35" t="s">
        <v>1951</v>
      </c>
    </row>
    <row r="875" spans="1:17 16384:16384" x14ac:dyDescent="0.25">
      <c r="A875" s="1" t="s">
        <v>1701</v>
      </c>
      <c r="B875" s="3">
        <v>43725</v>
      </c>
      <c r="C875" s="1" t="s">
        <v>1686</v>
      </c>
      <c r="D875" t="s">
        <v>175</v>
      </c>
      <c r="E875" s="13">
        <v>4</v>
      </c>
      <c r="F875" t="str">
        <f>INDEX(customer!A$1:I$1001,MATCH(Orders!C875,customer!A$1:A$1001,0),2)</f>
        <v>Modesty MacConnechie</v>
      </c>
      <c r="G875" s="33" t="str">
        <f>IF(INDEX(customer!A$1:I$1001,MATCH(Orders!C875,customer!A$1:A$1001,0),3)=0,"--",INDEX(customer!A$1:I$1001,MATCH(Orders!C875,customer!A$1:A$1001,0),3))</f>
        <v>mmacconnechieo9@reuters.com</v>
      </c>
      <c r="H875" t="str">
        <f>INDEX(customer!A$1:I$1001,MATCH(Orders!C875,customer!A$1:A$1001,0),7)</f>
        <v>United States</v>
      </c>
      <c r="I875" t="str">
        <f>INDEX(product!$A$1:$G$49,MATCH(Orders!D875,product!$A$1:$A$49,0),2)</f>
        <v>Rob</v>
      </c>
      <c r="J875" t="str">
        <f t="shared" si="52"/>
        <v>Robusta</v>
      </c>
      <c r="K875" s="11" t="str">
        <f>INDEX(product!$A$1:$G$49,MATCH(Orders!D875,product!$A$1:$A$49,0),3)</f>
        <v>M</v>
      </c>
      <c r="L875" t="str">
        <f t="shared" si="53"/>
        <v>Medium</v>
      </c>
      <c r="M875" s="4">
        <f>INDEX(product!$A$1:$G$49,MATCH(Orders!D875,product!$A$1:$A$49,0),4)</f>
        <v>0.2</v>
      </c>
      <c r="N875" s="5">
        <f>INDEX(product!$A$1:$G$49,MATCH(Orders!D875,product!$A$1:$A$49,0),5)</f>
        <v>2.9849999999999999</v>
      </c>
      <c r="O875" s="5">
        <f t="shared" si="55"/>
        <v>11.94</v>
      </c>
      <c r="P875" s="11">
        <f t="shared" si="54"/>
        <v>1</v>
      </c>
      <c r="Q875" s="11"/>
      <c r="XFD875" s="35" t="s">
        <v>1942</v>
      </c>
    </row>
    <row r="876" spans="1:17 16384:16384" x14ac:dyDescent="0.25">
      <c r="A876" s="1" t="s">
        <v>1702</v>
      </c>
      <c r="B876" s="3">
        <v>43680</v>
      </c>
      <c r="C876" s="1" t="s">
        <v>1703</v>
      </c>
      <c r="D876" t="s">
        <v>19</v>
      </c>
      <c r="E876" s="13">
        <v>2</v>
      </c>
      <c r="F876" t="str">
        <f>INDEX(customer!A$1:I$1001,MATCH(Orders!C876,customer!A$1:A$1001,0),2)</f>
        <v>Jaquenette Skentelbery</v>
      </c>
      <c r="G876" s="33" t="str">
        <f>IF(INDEX(customer!A$1:I$1001,MATCH(Orders!C876,customer!A$1:A$1001,0),3)=0,"--",INDEX(customer!A$1:I$1001,MATCH(Orders!C876,customer!A$1:A$1001,0),3))</f>
        <v>jskentelberyoa@paypal.com</v>
      </c>
      <c r="H876" t="str">
        <f>INDEX(customer!A$1:I$1001,MATCH(Orders!C876,customer!A$1:A$1001,0),7)</f>
        <v>United States</v>
      </c>
      <c r="I876" t="str">
        <f>INDEX(product!$A$1:$G$49,MATCH(Orders!D876,product!$A$1:$A$49,0),2)</f>
        <v>Ara</v>
      </c>
      <c r="J876" t="str">
        <f t="shared" si="52"/>
        <v>Arabica</v>
      </c>
      <c r="K876" s="11" t="str">
        <f>INDEX(product!$A$1:$G$49,MATCH(Orders!D876,product!$A$1:$A$49,0),3)</f>
        <v>L</v>
      </c>
      <c r="L876" t="str">
        <f t="shared" si="53"/>
        <v>Light</v>
      </c>
      <c r="M876" s="4">
        <f>INDEX(product!$A$1:$G$49,MATCH(Orders!D876,product!$A$1:$A$49,0),4)</f>
        <v>1</v>
      </c>
      <c r="N876" s="5">
        <f>INDEX(product!$A$1:$G$49,MATCH(Orders!D876,product!$A$1:$A$49,0),5)</f>
        <v>12.95</v>
      </c>
      <c r="O876" s="5">
        <f t="shared" si="55"/>
        <v>25.9</v>
      </c>
      <c r="P876" s="11">
        <f t="shared" si="54"/>
        <v>0</v>
      </c>
      <c r="Q876" s="11"/>
      <c r="XFD876" s="35" t="s">
        <v>1951</v>
      </c>
    </row>
    <row r="877" spans="1:17 16384:16384" x14ac:dyDescent="0.25">
      <c r="A877" s="1" t="s">
        <v>1704</v>
      </c>
      <c r="B877" s="3">
        <v>44253</v>
      </c>
      <c r="C877" s="1" t="s">
        <v>1705</v>
      </c>
      <c r="D877" t="s">
        <v>91</v>
      </c>
      <c r="E877" s="13">
        <v>5</v>
      </c>
      <c r="F877" t="str">
        <f>INDEX(customer!A$1:I$1001,MATCH(Orders!C877,customer!A$1:A$1001,0),2)</f>
        <v>Orazio Comber</v>
      </c>
      <c r="G877" s="33" t="str">
        <f>IF(INDEX(customer!A$1:I$1001,MATCH(Orders!C877,customer!A$1:A$1001,0),3)=0,"--",INDEX(customer!A$1:I$1001,MATCH(Orders!C877,customer!A$1:A$1001,0),3))</f>
        <v>ocomberob@goo.gl</v>
      </c>
      <c r="H877" t="str">
        <f>INDEX(customer!A$1:I$1001,MATCH(Orders!C877,customer!A$1:A$1001,0),7)</f>
        <v>Ireland</v>
      </c>
      <c r="I877" t="str">
        <f>INDEX(product!$A$1:$G$49,MATCH(Orders!D877,product!$A$1:$A$49,0),2)</f>
        <v>Lib</v>
      </c>
      <c r="J877" t="str">
        <f t="shared" si="52"/>
        <v>Liberica</v>
      </c>
      <c r="K877" s="11" t="str">
        <f>INDEX(product!$A$1:$G$49,MATCH(Orders!D877,product!$A$1:$A$49,0),3)</f>
        <v>M</v>
      </c>
      <c r="L877" t="str">
        <f t="shared" si="53"/>
        <v>Medium</v>
      </c>
      <c r="M877" s="4">
        <f>INDEX(product!$A$1:$G$49,MATCH(Orders!D877,product!$A$1:$A$49,0),4)</f>
        <v>0.5</v>
      </c>
      <c r="N877" s="5">
        <f>INDEX(product!$A$1:$G$49,MATCH(Orders!D877,product!$A$1:$A$49,0),5)</f>
        <v>8.73</v>
      </c>
      <c r="O877" s="5">
        <f t="shared" si="55"/>
        <v>43.650000000000006</v>
      </c>
      <c r="P877" s="11">
        <f t="shared" si="54"/>
        <v>0</v>
      </c>
      <c r="Q877" s="11"/>
      <c r="XFD877" s="35" t="s">
        <v>1951</v>
      </c>
    </row>
    <row r="878" spans="1:17 16384:16384" x14ac:dyDescent="0.25">
      <c r="A878" s="1" t="s">
        <v>1704</v>
      </c>
      <c r="B878" s="3">
        <v>44253</v>
      </c>
      <c r="C878" s="1" t="s">
        <v>1705</v>
      </c>
      <c r="D878" t="s">
        <v>205</v>
      </c>
      <c r="E878" s="13">
        <v>6</v>
      </c>
      <c r="F878" t="str">
        <f>INDEX(customer!A$1:I$1001,MATCH(Orders!C878,customer!A$1:A$1001,0),2)</f>
        <v>Orazio Comber</v>
      </c>
      <c r="G878" s="33" t="str">
        <f>IF(INDEX(customer!A$1:I$1001,MATCH(Orders!C878,customer!A$1:A$1001,0),3)=0,"--",INDEX(customer!A$1:I$1001,MATCH(Orders!C878,customer!A$1:A$1001,0),3))</f>
        <v>ocomberob@goo.gl</v>
      </c>
      <c r="H878" t="str">
        <f>INDEX(customer!A$1:I$1001,MATCH(Orders!C878,customer!A$1:A$1001,0),7)</f>
        <v>Ireland</v>
      </c>
      <c r="I878" t="str">
        <f>INDEX(product!$A$1:$G$49,MATCH(Orders!D878,product!$A$1:$A$49,0),2)</f>
        <v>Ara</v>
      </c>
      <c r="J878" t="str">
        <f t="shared" si="52"/>
        <v>Arabica</v>
      </c>
      <c r="K878" s="11" t="str">
        <f>INDEX(product!$A$1:$G$49,MATCH(Orders!D878,product!$A$1:$A$49,0),3)</f>
        <v>L</v>
      </c>
      <c r="L878" t="str">
        <f t="shared" si="53"/>
        <v>Light</v>
      </c>
      <c r="M878" s="4">
        <f>INDEX(product!$A$1:$G$49,MATCH(Orders!D878,product!$A$1:$A$49,0),4)</f>
        <v>0.5</v>
      </c>
      <c r="N878" s="5">
        <f>INDEX(product!$A$1:$G$49,MATCH(Orders!D878,product!$A$1:$A$49,0),5)</f>
        <v>7.77</v>
      </c>
      <c r="O878" s="5">
        <f t="shared" si="55"/>
        <v>46.62</v>
      </c>
      <c r="P878" s="11">
        <f t="shared" si="54"/>
        <v>0</v>
      </c>
      <c r="Q878" s="11"/>
      <c r="XFD878" s="35" t="s">
        <v>1951</v>
      </c>
    </row>
    <row r="879" spans="1:17 16384:16384" x14ac:dyDescent="0.25">
      <c r="A879" s="1" t="s">
        <v>1706</v>
      </c>
      <c r="B879" s="3">
        <v>44411</v>
      </c>
      <c r="C879" s="1" t="s">
        <v>1707</v>
      </c>
      <c r="D879" t="s">
        <v>96</v>
      </c>
      <c r="E879" s="13">
        <v>3</v>
      </c>
      <c r="F879" t="str">
        <f>INDEX(customer!A$1:I$1001,MATCH(Orders!C879,customer!A$1:A$1001,0),2)</f>
        <v>Zachary Tramel</v>
      </c>
      <c r="G879" s="33" t="str">
        <f>IF(INDEX(customer!A$1:I$1001,MATCH(Orders!C879,customer!A$1:A$1001,0),3)=0,"--",INDEX(customer!A$1:I$1001,MATCH(Orders!C879,customer!A$1:A$1001,0),3))</f>
        <v>ztramelod@netlog.com</v>
      </c>
      <c r="H879" t="str">
        <f>INDEX(customer!A$1:I$1001,MATCH(Orders!C879,customer!A$1:A$1001,0),7)</f>
        <v>United States</v>
      </c>
      <c r="I879" t="str">
        <f>INDEX(product!$A$1:$G$49,MATCH(Orders!D879,product!$A$1:$A$49,0),2)</f>
        <v>Lib</v>
      </c>
      <c r="J879" t="str">
        <f t="shared" si="52"/>
        <v>Liberica</v>
      </c>
      <c r="K879" s="11" t="str">
        <f>INDEX(product!$A$1:$G$49,MATCH(Orders!D879,product!$A$1:$A$49,0),3)</f>
        <v>L</v>
      </c>
      <c r="L879" t="str">
        <f t="shared" si="53"/>
        <v>Light</v>
      </c>
      <c r="M879" s="4">
        <f>INDEX(product!$A$1:$G$49,MATCH(Orders!D879,product!$A$1:$A$49,0),4)</f>
        <v>0.5</v>
      </c>
      <c r="N879" s="5">
        <f>INDEX(product!$A$1:$G$49,MATCH(Orders!D879,product!$A$1:$A$49,0),5)</f>
        <v>9.51</v>
      </c>
      <c r="O879" s="5">
        <f t="shared" si="55"/>
        <v>28.53</v>
      </c>
      <c r="P879" s="11">
        <f t="shared" si="54"/>
        <v>0</v>
      </c>
      <c r="Q879" s="11"/>
      <c r="XFD879" s="35" t="s">
        <v>1951</v>
      </c>
    </row>
    <row r="880" spans="1:17 16384:16384" x14ac:dyDescent="0.25">
      <c r="A880" s="1" t="s">
        <v>1708</v>
      </c>
      <c r="B880" s="3">
        <v>44323</v>
      </c>
      <c r="C880" s="1" t="s">
        <v>1709</v>
      </c>
      <c r="D880" t="s">
        <v>23</v>
      </c>
      <c r="E880" s="13">
        <v>1</v>
      </c>
      <c r="F880" t="str">
        <f>INDEX(customer!A$1:I$1001,MATCH(Orders!C880,customer!A$1:A$1001,0),2)</f>
        <v>Izaak Primak</v>
      </c>
      <c r="G880" s="33" t="str">
        <f>IF(INDEX(customer!A$1:I$1001,MATCH(Orders!C880,customer!A$1:A$1001,0),3)=0,"--",INDEX(customer!A$1:I$1001,MATCH(Orders!C880,customer!A$1:A$1001,0),3))</f>
        <v>--</v>
      </c>
      <c r="H880" t="str">
        <f>INDEX(customer!A$1:I$1001,MATCH(Orders!C880,customer!A$1:A$1001,0),7)</f>
        <v>United States</v>
      </c>
      <c r="I880" t="str">
        <f>INDEX(product!$A$1:$G$49,MATCH(Orders!D880,product!$A$1:$A$49,0),2)</f>
        <v>Rob</v>
      </c>
      <c r="J880" t="str">
        <f t="shared" si="52"/>
        <v>Robusta</v>
      </c>
      <c r="K880" s="11" t="str">
        <f>INDEX(product!$A$1:$G$49,MATCH(Orders!D880,product!$A$1:$A$49,0),3)</f>
        <v>L</v>
      </c>
      <c r="L880" t="str">
        <f t="shared" si="53"/>
        <v>Light</v>
      </c>
      <c r="M880" s="4">
        <f>INDEX(product!$A$1:$G$49,MATCH(Orders!D880,product!$A$1:$A$49,0),4)</f>
        <v>2.5</v>
      </c>
      <c r="N880" s="5">
        <f>INDEX(product!$A$1:$G$49,MATCH(Orders!D880,product!$A$1:$A$49,0),5)</f>
        <v>27.484999999999996</v>
      </c>
      <c r="O880" s="5">
        <f t="shared" si="55"/>
        <v>27.484999999999996</v>
      </c>
      <c r="P880" s="11">
        <f t="shared" si="54"/>
        <v>1</v>
      </c>
      <c r="Q880" s="11"/>
      <c r="XFD880" s="35" t="s">
        <v>1942</v>
      </c>
    </row>
    <row r="881" spans="1:17 16384:16384" x14ac:dyDescent="0.25">
      <c r="A881" s="1" t="s">
        <v>1710</v>
      </c>
      <c r="B881" s="3">
        <v>43630</v>
      </c>
      <c r="C881" s="1" t="s">
        <v>1711</v>
      </c>
      <c r="D881" t="s">
        <v>64</v>
      </c>
      <c r="E881" s="13">
        <v>3</v>
      </c>
      <c r="F881" t="str">
        <f>INDEX(customer!A$1:I$1001,MATCH(Orders!C881,customer!A$1:A$1001,0),2)</f>
        <v>Brittani Thoresbie</v>
      </c>
      <c r="G881" s="33" t="str">
        <f>IF(INDEX(customer!A$1:I$1001,MATCH(Orders!C881,customer!A$1:A$1001,0),3)=0,"--",INDEX(customer!A$1:I$1001,MATCH(Orders!C881,customer!A$1:A$1001,0),3))</f>
        <v>--</v>
      </c>
      <c r="H881" t="str">
        <f>INDEX(customer!A$1:I$1001,MATCH(Orders!C881,customer!A$1:A$1001,0),7)</f>
        <v>United States</v>
      </c>
      <c r="I881" t="str">
        <f>INDEX(product!$A$1:$G$49,MATCH(Orders!D881,product!$A$1:$A$49,0),2)</f>
        <v>Exc</v>
      </c>
      <c r="J881" t="str">
        <f t="shared" si="52"/>
        <v>Excelsa</v>
      </c>
      <c r="K881" s="11" t="str">
        <f>INDEX(product!$A$1:$G$49,MATCH(Orders!D881,product!$A$1:$A$49,0),3)</f>
        <v>D</v>
      </c>
      <c r="L881" t="str">
        <f t="shared" si="53"/>
        <v>Dark</v>
      </c>
      <c r="M881" s="4">
        <f>INDEX(product!$A$1:$G$49,MATCH(Orders!D881,product!$A$1:$A$49,0),4)</f>
        <v>0.2</v>
      </c>
      <c r="N881" s="5">
        <f>INDEX(product!$A$1:$G$49,MATCH(Orders!D881,product!$A$1:$A$49,0),5)</f>
        <v>3.645</v>
      </c>
      <c r="O881" s="5">
        <f t="shared" si="55"/>
        <v>10.935</v>
      </c>
      <c r="P881" s="11">
        <f t="shared" si="54"/>
        <v>0</v>
      </c>
      <c r="Q881" s="11"/>
      <c r="XFD881" s="35" t="s">
        <v>1951</v>
      </c>
    </row>
    <row r="882" spans="1:17 16384:16384" x14ac:dyDescent="0.25">
      <c r="A882" s="1" t="s">
        <v>1712</v>
      </c>
      <c r="B882" s="3">
        <v>43790</v>
      </c>
      <c r="C882" s="1" t="s">
        <v>1713</v>
      </c>
      <c r="D882" t="s">
        <v>195</v>
      </c>
      <c r="E882" s="13">
        <v>2</v>
      </c>
      <c r="F882" t="str">
        <f>INDEX(customer!A$1:I$1001,MATCH(Orders!C882,customer!A$1:A$1001,0),2)</f>
        <v>Constanta Hatfull</v>
      </c>
      <c r="G882" s="33" t="str">
        <f>IF(INDEX(customer!A$1:I$1001,MATCH(Orders!C882,customer!A$1:A$1001,0),3)=0,"--",INDEX(customer!A$1:I$1001,MATCH(Orders!C882,customer!A$1:A$1001,0),3))</f>
        <v>chatfullog@ebay.com</v>
      </c>
      <c r="H882" t="str">
        <f>INDEX(customer!A$1:I$1001,MATCH(Orders!C882,customer!A$1:A$1001,0),7)</f>
        <v>United States</v>
      </c>
      <c r="I882" t="str">
        <f>INDEX(product!$A$1:$G$49,MATCH(Orders!D882,product!$A$1:$A$49,0),2)</f>
        <v>Rob</v>
      </c>
      <c r="J882" t="str">
        <f t="shared" si="52"/>
        <v>Robusta</v>
      </c>
      <c r="K882" s="11" t="str">
        <f>INDEX(product!$A$1:$G$49,MATCH(Orders!D882,product!$A$1:$A$49,0),3)</f>
        <v>L</v>
      </c>
      <c r="L882" t="str">
        <f t="shared" si="53"/>
        <v>Light</v>
      </c>
      <c r="M882" s="4">
        <f>INDEX(product!$A$1:$G$49,MATCH(Orders!D882,product!$A$1:$A$49,0),4)</f>
        <v>0.2</v>
      </c>
      <c r="N882" s="5">
        <f>INDEX(product!$A$1:$G$49,MATCH(Orders!D882,product!$A$1:$A$49,0),5)</f>
        <v>3.5849999999999995</v>
      </c>
      <c r="O882" s="5">
        <f t="shared" si="55"/>
        <v>7.169999999999999</v>
      </c>
      <c r="P882" s="11">
        <f t="shared" si="54"/>
        <v>0</v>
      </c>
      <c r="Q882" s="11"/>
      <c r="XFD882" s="35" t="s">
        <v>1951</v>
      </c>
    </row>
    <row r="883" spans="1:17 16384:16384" x14ac:dyDescent="0.25">
      <c r="A883" s="1" t="s">
        <v>1714</v>
      </c>
      <c r="B883" s="3">
        <v>44286</v>
      </c>
      <c r="C883" s="1" t="s">
        <v>1715</v>
      </c>
      <c r="D883" t="s">
        <v>128</v>
      </c>
      <c r="E883" s="13">
        <v>6</v>
      </c>
      <c r="F883" t="str">
        <f>INDEX(customer!A$1:I$1001,MATCH(Orders!C883,customer!A$1:A$1001,0),2)</f>
        <v>Bobbe Castagneto</v>
      </c>
      <c r="G883" s="33" t="str">
        <f>IF(INDEX(customer!A$1:I$1001,MATCH(Orders!C883,customer!A$1:A$1001,0),3)=0,"--",INDEX(customer!A$1:I$1001,MATCH(Orders!C883,customer!A$1:A$1001,0),3))</f>
        <v>--</v>
      </c>
      <c r="H883" t="str">
        <f>INDEX(customer!A$1:I$1001,MATCH(Orders!C883,customer!A$1:A$1001,0),7)</f>
        <v>United States</v>
      </c>
      <c r="I883" t="str">
        <f>INDEX(product!$A$1:$G$49,MATCH(Orders!D883,product!$A$1:$A$49,0),2)</f>
        <v>Ara</v>
      </c>
      <c r="J883" t="str">
        <f t="shared" si="52"/>
        <v>Arabica</v>
      </c>
      <c r="K883" s="11" t="str">
        <f>INDEX(product!$A$1:$G$49,MATCH(Orders!D883,product!$A$1:$A$49,0),3)</f>
        <v>L</v>
      </c>
      <c r="L883" t="str">
        <f t="shared" si="53"/>
        <v>Light</v>
      </c>
      <c r="M883" s="4">
        <f>INDEX(product!$A$1:$G$49,MATCH(Orders!D883,product!$A$1:$A$49,0),4)</f>
        <v>0.2</v>
      </c>
      <c r="N883" s="5">
        <f>INDEX(product!$A$1:$G$49,MATCH(Orders!D883,product!$A$1:$A$49,0),5)</f>
        <v>3.8849999999999998</v>
      </c>
      <c r="O883" s="5">
        <f t="shared" si="55"/>
        <v>23.31</v>
      </c>
      <c r="P883" s="11">
        <f t="shared" si="54"/>
        <v>1</v>
      </c>
      <c r="Q883" s="11"/>
      <c r="XFD883" s="35" t="s">
        <v>1942</v>
      </c>
    </row>
    <row r="884" spans="1:17 16384:16384" x14ac:dyDescent="0.25">
      <c r="A884" s="1" t="s">
        <v>1716</v>
      </c>
      <c r="B884" s="3">
        <v>43647</v>
      </c>
      <c r="C884" s="1" t="s">
        <v>1717</v>
      </c>
      <c r="D884" t="s">
        <v>131</v>
      </c>
      <c r="E884" s="13">
        <v>5</v>
      </c>
      <c r="F884" t="str">
        <f>INDEX(customer!A$1:I$1001,MATCH(Orders!C884,customer!A$1:A$1001,0),2)</f>
        <v>Kippie Marrison</v>
      </c>
      <c r="G884" s="33" t="str">
        <f>IF(INDEX(customer!A$1:I$1001,MATCH(Orders!C884,customer!A$1:A$1001,0),3)=0,"--",INDEX(customer!A$1:I$1001,MATCH(Orders!C884,customer!A$1:A$1001,0),3))</f>
        <v>kmarrisonoq@dropbox.com</v>
      </c>
      <c r="H884" t="str">
        <f>INDEX(customer!A$1:I$1001,MATCH(Orders!C884,customer!A$1:A$1001,0),7)</f>
        <v>United States</v>
      </c>
      <c r="I884" t="str">
        <f>INDEX(product!$A$1:$G$49,MATCH(Orders!D884,product!$A$1:$A$49,0),2)</f>
        <v>Ara</v>
      </c>
      <c r="J884" t="str">
        <f t="shared" si="52"/>
        <v>Arabica</v>
      </c>
      <c r="K884" s="11" t="str">
        <f>INDEX(product!$A$1:$G$49,MATCH(Orders!D884,product!$A$1:$A$49,0),3)</f>
        <v>D</v>
      </c>
      <c r="L884" t="str">
        <f t="shared" si="53"/>
        <v>Dark</v>
      </c>
      <c r="M884" s="4">
        <f>INDEX(product!$A$1:$G$49,MATCH(Orders!D884,product!$A$1:$A$49,0),4)</f>
        <v>2.5</v>
      </c>
      <c r="N884" s="5">
        <f>INDEX(product!$A$1:$G$49,MATCH(Orders!D884,product!$A$1:$A$49,0),5)</f>
        <v>22.884999999999998</v>
      </c>
      <c r="O884" s="5">
        <f t="shared" si="55"/>
        <v>114.42499999999998</v>
      </c>
      <c r="P884" s="11">
        <f t="shared" si="54"/>
        <v>1</v>
      </c>
      <c r="Q884" s="11"/>
      <c r="XFD884" s="35" t="s">
        <v>1942</v>
      </c>
    </row>
    <row r="885" spans="1:17 16384:16384" x14ac:dyDescent="0.25">
      <c r="A885" s="1" t="s">
        <v>1718</v>
      </c>
      <c r="B885" s="3">
        <v>43956</v>
      </c>
      <c r="C885" s="1" t="s">
        <v>1719</v>
      </c>
      <c r="D885" t="s">
        <v>184</v>
      </c>
      <c r="E885" s="13">
        <v>3</v>
      </c>
      <c r="F885" t="str">
        <f>INDEX(customer!A$1:I$1001,MATCH(Orders!C885,customer!A$1:A$1001,0),2)</f>
        <v>Lindon Agnolo</v>
      </c>
      <c r="G885" s="33" t="str">
        <f>IF(INDEX(customer!A$1:I$1001,MATCH(Orders!C885,customer!A$1:A$1001,0),3)=0,"--",INDEX(customer!A$1:I$1001,MATCH(Orders!C885,customer!A$1:A$1001,0),3))</f>
        <v>lagnolooj@pinterest.com</v>
      </c>
      <c r="H885" t="str">
        <f>INDEX(customer!A$1:I$1001,MATCH(Orders!C885,customer!A$1:A$1001,0),7)</f>
        <v>United States</v>
      </c>
      <c r="I885" t="str">
        <f>INDEX(product!$A$1:$G$49,MATCH(Orders!D885,product!$A$1:$A$49,0),2)</f>
        <v>Ara</v>
      </c>
      <c r="J885" t="str">
        <f t="shared" si="52"/>
        <v>Arabica</v>
      </c>
      <c r="K885" s="11" t="str">
        <f>INDEX(product!$A$1:$G$49,MATCH(Orders!D885,product!$A$1:$A$49,0),3)</f>
        <v>M</v>
      </c>
      <c r="L885" t="str">
        <f t="shared" si="53"/>
        <v>Medium</v>
      </c>
      <c r="M885" s="4">
        <f>INDEX(product!$A$1:$G$49,MATCH(Orders!D885,product!$A$1:$A$49,0),4)</f>
        <v>2.5</v>
      </c>
      <c r="N885" s="5">
        <f>INDEX(product!$A$1:$G$49,MATCH(Orders!D885,product!$A$1:$A$49,0),5)</f>
        <v>25.874999999999996</v>
      </c>
      <c r="O885" s="5">
        <f t="shared" si="55"/>
        <v>77.624999999999986</v>
      </c>
      <c r="P885" s="11">
        <f t="shared" si="54"/>
        <v>1</v>
      </c>
      <c r="Q885" s="11"/>
      <c r="XFD885" s="35" t="s">
        <v>1942</v>
      </c>
    </row>
    <row r="886" spans="1:17 16384:16384" x14ac:dyDescent="0.25">
      <c r="A886" s="1" t="s">
        <v>1720</v>
      </c>
      <c r="B886" s="3">
        <v>43941</v>
      </c>
      <c r="C886" s="1" t="s">
        <v>1721</v>
      </c>
      <c r="D886" t="s">
        <v>159</v>
      </c>
      <c r="E886" s="13">
        <v>1</v>
      </c>
      <c r="F886" t="str">
        <f>INDEX(customer!A$1:I$1001,MATCH(Orders!C886,customer!A$1:A$1001,0),2)</f>
        <v>Delainey Kiddy</v>
      </c>
      <c r="G886" s="33" t="str">
        <f>IF(INDEX(customer!A$1:I$1001,MATCH(Orders!C886,customer!A$1:A$1001,0),3)=0,"--",INDEX(customer!A$1:I$1001,MATCH(Orders!C886,customer!A$1:A$1001,0),3))</f>
        <v>dkiddyok@fda.gov</v>
      </c>
      <c r="H886" t="str">
        <f>INDEX(customer!A$1:I$1001,MATCH(Orders!C886,customer!A$1:A$1001,0),7)</f>
        <v>United States</v>
      </c>
      <c r="I886" t="str">
        <f>INDEX(product!$A$1:$G$49,MATCH(Orders!D886,product!$A$1:$A$49,0),2)</f>
        <v>Rob</v>
      </c>
      <c r="J886" t="str">
        <f t="shared" si="52"/>
        <v>Robusta</v>
      </c>
      <c r="K886" s="11" t="str">
        <f>INDEX(product!$A$1:$G$49,MATCH(Orders!D886,product!$A$1:$A$49,0),3)</f>
        <v>D</v>
      </c>
      <c r="L886" t="str">
        <f t="shared" si="53"/>
        <v>Dark</v>
      </c>
      <c r="M886" s="4">
        <f>INDEX(product!$A$1:$G$49,MATCH(Orders!D886,product!$A$1:$A$49,0),4)</f>
        <v>0.5</v>
      </c>
      <c r="N886" s="5">
        <f>INDEX(product!$A$1:$G$49,MATCH(Orders!D886,product!$A$1:$A$49,0),5)</f>
        <v>5.3699999999999992</v>
      </c>
      <c r="O886" s="5">
        <f t="shared" si="55"/>
        <v>5.3699999999999992</v>
      </c>
      <c r="P886" s="11">
        <f t="shared" si="54"/>
        <v>1</v>
      </c>
      <c r="Q886" s="11"/>
      <c r="XFD886" s="35" t="s">
        <v>1942</v>
      </c>
    </row>
    <row r="887" spans="1:17 16384:16384" x14ac:dyDescent="0.25">
      <c r="A887" s="1" t="s">
        <v>1722</v>
      </c>
      <c r="B887" s="3">
        <v>43664</v>
      </c>
      <c r="C887" s="1" t="s">
        <v>1723</v>
      </c>
      <c r="D887" t="s">
        <v>48</v>
      </c>
      <c r="E887" s="13">
        <v>6</v>
      </c>
      <c r="F887" t="str">
        <f>INDEX(customer!A$1:I$1001,MATCH(Orders!C887,customer!A$1:A$1001,0),2)</f>
        <v>Helli Petroulis</v>
      </c>
      <c r="G887" s="33" t="str">
        <f>IF(INDEX(customer!A$1:I$1001,MATCH(Orders!C887,customer!A$1:A$1001,0),3)=0,"--",INDEX(customer!A$1:I$1001,MATCH(Orders!C887,customer!A$1:A$1001,0),3))</f>
        <v>hpetroulisol@state.tx.us</v>
      </c>
      <c r="H887" t="str">
        <f>INDEX(customer!A$1:I$1001,MATCH(Orders!C887,customer!A$1:A$1001,0),7)</f>
        <v>Ireland</v>
      </c>
      <c r="I887" t="str">
        <f>INDEX(product!$A$1:$G$49,MATCH(Orders!D887,product!$A$1:$A$49,0),2)</f>
        <v>Rob</v>
      </c>
      <c r="J887" t="str">
        <f t="shared" si="52"/>
        <v>Robusta</v>
      </c>
      <c r="K887" s="11" t="str">
        <f>INDEX(product!$A$1:$G$49,MATCH(Orders!D887,product!$A$1:$A$49,0),3)</f>
        <v>D</v>
      </c>
      <c r="L887" t="str">
        <f t="shared" si="53"/>
        <v>Dark</v>
      </c>
      <c r="M887" s="4">
        <f>INDEX(product!$A$1:$G$49,MATCH(Orders!D887,product!$A$1:$A$49,0),4)</f>
        <v>2.5</v>
      </c>
      <c r="N887" s="5">
        <f>INDEX(product!$A$1:$G$49,MATCH(Orders!D887,product!$A$1:$A$49,0),5)</f>
        <v>20.584999999999997</v>
      </c>
      <c r="O887" s="5">
        <f t="shared" si="55"/>
        <v>123.50999999999999</v>
      </c>
      <c r="P887" s="11">
        <f t="shared" si="54"/>
        <v>0</v>
      </c>
      <c r="Q887" s="11"/>
      <c r="XFD887" s="35" t="s">
        <v>1951</v>
      </c>
    </row>
    <row r="888" spans="1:17 16384:16384" x14ac:dyDescent="0.25">
      <c r="A888" s="1" t="s">
        <v>1724</v>
      </c>
      <c r="B888" s="3">
        <v>44518</v>
      </c>
      <c r="C888" s="1" t="s">
        <v>1725</v>
      </c>
      <c r="D888" t="s">
        <v>91</v>
      </c>
      <c r="E888" s="13">
        <v>2</v>
      </c>
      <c r="F888" t="str">
        <f>INDEX(customer!A$1:I$1001,MATCH(Orders!C888,customer!A$1:A$1001,0),2)</f>
        <v>Marty Scholl</v>
      </c>
      <c r="G888" s="33" t="str">
        <f>IF(INDEX(customer!A$1:I$1001,MATCH(Orders!C888,customer!A$1:A$1001,0),3)=0,"--",INDEX(customer!A$1:I$1001,MATCH(Orders!C888,customer!A$1:A$1001,0),3))</f>
        <v>mschollom@taobao.com</v>
      </c>
      <c r="H888" t="str">
        <f>INDEX(customer!A$1:I$1001,MATCH(Orders!C888,customer!A$1:A$1001,0),7)</f>
        <v>United States</v>
      </c>
      <c r="I888" t="str">
        <f>INDEX(product!$A$1:$G$49,MATCH(Orders!D888,product!$A$1:$A$49,0),2)</f>
        <v>Lib</v>
      </c>
      <c r="J888" t="str">
        <f t="shared" si="52"/>
        <v>Liberica</v>
      </c>
      <c r="K888" s="11" t="str">
        <f>INDEX(product!$A$1:$G$49,MATCH(Orders!D888,product!$A$1:$A$49,0),3)</f>
        <v>M</v>
      </c>
      <c r="L888" t="str">
        <f t="shared" si="53"/>
        <v>Medium</v>
      </c>
      <c r="M888" s="4">
        <f>INDEX(product!$A$1:$G$49,MATCH(Orders!D888,product!$A$1:$A$49,0),4)</f>
        <v>0.5</v>
      </c>
      <c r="N888" s="5">
        <f>INDEX(product!$A$1:$G$49,MATCH(Orders!D888,product!$A$1:$A$49,0),5)</f>
        <v>8.73</v>
      </c>
      <c r="O888" s="5">
        <f t="shared" si="55"/>
        <v>17.46</v>
      </c>
      <c r="P888" s="11">
        <f t="shared" si="54"/>
        <v>0</v>
      </c>
      <c r="Q888" s="11"/>
      <c r="XFD888" s="35" t="s">
        <v>1951</v>
      </c>
    </row>
    <row r="889" spans="1:17 16384:16384" x14ac:dyDescent="0.25">
      <c r="A889" s="1" t="s">
        <v>1726</v>
      </c>
      <c r="B889" s="3">
        <v>44002</v>
      </c>
      <c r="C889" s="1" t="s">
        <v>1727</v>
      </c>
      <c r="D889" t="s">
        <v>267</v>
      </c>
      <c r="E889" s="13">
        <v>3</v>
      </c>
      <c r="F889" t="str">
        <f>INDEX(customer!A$1:I$1001,MATCH(Orders!C889,customer!A$1:A$1001,0),2)</f>
        <v>Kienan Ferson</v>
      </c>
      <c r="G889" s="33" t="str">
        <f>IF(INDEX(customer!A$1:I$1001,MATCH(Orders!C889,customer!A$1:A$1001,0),3)=0,"--",INDEX(customer!A$1:I$1001,MATCH(Orders!C889,customer!A$1:A$1001,0),3))</f>
        <v>kfersonon@g.co</v>
      </c>
      <c r="H889" t="str">
        <f>INDEX(customer!A$1:I$1001,MATCH(Orders!C889,customer!A$1:A$1001,0),7)</f>
        <v>United States</v>
      </c>
      <c r="I889" t="str">
        <f>INDEX(product!$A$1:$G$49,MATCH(Orders!D889,product!$A$1:$A$49,0),2)</f>
        <v>Exc</v>
      </c>
      <c r="J889" t="str">
        <f t="shared" si="52"/>
        <v>Excelsa</v>
      </c>
      <c r="K889" s="11" t="str">
        <f>INDEX(product!$A$1:$G$49,MATCH(Orders!D889,product!$A$1:$A$49,0),3)</f>
        <v>L</v>
      </c>
      <c r="L889" t="str">
        <f t="shared" si="53"/>
        <v>Light</v>
      </c>
      <c r="M889" s="4">
        <f>INDEX(product!$A$1:$G$49,MATCH(Orders!D889,product!$A$1:$A$49,0),4)</f>
        <v>0.2</v>
      </c>
      <c r="N889" s="5">
        <f>INDEX(product!$A$1:$G$49,MATCH(Orders!D889,product!$A$1:$A$49,0),5)</f>
        <v>4.4550000000000001</v>
      </c>
      <c r="O889" s="5">
        <f t="shared" si="55"/>
        <v>13.365</v>
      </c>
      <c r="P889" s="11">
        <f t="shared" si="54"/>
        <v>0</v>
      </c>
      <c r="Q889" s="11"/>
      <c r="XFD889" s="35" t="s">
        <v>1951</v>
      </c>
    </row>
    <row r="890" spans="1:17 16384:16384" x14ac:dyDescent="0.25">
      <c r="A890" s="1" t="s">
        <v>1728</v>
      </c>
      <c r="B890" s="3">
        <v>44292</v>
      </c>
      <c r="C890" s="1" t="s">
        <v>1729</v>
      </c>
      <c r="D890" t="s">
        <v>128</v>
      </c>
      <c r="E890" s="13">
        <v>2</v>
      </c>
      <c r="F890" t="str">
        <f>INDEX(customer!A$1:I$1001,MATCH(Orders!C890,customer!A$1:A$1001,0),2)</f>
        <v>Blake Kelloway</v>
      </c>
      <c r="G890" s="33" t="str">
        <f>IF(INDEX(customer!A$1:I$1001,MATCH(Orders!C890,customer!A$1:A$1001,0),3)=0,"--",INDEX(customer!A$1:I$1001,MATCH(Orders!C890,customer!A$1:A$1001,0),3))</f>
        <v>bkellowayoo@omniture.com</v>
      </c>
      <c r="H890" t="str">
        <f>INDEX(customer!A$1:I$1001,MATCH(Orders!C890,customer!A$1:A$1001,0),7)</f>
        <v>United States</v>
      </c>
      <c r="I890" t="str">
        <f>INDEX(product!$A$1:$G$49,MATCH(Orders!D890,product!$A$1:$A$49,0),2)</f>
        <v>Ara</v>
      </c>
      <c r="J890" t="str">
        <f t="shared" si="52"/>
        <v>Arabica</v>
      </c>
      <c r="K890" s="11" t="str">
        <f>INDEX(product!$A$1:$G$49,MATCH(Orders!D890,product!$A$1:$A$49,0),3)</f>
        <v>L</v>
      </c>
      <c r="L890" t="str">
        <f t="shared" si="53"/>
        <v>Light</v>
      </c>
      <c r="M890" s="4">
        <f>INDEX(product!$A$1:$G$49,MATCH(Orders!D890,product!$A$1:$A$49,0),4)</f>
        <v>0.2</v>
      </c>
      <c r="N890" s="5">
        <f>INDEX(product!$A$1:$G$49,MATCH(Orders!D890,product!$A$1:$A$49,0),5)</f>
        <v>3.8849999999999998</v>
      </c>
      <c r="O890" s="5">
        <f t="shared" si="55"/>
        <v>7.77</v>
      </c>
      <c r="P890" s="11">
        <f t="shared" si="54"/>
        <v>1</v>
      </c>
      <c r="Q890" s="11"/>
      <c r="XFD890" s="35" t="s">
        <v>1942</v>
      </c>
    </row>
    <row r="891" spans="1:17 16384:16384" x14ac:dyDescent="0.25">
      <c r="A891" s="1" t="s">
        <v>1730</v>
      </c>
      <c r="B891" s="3">
        <v>43633</v>
      </c>
      <c r="C891" s="1" t="s">
        <v>1731</v>
      </c>
      <c r="D891" t="s">
        <v>114</v>
      </c>
      <c r="E891" s="13">
        <v>1</v>
      </c>
      <c r="F891" t="str">
        <f>INDEX(customer!A$1:I$1001,MATCH(Orders!C891,customer!A$1:A$1001,0),2)</f>
        <v>Scarlett Oliffe</v>
      </c>
      <c r="G891" s="33" t="str">
        <f>IF(INDEX(customer!A$1:I$1001,MATCH(Orders!C891,customer!A$1:A$1001,0),3)=0,"--",INDEX(customer!A$1:I$1001,MATCH(Orders!C891,customer!A$1:A$1001,0),3))</f>
        <v>soliffeop@yellowbook.com</v>
      </c>
      <c r="H891" t="str">
        <f>INDEX(customer!A$1:I$1001,MATCH(Orders!C891,customer!A$1:A$1001,0),7)</f>
        <v>United States</v>
      </c>
      <c r="I891" t="str">
        <f>INDEX(product!$A$1:$G$49,MATCH(Orders!D891,product!$A$1:$A$49,0),2)</f>
        <v>Rob</v>
      </c>
      <c r="J891" t="str">
        <f t="shared" si="52"/>
        <v>Robusta</v>
      </c>
      <c r="K891" s="11" t="str">
        <f>INDEX(product!$A$1:$G$49,MATCH(Orders!D891,product!$A$1:$A$49,0),3)</f>
        <v>D</v>
      </c>
      <c r="L891" t="str">
        <f t="shared" si="53"/>
        <v>Dark</v>
      </c>
      <c r="M891" s="4">
        <f>INDEX(product!$A$1:$G$49,MATCH(Orders!D891,product!$A$1:$A$49,0),4)</f>
        <v>0.2</v>
      </c>
      <c r="N891" s="5">
        <f>INDEX(product!$A$1:$G$49,MATCH(Orders!D891,product!$A$1:$A$49,0),5)</f>
        <v>2.6849999999999996</v>
      </c>
      <c r="O891" s="5">
        <f t="shared" si="55"/>
        <v>2.6849999999999996</v>
      </c>
      <c r="P891" s="11">
        <f t="shared" si="54"/>
        <v>1</v>
      </c>
      <c r="Q891" s="11"/>
      <c r="XFD891" s="35" t="s">
        <v>1942</v>
      </c>
    </row>
    <row r="892" spans="1:17 16384:16384" x14ac:dyDescent="0.25">
      <c r="A892" s="1" t="s">
        <v>1732</v>
      </c>
      <c r="B892" s="3">
        <v>44646</v>
      </c>
      <c r="C892" s="1" t="s">
        <v>1717</v>
      </c>
      <c r="D892" t="s">
        <v>48</v>
      </c>
      <c r="E892" s="13">
        <v>1</v>
      </c>
      <c r="F892" t="str">
        <f>INDEX(customer!A$1:I$1001,MATCH(Orders!C892,customer!A$1:A$1001,0),2)</f>
        <v>Kippie Marrison</v>
      </c>
      <c r="G892" s="33" t="str">
        <f>IF(INDEX(customer!A$1:I$1001,MATCH(Orders!C892,customer!A$1:A$1001,0),3)=0,"--",INDEX(customer!A$1:I$1001,MATCH(Orders!C892,customer!A$1:A$1001,0),3))</f>
        <v>kmarrisonoq@dropbox.com</v>
      </c>
      <c r="H892" t="str">
        <f>INDEX(customer!A$1:I$1001,MATCH(Orders!C892,customer!A$1:A$1001,0),7)</f>
        <v>United States</v>
      </c>
      <c r="I892" t="str">
        <f>INDEX(product!$A$1:$G$49,MATCH(Orders!D892,product!$A$1:$A$49,0),2)</f>
        <v>Rob</v>
      </c>
      <c r="J892" t="str">
        <f t="shared" si="52"/>
        <v>Robusta</v>
      </c>
      <c r="K892" s="11" t="str">
        <f>INDEX(product!$A$1:$G$49,MATCH(Orders!D892,product!$A$1:$A$49,0),3)</f>
        <v>D</v>
      </c>
      <c r="L892" t="str">
        <f t="shared" si="53"/>
        <v>Dark</v>
      </c>
      <c r="M892" s="4">
        <f>INDEX(product!$A$1:$G$49,MATCH(Orders!D892,product!$A$1:$A$49,0),4)</f>
        <v>2.5</v>
      </c>
      <c r="N892" s="5">
        <f>INDEX(product!$A$1:$G$49,MATCH(Orders!D892,product!$A$1:$A$49,0),5)</f>
        <v>20.584999999999997</v>
      </c>
      <c r="O892" s="5">
        <f t="shared" si="55"/>
        <v>20.584999999999997</v>
      </c>
      <c r="P892" s="11">
        <f t="shared" si="54"/>
        <v>1</v>
      </c>
      <c r="Q892" s="11"/>
      <c r="XFD892" s="35" t="s">
        <v>1942</v>
      </c>
    </row>
    <row r="893" spans="1:17 16384:16384" x14ac:dyDescent="0.25">
      <c r="A893" s="1" t="s">
        <v>1733</v>
      </c>
      <c r="B893" s="3">
        <v>44469</v>
      </c>
      <c r="C893" s="1" t="s">
        <v>1734</v>
      </c>
      <c r="D893" t="s">
        <v>131</v>
      </c>
      <c r="E893" s="13">
        <v>5</v>
      </c>
      <c r="F893" t="str">
        <f>INDEX(customer!A$1:I$1001,MATCH(Orders!C893,customer!A$1:A$1001,0),2)</f>
        <v>Celestia Dolohunty</v>
      </c>
      <c r="G893" s="33" t="str">
        <f>IF(INDEX(customer!A$1:I$1001,MATCH(Orders!C893,customer!A$1:A$1001,0),3)=0,"--",INDEX(customer!A$1:I$1001,MATCH(Orders!C893,customer!A$1:A$1001,0),3))</f>
        <v>cdolohuntyor@dailymail.co.uk</v>
      </c>
      <c r="H893" t="str">
        <f>INDEX(customer!A$1:I$1001,MATCH(Orders!C893,customer!A$1:A$1001,0),7)</f>
        <v>United States</v>
      </c>
      <c r="I893" t="str">
        <f>INDEX(product!$A$1:$G$49,MATCH(Orders!D893,product!$A$1:$A$49,0),2)</f>
        <v>Ara</v>
      </c>
      <c r="J893" t="str">
        <f t="shared" si="52"/>
        <v>Arabica</v>
      </c>
      <c r="K893" s="11" t="str">
        <f>INDEX(product!$A$1:$G$49,MATCH(Orders!D893,product!$A$1:$A$49,0),3)</f>
        <v>D</v>
      </c>
      <c r="L893" t="str">
        <f t="shared" si="53"/>
        <v>Dark</v>
      </c>
      <c r="M893" s="4">
        <f>INDEX(product!$A$1:$G$49,MATCH(Orders!D893,product!$A$1:$A$49,0),4)</f>
        <v>2.5</v>
      </c>
      <c r="N893" s="5">
        <f>INDEX(product!$A$1:$G$49,MATCH(Orders!D893,product!$A$1:$A$49,0),5)</f>
        <v>22.884999999999998</v>
      </c>
      <c r="O893" s="5">
        <f t="shared" si="55"/>
        <v>114.42499999999998</v>
      </c>
      <c r="P893" s="11">
        <f t="shared" si="54"/>
        <v>1</v>
      </c>
      <c r="Q893" s="11"/>
      <c r="XFD893" s="35" t="s">
        <v>1942</v>
      </c>
    </row>
    <row r="894" spans="1:17 16384:16384" x14ac:dyDescent="0.25">
      <c r="A894" s="1" t="s">
        <v>1735</v>
      </c>
      <c r="B894" s="3">
        <v>43635</v>
      </c>
      <c r="C894" s="1" t="s">
        <v>1736</v>
      </c>
      <c r="D894" t="s">
        <v>77</v>
      </c>
      <c r="E894" s="13">
        <v>5</v>
      </c>
      <c r="F894" t="str">
        <f>INDEX(customer!A$1:I$1001,MATCH(Orders!C894,customer!A$1:A$1001,0),2)</f>
        <v>Patsy Vasilenko</v>
      </c>
      <c r="G894" s="33" t="str">
        <f>IF(INDEX(customer!A$1:I$1001,MATCH(Orders!C894,customer!A$1:A$1001,0),3)=0,"--",INDEX(customer!A$1:I$1001,MATCH(Orders!C894,customer!A$1:A$1001,0),3))</f>
        <v>pvasilenkoos@addtoany.com</v>
      </c>
      <c r="H894" t="str">
        <f>INDEX(customer!A$1:I$1001,MATCH(Orders!C894,customer!A$1:A$1001,0),7)</f>
        <v>United Kingdom</v>
      </c>
      <c r="I894" t="str">
        <f>INDEX(product!$A$1:$G$49,MATCH(Orders!D894,product!$A$1:$A$49,0),2)</f>
        <v>Exc</v>
      </c>
      <c r="J894" t="str">
        <f t="shared" si="52"/>
        <v>Excelsa</v>
      </c>
      <c r="K894" s="11" t="str">
        <f>INDEX(product!$A$1:$G$49,MATCH(Orders!D894,product!$A$1:$A$49,0),3)</f>
        <v>M</v>
      </c>
      <c r="L894" t="str">
        <f t="shared" si="53"/>
        <v>Medium</v>
      </c>
      <c r="M894" s="4">
        <f>INDEX(product!$A$1:$G$49,MATCH(Orders!D894,product!$A$1:$A$49,0),4)</f>
        <v>0.2</v>
      </c>
      <c r="N894" s="5">
        <f>INDEX(product!$A$1:$G$49,MATCH(Orders!D894,product!$A$1:$A$49,0),5)</f>
        <v>4.125</v>
      </c>
      <c r="O894" s="5">
        <f t="shared" si="55"/>
        <v>20.625</v>
      </c>
      <c r="P894" s="11">
        <f t="shared" si="54"/>
        <v>0</v>
      </c>
      <c r="Q894" s="11"/>
      <c r="XFD894" s="35" t="s">
        <v>1951</v>
      </c>
    </row>
    <row r="895" spans="1:17 16384:16384" x14ac:dyDescent="0.25">
      <c r="A895" s="1" t="s">
        <v>1737</v>
      </c>
      <c r="B895" s="3">
        <v>44651</v>
      </c>
      <c r="C895" s="1" t="s">
        <v>1738</v>
      </c>
      <c r="D895" t="s">
        <v>96</v>
      </c>
      <c r="E895" s="13">
        <v>6</v>
      </c>
      <c r="F895" t="str">
        <f>INDEX(customer!A$1:I$1001,MATCH(Orders!C895,customer!A$1:A$1001,0),2)</f>
        <v>Raphaela Schankelborg</v>
      </c>
      <c r="G895" s="33" t="str">
        <f>IF(INDEX(customer!A$1:I$1001,MATCH(Orders!C895,customer!A$1:A$1001,0),3)=0,"--",INDEX(customer!A$1:I$1001,MATCH(Orders!C895,customer!A$1:A$1001,0),3))</f>
        <v>rschankelborgot@ameblo.jp</v>
      </c>
      <c r="H895" t="str">
        <f>INDEX(customer!A$1:I$1001,MATCH(Orders!C895,customer!A$1:A$1001,0),7)</f>
        <v>United States</v>
      </c>
      <c r="I895" t="str">
        <f>INDEX(product!$A$1:$G$49,MATCH(Orders!D895,product!$A$1:$A$49,0),2)</f>
        <v>Lib</v>
      </c>
      <c r="J895" t="str">
        <f t="shared" si="52"/>
        <v>Liberica</v>
      </c>
      <c r="K895" s="11" t="str">
        <f>INDEX(product!$A$1:$G$49,MATCH(Orders!D895,product!$A$1:$A$49,0),3)</f>
        <v>L</v>
      </c>
      <c r="L895" t="str">
        <f t="shared" si="53"/>
        <v>Light</v>
      </c>
      <c r="M895" s="4">
        <f>INDEX(product!$A$1:$G$49,MATCH(Orders!D895,product!$A$1:$A$49,0),4)</f>
        <v>0.5</v>
      </c>
      <c r="N895" s="5">
        <f>INDEX(product!$A$1:$G$49,MATCH(Orders!D895,product!$A$1:$A$49,0),5)</f>
        <v>9.51</v>
      </c>
      <c r="O895" s="5">
        <f t="shared" si="55"/>
        <v>57.06</v>
      </c>
      <c r="P895" s="11">
        <f t="shared" si="54"/>
        <v>1</v>
      </c>
      <c r="Q895" s="11"/>
      <c r="XFD895" s="35" t="s">
        <v>1942</v>
      </c>
    </row>
    <row r="896" spans="1:17 16384:16384" x14ac:dyDescent="0.25">
      <c r="A896" s="1" t="s">
        <v>1739</v>
      </c>
      <c r="B896" s="3">
        <v>44016</v>
      </c>
      <c r="C896" s="1" t="s">
        <v>1740</v>
      </c>
      <c r="D896" t="s">
        <v>48</v>
      </c>
      <c r="E896" s="13">
        <v>4</v>
      </c>
      <c r="F896" t="str">
        <f>INDEX(customer!A$1:I$1001,MATCH(Orders!C896,customer!A$1:A$1001,0),2)</f>
        <v>Sharity Wickens</v>
      </c>
      <c r="G896" s="33" t="str">
        <f>IF(INDEX(customer!A$1:I$1001,MATCH(Orders!C896,customer!A$1:A$1001,0),3)=0,"--",INDEX(customer!A$1:I$1001,MATCH(Orders!C896,customer!A$1:A$1001,0),3))</f>
        <v>--</v>
      </c>
      <c r="H896" t="str">
        <f>INDEX(customer!A$1:I$1001,MATCH(Orders!C896,customer!A$1:A$1001,0),7)</f>
        <v>Ireland</v>
      </c>
      <c r="I896" t="str">
        <f>INDEX(product!$A$1:$G$49,MATCH(Orders!D896,product!$A$1:$A$49,0),2)</f>
        <v>Rob</v>
      </c>
      <c r="J896" t="str">
        <f t="shared" si="52"/>
        <v>Robusta</v>
      </c>
      <c r="K896" s="11" t="str">
        <f>INDEX(product!$A$1:$G$49,MATCH(Orders!D896,product!$A$1:$A$49,0),3)</f>
        <v>D</v>
      </c>
      <c r="L896" t="str">
        <f t="shared" si="53"/>
        <v>Dark</v>
      </c>
      <c r="M896" s="4">
        <f>INDEX(product!$A$1:$G$49,MATCH(Orders!D896,product!$A$1:$A$49,0),4)</f>
        <v>2.5</v>
      </c>
      <c r="N896" s="5">
        <f>INDEX(product!$A$1:$G$49,MATCH(Orders!D896,product!$A$1:$A$49,0),5)</f>
        <v>20.584999999999997</v>
      </c>
      <c r="O896" s="5">
        <f t="shared" si="55"/>
        <v>82.339999999999989</v>
      </c>
      <c r="P896" s="11">
        <f t="shared" si="54"/>
        <v>1</v>
      </c>
      <c r="Q896" s="11"/>
      <c r="XFD896" s="35" t="s">
        <v>1942</v>
      </c>
    </row>
    <row r="897" spans="1:17 16384:16384" x14ac:dyDescent="0.25">
      <c r="A897" s="1" t="s">
        <v>1741</v>
      </c>
      <c r="B897" s="3">
        <v>44521</v>
      </c>
      <c r="C897" s="1" t="s">
        <v>1742</v>
      </c>
      <c r="D897" t="s">
        <v>125</v>
      </c>
      <c r="E897" s="13">
        <v>5</v>
      </c>
      <c r="F897" t="str">
        <f>INDEX(customer!A$1:I$1001,MATCH(Orders!C897,customer!A$1:A$1001,0),2)</f>
        <v>Derick Snow</v>
      </c>
      <c r="G897" s="33" t="str">
        <f>IF(INDEX(customer!A$1:I$1001,MATCH(Orders!C897,customer!A$1:A$1001,0),3)=0,"--",INDEX(customer!A$1:I$1001,MATCH(Orders!C897,customer!A$1:A$1001,0),3))</f>
        <v>--</v>
      </c>
      <c r="H897" t="str">
        <f>INDEX(customer!A$1:I$1001,MATCH(Orders!C897,customer!A$1:A$1001,0),7)</f>
        <v>United States</v>
      </c>
      <c r="I897" t="str">
        <f>INDEX(product!$A$1:$G$49,MATCH(Orders!D897,product!$A$1:$A$49,0),2)</f>
        <v>Exc</v>
      </c>
      <c r="J897" t="str">
        <f t="shared" si="52"/>
        <v>Excelsa</v>
      </c>
      <c r="K897" s="11" t="str">
        <f>INDEX(product!$A$1:$G$49,MATCH(Orders!D897,product!$A$1:$A$49,0),3)</f>
        <v>M</v>
      </c>
      <c r="L897" t="str">
        <f t="shared" si="53"/>
        <v>Medium</v>
      </c>
      <c r="M897" s="4">
        <f>INDEX(product!$A$1:$G$49,MATCH(Orders!D897,product!$A$1:$A$49,0),4)</f>
        <v>2.5</v>
      </c>
      <c r="N897" s="5">
        <f>INDEX(product!$A$1:$G$49,MATCH(Orders!D897,product!$A$1:$A$49,0),5)</f>
        <v>31.624999999999996</v>
      </c>
      <c r="O897" s="5">
        <f t="shared" si="55"/>
        <v>158.12499999999997</v>
      </c>
      <c r="P897" s="11">
        <f t="shared" si="54"/>
        <v>0</v>
      </c>
      <c r="Q897" s="11"/>
      <c r="XFD897" s="35" t="s">
        <v>1951</v>
      </c>
    </row>
    <row r="898" spans="1:17 16384:16384" x14ac:dyDescent="0.25">
      <c r="A898" s="1" t="s">
        <v>1743</v>
      </c>
      <c r="B898" s="3">
        <v>44347</v>
      </c>
      <c r="C898" s="1" t="s">
        <v>1744</v>
      </c>
      <c r="D898" t="s">
        <v>159</v>
      </c>
      <c r="E898" s="13">
        <v>6</v>
      </c>
      <c r="F898" t="str">
        <f>INDEX(customer!A$1:I$1001,MATCH(Orders!C898,customer!A$1:A$1001,0),2)</f>
        <v>Baxy Cargen</v>
      </c>
      <c r="G898" s="33" t="str">
        <f>IF(INDEX(customer!A$1:I$1001,MATCH(Orders!C898,customer!A$1:A$1001,0),3)=0,"--",INDEX(customer!A$1:I$1001,MATCH(Orders!C898,customer!A$1:A$1001,0),3))</f>
        <v>bcargenow@geocities.jp</v>
      </c>
      <c r="H898" t="str">
        <f>INDEX(customer!A$1:I$1001,MATCH(Orders!C898,customer!A$1:A$1001,0),7)</f>
        <v>United States</v>
      </c>
      <c r="I898" t="str">
        <f>INDEX(product!$A$1:$G$49,MATCH(Orders!D898,product!$A$1:$A$49,0),2)</f>
        <v>Rob</v>
      </c>
      <c r="J898" t="str">
        <f t="shared" ref="J898:J961" si="56">VLOOKUP(I898,Y$1048570:Z$1048573,2,FALSE)</f>
        <v>Robusta</v>
      </c>
      <c r="K898" s="11" t="str">
        <f>INDEX(product!$A$1:$G$49,MATCH(Orders!D898,product!$A$1:$A$49,0),3)</f>
        <v>D</v>
      </c>
      <c r="L898" t="str">
        <f t="shared" ref="L898:L961" si="57">VLOOKUP(K898,AA$1048570:AB$1048572,2,FALSE)</f>
        <v>Dark</v>
      </c>
      <c r="M898" s="4">
        <f>INDEX(product!$A$1:$G$49,MATCH(Orders!D898,product!$A$1:$A$49,0),4)</f>
        <v>0.5</v>
      </c>
      <c r="N898" s="5">
        <f>INDEX(product!$A$1:$G$49,MATCH(Orders!D898,product!$A$1:$A$49,0),5)</f>
        <v>5.3699999999999992</v>
      </c>
      <c r="O898" s="5">
        <f t="shared" si="55"/>
        <v>32.22</v>
      </c>
      <c r="P898" s="11">
        <f t="shared" ref="P898:P961" si="58">IF(XFD898="Yes",1,0)</f>
        <v>1</v>
      </c>
      <c r="Q898" s="11"/>
      <c r="XFD898" s="35" t="s">
        <v>1942</v>
      </c>
    </row>
    <row r="899" spans="1:17 16384:16384" x14ac:dyDescent="0.25">
      <c r="A899" s="1" t="s">
        <v>1745</v>
      </c>
      <c r="B899" s="3">
        <v>43932</v>
      </c>
      <c r="C899" s="1" t="s">
        <v>1746</v>
      </c>
      <c r="D899" t="s">
        <v>258</v>
      </c>
      <c r="E899" s="13">
        <v>2</v>
      </c>
      <c r="F899" t="str">
        <f>INDEX(customer!A$1:I$1001,MATCH(Orders!C899,customer!A$1:A$1001,0),2)</f>
        <v>Ryann Stickler</v>
      </c>
      <c r="G899" s="33" t="str">
        <f>IF(INDEX(customer!A$1:I$1001,MATCH(Orders!C899,customer!A$1:A$1001,0),3)=0,"--",INDEX(customer!A$1:I$1001,MATCH(Orders!C899,customer!A$1:A$1001,0),3))</f>
        <v>rsticklerox@printfriendly.com</v>
      </c>
      <c r="H899" t="str">
        <f>INDEX(customer!A$1:I$1001,MATCH(Orders!C899,customer!A$1:A$1001,0),7)</f>
        <v>United Kingdom</v>
      </c>
      <c r="I899" t="str">
        <f>INDEX(product!$A$1:$G$49,MATCH(Orders!D899,product!$A$1:$A$49,0),2)</f>
        <v>Exc</v>
      </c>
      <c r="J899" t="str">
        <f t="shared" si="56"/>
        <v>Excelsa</v>
      </c>
      <c r="K899" s="11" t="str">
        <f>INDEX(product!$A$1:$G$49,MATCH(Orders!D899,product!$A$1:$A$49,0),3)</f>
        <v>D</v>
      </c>
      <c r="L899" t="str">
        <f t="shared" si="57"/>
        <v>Dark</v>
      </c>
      <c r="M899" s="4">
        <f>INDEX(product!$A$1:$G$49,MATCH(Orders!D899,product!$A$1:$A$49,0),4)</f>
        <v>1</v>
      </c>
      <c r="N899" s="5">
        <f>INDEX(product!$A$1:$G$49,MATCH(Orders!D899,product!$A$1:$A$49,0),5)</f>
        <v>12.15</v>
      </c>
      <c r="O899" s="5">
        <f t="shared" ref="O899:O962" si="59">N899*E899</f>
        <v>24.3</v>
      </c>
      <c r="P899" s="11">
        <f t="shared" si="58"/>
        <v>0</v>
      </c>
      <c r="Q899" s="11"/>
      <c r="XFD899" s="35" t="s">
        <v>1951</v>
      </c>
    </row>
    <row r="900" spans="1:17 16384:16384" x14ac:dyDescent="0.25">
      <c r="A900" s="1" t="s">
        <v>1747</v>
      </c>
      <c r="B900" s="3">
        <v>44089</v>
      </c>
      <c r="C900" s="1" t="s">
        <v>1748</v>
      </c>
      <c r="D900" t="s">
        <v>170</v>
      </c>
      <c r="E900" s="13">
        <v>5</v>
      </c>
      <c r="F900" t="str">
        <f>INDEX(customer!A$1:I$1001,MATCH(Orders!C900,customer!A$1:A$1001,0),2)</f>
        <v>Daryn Cassius</v>
      </c>
      <c r="G900" s="33" t="str">
        <f>IF(INDEX(customer!A$1:I$1001,MATCH(Orders!C900,customer!A$1:A$1001,0),3)=0,"--",INDEX(customer!A$1:I$1001,MATCH(Orders!C900,customer!A$1:A$1001,0),3))</f>
        <v>--</v>
      </c>
      <c r="H900" t="str">
        <f>INDEX(customer!A$1:I$1001,MATCH(Orders!C900,customer!A$1:A$1001,0),7)</f>
        <v>United States</v>
      </c>
      <c r="I900" t="str">
        <f>INDEX(product!$A$1:$G$49,MATCH(Orders!D900,product!$A$1:$A$49,0),2)</f>
        <v>Rob</v>
      </c>
      <c r="J900" t="str">
        <f t="shared" si="56"/>
        <v>Robusta</v>
      </c>
      <c r="K900" s="11" t="str">
        <f>INDEX(product!$A$1:$G$49,MATCH(Orders!D900,product!$A$1:$A$49,0),3)</f>
        <v>L</v>
      </c>
      <c r="L900" t="str">
        <f t="shared" si="57"/>
        <v>Light</v>
      </c>
      <c r="M900" s="4">
        <f>INDEX(product!$A$1:$G$49,MATCH(Orders!D900,product!$A$1:$A$49,0),4)</f>
        <v>0.5</v>
      </c>
      <c r="N900" s="5">
        <f>INDEX(product!$A$1:$G$49,MATCH(Orders!D900,product!$A$1:$A$49,0),5)</f>
        <v>7.169999999999999</v>
      </c>
      <c r="O900" s="5">
        <f t="shared" si="59"/>
        <v>35.849999999999994</v>
      </c>
      <c r="P900" s="11">
        <f t="shared" si="58"/>
        <v>0</v>
      </c>
      <c r="Q900" s="11"/>
      <c r="XFD900" s="35" t="s">
        <v>1951</v>
      </c>
    </row>
    <row r="901" spans="1:17 16384:16384" x14ac:dyDescent="0.25">
      <c r="A901" s="1" t="s">
        <v>1749</v>
      </c>
      <c r="B901" s="3">
        <v>44523</v>
      </c>
      <c r="C901" s="1" t="s">
        <v>1742</v>
      </c>
      <c r="D901" t="s">
        <v>109</v>
      </c>
      <c r="E901" s="13">
        <v>5</v>
      </c>
      <c r="F901" t="str">
        <f>INDEX(customer!A$1:I$1001,MATCH(Orders!C901,customer!A$1:A$1001,0),2)</f>
        <v>Derick Snow</v>
      </c>
      <c r="G901" s="33" t="str">
        <f>IF(INDEX(customer!A$1:I$1001,MATCH(Orders!C901,customer!A$1:A$1001,0),3)=0,"--",INDEX(customer!A$1:I$1001,MATCH(Orders!C901,customer!A$1:A$1001,0),3))</f>
        <v>--</v>
      </c>
      <c r="H901" t="str">
        <f>INDEX(customer!A$1:I$1001,MATCH(Orders!C901,customer!A$1:A$1001,0),7)</f>
        <v>United States</v>
      </c>
      <c r="I901" t="str">
        <f>INDEX(product!$A$1:$G$49,MATCH(Orders!D901,product!$A$1:$A$49,0),2)</f>
        <v>Lib</v>
      </c>
      <c r="J901" t="str">
        <f t="shared" si="56"/>
        <v>Liberica</v>
      </c>
      <c r="K901" s="11" t="str">
        <f>INDEX(product!$A$1:$G$49,MATCH(Orders!D901,product!$A$1:$A$49,0),3)</f>
        <v>M</v>
      </c>
      <c r="L901" t="str">
        <f t="shared" si="57"/>
        <v>Medium</v>
      </c>
      <c r="M901" s="4">
        <f>INDEX(product!$A$1:$G$49,MATCH(Orders!D901,product!$A$1:$A$49,0),4)</f>
        <v>1</v>
      </c>
      <c r="N901" s="5">
        <f>INDEX(product!$A$1:$G$49,MATCH(Orders!D901,product!$A$1:$A$49,0),5)</f>
        <v>14.55</v>
      </c>
      <c r="O901" s="5">
        <f t="shared" si="59"/>
        <v>72.75</v>
      </c>
      <c r="P901" s="11">
        <f t="shared" si="58"/>
        <v>0</v>
      </c>
      <c r="Q901" s="11"/>
      <c r="XFD901" s="35" t="s">
        <v>1951</v>
      </c>
    </row>
    <row r="902" spans="1:17 16384:16384" x14ac:dyDescent="0.25">
      <c r="A902" s="1" t="s">
        <v>1750</v>
      </c>
      <c r="B902" s="3">
        <v>44584</v>
      </c>
      <c r="C902" s="1" t="s">
        <v>1751</v>
      </c>
      <c r="D902" t="s">
        <v>145</v>
      </c>
      <c r="E902" s="13">
        <v>3</v>
      </c>
      <c r="F902" t="str">
        <f>INDEX(customer!A$1:I$1001,MATCH(Orders!C902,customer!A$1:A$1001,0),2)</f>
        <v>Skelly Dolohunty</v>
      </c>
      <c r="G902" s="33" t="str">
        <f>IF(INDEX(customer!A$1:I$1001,MATCH(Orders!C902,customer!A$1:A$1001,0),3)=0,"--",INDEX(customer!A$1:I$1001,MATCH(Orders!C902,customer!A$1:A$1001,0),3))</f>
        <v>--</v>
      </c>
      <c r="H902" t="str">
        <f>INDEX(customer!A$1:I$1001,MATCH(Orders!C902,customer!A$1:A$1001,0),7)</f>
        <v>Ireland</v>
      </c>
      <c r="I902" t="str">
        <f>INDEX(product!$A$1:$G$49,MATCH(Orders!D902,product!$A$1:$A$49,0),2)</f>
        <v>Lib</v>
      </c>
      <c r="J902" t="str">
        <f t="shared" si="56"/>
        <v>Liberica</v>
      </c>
      <c r="K902" s="11" t="str">
        <f>INDEX(product!$A$1:$G$49,MATCH(Orders!D902,product!$A$1:$A$49,0),3)</f>
        <v>L</v>
      </c>
      <c r="L902" t="str">
        <f t="shared" si="57"/>
        <v>Light</v>
      </c>
      <c r="M902" s="4">
        <f>INDEX(product!$A$1:$G$49,MATCH(Orders!D902,product!$A$1:$A$49,0),4)</f>
        <v>1</v>
      </c>
      <c r="N902" s="5">
        <f>INDEX(product!$A$1:$G$49,MATCH(Orders!D902,product!$A$1:$A$49,0),5)</f>
        <v>15.85</v>
      </c>
      <c r="O902" s="5">
        <f t="shared" si="59"/>
        <v>47.55</v>
      </c>
      <c r="P902" s="11">
        <f t="shared" si="58"/>
        <v>0</v>
      </c>
      <c r="Q902" s="11"/>
      <c r="XFD902" s="35" t="s">
        <v>1951</v>
      </c>
    </row>
    <row r="903" spans="1:17 16384:16384" x14ac:dyDescent="0.25">
      <c r="A903" s="1" t="s">
        <v>1752</v>
      </c>
      <c r="B903" s="3">
        <v>44223</v>
      </c>
      <c r="C903" s="1" t="s">
        <v>1753</v>
      </c>
      <c r="D903" t="s">
        <v>195</v>
      </c>
      <c r="E903" s="13">
        <v>1</v>
      </c>
      <c r="F903" t="str">
        <f>INDEX(customer!A$1:I$1001,MATCH(Orders!C903,customer!A$1:A$1001,0),2)</f>
        <v>Drake Jevon</v>
      </c>
      <c r="G903" s="33" t="str">
        <f>IF(INDEX(customer!A$1:I$1001,MATCH(Orders!C903,customer!A$1:A$1001,0),3)=0,"--",INDEX(customer!A$1:I$1001,MATCH(Orders!C903,customer!A$1:A$1001,0),3))</f>
        <v>djevonp1@ibm.com</v>
      </c>
      <c r="H903" t="str">
        <f>INDEX(customer!A$1:I$1001,MATCH(Orders!C903,customer!A$1:A$1001,0),7)</f>
        <v>United States</v>
      </c>
      <c r="I903" t="str">
        <f>INDEX(product!$A$1:$G$49,MATCH(Orders!D903,product!$A$1:$A$49,0),2)</f>
        <v>Rob</v>
      </c>
      <c r="J903" t="str">
        <f t="shared" si="56"/>
        <v>Robusta</v>
      </c>
      <c r="K903" s="11" t="str">
        <f>INDEX(product!$A$1:$G$49,MATCH(Orders!D903,product!$A$1:$A$49,0),3)</f>
        <v>L</v>
      </c>
      <c r="L903" t="str">
        <f t="shared" si="57"/>
        <v>Light</v>
      </c>
      <c r="M903" s="4">
        <f>INDEX(product!$A$1:$G$49,MATCH(Orders!D903,product!$A$1:$A$49,0),4)</f>
        <v>0.2</v>
      </c>
      <c r="N903" s="5">
        <f>INDEX(product!$A$1:$G$49,MATCH(Orders!D903,product!$A$1:$A$49,0),5)</f>
        <v>3.5849999999999995</v>
      </c>
      <c r="O903" s="5">
        <f t="shared" si="59"/>
        <v>3.5849999999999995</v>
      </c>
      <c r="P903" s="11">
        <f t="shared" si="58"/>
        <v>1</v>
      </c>
      <c r="Q903" s="11"/>
      <c r="XFD903" s="35" t="s">
        <v>1942</v>
      </c>
    </row>
    <row r="904" spans="1:17 16384:16384" x14ac:dyDescent="0.25">
      <c r="A904" s="1" t="s">
        <v>1754</v>
      </c>
      <c r="B904" s="3">
        <v>43640</v>
      </c>
      <c r="C904" s="1" t="s">
        <v>1755</v>
      </c>
      <c r="D904" t="s">
        <v>125</v>
      </c>
      <c r="E904" s="13">
        <v>5</v>
      </c>
      <c r="F904" t="str">
        <f>INDEX(customer!A$1:I$1001,MATCH(Orders!C904,customer!A$1:A$1001,0),2)</f>
        <v>Hall Ranner</v>
      </c>
      <c r="G904" s="33" t="str">
        <f>IF(INDEX(customer!A$1:I$1001,MATCH(Orders!C904,customer!A$1:A$1001,0),3)=0,"--",INDEX(customer!A$1:I$1001,MATCH(Orders!C904,customer!A$1:A$1001,0),3))</f>
        <v>hrannerp2@omniture.com</v>
      </c>
      <c r="H904" t="str">
        <f>INDEX(customer!A$1:I$1001,MATCH(Orders!C904,customer!A$1:A$1001,0),7)</f>
        <v>United States</v>
      </c>
      <c r="I904" t="str">
        <f>INDEX(product!$A$1:$G$49,MATCH(Orders!D904,product!$A$1:$A$49,0),2)</f>
        <v>Exc</v>
      </c>
      <c r="J904" t="str">
        <f t="shared" si="56"/>
        <v>Excelsa</v>
      </c>
      <c r="K904" s="11" t="str">
        <f>INDEX(product!$A$1:$G$49,MATCH(Orders!D904,product!$A$1:$A$49,0),3)</f>
        <v>M</v>
      </c>
      <c r="L904" t="str">
        <f t="shared" si="57"/>
        <v>Medium</v>
      </c>
      <c r="M904" s="4">
        <f>INDEX(product!$A$1:$G$49,MATCH(Orders!D904,product!$A$1:$A$49,0),4)</f>
        <v>2.5</v>
      </c>
      <c r="N904" s="5">
        <f>INDEX(product!$A$1:$G$49,MATCH(Orders!D904,product!$A$1:$A$49,0),5)</f>
        <v>31.624999999999996</v>
      </c>
      <c r="O904" s="5">
        <f t="shared" si="59"/>
        <v>158.12499999999997</v>
      </c>
      <c r="P904" s="11">
        <f t="shared" si="58"/>
        <v>0</v>
      </c>
      <c r="Q904" s="11"/>
      <c r="XFD904" s="35" t="s">
        <v>1951</v>
      </c>
    </row>
    <row r="905" spans="1:17 16384:16384" x14ac:dyDescent="0.25">
      <c r="A905" s="1" t="s">
        <v>1756</v>
      </c>
      <c r="B905" s="3">
        <v>43905</v>
      </c>
      <c r="C905" s="1" t="s">
        <v>1757</v>
      </c>
      <c r="D905" t="s">
        <v>91</v>
      </c>
      <c r="E905" s="13">
        <v>2</v>
      </c>
      <c r="F905" t="str">
        <f>INDEX(customer!A$1:I$1001,MATCH(Orders!C905,customer!A$1:A$1001,0),2)</f>
        <v>Berkly Imrie</v>
      </c>
      <c r="G905" s="33" t="str">
        <f>IF(INDEX(customer!A$1:I$1001,MATCH(Orders!C905,customer!A$1:A$1001,0),3)=0,"--",INDEX(customer!A$1:I$1001,MATCH(Orders!C905,customer!A$1:A$1001,0),3))</f>
        <v>bimriep3@addtoany.com</v>
      </c>
      <c r="H905" t="str">
        <f>INDEX(customer!A$1:I$1001,MATCH(Orders!C905,customer!A$1:A$1001,0),7)</f>
        <v>United States</v>
      </c>
      <c r="I905" t="str">
        <f>INDEX(product!$A$1:$G$49,MATCH(Orders!D905,product!$A$1:$A$49,0),2)</f>
        <v>Lib</v>
      </c>
      <c r="J905" t="str">
        <f t="shared" si="56"/>
        <v>Liberica</v>
      </c>
      <c r="K905" s="11" t="str">
        <f>INDEX(product!$A$1:$G$49,MATCH(Orders!D905,product!$A$1:$A$49,0),3)</f>
        <v>M</v>
      </c>
      <c r="L905" t="str">
        <f t="shared" si="57"/>
        <v>Medium</v>
      </c>
      <c r="M905" s="4">
        <f>INDEX(product!$A$1:$G$49,MATCH(Orders!D905,product!$A$1:$A$49,0),4)</f>
        <v>0.5</v>
      </c>
      <c r="N905" s="5">
        <f>INDEX(product!$A$1:$G$49,MATCH(Orders!D905,product!$A$1:$A$49,0),5)</f>
        <v>8.73</v>
      </c>
      <c r="O905" s="5">
        <f t="shared" si="59"/>
        <v>17.46</v>
      </c>
      <c r="P905" s="11">
        <f t="shared" si="58"/>
        <v>0</v>
      </c>
      <c r="Q905" s="11"/>
      <c r="XFD905" s="35" t="s">
        <v>1951</v>
      </c>
    </row>
    <row r="906" spans="1:17 16384:16384" x14ac:dyDescent="0.25">
      <c r="A906" s="1" t="s">
        <v>1758</v>
      </c>
      <c r="B906" s="3">
        <v>44463</v>
      </c>
      <c r="C906" s="1" t="s">
        <v>1759</v>
      </c>
      <c r="D906" t="s">
        <v>217</v>
      </c>
      <c r="E906" s="13">
        <v>5</v>
      </c>
      <c r="F906" t="str">
        <f>INDEX(customer!A$1:I$1001,MATCH(Orders!C906,customer!A$1:A$1001,0),2)</f>
        <v>Dorey Sopper</v>
      </c>
      <c r="G906" s="33" t="str">
        <f>IF(INDEX(customer!A$1:I$1001,MATCH(Orders!C906,customer!A$1:A$1001,0),3)=0,"--",INDEX(customer!A$1:I$1001,MATCH(Orders!C906,customer!A$1:A$1001,0),3))</f>
        <v>dsopperp4@eventbrite.com</v>
      </c>
      <c r="H906" t="str">
        <f>INDEX(customer!A$1:I$1001,MATCH(Orders!C906,customer!A$1:A$1001,0),7)</f>
        <v>United States</v>
      </c>
      <c r="I906" t="str">
        <f>INDEX(product!$A$1:$G$49,MATCH(Orders!D906,product!$A$1:$A$49,0),2)</f>
        <v>Ara</v>
      </c>
      <c r="J906" t="str">
        <f t="shared" si="56"/>
        <v>Arabica</v>
      </c>
      <c r="K906" s="11" t="str">
        <f>INDEX(product!$A$1:$G$49,MATCH(Orders!D906,product!$A$1:$A$49,0),3)</f>
        <v>L</v>
      </c>
      <c r="L906" t="str">
        <f t="shared" si="57"/>
        <v>Light</v>
      </c>
      <c r="M906" s="4">
        <f>INDEX(product!$A$1:$G$49,MATCH(Orders!D906,product!$A$1:$A$49,0),4)</f>
        <v>2.5</v>
      </c>
      <c r="N906" s="5">
        <f>INDEX(product!$A$1:$G$49,MATCH(Orders!D906,product!$A$1:$A$49,0),5)</f>
        <v>29.784999999999997</v>
      </c>
      <c r="O906" s="5">
        <f t="shared" si="59"/>
        <v>148.92499999999998</v>
      </c>
      <c r="P906" s="11">
        <f t="shared" si="58"/>
        <v>0</v>
      </c>
      <c r="Q906" s="11"/>
      <c r="XFD906" s="35" t="s">
        <v>1951</v>
      </c>
    </row>
    <row r="907" spans="1:17 16384:16384" x14ac:dyDescent="0.25">
      <c r="A907" s="1" t="s">
        <v>1760</v>
      </c>
      <c r="B907" s="3">
        <v>43560</v>
      </c>
      <c r="C907" s="1" t="s">
        <v>1761</v>
      </c>
      <c r="D907" t="s">
        <v>80</v>
      </c>
      <c r="E907" s="13">
        <v>6</v>
      </c>
      <c r="F907" t="str">
        <f>INDEX(customer!A$1:I$1001,MATCH(Orders!C907,customer!A$1:A$1001,0),2)</f>
        <v>Darcy Lochran</v>
      </c>
      <c r="G907" s="33" t="str">
        <f>IF(INDEX(customer!A$1:I$1001,MATCH(Orders!C907,customer!A$1:A$1001,0),3)=0,"--",INDEX(customer!A$1:I$1001,MATCH(Orders!C907,customer!A$1:A$1001,0),3))</f>
        <v>--</v>
      </c>
      <c r="H907" t="str">
        <f>INDEX(customer!A$1:I$1001,MATCH(Orders!C907,customer!A$1:A$1001,0),7)</f>
        <v>United States</v>
      </c>
      <c r="I907" t="str">
        <f>INDEX(product!$A$1:$G$49,MATCH(Orders!D907,product!$A$1:$A$49,0),2)</f>
        <v>Ara</v>
      </c>
      <c r="J907" t="str">
        <f t="shared" si="56"/>
        <v>Arabica</v>
      </c>
      <c r="K907" s="11" t="str">
        <f>INDEX(product!$A$1:$G$49,MATCH(Orders!D907,product!$A$1:$A$49,0),3)</f>
        <v>M</v>
      </c>
      <c r="L907" t="str">
        <f t="shared" si="57"/>
        <v>Medium</v>
      </c>
      <c r="M907" s="4">
        <f>INDEX(product!$A$1:$G$49,MATCH(Orders!D907,product!$A$1:$A$49,0),4)</f>
        <v>0.5</v>
      </c>
      <c r="N907" s="5">
        <f>INDEX(product!$A$1:$G$49,MATCH(Orders!D907,product!$A$1:$A$49,0),5)</f>
        <v>6.75</v>
      </c>
      <c r="O907" s="5">
        <f t="shared" si="59"/>
        <v>40.5</v>
      </c>
      <c r="P907" s="11">
        <f t="shared" si="58"/>
        <v>1</v>
      </c>
      <c r="Q907" s="11"/>
      <c r="XFD907" s="35" t="s">
        <v>1942</v>
      </c>
    </row>
    <row r="908" spans="1:17 16384:16384" x14ac:dyDescent="0.25">
      <c r="A908" s="1" t="s">
        <v>1762</v>
      </c>
      <c r="B908" s="3">
        <v>44588</v>
      </c>
      <c r="C908" s="1" t="s">
        <v>1763</v>
      </c>
      <c r="D908" t="s">
        <v>80</v>
      </c>
      <c r="E908" s="13">
        <v>4</v>
      </c>
      <c r="F908" t="str">
        <f>INDEX(customer!A$1:I$1001,MATCH(Orders!C908,customer!A$1:A$1001,0),2)</f>
        <v>Lauritz Ledgley</v>
      </c>
      <c r="G908" s="33" t="str">
        <f>IF(INDEX(customer!A$1:I$1001,MATCH(Orders!C908,customer!A$1:A$1001,0),3)=0,"--",INDEX(customer!A$1:I$1001,MATCH(Orders!C908,customer!A$1:A$1001,0),3))</f>
        <v>lledgleyp6@de.vu</v>
      </c>
      <c r="H908" t="str">
        <f>INDEX(customer!A$1:I$1001,MATCH(Orders!C908,customer!A$1:A$1001,0),7)</f>
        <v>United States</v>
      </c>
      <c r="I908" t="str">
        <f>INDEX(product!$A$1:$G$49,MATCH(Orders!D908,product!$A$1:$A$49,0),2)</f>
        <v>Ara</v>
      </c>
      <c r="J908" t="str">
        <f t="shared" si="56"/>
        <v>Arabica</v>
      </c>
      <c r="K908" s="11" t="str">
        <f>INDEX(product!$A$1:$G$49,MATCH(Orders!D908,product!$A$1:$A$49,0),3)</f>
        <v>M</v>
      </c>
      <c r="L908" t="str">
        <f t="shared" si="57"/>
        <v>Medium</v>
      </c>
      <c r="M908" s="4">
        <f>INDEX(product!$A$1:$G$49,MATCH(Orders!D908,product!$A$1:$A$49,0),4)</f>
        <v>0.5</v>
      </c>
      <c r="N908" s="5">
        <f>INDEX(product!$A$1:$G$49,MATCH(Orders!D908,product!$A$1:$A$49,0),5)</f>
        <v>6.75</v>
      </c>
      <c r="O908" s="5">
        <f t="shared" si="59"/>
        <v>27</v>
      </c>
      <c r="P908" s="11">
        <f t="shared" si="58"/>
        <v>1</v>
      </c>
      <c r="Q908" s="11"/>
      <c r="XFD908" s="35" t="s">
        <v>1942</v>
      </c>
    </row>
    <row r="909" spans="1:17 16384:16384" x14ac:dyDescent="0.25">
      <c r="A909" s="1" t="s">
        <v>1764</v>
      </c>
      <c r="B909" s="3">
        <v>44449</v>
      </c>
      <c r="C909" s="1" t="s">
        <v>1765</v>
      </c>
      <c r="D909" t="s">
        <v>26</v>
      </c>
      <c r="E909" s="13">
        <v>3</v>
      </c>
      <c r="F909" t="str">
        <f>INDEX(customer!A$1:I$1001,MATCH(Orders!C909,customer!A$1:A$1001,0),2)</f>
        <v>Tawnya Menary</v>
      </c>
      <c r="G909" s="33" t="str">
        <f>IF(INDEX(customer!A$1:I$1001,MATCH(Orders!C909,customer!A$1:A$1001,0),3)=0,"--",INDEX(customer!A$1:I$1001,MATCH(Orders!C909,customer!A$1:A$1001,0),3))</f>
        <v>tmenaryp7@phoca.cz</v>
      </c>
      <c r="H909" t="str">
        <f>INDEX(customer!A$1:I$1001,MATCH(Orders!C909,customer!A$1:A$1001,0),7)</f>
        <v>United States</v>
      </c>
      <c r="I909" t="str">
        <f>INDEX(product!$A$1:$G$49,MATCH(Orders!D909,product!$A$1:$A$49,0),2)</f>
        <v>Lib</v>
      </c>
      <c r="J909" t="str">
        <f t="shared" si="56"/>
        <v>Liberica</v>
      </c>
      <c r="K909" s="11" t="str">
        <f>INDEX(product!$A$1:$G$49,MATCH(Orders!D909,product!$A$1:$A$49,0),3)</f>
        <v>D</v>
      </c>
      <c r="L909" t="str">
        <f t="shared" si="57"/>
        <v>Dark</v>
      </c>
      <c r="M909" s="4">
        <f>INDEX(product!$A$1:$G$49,MATCH(Orders!D909,product!$A$1:$A$49,0),4)</f>
        <v>1</v>
      </c>
      <c r="N909" s="5">
        <f>INDEX(product!$A$1:$G$49,MATCH(Orders!D909,product!$A$1:$A$49,0),5)</f>
        <v>12.95</v>
      </c>
      <c r="O909" s="5">
        <f t="shared" si="59"/>
        <v>38.849999999999994</v>
      </c>
      <c r="P909" s="11">
        <f t="shared" si="58"/>
        <v>0</v>
      </c>
      <c r="Q909" s="11"/>
      <c r="XFD909" s="35" t="s">
        <v>1951</v>
      </c>
    </row>
    <row r="910" spans="1:17 16384:16384" x14ac:dyDescent="0.25">
      <c r="A910" s="1" t="s">
        <v>1766</v>
      </c>
      <c r="B910" s="3">
        <v>43836</v>
      </c>
      <c r="C910" s="1" t="s">
        <v>1767</v>
      </c>
      <c r="D910" t="s">
        <v>202</v>
      </c>
      <c r="E910" s="13">
        <v>5</v>
      </c>
      <c r="F910" t="str">
        <f>INDEX(customer!A$1:I$1001,MATCH(Orders!C910,customer!A$1:A$1001,0),2)</f>
        <v>Gustaf Ciccotti</v>
      </c>
      <c r="G910" s="33" t="str">
        <f>IF(INDEX(customer!A$1:I$1001,MATCH(Orders!C910,customer!A$1:A$1001,0),3)=0,"--",INDEX(customer!A$1:I$1001,MATCH(Orders!C910,customer!A$1:A$1001,0),3))</f>
        <v>gciccottip8@so-net.ne.jp</v>
      </c>
      <c r="H910" t="str">
        <f>INDEX(customer!A$1:I$1001,MATCH(Orders!C910,customer!A$1:A$1001,0),7)</f>
        <v>United States</v>
      </c>
      <c r="I910" t="str">
        <f>INDEX(product!$A$1:$G$49,MATCH(Orders!D910,product!$A$1:$A$49,0),2)</f>
        <v>Rob</v>
      </c>
      <c r="J910" t="str">
        <f t="shared" si="56"/>
        <v>Robusta</v>
      </c>
      <c r="K910" s="11" t="str">
        <f>INDEX(product!$A$1:$G$49,MATCH(Orders!D910,product!$A$1:$A$49,0),3)</f>
        <v>L</v>
      </c>
      <c r="L910" t="str">
        <f t="shared" si="57"/>
        <v>Light</v>
      </c>
      <c r="M910" s="4">
        <f>INDEX(product!$A$1:$G$49,MATCH(Orders!D910,product!$A$1:$A$49,0),4)</f>
        <v>1</v>
      </c>
      <c r="N910" s="5">
        <f>INDEX(product!$A$1:$G$49,MATCH(Orders!D910,product!$A$1:$A$49,0),5)</f>
        <v>11.95</v>
      </c>
      <c r="O910" s="5">
        <f t="shared" si="59"/>
        <v>59.75</v>
      </c>
      <c r="P910" s="11">
        <f t="shared" si="58"/>
        <v>0</v>
      </c>
      <c r="Q910" s="11"/>
      <c r="XFD910" s="35" t="s">
        <v>1951</v>
      </c>
    </row>
    <row r="911" spans="1:17 16384:16384" x14ac:dyDescent="0.25">
      <c r="A911" s="1" t="s">
        <v>1768</v>
      </c>
      <c r="B911" s="3">
        <v>44635</v>
      </c>
      <c r="C911" s="1" t="s">
        <v>1769</v>
      </c>
      <c r="D911" t="s">
        <v>195</v>
      </c>
      <c r="E911" s="13">
        <v>3</v>
      </c>
      <c r="F911" t="str">
        <f>INDEX(customer!A$1:I$1001,MATCH(Orders!C911,customer!A$1:A$1001,0),2)</f>
        <v>Bobbe Renner</v>
      </c>
      <c r="G911" s="33" t="str">
        <f>IF(INDEX(customer!A$1:I$1001,MATCH(Orders!C911,customer!A$1:A$1001,0),3)=0,"--",INDEX(customer!A$1:I$1001,MATCH(Orders!C911,customer!A$1:A$1001,0),3))</f>
        <v>--</v>
      </c>
      <c r="H911" t="str">
        <f>INDEX(customer!A$1:I$1001,MATCH(Orders!C911,customer!A$1:A$1001,0),7)</f>
        <v>United States</v>
      </c>
      <c r="I911" t="str">
        <f>INDEX(product!$A$1:$G$49,MATCH(Orders!D911,product!$A$1:$A$49,0),2)</f>
        <v>Rob</v>
      </c>
      <c r="J911" t="str">
        <f t="shared" si="56"/>
        <v>Robusta</v>
      </c>
      <c r="K911" s="11" t="str">
        <f>INDEX(product!$A$1:$G$49,MATCH(Orders!D911,product!$A$1:$A$49,0),3)</f>
        <v>L</v>
      </c>
      <c r="L911" t="str">
        <f t="shared" si="57"/>
        <v>Light</v>
      </c>
      <c r="M911" s="4">
        <f>INDEX(product!$A$1:$G$49,MATCH(Orders!D911,product!$A$1:$A$49,0),4)</f>
        <v>0.2</v>
      </c>
      <c r="N911" s="5">
        <f>INDEX(product!$A$1:$G$49,MATCH(Orders!D911,product!$A$1:$A$49,0),5)</f>
        <v>3.5849999999999995</v>
      </c>
      <c r="O911" s="5">
        <f t="shared" si="59"/>
        <v>10.754999999999999</v>
      </c>
      <c r="P911" s="11">
        <f t="shared" si="58"/>
        <v>0</v>
      </c>
      <c r="Q911" s="11"/>
      <c r="XFD911" s="35" t="s">
        <v>1951</v>
      </c>
    </row>
    <row r="912" spans="1:17 16384:16384" x14ac:dyDescent="0.25">
      <c r="A912" s="1" t="s">
        <v>1770</v>
      </c>
      <c r="B912" s="3">
        <v>44447</v>
      </c>
      <c r="C912" s="1" t="s">
        <v>1771</v>
      </c>
      <c r="D912" t="s">
        <v>131</v>
      </c>
      <c r="E912" s="13">
        <v>4</v>
      </c>
      <c r="F912" t="str">
        <f>INDEX(customer!A$1:I$1001,MATCH(Orders!C912,customer!A$1:A$1001,0),2)</f>
        <v>Wilton Jallin</v>
      </c>
      <c r="G912" s="33" t="str">
        <f>IF(INDEX(customer!A$1:I$1001,MATCH(Orders!C912,customer!A$1:A$1001,0),3)=0,"--",INDEX(customer!A$1:I$1001,MATCH(Orders!C912,customer!A$1:A$1001,0),3))</f>
        <v>wjallinpa@pcworld.com</v>
      </c>
      <c r="H912" t="str">
        <f>INDEX(customer!A$1:I$1001,MATCH(Orders!C912,customer!A$1:A$1001,0),7)</f>
        <v>United States</v>
      </c>
      <c r="I912" t="str">
        <f>INDEX(product!$A$1:$G$49,MATCH(Orders!D912,product!$A$1:$A$49,0),2)</f>
        <v>Ara</v>
      </c>
      <c r="J912" t="str">
        <f t="shared" si="56"/>
        <v>Arabica</v>
      </c>
      <c r="K912" s="11" t="str">
        <f>INDEX(product!$A$1:$G$49,MATCH(Orders!D912,product!$A$1:$A$49,0),3)</f>
        <v>D</v>
      </c>
      <c r="L912" t="str">
        <f t="shared" si="57"/>
        <v>Dark</v>
      </c>
      <c r="M912" s="4">
        <f>INDEX(product!$A$1:$G$49,MATCH(Orders!D912,product!$A$1:$A$49,0),4)</f>
        <v>2.5</v>
      </c>
      <c r="N912" s="5">
        <f>INDEX(product!$A$1:$G$49,MATCH(Orders!D912,product!$A$1:$A$49,0),5)</f>
        <v>22.884999999999998</v>
      </c>
      <c r="O912" s="5">
        <f t="shared" si="59"/>
        <v>91.539999999999992</v>
      </c>
      <c r="P912" s="11">
        <f t="shared" si="58"/>
        <v>0</v>
      </c>
      <c r="Q912" s="11"/>
      <c r="XFD912" s="35" t="s">
        <v>1951</v>
      </c>
    </row>
    <row r="913" spans="1:17 16384:16384" x14ac:dyDescent="0.25">
      <c r="A913" s="1" t="s">
        <v>1772</v>
      </c>
      <c r="B913" s="3">
        <v>44511</v>
      </c>
      <c r="C913" s="1" t="s">
        <v>1773</v>
      </c>
      <c r="D913" t="s">
        <v>74</v>
      </c>
      <c r="E913" s="13">
        <v>4</v>
      </c>
      <c r="F913" t="str">
        <f>INDEX(customer!A$1:I$1001,MATCH(Orders!C913,customer!A$1:A$1001,0),2)</f>
        <v>Mindy Bogey</v>
      </c>
      <c r="G913" s="33" t="str">
        <f>IF(INDEX(customer!A$1:I$1001,MATCH(Orders!C913,customer!A$1:A$1001,0),3)=0,"--",INDEX(customer!A$1:I$1001,MATCH(Orders!C913,customer!A$1:A$1001,0),3))</f>
        <v>mbogeypb@thetimes.co.uk</v>
      </c>
      <c r="H913" t="str">
        <f>INDEX(customer!A$1:I$1001,MATCH(Orders!C913,customer!A$1:A$1001,0),7)</f>
        <v>United States</v>
      </c>
      <c r="I913" t="str">
        <f>INDEX(product!$A$1:$G$49,MATCH(Orders!D913,product!$A$1:$A$49,0),2)</f>
        <v>Ara</v>
      </c>
      <c r="J913" t="str">
        <f t="shared" si="56"/>
        <v>Arabica</v>
      </c>
      <c r="K913" s="11" t="str">
        <f>INDEX(product!$A$1:$G$49,MATCH(Orders!D913,product!$A$1:$A$49,0),3)</f>
        <v>M</v>
      </c>
      <c r="L913" t="str">
        <f t="shared" si="57"/>
        <v>Medium</v>
      </c>
      <c r="M913" s="4">
        <f>INDEX(product!$A$1:$G$49,MATCH(Orders!D913,product!$A$1:$A$49,0),4)</f>
        <v>1</v>
      </c>
      <c r="N913" s="5">
        <f>INDEX(product!$A$1:$G$49,MATCH(Orders!D913,product!$A$1:$A$49,0),5)</f>
        <v>11.25</v>
      </c>
      <c r="O913" s="5">
        <f t="shared" si="59"/>
        <v>45</v>
      </c>
      <c r="P913" s="11">
        <f t="shared" si="58"/>
        <v>1</v>
      </c>
      <c r="Q913" s="11"/>
      <c r="XFD913" s="35" t="s">
        <v>1942</v>
      </c>
    </row>
    <row r="914" spans="1:17 16384:16384" x14ac:dyDescent="0.25">
      <c r="A914" s="1" t="s">
        <v>1774</v>
      </c>
      <c r="B914" s="3">
        <v>43726</v>
      </c>
      <c r="C914" s="1" t="s">
        <v>1775</v>
      </c>
      <c r="D914" t="s">
        <v>54</v>
      </c>
      <c r="E914" s="13">
        <v>6</v>
      </c>
      <c r="F914" t="str">
        <f>INDEX(customer!A$1:I$1001,MATCH(Orders!C914,customer!A$1:A$1001,0),2)</f>
        <v>Paulie Fonzone</v>
      </c>
      <c r="G914" s="33" t="str">
        <f>IF(INDEX(customer!A$1:I$1001,MATCH(Orders!C914,customer!A$1:A$1001,0),3)=0,"--",INDEX(customer!A$1:I$1001,MATCH(Orders!C914,customer!A$1:A$1001,0),3))</f>
        <v>--</v>
      </c>
      <c r="H914" t="str">
        <f>INDEX(customer!A$1:I$1001,MATCH(Orders!C914,customer!A$1:A$1001,0),7)</f>
        <v>United States</v>
      </c>
      <c r="I914" t="str">
        <f>INDEX(product!$A$1:$G$49,MATCH(Orders!D914,product!$A$1:$A$49,0),2)</f>
        <v>Rob</v>
      </c>
      <c r="J914" t="str">
        <f t="shared" si="56"/>
        <v>Robusta</v>
      </c>
      <c r="K914" s="11" t="str">
        <f>INDEX(product!$A$1:$G$49,MATCH(Orders!D914,product!$A$1:$A$49,0),3)</f>
        <v>M</v>
      </c>
      <c r="L914" t="str">
        <f t="shared" si="57"/>
        <v>Medium</v>
      </c>
      <c r="M914" s="4">
        <f>INDEX(product!$A$1:$G$49,MATCH(Orders!D914,product!$A$1:$A$49,0),4)</f>
        <v>2.5</v>
      </c>
      <c r="N914" s="5">
        <f>INDEX(product!$A$1:$G$49,MATCH(Orders!D914,product!$A$1:$A$49,0),5)</f>
        <v>22.884999999999998</v>
      </c>
      <c r="O914" s="5">
        <f t="shared" si="59"/>
        <v>137.31</v>
      </c>
      <c r="P914" s="11">
        <f t="shared" si="58"/>
        <v>1</v>
      </c>
      <c r="Q914" s="11"/>
      <c r="XFD914" s="35" t="s">
        <v>1942</v>
      </c>
    </row>
    <row r="915" spans="1:17 16384:16384" x14ac:dyDescent="0.25">
      <c r="A915" s="1" t="s">
        <v>1776</v>
      </c>
      <c r="B915" s="3">
        <v>44406</v>
      </c>
      <c r="C915" s="1" t="s">
        <v>1777</v>
      </c>
      <c r="D915" t="s">
        <v>80</v>
      </c>
      <c r="E915" s="13">
        <v>1</v>
      </c>
      <c r="F915" t="str">
        <f>INDEX(customer!A$1:I$1001,MATCH(Orders!C915,customer!A$1:A$1001,0),2)</f>
        <v>Merrile Cobbledick</v>
      </c>
      <c r="G915" s="33" t="str">
        <f>IF(INDEX(customer!A$1:I$1001,MATCH(Orders!C915,customer!A$1:A$1001,0),3)=0,"--",INDEX(customer!A$1:I$1001,MATCH(Orders!C915,customer!A$1:A$1001,0),3))</f>
        <v>mcobbledickpd@ucsd.edu</v>
      </c>
      <c r="H915" t="str">
        <f>INDEX(customer!A$1:I$1001,MATCH(Orders!C915,customer!A$1:A$1001,0),7)</f>
        <v>United States</v>
      </c>
      <c r="I915" t="str">
        <f>INDEX(product!$A$1:$G$49,MATCH(Orders!D915,product!$A$1:$A$49,0),2)</f>
        <v>Ara</v>
      </c>
      <c r="J915" t="str">
        <f t="shared" si="56"/>
        <v>Arabica</v>
      </c>
      <c r="K915" s="11" t="str">
        <f>INDEX(product!$A$1:$G$49,MATCH(Orders!D915,product!$A$1:$A$49,0),3)</f>
        <v>M</v>
      </c>
      <c r="L915" t="str">
        <f t="shared" si="57"/>
        <v>Medium</v>
      </c>
      <c r="M915" s="4">
        <f>INDEX(product!$A$1:$G$49,MATCH(Orders!D915,product!$A$1:$A$49,0),4)</f>
        <v>0.5</v>
      </c>
      <c r="N915" s="5">
        <f>INDEX(product!$A$1:$G$49,MATCH(Orders!D915,product!$A$1:$A$49,0),5)</f>
        <v>6.75</v>
      </c>
      <c r="O915" s="5">
        <f t="shared" si="59"/>
        <v>6.75</v>
      </c>
      <c r="P915" s="11">
        <f t="shared" si="58"/>
        <v>0</v>
      </c>
      <c r="Q915" s="11"/>
      <c r="XFD915" s="35" t="s">
        <v>1951</v>
      </c>
    </row>
    <row r="916" spans="1:17 16384:16384" x14ac:dyDescent="0.25">
      <c r="A916" s="1" t="s">
        <v>1778</v>
      </c>
      <c r="B916" s="3">
        <v>44640</v>
      </c>
      <c r="C916" s="1" t="s">
        <v>1779</v>
      </c>
      <c r="D916" t="s">
        <v>74</v>
      </c>
      <c r="E916" s="13">
        <v>4</v>
      </c>
      <c r="F916" t="str">
        <f>INDEX(customer!A$1:I$1001,MATCH(Orders!C916,customer!A$1:A$1001,0),2)</f>
        <v>Antonius Lewry</v>
      </c>
      <c r="G916" s="33" t="str">
        <f>IF(INDEX(customer!A$1:I$1001,MATCH(Orders!C916,customer!A$1:A$1001,0),3)=0,"--",INDEX(customer!A$1:I$1001,MATCH(Orders!C916,customer!A$1:A$1001,0),3))</f>
        <v>alewrype@whitehouse.gov</v>
      </c>
      <c r="H916" t="str">
        <f>INDEX(customer!A$1:I$1001,MATCH(Orders!C916,customer!A$1:A$1001,0),7)</f>
        <v>United States</v>
      </c>
      <c r="I916" t="str">
        <f>INDEX(product!$A$1:$G$49,MATCH(Orders!D916,product!$A$1:$A$49,0),2)</f>
        <v>Ara</v>
      </c>
      <c r="J916" t="str">
        <f t="shared" si="56"/>
        <v>Arabica</v>
      </c>
      <c r="K916" s="11" t="str">
        <f>INDEX(product!$A$1:$G$49,MATCH(Orders!D916,product!$A$1:$A$49,0),3)</f>
        <v>M</v>
      </c>
      <c r="L916" t="str">
        <f t="shared" si="57"/>
        <v>Medium</v>
      </c>
      <c r="M916" s="4">
        <f>INDEX(product!$A$1:$G$49,MATCH(Orders!D916,product!$A$1:$A$49,0),4)</f>
        <v>1</v>
      </c>
      <c r="N916" s="5">
        <f>INDEX(product!$A$1:$G$49,MATCH(Orders!D916,product!$A$1:$A$49,0),5)</f>
        <v>11.25</v>
      </c>
      <c r="O916" s="5">
        <f t="shared" si="59"/>
        <v>45</v>
      </c>
      <c r="P916" s="11">
        <f t="shared" si="58"/>
        <v>0</v>
      </c>
      <c r="Q916" s="11"/>
      <c r="XFD916" s="35" t="s">
        <v>1951</v>
      </c>
    </row>
    <row r="917" spans="1:17 16384:16384" x14ac:dyDescent="0.25">
      <c r="A917" s="1" t="s">
        <v>1780</v>
      </c>
      <c r="B917" s="3">
        <v>43955</v>
      </c>
      <c r="C917" s="1" t="s">
        <v>1781</v>
      </c>
      <c r="D917" t="s">
        <v>543</v>
      </c>
      <c r="E917" s="13">
        <v>3</v>
      </c>
      <c r="F917" t="str">
        <f>INDEX(customer!A$1:I$1001,MATCH(Orders!C917,customer!A$1:A$1001,0),2)</f>
        <v>Isis Hessel</v>
      </c>
      <c r="G917" s="33" t="str">
        <f>IF(INDEX(customer!A$1:I$1001,MATCH(Orders!C917,customer!A$1:A$1001,0),3)=0,"--",INDEX(customer!A$1:I$1001,MATCH(Orders!C917,customer!A$1:A$1001,0),3))</f>
        <v>ihesselpf@ox.ac.uk</v>
      </c>
      <c r="H917" t="str">
        <f>INDEX(customer!A$1:I$1001,MATCH(Orders!C917,customer!A$1:A$1001,0),7)</f>
        <v>United States</v>
      </c>
      <c r="I917" t="str">
        <f>INDEX(product!$A$1:$G$49,MATCH(Orders!D917,product!$A$1:$A$49,0),2)</f>
        <v>Exc</v>
      </c>
      <c r="J917" t="str">
        <f t="shared" si="56"/>
        <v>Excelsa</v>
      </c>
      <c r="K917" s="11" t="str">
        <f>INDEX(product!$A$1:$G$49,MATCH(Orders!D917,product!$A$1:$A$49,0),3)</f>
        <v>D</v>
      </c>
      <c r="L917" t="str">
        <f t="shared" si="57"/>
        <v>Dark</v>
      </c>
      <c r="M917" s="4">
        <f>INDEX(product!$A$1:$G$49,MATCH(Orders!D917,product!$A$1:$A$49,0),4)</f>
        <v>2.5</v>
      </c>
      <c r="N917" s="5">
        <f>INDEX(product!$A$1:$G$49,MATCH(Orders!D917,product!$A$1:$A$49,0),5)</f>
        <v>27.945</v>
      </c>
      <c r="O917" s="5">
        <f t="shared" si="59"/>
        <v>83.835000000000008</v>
      </c>
      <c r="P917" s="11">
        <f t="shared" si="58"/>
        <v>1</v>
      </c>
      <c r="Q917" s="11"/>
      <c r="XFD917" s="35" t="s">
        <v>1942</v>
      </c>
    </row>
    <row r="918" spans="1:17 16384:16384" x14ac:dyDescent="0.25">
      <c r="A918" s="1" t="s">
        <v>1782</v>
      </c>
      <c r="B918" s="3">
        <v>44291</v>
      </c>
      <c r="C918" s="1" t="s">
        <v>1783</v>
      </c>
      <c r="D918" t="s">
        <v>64</v>
      </c>
      <c r="E918" s="13">
        <v>1</v>
      </c>
      <c r="F918" t="str">
        <f>INDEX(customer!A$1:I$1001,MATCH(Orders!C918,customer!A$1:A$1001,0),2)</f>
        <v>Harland Trematick</v>
      </c>
      <c r="G918" s="33" t="str">
        <f>IF(INDEX(customer!A$1:I$1001,MATCH(Orders!C918,customer!A$1:A$1001,0),3)=0,"--",INDEX(customer!A$1:I$1001,MATCH(Orders!C918,customer!A$1:A$1001,0),3))</f>
        <v>--</v>
      </c>
      <c r="H918" t="str">
        <f>INDEX(customer!A$1:I$1001,MATCH(Orders!C918,customer!A$1:A$1001,0),7)</f>
        <v>Ireland</v>
      </c>
      <c r="I918" t="str">
        <f>INDEX(product!$A$1:$G$49,MATCH(Orders!D918,product!$A$1:$A$49,0),2)</f>
        <v>Exc</v>
      </c>
      <c r="J918" t="str">
        <f t="shared" si="56"/>
        <v>Excelsa</v>
      </c>
      <c r="K918" s="11" t="str">
        <f>INDEX(product!$A$1:$G$49,MATCH(Orders!D918,product!$A$1:$A$49,0),3)</f>
        <v>D</v>
      </c>
      <c r="L918" t="str">
        <f t="shared" si="57"/>
        <v>Dark</v>
      </c>
      <c r="M918" s="4">
        <f>INDEX(product!$A$1:$G$49,MATCH(Orders!D918,product!$A$1:$A$49,0),4)</f>
        <v>0.2</v>
      </c>
      <c r="N918" s="5">
        <f>INDEX(product!$A$1:$G$49,MATCH(Orders!D918,product!$A$1:$A$49,0),5)</f>
        <v>3.645</v>
      </c>
      <c r="O918" s="5">
        <f t="shared" si="59"/>
        <v>3.645</v>
      </c>
      <c r="P918" s="11">
        <f t="shared" si="58"/>
        <v>1</v>
      </c>
      <c r="Q918" s="11"/>
      <c r="XFD918" s="35" t="s">
        <v>1942</v>
      </c>
    </row>
    <row r="919" spans="1:17 16384:16384" x14ac:dyDescent="0.25">
      <c r="A919" s="1" t="s">
        <v>1784</v>
      </c>
      <c r="B919" s="3">
        <v>44573</v>
      </c>
      <c r="C919" s="1" t="s">
        <v>1785</v>
      </c>
      <c r="D919" t="s">
        <v>80</v>
      </c>
      <c r="E919" s="13">
        <v>1</v>
      </c>
      <c r="F919" t="str">
        <f>INDEX(customer!A$1:I$1001,MATCH(Orders!C919,customer!A$1:A$1001,0),2)</f>
        <v>Chloris Sorrell</v>
      </c>
      <c r="G919" s="33" t="str">
        <f>IF(INDEX(customer!A$1:I$1001,MATCH(Orders!C919,customer!A$1:A$1001,0),3)=0,"--",INDEX(customer!A$1:I$1001,MATCH(Orders!C919,customer!A$1:A$1001,0),3))</f>
        <v>csorrellph@amazon.com</v>
      </c>
      <c r="H919" t="str">
        <f>INDEX(customer!A$1:I$1001,MATCH(Orders!C919,customer!A$1:A$1001,0),7)</f>
        <v>United Kingdom</v>
      </c>
      <c r="I919" t="str">
        <f>INDEX(product!$A$1:$G$49,MATCH(Orders!D919,product!$A$1:$A$49,0),2)</f>
        <v>Ara</v>
      </c>
      <c r="J919" t="str">
        <f t="shared" si="56"/>
        <v>Arabica</v>
      </c>
      <c r="K919" s="11" t="str">
        <f>INDEX(product!$A$1:$G$49,MATCH(Orders!D919,product!$A$1:$A$49,0),3)</f>
        <v>M</v>
      </c>
      <c r="L919" t="str">
        <f t="shared" si="57"/>
        <v>Medium</v>
      </c>
      <c r="M919" s="4">
        <f>INDEX(product!$A$1:$G$49,MATCH(Orders!D919,product!$A$1:$A$49,0),4)</f>
        <v>0.5</v>
      </c>
      <c r="N919" s="5">
        <f>INDEX(product!$A$1:$G$49,MATCH(Orders!D919,product!$A$1:$A$49,0),5)</f>
        <v>6.75</v>
      </c>
      <c r="O919" s="5">
        <f t="shared" si="59"/>
        <v>6.75</v>
      </c>
      <c r="P919" s="11">
        <f t="shared" si="58"/>
        <v>0</v>
      </c>
      <c r="Q919" s="11"/>
      <c r="XFD919" s="35" t="s">
        <v>1951</v>
      </c>
    </row>
    <row r="920" spans="1:17 16384:16384" x14ac:dyDescent="0.25">
      <c r="A920" s="1" t="s">
        <v>1784</v>
      </c>
      <c r="B920" s="3">
        <v>44573</v>
      </c>
      <c r="C920" s="1" t="s">
        <v>1785</v>
      </c>
      <c r="D920" t="s">
        <v>29</v>
      </c>
      <c r="E920" s="13">
        <v>3</v>
      </c>
      <c r="F920" t="str">
        <f>INDEX(customer!A$1:I$1001,MATCH(Orders!C920,customer!A$1:A$1001,0),2)</f>
        <v>Chloris Sorrell</v>
      </c>
      <c r="G920" s="33" t="str">
        <f>IF(INDEX(customer!A$1:I$1001,MATCH(Orders!C920,customer!A$1:A$1001,0),3)=0,"--",INDEX(customer!A$1:I$1001,MATCH(Orders!C920,customer!A$1:A$1001,0),3))</f>
        <v>csorrellph@amazon.com</v>
      </c>
      <c r="H920" t="str">
        <f>INDEX(customer!A$1:I$1001,MATCH(Orders!C920,customer!A$1:A$1001,0),7)</f>
        <v>United Kingdom</v>
      </c>
      <c r="I920" t="str">
        <f>INDEX(product!$A$1:$G$49,MATCH(Orders!D920,product!$A$1:$A$49,0),2)</f>
        <v>Exc</v>
      </c>
      <c r="J920" t="str">
        <f t="shared" si="56"/>
        <v>Excelsa</v>
      </c>
      <c r="K920" s="11" t="str">
        <f>INDEX(product!$A$1:$G$49,MATCH(Orders!D920,product!$A$1:$A$49,0),3)</f>
        <v>D</v>
      </c>
      <c r="L920" t="str">
        <f t="shared" si="57"/>
        <v>Dark</v>
      </c>
      <c r="M920" s="4">
        <f>INDEX(product!$A$1:$G$49,MATCH(Orders!D920,product!$A$1:$A$49,0),4)</f>
        <v>0.5</v>
      </c>
      <c r="N920" s="5">
        <f>INDEX(product!$A$1:$G$49,MATCH(Orders!D920,product!$A$1:$A$49,0),5)</f>
        <v>7.29</v>
      </c>
      <c r="O920" s="5">
        <f t="shared" si="59"/>
        <v>21.87</v>
      </c>
      <c r="P920" s="11">
        <f t="shared" si="58"/>
        <v>0</v>
      </c>
      <c r="Q920" s="11"/>
      <c r="XFD920" s="35" t="s">
        <v>1951</v>
      </c>
    </row>
    <row r="921" spans="1:17 16384:16384" x14ac:dyDescent="0.25">
      <c r="A921" s="1" t="s">
        <v>1786</v>
      </c>
      <c r="B921" s="3">
        <v>44181</v>
      </c>
      <c r="C921" s="1" t="s">
        <v>1787</v>
      </c>
      <c r="D921" t="s">
        <v>114</v>
      </c>
      <c r="E921" s="13">
        <v>5</v>
      </c>
      <c r="F921" t="str">
        <f>INDEX(customer!A$1:I$1001,MATCH(Orders!C921,customer!A$1:A$1001,0),2)</f>
        <v>Quintina Heavyside</v>
      </c>
      <c r="G921" s="33" t="str">
        <f>IF(INDEX(customer!A$1:I$1001,MATCH(Orders!C921,customer!A$1:A$1001,0),3)=0,"--",INDEX(customer!A$1:I$1001,MATCH(Orders!C921,customer!A$1:A$1001,0),3))</f>
        <v>qheavysidepj@unc.edu</v>
      </c>
      <c r="H921" t="str">
        <f>INDEX(customer!A$1:I$1001,MATCH(Orders!C921,customer!A$1:A$1001,0),7)</f>
        <v>United States</v>
      </c>
      <c r="I921" t="str">
        <f>INDEX(product!$A$1:$G$49,MATCH(Orders!D921,product!$A$1:$A$49,0),2)</f>
        <v>Rob</v>
      </c>
      <c r="J921" t="str">
        <f t="shared" si="56"/>
        <v>Robusta</v>
      </c>
      <c r="K921" s="11" t="str">
        <f>INDEX(product!$A$1:$G$49,MATCH(Orders!D921,product!$A$1:$A$49,0),3)</f>
        <v>D</v>
      </c>
      <c r="L921" t="str">
        <f t="shared" si="57"/>
        <v>Dark</v>
      </c>
      <c r="M921" s="4">
        <f>INDEX(product!$A$1:$G$49,MATCH(Orders!D921,product!$A$1:$A$49,0),4)</f>
        <v>0.2</v>
      </c>
      <c r="N921" s="5">
        <f>INDEX(product!$A$1:$G$49,MATCH(Orders!D921,product!$A$1:$A$49,0),5)</f>
        <v>2.6849999999999996</v>
      </c>
      <c r="O921" s="5">
        <f t="shared" si="59"/>
        <v>13.424999999999997</v>
      </c>
      <c r="P921" s="11">
        <f t="shared" si="58"/>
        <v>1</v>
      </c>
      <c r="Q921" s="11"/>
      <c r="XFD921" s="35" t="s">
        <v>1942</v>
      </c>
    </row>
    <row r="922" spans="1:17 16384:16384" x14ac:dyDescent="0.25">
      <c r="A922" s="1" t="s">
        <v>1788</v>
      </c>
      <c r="B922" s="3">
        <v>44711</v>
      </c>
      <c r="C922" s="1" t="s">
        <v>1789</v>
      </c>
      <c r="D922" t="s">
        <v>48</v>
      </c>
      <c r="E922" s="13">
        <v>6</v>
      </c>
      <c r="F922" t="str">
        <f>INDEX(customer!A$1:I$1001,MATCH(Orders!C922,customer!A$1:A$1001,0),2)</f>
        <v>Hadley Reuven</v>
      </c>
      <c r="G922" s="33" t="str">
        <f>IF(INDEX(customer!A$1:I$1001,MATCH(Orders!C922,customer!A$1:A$1001,0),3)=0,"--",INDEX(customer!A$1:I$1001,MATCH(Orders!C922,customer!A$1:A$1001,0),3))</f>
        <v>hreuvenpk@whitehouse.gov</v>
      </c>
      <c r="H922" t="str">
        <f>INDEX(customer!A$1:I$1001,MATCH(Orders!C922,customer!A$1:A$1001,0),7)</f>
        <v>United States</v>
      </c>
      <c r="I922" t="str">
        <f>INDEX(product!$A$1:$G$49,MATCH(Orders!D922,product!$A$1:$A$49,0),2)</f>
        <v>Rob</v>
      </c>
      <c r="J922" t="str">
        <f t="shared" si="56"/>
        <v>Robusta</v>
      </c>
      <c r="K922" s="11" t="str">
        <f>INDEX(product!$A$1:$G$49,MATCH(Orders!D922,product!$A$1:$A$49,0),3)</f>
        <v>D</v>
      </c>
      <c r="L922" t="str">
        <f t="shared" si="57"/>
        <v>Dark</v>
      </c>
      <c r="M922" s="4">
        <f>INDEX(product!$A$1:$G$49,MATCH(Orders!D922,product!$A$1:$A$49,0),4)</f>
        <v>2.5</v>
      </c>
      <c r="N922" s="5">
        <f>INDEX(product!$A$1:$G$49,MATCH(Orders!D922,product!$A$1:$A$49,0),5)</f>
        <v>20.584999999999997</v>
      </c>
      <c r="O922" s="5">
        <f t="shared" si="59"/>
        <v>123.50999999999999</v>
      </c>
      <c r="P922" s="11">
        <f t="shared" si="58"/>
        <v>0</v>
      </c>
      <c r="Q922" s="11"/>
      <c r="XFD922" s="35" t="s">
        <v>1951</v>
      </c>
    </row>
    <row r="923" spans="1:17 16384:16384" x14ac:dyDescent="0.25">
      <c r="A923" s="1" t="s">
        <v>1790</v>
      </c>
      <c r="B923" s="3">
        <v>44509</v>
      </c>
      <c r="C923" s="1" t="s">
        <v>1791</v>
      </c>
      <c r="D923" t="s">
        <v>51</v>
      </c>
      <c r="E923" s="13">
        <v>2</v>
      </c>
      <c r="F923" t="str">
        <f>INDEX(customer!A$1:I$1001,MATCH(Orders!C923,customer!A$1:A$1001,0),2)</f>
        <v>Mitch Attwool</v>
      </c>
      <c r="G923" s="33" t="str">
        <f>IF(INDEX(customer!A$1:I$1001,MATCH(Orders!C923,customer!A$1:A$1001,0),3)=0,"--",INDEX(customer!A$1:I$1001,MATCH(Orders!C923,customer!A$1:A$1001,0),3))</f>
        <v>mattwoolpl@nba.com</v>
      </c>
      <c r="H923" t="str">
        <f>INDEX(customer!A$1:I$1001,MATCH(Orders!C923,customer!A$1:A$1001,0),7)</f>
        <v>United States</v>
      </c>
      <c r="I923" t="str">
        <f>INDEX(product!$A$1:$G$49,MATCH(Orders!D923,product!$A$1:$A$49,0),2)</f>
        <v>Lib</v>
      </c>
      <c r="J923" t="str">
        <f t="shared" si="56"/>
        <v>Liberica</v>
      </c>
      <c r="K923" s="11" t="str">
        <f>INDEX(product!$A$1:$G$49,MATCH(Orders!D923,product!$A$1:$A$49,0),3)</f>
        <v>D</v>
      </c>
      <c r="L923" t="str">
        <f t="shared" si="57"/>
        <v>Dark</v>
      </c>
      <c r="M923" s="4">
        <f>INDEX(product!$A$1:$G$49,MATCH(Orders!D923,product!$A$1:$A$49,0),4)</f>
        <v>0.2</v>
      </c>
      <c r="N923" s="5">
        <f>INDEX(product!$A$1:$G$49,MATCH(Orders!D923,product!$A$1:$A$49,0),5)</f>
        <v>3.8849999999999998</v>
      </c>
      <c r="O923" s="5">
        <f t="shared" si="59"/>
        <v>7.77</v>
      </c>
      <c r="P923" s="11">
        <f t="shared" si="58"/>
        <v>0</v>
      </c>
      <c r="Q923" s="11"/>
      <c r="XFD923" s="35" t="s">
        <v>1951</v>
      </c>
    </row>
    <row r="924" spans="1:17 16384:16384" x14ac:dyDescent="0.25">
      <c r="A924" s="1" t="s">
        <v>1792</v>
      </c>
      <c r="B924" s="3">
        <v>44659</v>
      </c>
      <c r="C924" s="1" t="s">
        <v>1793</v>
      </c>
      <c r="D924" t="s">
        <v>74</v>
      </c>
      <c r="E924" s="13">
        <v>6</v>
      </c>
      <c r="F924" t="str">
        <f>INDEX(customer!A$1:I$1001,MATCH(Orders!C924,customer!A$1:A$1001,0),2)</f>
        <v>Charin Maplethorp</v>
      </c>
      <c r="G924" s="33" t="str">
        <f>IF(INDEX(customer!A$1:I$1001,MATCH(Orders!C924,customer!A$1:A$1001,0),3)=0,"--",INDEX(customer!A$1:I$1001,MATCH(Orders!C924,customer!A$1:A$1001,0),3))</f>
        <v>--</v>
      </c>
      <c r="H924" t="str">
        <f>INDEX(customer!A$1:I$1001,MATCH(Orders!C924,customer!A$1:A$1001,0),7)</f>
        <v>United States</v>
      </c>
      <c r="I924" t="str">
        <f>INDEX(product!$A$1:$G$49,MATCH(Orders!D924,product!$A$1:$A$49,0),2)</f>
        <v>Ara</v>
      </c>
      <c r="J924" t="str">
        <f t="shared" si="56"/>
        <v>Arabica</v>
      </c>
      <c r="K924" s="11" t="str">
        <f>INDEX(product!$A$1:$G$49,MATCH(Orders!D924,product!$A$1:$A$49,0),3)</f>
        <v>M</v>
      </c>
      <c r="L924" t="str">
        <f t="shared" si="57"/>
        <v>Medium</v>
      </c>
      <c r="M924" s="4">
        <f>INDEX(product!$A$1:$G$49,MATCH(Orders!D924,product!$A$1:$A$49,0),4)</f>
        <v>1</v>
      </c>
      <c r="N924" s="5">
        <f>INDEX(product!$A$1:$G$49,MATCH(Orders!D924,product!$A$1:$A$49,0),5)</f>
        <v>11.25</v>
      </c>
      <c r="O924" s="5">
        <f t="shared" si="59"/>
        <v>67.5</v>
      </c>
      <c r="P924" s="11">
        <f t="shared" si="58"/>
        <v>1</v>
      </c>
      <c r="Q924" s="11"/>
      <c r="XFD924" s="35" t="s">
        <v>1942</v>
      </c>
    </row>
    <row r="925" spans="1:17 16384:16384" x14ac:dyDescent="0.25">
      <c r="A925" s="1" t="s">
        <v>1794</v>
      </c>
      <c r="B925" s="3">
        <v>43746</v>
      </c>
      <c r="C925" s="1" t="s">
        <v>1795</v>
      </c>
      <c r="D925" t="s">
        <v>543</v>
      </c>
      <c r="E925" s="13">
        <v>1</v>
      </c>
      <c r="F925" t="str">
        <f>INDEX(customer!A$1:I$1001,MATCH(Orders!C925,customer!A$1:A$1001,0),2)</f>
        <v>Goldie Wynes</v>
      </c>
      <c r="G925" s="33" t="str">
        <f>IF(INDEX(customer!A$1:I$1001,MATCH(Orders!C925,customer!A$1:A$1001,0),3)=0,"--",INDEX(customer!A$1:I$1001,MATCH(Orders!C925,customer!A$1:A$1001,0),3))</f>
        <v>gwynespn@dagondesign.com</v>
      </c>
      <c r="H925" t="str">
        <f>INDEX(customer!A$1:I$1001,MATCH(Orders!C925,customer!A$1:A$1001,0),7)</f>
        <v>United States</v>
      </c>
      <c r="I925" t="str">
        <f>INDEX(product!$A$1:$G$49,MATCH(Orders!D925,product!$A$1:$A$49,0),2)</f>
        <v>Exc</v>
      </c>
      <c r="J925" t="str">
        <f t="shared" si="56"/>
        <v>Excelsa</v>
      </c>
      <c r="K925" s="11" t="str">
        <f>INDEX(product!$A$1:$G$49,MATCH(Orders!D925,product!$A$1:$A$49,0),3)</f>
        <v>D</v>
      </c>
      <c r="L925" t="str">
        <f t="shared" si="57"/>
        <v>Dark</v>
      </c>
      <c r="M925" s="4">
        <f>INDEX(product!$A$1:$G$49,MATCH(Orders!D925,product!$A$1:$A$49,0),4)</f>
        <v>2.5</v>
      </c>
      <c r="N925" s="5">
        <f>INDEX(product!$A$1:$G$49,MATCH(Orders!D925,product!$A$1:$A$49,0),5)</f>
        <v>27.945</v>
      </c>
      <c r="O925" s="5">
        <f t="shared" si="59"/>
        <v>27.945</v>
      </c>
      <c r="P925" s="11">
        <f t="shared" si="58"/>
        <v>0</v>
      </c>
      <c r="Q925" s="11"/>
      <c r="XFD925" s="35" t="s">
        <v>1951</v>
      </c>
    </row>
    <row r="926" spans="1:17 16384:16384" x14ac:dyDescent="0.25">
      <c r="A926" s="1" t="s">
        <v>1796</v>
      </c>
      <c r="B926" s="3">
        <v>44451</v>
      </c>
      <c r="C926" s="1" t="s">
        <v>1797</v>
      </c>
      <c r="D926" t="s">
        <v>217</v>
      </c>
      <c r="E926" s="13">
        <v>3</v>
      </c>
      <c r="F926" t="str">
        <f>INDEX(customer!A$1:I$1001,MATCH(Orders!C926,customer!A$1:A$1001,0),2)</f>
        <v>Celie MacCourt</v>
      </c>
      <c r="G926" s="33" t="str">
        <f>IF(INDEX(customer!A$1:I$1001,MATCH(Orders!C926,customer!A$1:A$1001,0),3)=0,"--",INDEX(customer!A$1:I$1001,MATCH(Orders!C926,customer!A$1:A$1001,0),3))</f>
        <v>cmaccourtpo@amazon.com</v>
      </c>
      <c r="H926" t="str">
        <f>INDEX(customer!A$1:I$1001,MATCH(Orders!C926,customer!A$1:A$1001,0),7)</f>
        <v>United States</v>
      </c>
      <c r="I926" t="str">
        <f>INDEX(product!$A$1:$G$49,MATCH(Orders!D926,product!$A$1:$A$49,0),2)</f>
        <v>Ara</v>
      </c>
      <c r="J926" t="str">
        <f t="shared" si="56"/>
        <v>Arabica</v>
      </c>
      <c r="K926" s="11" t="str">
        <f>INDEX(product!$A$1:$G$49,MATCH(Orders!D926,product!$A$1:$A$49,0),3)</f>
        <v>L</v>
      </c>
      <c r="L926" t="str">
        <f t="shared" si="57"/>
        <v>Light</v>
      </c>
      <c r="M926" s="4">
        <f>INDEX(product!$A$1:$G$49,MATCH(Orders!D926,product!$A$1:$A$49,0),4)</f>
        <v>2.5</v>
      </c>
      <c r="N926" s="5">
        <f>INDEX(product!$A$1:$G$49,MATCH(Orders!D926,product!$A$1:$A$49,0),5)</f>
        <v>29.784999999999997</v>
      </c>
      <c r="O926" s="5">
        <f t="shared" si="59"/>
        <v>89.35499999999999</v>
      </c>
      <c r="P926" s="11">
        <f t="shared" si="58"/>
        <v>0</v>
      </c>
      <c r="Q926" s="11"/>
      <c r="XFD926" s="35" t="s">
        <v>1951</v>
      </c>
    </row>
    <row r="927" spans="1:17 16384:16384" x14ac:dyDescent="0.25">
      <c r="A927" s="1" t="s">
        <v>1798</v>
      </c>
      <c r="B927" s="3">
        <v>44770</v>
      </c>
      <c r="C927" s="1" t="s">
        <v>1742</v>
      </c>
      <c r="D927" t="s">
        <v>80</v>
      </c>
      <c r="E927" s="13">
        <v>3</v>
      </c>
      <c r="F927" t="str">
        <f>INDEX(customer!A$1:I$1001,MATCH(Orders!C927,customer!A$1:A$1001,0),2)</f>
        <v>Derick Snow</v>
      </c>
      <c r="G927" s="33" t="str">
        <f>IF(INDEX(customer!A$1:I$1001,MATCH(Orders!C927,customer!A$1:A$1001,0),3)=0,"--",INDEX(customer!A$1:I$1001,MATCH(Orders!C927,customer!A$1:A$1001,0),3))</f>
        <v>--</v>
      </c>
      <c r="H927" t="str">
        <f>INDEX(customer!A$1:I$1001,MATCH(Orders!C927,customer!A$1:A$1001,0),7)</f>
        <v>United States</v>
      </c>
      <c r="I927" t="str">
        <f>INDEX(product!$A$1:$G$49,MATCH(Orders!D927,product!$A$1:$A$49,0),2)</f>
        <v>Ara</v>
      </c>
      <c r="J927" t="str">
        <f t="shared" si="56"/>
        <v>Arabica</v>
      </c>
      <c r="K927" s="11" t="str">
        <f>INDEX(product!$A$1:$G$49,MATCH(Orders!D927,product!$A$1:$A$49,0),3)</f>
        <v>M</v>
      </c>
      <c r="L927" t="str">
        <f t="shared" si="57"/>
        <v>Medium</v>
      </c>
      <c r="M927" s="4">
        <f>INDEX(product!$A$1:$G$49,MATCH(Orders!D927,product!$A$1:$A$49,0),4)</f>
        <v>0.5</v>
      </c>
      <c r="N927" s="5">
        <f>INDEX(product!$A$1:$G$49,MATCH(Orders!D927,product!$A$1:$A$49,0),5)</f>
        <v>6.75</v>
      </c>
      <c r="O927" s="5">
        <f t="shared" si="59"/>
        <v>20.25</v>
      </c>
      <c r="P927" s="11">
        <f t="shared" si="58"/>
        <v>0</v>
      </c>
      <c r="Q927" s="11"/>
      <c r="XFD927" s="35" t="s">
        <v>1951</v>
      </c>
    </row>
    <row r="928" spans="1:17 16384:16384" x14ac:dyDescent="0.25">
      <c r="A928" s="1" t="s">
        <v>1799</v>
      </c>
      <c r="B928" s="3">
        <v>44012</v>
      </c>
      <c r="C928" s="1" t="s">
        <v>1800</v>
      </c>
      <c r="D928" t="s">
        <v>80</v>
      </c>
      <c r="E928" s="13">
        <v>5</v>
      </c>
      <c r="F928" t="str">
        <f>INDEX(customer!A$1:I$1001,MATCH(Orders!C928,customer!A$1:A$1001,0),2)</f>
        <v>Evy Wilsone</v>
      </c>
      <c r="G928" s="33" t="str">
        <f>IF(INDEX(customer!A$1:I$1001,MATCH(Orders!C928,customer!A$1:A$1001,0),3)=0,"--",INDEX(customer!A$1:I$1001,MATCH(Orders!C928,customer!A$1:A$1001,0),3))</f>
        <v>ewilsonepq@eepurl.com</v>
      </c>
      <c r="H928" t="str">
        <f>INDEX(customer!A$1:I$1001,MATCH(Orders!C928,customer!A$1:A$1001,0),7)</f>
        <v>United States</v>
      </c>
      <c r="I928" t="str">
        <f>INDEX(product!$A$1:$G$49,MATCH(Orders!D928,product!$A$1:$A$49,0),2)</f>
        <v>Ara</v>
      </c>
      <c r="J928" t="str">
        <f t="shared" si="56"/>
        <v>Arabica</v>
      </c>
      <c r="K928" s="11" t="str">
        <f>INDEX(product!$A$1:$G$49,MATCH(Orders!D928,product!$A$1:$A$49,0),3)</f>
        <v>M</v>
      </c>
      <c r="L928" t="str">
        <f t="shared" si="57"/>
        <v>Medium</v>
      </c>
      <c r="M928" s="4">
        <f>INDEX(product!$A$1:$G$49,MATCH(Orders!D928,product!$A$1:$A$49,0),4)</f>
        <v>0.5</v>
      </c>
      <c r="N928" s="5">
        <f>INDEX(product!$A$1:$G$49,MATCH(Orders!D928,product!$A$1:$A$49,0),5)</f>
        <v>6.75</v>
      </c>
      <c r="O928" s="5">
        <f t="shared" si="59"/>
        <v>33.75</v>
      </c>
      <c r="P928" s="11">
        <f t="shared" si="58"/>
        <v>1</v>
      </c>
      <c r="Q928" s="11"/>
      <c r="XFD928" s="35" t="s">
        <v>1942</v>
      </c>
    </row>
    <row r="929" spans="1:17 16384:16384" x14ac:dyDescent="0.25">
      <c r="A929" s="1" t="s">
        <v>1801</v>
      </c>
      <c r="B929" s="3">
        <v>43474</v>
      </c>
      <c r="C929" s="1" t="s">
        <v>1802</v>
      </c>
      <c r="D929" t="s">
        <v>543</v>
      </c>
      <c r="E929" s="13">
        <v>4</v>
      </c>
      <c r="F929" t="str">
        <f>INDEX(customer!A$1:I$1001,MATCH(Orders!C929,customer!A$1:A$1001,0),2)</f>
        <v>Dolores Duffie</v>
      </c>
      <c r="G929" s="33" t="str">
        <f>IF(INDEX(customer!A$1:I$1001,MATCH(Orders!C929,customer!A$1:A$1001,0),3)=0,"--",INDEX(customer!A$1:I$1001,MATCH(Orders!C929,customer!A$1:A$1001,0),3))</f>
        <v>dduffiepr@time.com</v>
      </c>
      <c r="H929" t="str">
        <f>INDEX(customer!A$1:I$1001,MATCH(Orders!C929,customer!A$1:A$1001,0),7)</f>
        <v>United States</v>
      </c>
      <c r="I929" t="str">
        <f>INDEX(product!$A$1:$G$49,MATCH(Orders!D929,product!$A$1:$A$49,0),2)</f>
        <v>Exc</v>
      </c>
      <c r="J929" t="str">
        <f t="shared" si="56"/>
        <v>Excelsa</v>
      </c>
      <c r="K929" s="11" t="str">
        <f>INDEX(product!$A$1:$G$49,MATCH(Orders!D929,product!$A$1:$A$49,0),3)</f>
        <v>D</v>
      </c>
      <c r="L929" t="str">
        <f t="shared" si="57"/>
        <v>Dark</v>
      </c>
      <c r="M929" s="4">
        <f>INDEX(product!$A$1:$G$49,MATCH(Orders!D929,product!$A$1:$A$49,0),4)</f>
        <v>2.5</v>
      </c>
      <c r="N929" s="5">
        <f>INDEX(product!$A$1:$G$49,MATCH(Orders!D929,product!$A$1:$A$49,0),5)</f>
        <v>27.945</v>
      </c>
      <c r="O929" s="5">
        <f t="shared" si="59"/>
        <v>111.78</v>
      </c>
      <c r="P929" s="11">
        <f t="shared" si="58"/>
        <v>0</v>
      </c>
      <c r="Q929" s="11"/>
      <c r="XFD929" s="35" t="s">
        <v>1951</v>
      </c>
    </row>
    <row r="930" spans="1:17 16384:16384" x14ac:dyDescent="0.25">
      <c r="A930" s="1" t="s">
        <v>1803</v>
      </c>
      <c r="B930" s="3">
        <v>44754</v>
      </c>
      <c r="C930" s="1" t="s">
        <v>1804</v>
      </c>
      <c r="D930" t="s">
        <v>125</v>
      </c>
      <c r="E930" s="13">
        <v>2</v>
      </c>
      <c r="F930" t="str">
        <f>INDEX(customer!A$1:I$1001,MATCH(Orders!C930,customer!A$1:A$1001,0),2)</f>
        <v>Mathilda Matiasek</v>
      </c>
      <c r="G930" s="33" t="str">
        <f>IF(INDEX(customer!A$1:I$1001,MATCH(Orders!C930,customer!A$1:A$1001,0),3)=0,"--",INDEX(customer!A$1:I$1001,MATCH(Orders!C930,customer!A$1:A$1001,0),3))</f>
        <v>mmatiasekps@ucoz.ru</v>
      </c>
      <c r="H930" t="str">
        <f>INDEX(customer!A$1:I$1001,MATCH(Orders!C930,customer!A$1:A$1001,0),7)</f>
        <v>United States</v>
      </c>
      <c r="I930" t="str">
        <f>INDEX(product!$A$1:$G$49,MATCH(Orders!D930,product!$A$1:$A$49,0),2)</f>
        <v>Exc</v>
      </c>
      <c r="J930" t="str">
        <f t="shared" si="56"/>
        <v>Excelsa</v>
      </c>
      <c r="K930" s="11" t="str">
        <f>INDEX(product!$A$1:$G$49,MATCH(Orders!D930,product!$A$1:$A$49,0),3)</f>
        <v>M</v>
      </c>
      <c r="L930" t="str">
        <f t="shared" si="57"/>
        <v>Medium</v>
      </c>
      <c r="M930" s="4">
        <f>INDEX(product!$A$1:$G$49,MATCH(Orders!D930,product!$A$1:$A$49,0),4)</f>
        <v>2.5</v>
      </c>
      <c r="N930" s="5">
        <f>INDEX(product!$A$1:$G$49,MATCH(Orders!D930,product!$A$1:$A$49,0),5)</f>
        <v>31.624999999999996</v>
      </c>
      <c r="O930" s="5">
        <f t="shared" si="59"/>
        <v>63.249999999999993</v>
      </c>
      <c r="P930" s="11">
        <f t="shared" si="58"/>
        <v>1</v>
      </c>
      <c r="Q930" s="11"/>
      <c r="XFD930" s="35" t="s">
        <v>1942</v>
      </c>
    </row>
    <row r="931" spans="1:17 16384:16384" x14ac:dyDescent="0.25">
      <c r="A931" s="1" t="s">
        <v>1805</v>
      </c>
      <c r="B931" s="3">
        <v>44165</v>
      </c>
      <c r="C931" s="1" t="s">
        <v>1806</v>
      </c>
      <c r="D931" t="s">
        <v>267</v>
      </c>
      <c r="E931" s="13">
        <v>2</v>
      </c>
      <c r="F931" t="str">
        <f>INDEX(customer!A$1:I$1001,MATCH(Orders!C931,customer!A$1:A$1001,0),2)</f>
        <v>Jarred Camillo</v>
      </c>
      <c r="G931" s="33" t="str">
        <f>IF(INDEX(customer!A$1:I$1001,MATCH(Orders!C931,customer!A$1:A$1001,0),3)=0,"--",INDEX(customer!A$1:I$1001,MATCH(Orders!C931,customer!A$1:A$1001,0),3))</f>
        <v>jcamillopt@shinystat.com</v>
      </c>
      <c r="H931" t="str">
        <f>INDEX(customer!A$1:I$1001,MATCH(Orders!C931,customer!A$1:A$1001,0),7)</f>
        <v>United States</v>
      </c>
      <c r="I931" t="str">
        <f>INDEX(product!$A$1:$G$49,MATCH(Orders!D931,product!$A$1:$A$49,0),2)</f>
        <v>Exc</v>
      </c>
      <c r="J931" t="str">
        <f t="shared" si="56"/>
        <v>Excelsa</v>
      </c>
      <c r="K931" s="11" t="str">
        <f>INDEX(product!$A$1:$G$49,MATCH(Orders!D931,product!$A$1:$A$49,0),3)</f>
        <v>L</v>
      </c>
      <c r="L931" t="str">
        <f t="shared" si="57"/>
        <v>Light</v>
      </c>
      <c r="M931" s="4">
        <f>INDEX(product!$A$1:$G$49,MATCH(Orders!D931,product!$A$1:$A$49,0),4)</f>
        <v>0.2</v>
      </c>
      <c r="N931" s="5">
        <f>INDEX(product!$A$1:$G$49,MATCH(Orders!D931,product!$A$1:$A$49,0),5)</f>
        <v>4.4550000000000001</v>
      </c>
      <c r="O931" s="5">
        <f t="shared" si="59"/>
        <v>8.91</v>
      </c>
      <c r="P931" s="11">
        <f t="shared" si="58"/>
        <v>1</v>
      </c>
      <c r="Q931" s="11"/>
      <c r="XFD931" s="35" t="s">
        <v>1942</v>
      </c>
    </row>
    <row r="932" spans="1:17 16384:16384" x14ac:dyDescent="0.25">
      <c r="A932" s="1" t="s">
        <v>1807</v>
      </c>
      <c r="B932" s="3">
        <v>43546</v>
      </c>
      <c r="C932" s="1" t="s">
        <v>1808</v>
      </c>
      <c r="D932" t="s">
        <v>258</v>
      </c>
      <c r="E932" s="13">
        <v>1</v>
      </c>
      <c r="F932" t="str">
        <f>INDEX(customer!A$1:I$1001,MATCH(Orders!C932,customer!A$1:A$1001,0),2)</f>
        <v>Kameko Philbrick</v>
      </c>
      <c r="G932" s="33" t="str">
        <f>IF(INDEX(customer!A$1:I$1001,MATCH(Orders!C932,customer!A$1:A$1001,0),3)=0,"--",INDEX(customer!A$1:I$1001,MATCH(Orders!C932,customer!A$1:A$1001,0),3))</f>
        <v>kphilbrickpu@cdc.gov</v>
      </c>
      <c r="H932" t="str">
        <f>INDEX(customer!A$1:I$1001,MATCH(Orders!C932,customer!A$1:A$1001,0),7)</f>
        <v>United States</v>
      </c>
      <c r="I932" t="str">
        <f>INDEX(product!$A$1:$G$49,MATCH(Orders!D932,product!$A$1:$A$49,0),2)</f>
        <v>Exc</v>
      </c>
      <c r="J932" t="str">
        <f t="shared" si="56"/>
        <v>Excelsa</v>
      </c>
      <c r="K932" s="11" t="str">
        <f>INDEX(product!$A$1:$G$49,MATCH(Orders!D932,product!$A$1:$A$49,0),3)</f>
        <v>D</v>
      </c>
      <c r="L932" t="str">
        <f t="shared" si="57"/>
        <v>Dark</v>
      </c>
      <c r="M932" s="4">
        <f>INDEX(product!$A$1:$G$49,MATCH(Orders!D932,product!$A$1:$A$49,0),4)</f>
        <v>1</v>
      </c>
      <c r="N932" s="5">
        <f>INDEX(product!$A$1:$G$49,MATCH(Orders!D932,product!$A$1:$A$49,0),5)</f>
        <v>12.15</v>
      </c>
      <c r="O932" s="5">
        <f t="shared" si="59"/>
        <v>12.15</v>
      </c>
      <c r="P932" s="11">
        <f t="shared" si="58"/>
        <v>1</v>
      </c>
      <c r="Q932" s="11"/>
      <c r="XFD932" s="35" t="s">
        <v>1942</v>
      </c>
    </row>
    <row r="933" spans="1:17 16384:16384" x14ac:dyDescent="0.25">
      <c r="A933" s="1" t="s">
        <v>1809</v>
      </c>
      <c r="B933" s="3">
        <v>44607</v>
      </c>
      <c r="C933" s="1" t="s">
        <v>1810</v>
      </c>
      <c r="D933" t="s">
        <v>85</v>
      </c>
      <c r="E933" s="13">
        <v>4</v>
      </c>
      <c r="F933" t="str">
        <f>INDEX(customer!A$1:I$1001,MATCH(Orders!C933,customer!A$1:A$1001,0),2)</f>
        <v>Mallory Shrimpling</v>
      </c>
      <c r="G933" s="33" t="str">
        <f>IF(INDEX(customer!A$1:I$1001,MATCH(Orders!C933,customer!A$1:A$1001,0),3)=0,"--",INDEX(customer!A$1:I$1001,MATCH(Orders!C933,customer!A$1:A$1001,0),3))</f>
        <v>--</v>
      </c>
      <c r="H933" t="str">
        <f>INDEX(customer!A$1:I$1001,MATCH(Orders!C933,customer!A$1:A$1001,0),7)</f>
        <v>United States</v>
      </c>
      <c r="I933" t="str">
        <f>INDEX(product!$A$1:$G$49,MATCH(Orders!D933,product!$A$1:$A$49,0),2)</f>
        <v>Ara</v>
      </c>
      <c r="J933" t="str">
        <f t="shared" si="56"/>
        <v>Arabica</v>
      </c>
      <c r="K933" s="11" t="str">
        <f>INDEX(product!$A$1:$G$49,MATCH(Orders!D933,product!$A$1:$A$49,0),3)</f>
        <v>D</v>
      </c>
      <c r="L933" t="str">
        <f t="shared" si="57"/>
        <v>Dark</v>
      </c>
      <c r="M933" s="4">
        <f>INDEX(product!$A$1:$G$49,MATCH(Orders!D933,product!$A$1:$A$49,0),4)</f>
        <v>0.5</v>
      </c>
      <c r="N933" s="5">
        <f>INDEX(product!$A$1:$G$49,MATCH(Orders!D933,product!$A$1:$A$49,0),5)</f>
        <v>5.97</v>
      </c>
      <c r="O933" s="5">
        <f t="shared" si="59"/>
        <v>23.88</v>
      </c>
      <c r="P933" s="11">
        <f t="shared" si="58"/>
        <v>1</v>
      </c>
      <c r="Q933" s="11"/>
      <c r="XFD933" s="35" t="s">
        <v>1942</v>
      </c>
    </row>
    <row r="934" spans="1:17 16384:16384" x14ac:dyDescent="0.25">
      <c r="A934" s="1" t="s">
        <v>1811</v>
      </c>
      <c r="B934" s="3">
        <v>44117</v>
      </c>
      <c r="C934" s="1" t="s">
        <v>1812</v>
      </c>
      <c r="D934" t="s">
        <v>22</v>
      </c>
      <c r="E934" s="13">
        <v>4</v>
      </c>
      <c r="F934" t="str">
        <f>INDEX(customer!A$1:I$1001,MATCH(Orders!C934,customer!A$1:A$1001,0),2)</f>
        <v>Barnett Sillis</v>
      </c>
      <c r="G934" s="33" t="str">
        <f>IF(INDEX(customer!A$1:I$1001,MATCH(Orders!C934,customer!A$1:A$1001,0),3)=0,"--",INDEX(customer!A$1:I$1001,MATCH(Orders!C934,customer!A$1:A$1001,0),3))</f>
        <v>bsillispw@istockphoto.com</v>
      </c>
      <c r="H934" t="str">
        <f>INDEX(customer!A$1:I$1001,MATCH(Orders!C934,customer!A$1:A$1001,0),7)</f>
        <v>United States</v>
      </c>
      <c r="I934" t="str">
        <f>INDEX(product!$A$1:$G$49,MATCH(Orders!D934,product!$A$1:$A$49,0),2)</f>
        <v>Exc</v>
      </c>
      <c r="J934" t="str">
        <f t="shared" si="56"/>
        <v>Excelsa</v>
      </c>
      <c r="K934" s="11" t="str">
        <f>INDEX(product!$A$1:$G$49,MATCH(Orders!D934,product!$A$1:$A$49,0),3)</f>
        <v>M</v>
      </c>
      <c r="L934" t="str">
        <f t="shared" si="57"/>
        <v>Medium</v>
      </c>
      <c r="M934" s="4">
        <f>INDEX(product!$A$1:$G$49,MATCH(Orders!D934,product!$A$1:$A$49,0),4)</f>
        <v>1</v>
      </c>
      <c r="N934" s="5">
        <f>INDEX(product!$A$1:$G$49,MATCH(Orders!D934,product!$A$1:$A$49,0),5)</f>
        <v>13.75</v>
      </c>
      <c r="O934" s="5">
        <f t="shared" si="59"/>
        <v>55</v>
      </c>
      <c r="P934" s="11">
        <f t="shared" si="58"/>
        <v>0</v>
      </c>
      <c r="Q934" s="11"/>
      <c r="XFD934" s="35" t="s">
        <v>1951</v>
      </c>
    </row>
    <row r="935" spans="1:17 16384:16384" x14ac:dyDescent="0.25">
      <c r="A935" s="1" t="s">
        <v>1813</v>
      </c>
      <c r="B935" s="3">
        <v>44557</v>
      </c>
      <c r="C935" s="1" t="s">
        <v>1814</v>
      </c>
      <c r="D935" t="s">
        <v>192</v>
      </c>
      <c r="E935" s="13">
        <v>3</v>
      </c>
      <c r="F935" t="str">
        <f>INDEX(customer!A$1:I$1001,MATCH(Orders!C935,customer!A$1:A$1001,0),2)</f>
        <v>Brenn Dundredge</v>
      </c>
      <c r="G935" s="33" t="str">
        <f>IF(INDEX(customer!A$1:I$1001,MATCH(Orders!C935,customer!A$1:A$1001,0),3)=0,"--",INDEX(customer!A$1:I$1001,MATCH(Orders!C935,customer!A$1:A$1001,0),3))</f>
        <v>--</v>
      </c>
      <c r="H935" t="str">
        <f>INDEX(customer!A$1:I$1001,MATCH(Orders!C935,customer!A$1:A$1001,0),7)</f>
        <v>United States</v>
      </c>
      <c r="I935" t="str">
        <f>INDEX(product!$A$1:$G$49,MATCH(Orders!D935,product!$A$1:$A$49,0),2)</f>
        <v>Rob</v>
      </c>
      <c r="J935" t="str">
        <f t="shared" si="56"/>
        <v>Robusta</v>
      </c>
      <c r="K935" s="11" t="str">
        <f>INDEX(product!$A$1:$G$49,MATCH(Orders!D935,product!$A$1:$A$49,0),3)</f>
        <v>D</v>
      </c>
      <c r="L935" t="str">
        <f t="shared" si="57"/>
        <v>Dark</v>
      </c>
      <c r="M935" s="4">
        <f>INDEX(product!$A$1:$G$49,MATCH(Orders!D935,product!$A$1:$A$49,0),4)</f>
        <v>1</v>
      </c>
      <c r="N935" s="5">
        <f>INDEX(product!$A$1:$G$49,MATCH(Orders!D935,product!$A$1:$A$49,0),5)</f>
        <v>8.9499999999999993</v>
      </c>
      <c r="O935" s="5">
        <f t="shared" si="59"/>
        <v>26.849999999999998</v>
      </c>
      <c r="P935" s="11">
        <f t="shared" si="58"/>
        <v>1</v>
      </c>
      <c r="Q935" s="11"/>
      <c r="XFD935" s="35" t="s">
        <v>1942</v>
      </c>
    </row>
    <row r="936" spans="1:17 16384:16384" x14ac:dyDescent="0.25">
      <c r="A936" s="1" t="s">
        <v>1815</v>
      </c>
      <c r="B936" s="3">
        <v>44409</v>
      </c>
      <c r="C936" s="1" t="s">
        <v>1816</v>
      </c>
      <c r="D936" t="s">
        <v>54</v>
      </c>
      <c r="E936" s="13">
        <v>5</v>
      </c>
      <c r="F936" t="str">
        <f>INDEX(customer!A$1:I$1001,MATCH(Orders!C936,customer!A$1:A$1001,0),2)</f>
        <v>Read Cutts</v>
      </c>
      <c r="G936" s="33" t="str">
        <f>IF(INDEX(customer!A$1:I$1001,MATCH(Orders!C936,customer!A$1:A$1001,0),3)=0,"--",INDEX(customer!A$1:I$1001,MATCH(Orders!C936,customer!A$1:A$1001,0),3))</f>
        <v>rcuttspy@techcrunch.com</v>
      </c>
      <c r="H936" t="str">
        <f>INDEX(customer!A$1:I$1001,MATCH(Orders!C936,customer!A$1:A$1001,0),7)</f>
        <v>United States</v>
      </c>
      <c r="I936" t="str">
        <f>INDEX(product!$A$1:$G$49,MATCH(Orders!D936,product!$A$1:$A$49,0),2)</f>
        <v>Rob</v>
      </c>
      <c r="J936" t="str">
        <f t="shared" si="56"/>
        <v>Robusta</v>
      </c>
      <c r="K936" s="11" t="str">
        <f>INDEX(product!$A$1:$G$49,MATCH(Orders!D936,product!$A$1:$A$49,0),3)</f>
        <v>M</v>
      </c>
      <c r="L936" t="str">
        <f t="shared" si="57"/>
        <v>Medium</v>
      </c>
      <c r="M936" s="4">
        <f>INDEX(product!$A$1:$G$49,MATCH(Orders!D936,product!$A$1:$A$49,0),4)</f>
        <v>2.5</v>
      </c>
      <c r="N936" s="5">
        <f>INDEX(product!$A$1:$G$49,MATCH(Orders!D936,product!$A$1:$A$49,0),5)</f>
        <v>22.884999999999998</v>
      </c>
      <c r="O936" s="5">
        <f t="shared" si="59"/>
        <v>114.42499999999998</v>
      </c>
      <c r="P936" s="11">
        <f t="shared" si="58"/>
        <v>0</v>
      </c>
      <c r="Q936" s="11"/>
      <c r="XFD936" s="35" t="s">
        <v>1951</v>
      </c>
    </row>
    <row r="937" spans="1:17 16384:16384" x14ac:dyDescent="0.25">
      <c r="A937" s="1" t="s">
        <v>1817</v>
      </c>
      <c r="B937" s="3">
        <v>44153</v>
      </c>
      <c r="C937" s="1" t="s">
        <v>1818</v>
      </c>
      <c r="D937" t="s">
        <v>184</v>
      </c>
      <c r="E937" s="13">
        <v>6</v>
      </c>
      <c r="F937" t="str">
        <f>INDEX(customer!A$1:I$1001,MATCH(Orders!C937,customer!A$1:A$1001,0),2)</f>
        <v>Michale Delves</v>
      </c>
      <c r="G937" s="33" t="str">
        <f>IF(INDEX(customer!A$1:I$1001,MATCH(Orders!C937,customer!A$1:A$1001,0),3)=0,"--",INDEX(customer!A$1:I$1001,MATCH(Orders!C937,customer!A$1:A$1001,0),3))</f>
        <v>mdelvespz@nature.com</v>
      </c>
      <c r="H937" t="str">
        <f>INDEX(customer!A$1:I$1001,MATCH(Orders!C937,customer!A$1:A$1001,0),7)</f>
        <v>United States</v>
      </c>
      <c r="I937" t="str">
        <f>INDEX(product!$A$1:$G$49,MATCH(Orders!D937,product!$A$1:$A$49,0),2)</f>
        <v>Ara</v>
      </c>
      <c r="J937" t="str">
        <f t="shared" si="56"/>
        <v>Arabica</v>
      </c>
      <c r="K937" s="11" t="str">
        <f>INDEX(product!$A$1:$G$49,MATCH(Orders!D937,product!$A$1:$A$49,0),3)</f>
        <v>M</v>
      </c>
      <c r="L937" t="str">
        <f t="shared" si="57"/>
        <v>Medium</v>
      </c>
      <c r="M937" s="4">
        <f>INDEX(product!$A$1:$G$49,MATCH(Orders!D937,product!$A$1:$A$49,0),4)</f>
        <v>2.5</v>
      </c>
      <c r="N937" s="5">
        <f>INDEX(product!$A$1:$G$49,MATCH(Orders!D937,product!$A$1:$A$49,0),5)</f>
        <v>25.874999999999996</v>
      </c>
      <c r="O937" s="5">
        <f t="shared" si="59"/>
        <v>155.24999999999997</v>
      </c>
      <c r="P937" s="11">
        <f t="shared" si="58"/>
        <v>1</v>
      </c>
      <c r="Q937" s="11"/>
      <c r="XFD937" s="35" t="s">
        <v>1942</v>
      </c>
    </row>
    <row r="938" spans="1:17 16384:16384" x14ac:dyDescent="0.25">
      <c r="A938" s="1" t="s">
        <v>1819</v>
      </c>
      <c r="B938" s="3">
        <v>44493</v>
      </c>
      <c r="C938" s="1" t="s">
        <v>1820</v>
      </c>
      <c r="D938" t="s">
        <v>136</v>
      </c>
      <c r="E938" s="13">
        <v>3</v>
      </c>
      <c r="F938" t="str">
        <f>INDEX(customer!A$1:I$1001,MATCH(Orders!C938,customer!A$1:A$1001,0),2)</f>
        <v>Devland Gritton</v>
      </c>
      <c r="G938" s="33" t="str">
        <f>IF(INDEX(customer!A$1:I$1001,MATCH(Orders!C938,customer!A$1:A$1001,0),3)=0,"--",INDEX(customer!A$1:I$1001,MATCH(Orders!C938,customer!A$1:A$1001,0),3))</f>
        <v>dgrittonq0@nydailynews.com</v>
      </c>
      <c r="H938" t="str">
        <f>INDEX(customer!A$1:I$1001,MATCH(Orders!C938,customer!A$1:A$1001,0),7)</f>
        <v>United States</v>
      </c>
      <c r="I938" t="str">
        <f>INDEX(product!$A$1:$G$49,MATCH(Orders!D938,product!$A$1:$A$49,0),2)</f>
        <v>Lib</v>
      </c>
      <c r="J938" t="str">
        <f t="shared" si="56"/>
        <v>Liberica</v>
      </c>
      <c r="K938" s="11" t="str">
        <f>INDEX(product!$A$1:$G$49,MATCH(Orders!D938,product!$A$1:$A$49,0),3)</f>
        <v>D</v>
      </c>
      <c r="L938" t="str">
        <f t="shared" si="57"/>
        <v>Dark</v>
      </c>
      <c r="M938" s="4">
        <f>INDEX(product!$A$1:$G$49,MATCH(Orders!D938,product!$A$1:$A$49,0),4)</f>
        <v>0.5</v>
      </c>
      <c r="N938" s="5">
        <f>INDEX(product!$A$1:$G$49,MATCH(Orders!D938,product!$A$1:$A$49,0),5)</f>
        <v>7.77</v>
      </c>
      <c r="O938" s="5">
        <f t="shared" si="59"/>
        <v>23.31</v>
      </c>
      <c r="P938" s="11">
        <f t="shared" si="58"/>
        <v>1</v>
      </c>
      <c r="Q938" s="11"/>
      <c r="XFD938" s="35" t="s">
        <v>1942</v>
      </c>
    </row>
    <row r="939" spans="1:17 16384:16384" x14ac:dyDescent="0.25">
      <c r="A939" s="1" t="s">
        <v>1819</v>
      </c>
      <c r="B939" s="3">
        <v>44493</v>
      </c>
      <c r="C939" s="1" t="s">
        <v>1820</v>
      </c>
      <c r="D939" t="s">
        <v>54</v>
      </c>
      <c r="E939" s="13">
        <v>4</v>
      </c>
      <c r="F939" t="str">
        <f>INDEX(customer!A$1:I$1001,MATCH(Orders!C939,customer!A$1:A$1001,0),2)</f>
        <v>Devland Gritton</v>
      </c>
      <c r="G939" s="33" t="str">
        <f>IF(INDEX(customer!A$1:I$1001,MATCH(Orders!C939,customer!A$1:A$1001,0),3)=0,"--",INDEX(customer!A$1:I$1001,MATCH(Orders!C939,customer!A$1:A$1001,0),3))</f>
        <v>dgrittonq0@nydailynews.com</v>
      </c>
      <c r="H939" t="str">
        <f>INDEX(customer!A$1:I$1001,MATCH(Orders!C939,customer!A$1:A$1001,0),7)</f>
        <v>United States</v>
      </c>
      <c r="I939" t="str">
        <f>INDEX(product!$A$1:$G$49,MATCH(Orders!D939,product!$A$1:$A$49,0),2)</f>
        <v>Rob</v>
      </c>
      <c r="J939" t="str">
        <f t="shared" si="56"/>
        <v>Robusta</v>
      </c>
      <c r="K939" s="11" t="str">
        <f>INDEX(product!$A$1:$G$49,MATCH(Orders!D939,product!$A$1:$A$49,0),3)</f>
        <v>M</v>
      </c>
      <c r="L939" t="str">
        <f t="shared" si="57"/>
        <v>Medium</v>
      </c>
      <c r="M939" s="4">
        <f>INDEX(product!$A$1:$G$49,MATCH(Orders!D939,product!$A$1:$A$49,0),4)</f>
        <v>2.5</v>
      </c>
      <c r="N939" s="5">
        <f>INDEX(product!$A$1:$G$49,MATCH(Orders!D939,product!$A$1:$A$49,0),5)</f>
        <v>22.884999999999998</v>
      </c>
      <c r="O939" s="5">
        <f t="shared" si="59"/>
        <v>91.539999999999992</v>
      </c>
      <c r="P939" s="11">
        <f t="shared" si="58"/>
        <v>1</v>
      </c>
      <c r="Q939" s="11"/>
      <c r="XFD939" s="35" t="s">
        <v>1942</v>
      </c>
    </row>
    <row r="940" spans="1:17 16384:16384" x14ac:dyDescent="0.25">
      <c r="A940" s="1" t="s">
        <v>1821</v>
      </c>
      <c r="B940" s="3">
        <v>43829</v>
      </c>
      <c r="C940" s="1" t="s">
        <v>1822</v>
      </c>
      <c r="D940" t="s">
        <v>150</v>
      </c>
      <c r="E940" s="13">
        <v>5</v>
      </c>
      <c r="F940" t="str">
        <f>INDEX(customer!A$1:I$1001,MATCH(Orders!C940,customer!A$1:A$1001,0),2)</f>
        <v>Dell Gut</v>
      </c>
      <c r="G940" s="33" t="str">
        <f>IF(INDEX(customer!A$1:I$1001,MATCH(Orders!C940,customer!A$1:A$1001,0),3)=0,"--",INDEX(customer!A$1:I$1001,MATCH(Orders!C940,customer!A$1:A$1001,0),3))</f>
        <v>dgutq2@umich.edu</v>
      </c>
      <c r="H940" t="str">
        <f>INDEX(customer!A$1:I$1001,MATCH(Orders!C940,customer!A$1:A$1001,0),7)</f>
        <v>United States</v>
      </c>
      <c r="I940" t="str">
        <f>INDEX(product!$A$1:$G$49,MATCH(Orders!D940,product!$A$1:$A$49,0),2)</f>
        <v>Exc</v>
      </c>
      <c r="J940" t="str">
        <f t="shared" si="56"/>
        <v>Excelsa</v>
      </c>
      <c r="K940" s="11" t="str">
        <f>INDEX(product!$A$1:$G$49,MATCH(Orders!D940,product!$A$1:$A$49,0),3)</f>
        <v>L</v>
      </c>
      <c r="L940" t="str">
        <f t="shared" si="57"/>
        <v>Light</v>
      </c>
      <c r="M940" s="4">
        <f>INDEX(product!$A$1:$G$49,MATCH(Orders!D940,product!$A$1:$A$49,0),4)</f>
        <v>1</v>
      </c>
      <c r="N940" s="5">
        <f>INDEX(product!$A$1:$G$49,MATCH(Orders!D940,product!$A$1:$A$49,0),5)</f>
        <v>14.85</v>
      </c>
      <c r="O940" s="5">
        <f t="shared" si="59"/>
        <v>74.25</v>
      </c>
      <c r="P940" s="11">
        <f t="shared" si="58"/>
        <v>1</v>
      </c>
      <c r="Q940" s="11"/>
      <c r="XFD940" s="35" t="s">
        <v>1942</v>
      </c>
    </row>
    <row r="941" spans="1:17 16384:16384" x14ac:dyDescent="0.25">
      <c r="A941" s="1" t="s">
        <v>1823</v>
      </c>
      <c r="B941" s="3">
        <v>44229</v>
      </c>
      <c r="C941" s="1" t="s">
        <v>1824</v>
      </c>
      <c r="D941" t="s">
        <v>32</v>
      </c>
      <c r="E941" s="13">
        <v>6</v>
      </c>
      <c r="F941" t="str">
        <f>INDEX(customer!A$1:I$1001,MATCH(Orders!C941,customer!A$1:A$1001,0),2)</f>
        <v>Willy Pummery</v>
      </c>
      <c r="G941" s="33" t="str">
        <f>IF(INDEX(customer!A$1:I$1001,MATCH(Orders!C941,customer!A$1:A$1001,0),3)=0,"--",INDEX(customer!A$1:I$1001,MATCH(Orders!C941,customer!A$1:A$1001,0),3))</f>
        <v>wpummeryq3@topsy.com</v>
      </c>
      <c r="H941" t="str">
        <f>INDEX(customer!A$1:I$1001,MATCH(Orders!C941,customer!A$1:A$1001,0),7)</f>
        <v>United States</v>
      </c>
      <c r="I941" t="str">
        <f>INDEX(product!$A$1:$G$49,MATCH(Orders!D941,product!$A$1:$A$49,0),2)</f>
        <v>Lib</v>
      </c>
      <c r="J941" t="str">
        <f t="shared" si="56"/>
        <v>Liberica</v>
      </c>
      <c r="K941" s="11" t="str">
        <f>INDEX(product!$A$1:$G$49,MATCH(Orders!D941,product!$A$1:$A$49,0),3)</f>
        <v>L</v>
      </c>
      <c r="L941" t="str">
        <f t="shared" si="57"/>
        <v>Light</v>
      </c>
      <c r="M941" s="4">
        <f>INDEX(product!$A$1:$G$49,MATCH(Orders!D941,product!$A$1:$A$49,0),4)</f>
        <v>0.2</v>
      </c>
      <c r="N941" s="5">
        <f>INDEX(product!$A$1:$G$49,MATCH(Orders!D941,product!$A$1:$A$49,0),5)</f>
        <v>4.7549999999999999</v>
      </c>
      <c r="O941" s="5">
        <f t="shared" si="59"/>
        <v>28.53</v>
      </c>
      <c r="P941" s="11">
        <f t="shared" si="58"/>
        <v>0</v>
      </c>
      <c r="Q941" s="11"/>
      <c r="XFD941" s="35" t="s">
        <v>1951</v>
      </c>
    </row>
    <row r="942" spans="1:17 16384:16384" x14ac:dyDescent="0.25">
      <c r="A942" s="1" t="s">
        <v>1825</v>
      </c>
      <c r="B942" s="3">
        <v>44332</v>
      </c>
      <c r="C942" s="1" t="s">
        <v>1826</v>
      </c>
      <c r="D942" t="s">
        <v>170</v>
      </c>
      <c r="E942" s="13">
        <v>2</v>
      </c>
      <c r="F942" t="str">
        <f>INDEX(customer!A$1:I$1001,MATCH(Orders!C942,customer!A$1:A$1001,0),2)</f>
        <v>Geoffrey Siuda</v>
      </c>
      <c r="G942" s="33" t="str">
        <f>IF(INDEX(customer!A$1:I$1001,MATCH(Orders!C942,customer!A$1:A$1001,0),3)=0,"--",INDEX(customer!A$1:I$1001,MATCH(Orders!C942,customer!A$1:A$1001,0),3))</f>
        <v>gsiudaq4@nytimes.com</v>
      </c>
      <c r="H942" t="str">
        <f>INDEX(customer!A$1:I$1001,MATCH(Orders!C942,customer!A$1:A$1001,0),7)</f>
        <v>United States</v>
      </c>
      <c r="I942" t="str">
        <f>INDEX(product!$A$1:$G$49,MATCH(Orders!D942,product!$A$1:$A$49,0),2)</f>
        <v>Rob</v>
      </c>
      <c r="J942" t="str">
        <f t="shared" si="56"/>
        <v>Robusta</v>
      </c>
      <c r="K942" s="11" t="str">
        <f>INDEX(product!$A$1:$G$49,MATCH(Orders!D942,product!$A$1:$A$49,0),3)</f>
        <v>L</v>
      </c>
      <c r="L942" t="str">
        <f t="shared" si="57"/>
        <v>Light</v>
      </c>
      <c r="M942" s="4">
        <f>INDEX(product!$A$1:$G$49,MATCH(Orders!D942,product!$A$1:$A$49,0),4)</f>
        <v>0.5</v>
      </c>
      <c r="N942" s="5">
        <f>INDEX(product!$A$1:$G$49,MATCH(Orders!D942,product!$A$1:$A$49,0),5)</f>
        <v>7.169999999999999</v>
      </c>
      <c r="O942" s="5">
        <f t="shared" si="59"/>
        <v>14.339999999999998</v>
      </c>
      <c r="P942" s="11">
        <f t="shared" si="58"/>
        <v>1</v>
      </c>
      <c r="Q942" s="11"/>
      <c r="XFD942" s="35" t="s">
        <v>1942</v>
      </c>
    </row>
    <row r="943" spans="1:17 16384:16384" x14ac:dyDescent="0.25">
      <c r="A943" s="1" t="s">
        <v>1827</v>
      </c>
      <c r="B943" s="3">
        <v>44674</v>
      </c>
      <c r="C943" s="1" t="s">
        <v>1828</v>
      </c>
      <c r="D943" t="s">
        <v>205</v>
      </c>
      <c r="E943" s="13">
        <v>2</v>
      </c>
      <c r="F943" t="str">
        <f>INDEX(customer!A$1:I$1001,MATCH(Orders!C943,customer!A$1:A$1001,0),2)</f>
        <v>Henderson Crowne</v>
      </c>
      <c r="G943" s="33" t="str">
        <f>IF(INDEX(customer!A$1:I$1001,MATCH(Orders!C943,customer!A$1:A$1001,0),3)=0,"--",INDEX(customer!A$1:I$1001,MATCH(Orders!C943,customer!A$1:A$1001,0),3))</f>
        <v>hcrowneq5@wufoo.com</v>
      </c>
      <c r="H943" t="str">
        <f>INDEX(customer!A$1:I$1001,MATCH(Orders!C943,customer!A$1:A$1001,0),7)</f>
        <v>Ireland</v>
      </c>
      <c r="I943" t="str">
        <f>INDEX(product!$A$1:$G$49,MATCH(Orders!D943,product!$A$1:$A$49,0),2)</f>
        <v>Ara</v>
      </c>
      <c r="J943" t="str">
        <f t="shared" si="56"/>
        <v>Arabica</v>
      </c>
      <c r="K943" s="11" t="str">
        <f>INDEX(product!$A$1:$G$49,MATCH(Orders!D943,product!$A$1:$A$49,0),3)</f>
        <v>L</v>
      </c>
      <c r="L943" t="str">
        <f t="shared" si="57"/>
        <v>Light</v>
      </c>
      <c r="M943" s="4">
        <f>INDEX(product!$A$1:$G$49,MATCH(Orders!D943,product!$A$1:$A$49,0),4)</f>
        <v>0.5</v>
      </c>
      <c r="N943" s="5">
        <f>INDEX(product!$A$1:$G$49,MATCH(Orders!D943,product!$A$1:$A$49,0),5)</f>
        <v>7.77</v>
      </c>
      <c r="O943" s="5">
        <f t="shared" si="59"/>
        <v>15.54</v>
      </c>
      <c r="P943" s="11">
        <f t="shared" si="58"/>
        <v>1</v>
      </c>
      <c r="Q943" s="11"/>
      <c r="XFD943" s="35" t="s">
        <v>1942</v>
      </c>
    </row>
    <row r="944" spans="1:17 16384:16384" x14ac:dyDescent="0.25">
      <c r="A944" s="1" t="s">
        <v>1829</v>
      </c>
      <c r="B944" s="3">
        <v>44464</v>
      </c>
      <c r="C944" s="1" t="s">
        <v>1830</v>
      </c>
      <c r="D944" t="s">
        <v>202</v>
      </c>
      <c r="E944" s="13">
        <v>3</v>
      </c>
      <c r="F944" t="str">
        <f>INDEX(customer!A$1:I$1001,MATCH(Orders!C944,customer!A$1:A$1001,0),2)</f>
        <v>Vernor Pawsey</v>
      </c>
      <c r="G944" s="33" t="str">
        <f>IF(INDEX(customer!A$1:I$1001,MATCH(Orders!C944,customer!A$1:A$1001,0),3)=0,"--",INDEX(customer!A$1:I$1001,MATCH(Orders!C944,customer!A$1:A$1001,0),3))</f>
        <v>vpawseyq6@tiny.cc</v>
      </c>
      <c r="H944" t="str">
        <f>INDEX(customer!A$1:I$1001,MATCH(Orders!C944,customer!A$1:A$1001,0),7)</f>
        <v>United States</v>
      </c>
      <c r="I944" t="str">
        <f>INDEX(product!$A$1:$G$49,MATCH(Orders!D944,product!$A$1:$A$49,0),2)</f>
        <v>Rob</v>
      </c>
      <c r="J944" t="str">
        <f t="shared" si="56"/>
        <v>Robusta</v>
      </c>
      <c r="K944" s="11" t="str">
        <f>INDEX(product!$A$1:$G$49,MATCH(Orders!D944,product!$A$1:$A$49,0),3)</f>
        <v>L</v>
      </c>
      <c r="L944" t="str">
        <f t="shared" si="57"/>
        <v>Light</v>
      </c>
      <c r="M944" s="4">
        <f>INDEX(product!$A$1:$G$49,MATCH(Orders!D944,product!$A$1:$A$49,0),4)</f>
        <v>1</v>
      </c>
      <c r="N944" s="5">
        <f>INDEX(product!$A$1:$G$49,MATCH(Orders!D944,product!$A$1:$A$49,0),5)</f>
        <v>11.95</v>
      </c>
      <c r="O944" s="5">
        <f t="shared" si="59"/>
        <v>35.849999999999994</v>
      </c>
      <c r="P944" s="11">
        <f t="shared" si="58"/>
        <v>0</v>
      </c>
      <c r="Q944" s="11"/>
      <c r="XFD944" s="35" t="s">
        <v>1951</v>
      </c>
    </row>
    <row r="945" spans="1:17 16384:16384" x14ac:dyDescent="0.25">
      <c r="A945" s="1" t="s">
        <v>1831</v>
      </c>
      <c r="B945" s="3">
        <v>44719</v>
      </c>
      <c r="C945" s="1" t="s">
        <v>1832</v>
      </c>
      <c r="D945" t="s">
        <v>205</v>
      </c>
      <c r="E945" s="13">
        <v>6</v>
      </c>
      <c r="F945" t="str">
        <f>INDEX(customer!A$1:I$1001,MATCH(Orders!C945,customer!A$1:A$1001,0),2)</f>
        <v>Augustin Waterhouse</v>
      </c>
      <c r="G945" s="33" t="str">
        <f>IF(INDEX(customer!A$1:I$1001,MATCH(Orders!C945,customer!A$1:A$1001,0),3)=0,"--",INDEX(customer!A$1:I$1001,MATCH(Orders!C945,customer!A$1:A$1001,0),3))</f>
        <v>awaterhouseq7@istockphoto.com</v>
      </c>
      <c r="H945" t="str">
        <f>INDEX(customer!A$1:I$1001,MATCH(Orders!C945,customer!A$1:A$1001,0),7)</f>
        <v>United States</v>
      </c>
      <c r="I945" t="str">
        <f>INDEX(product!$A$1:$G$49,MATCH(Orders!D945,product!$A$1:$A$49,0),2)</f>
        <v>Ara</v>
      </c>
      <c r="J945" t="str">
        <f t="shared" si="56"/>
        <v>Arabica</v>
      </c>
      <c r="K945" s="11" t="str">
        <f>INDEX(product!$A$1:$G$49,MATCH(Orders!D945,product!$A$1:$A$49,0),3)</f>
        <v>L</v>
      </c>
      <c r="L945" t="str">
        <f t="shared" si="57"/>
        <v>Light</v>
      </c>
      <c r="M945" s="4">
        <f>INDEX(product!$A$1:$G$49,MATCH(Orders!D945,product!$A$1:$A$49,0),4)</f>
        <v>0.5</v>
      </c>
      <c r="N945" s="5">
        <f>INDEX(product!$A$1:$G$49,MATCH(Orders!D945,product!$A$1:$A$49,0),5)</f>
        <v>7.77</v>
      </c>
      <c r="O945" s="5">
        <f t="shared" si="59"/>
        <v>46.62</v>
      </c>
      <c r="P945" s="11">
        <f t="shared" si="58"/>
        <v>0</v>
      </c>
      <c r="Q945" s="11"/>
      <c r="XFD945" s="35" t="s">
        <v>1951</v>
      </c>
    </row>
    <row r="946" spans="1:17 16384:16384" x14ac:dyDescent="0.25">
      <c r="A946" s="1" t="s">
        <v>1833</v>
      </c>
      <c r="B946" s="3">
        <v>44054</v>
      </c>
      <c r="C946" s="1" t="s">
        <v>1834</v>
      </c>
      <c r="D946" t="s">
        <v>170</v>
      </c>
      <c r="E946" s="13">
        <v>5</v>
      </c>
      <c r="F946" t="str">
        <f>INDEX(customer!A$1:I$1001,MATCH(Orders!C946,customer!A$1:A$1001,0),2)</f>
        <v>Fanchon Haughian</v>
      </c>
      <c r="G946" s="33" t="str">
        <f>IF(INDEX(customer!A$1:I$1001,MATCH(Orders!C946,customer!A$1:A$1001,0),3)=0,"--",INDEX(customer!A$1:I$1001,MATCH(Orders!C946,customer!A$1:A$1001,0),3))</f>
        <v>fhaughianq8@1688.com</v>
      </c>
      <c r="H946" t="str">
        <f>INDEX(customer!A$1:I$1001,MATCH(Orders!C946,customer!A$1:A$1001,0),7)</f>
        <v>United States</v>
      </c>
      <c r="I946" t="str">
        <f>INDEX(product!$A$1:$G$49,MATCH(Orders!D946,product!$A$1:$A$49,0),2)</f>
        <v>Rob</v>
      </c>
      <c r="J946" t="str">
        <f t="shared" si="56"/>
        <v>Robusta</v>
      </c>
      <c r="K946" s="11" t="str">
        <f>INDEX(product!$A$1:$G$49,MATCH(Orders!D946,product!$A$1:$A$49,0),3)</f>
        <v>L</v>
      </c>
      <c r="L946" t="str">
        <f t="shared" si="57"/>
        <v>Light</v>
      </c>
      <c r="M946" s="4">
        <f>INDEX(product!$A$1:$G$49,MATCH(Orders!D946,product!$A$1:$A$49,0),4)</f>
        <v>0.5</v>
      </c>
      <c r="N946" s="5">
        <f>INDEX(product!$A$1:$G$49,MATCH(Orders!D946,product!$A$1:$A$49,0),5)</f>
        <v>7.169999999999999</v>
      </c>
      <c r="O946" s="5">
        <f t="shared" si="59"/>
        <v>35.849999999999994</v>
      </c>
      <c r="P946" s="11">
        <f t="shared" si="58"/>
        <v>0</v>
      </c>
      <c r="Q946" s="11"/>
      <c r="XFD946" s="35" t="s">
        <v>1951</v>
      </c>
    </row>
    <row r="947" spans="1:17 16384:16384" x14ac:dyDescent="0.25">
      <c r="A947" s="1" t="s">
        <v>1835</v>
      </c>
      <c r="B947" s="3">
        <v>43524</v>
      </c>
      <c r="C947" s="1" t="s">
        <v>1836</v>
      </c>
      <c r="D947" t="s">
        <v>122</v>
      </c>
      <c r="E947" s="13">
        <v>4</v>
      </c>
      <c r="F947" t="str">
        <f>INDEX(customer!A$1:I$1001,MATCH(Orders!C947,customer!A$1:A$1001,0),2)</f>
        <v>Jaimie Hatz</v>
      </c>
      <c r="G947" s="33" t="str">
        <f>IF(INDEX(customer!A$1:I$1001,MATCH(Orders!C947,customer!A$1:A$1001,0),3)=0,"--",INDEX(customer!A$1:I$1001,MATCH(Orders!C947,customer!A$1:A$1001,0),3))</f>
        <v>--</v>
      </c>
      <c r="H947" t="str">
        <f>INDEX(customer!A$1:I$1001,MATCH(Orders!C947,customer!A$1:A$1001,0),7)</f>
        <v>United States</v>
      </c>
      <c r="I947" t="str">
        <f>INDEX(product!$A$1:$G$49,MATCH(Orders!D947,product!$A$1:$A$49,0),2)</f>
        <v>Lib</v>
      </c>
      <c r="J947" t="str">
        <f t="shared" si="56"/>
        <v>Liberica</v>
      </c>
      <c r="K947" s="11" t="str">
        <f>INDEX(product!$A$1:$G$49,MATCH(Orders!D947,product!$A$1:$A$49,0),3)</f>
        <v>D</v>
      </c>
      <c r="L947" t="str">
        <f t="shared" si="57"/>
        <v>Dark</v>
      </c>
      <c r="M947" s="4">
        <f>INDEX(product!$A$1:$G$49,MATCH(Orders!D947,product!$A$1:$A$49,0),4)</f>
        <v>2.5</v>
      </c>
      <c r="N947" s="5">
        <f>INDEX(product!$A$1:$G$49,MATCH(Orders!D947,product!$A$1:$A$49,0),5)</f>
        <v>29.784999999999997</v>
      </c>
      <c r="O947" s="5">
        <f t="shared" si="59"/>
        <v>119.13999999999999</v>
      </c>
      <c r="P947" s="11">
        <f t="shared" si="58"/>
        <v>0</v>
      </c>
      <c r="Q947" s="11"/>
      <c r="XFD947" s="35" t="s">
        <v>1951</v>
      </c>
    </row>
    <row r="948" spans="1:17 16384:16384" x14ac:dyDescent="0.25">
      <c r="A948" s="1" t="s">
        <v>1837</v>
      </c>
      <c r="B948" s="3">
        <v>43719</v>
      </c>
      <c r="C948" s="1" t="s">
        <v>1838</v>
      </c>
      <c r="D948" t="s">
        <v>136</v>
      </c>
      <c r="E948" s="13">
        <v>3</v>
      </c>
      <c r="F948" t="str">
        <f>INDEX(customer!A$1:I$1001,MATCH(Orders!C948,customer!A$1:A$1001,0),2)</f>
        <v>Edeline Edney</v>
      </c>
      <c r="G948" s="33" t="str">
        <f>IF(INDEX(customer!A$1:I$1001,MATCH(Orders!C948,customer!A$1:A$1001,0),3)=0,"--",INDEX(customer!A$1:I$1001,MATCH(Orders!C948,customer!A$1:A$1001,0),3))</f>
        <v>--</v>
      </c>
      <c r="H948" t="str">
        <f>INDEX(customer!A$1:I$1001,MATCH(Orders!C948,customer!A$1:A$1001,0),7)</f>
        <v>United States</v>
      </c>
      <c r="I948" t="str">
        <f>INDEX(product!$A$1:$G$49,MATCH(Orders!D948,product!$A$1:$A$49,0),2)</f>
        <v>Lib</v>
      </c>
      <c r="J948" t="str">
        <f t="shared" si="56"/>
        <v>Liberica</v>
      </c>
      <c r="K948" s="11" t="str">
        <f>INDEX(product!$A$1:$G$49,MATCH(Orders!D948,product!$A$1:$A$49,0),3)</f>
        <v>D</v>
      </c>
      <c r="L948" t="str">
        <f t="shared" si="57"/>
        <v>Dark</v>
      </c>
      <c r="M948" s="4">
        <f>INDEX(product!$A$1:$G$49,MATCH(Orders!D948,product!$A$1:$A$49,0),4)</f>
        <v>0.5</v>
      </c>
      <c r="N948" s="5">
        <f>INDEX(product!$A$1:$G$49,MATCH(Orders!D948,product!$A$1:$A$49,0),5)</f>
        <v>7.77</v>
      </c>
      <c r="O948" s="5">
        <f t="shared" si="59"/>
        <v>23.31</v>
      </c>
      <c r="P948" s="11">
        <f t="shared" si="58"/>
        <v>0</v>
      </c>
      <c r="Q948" s="11"/>
      <c r="XFD948" s="35" t="s">
        <v>1951</v>
      </c>
    </row>
    <row r="949" spans="1:17 16384:16384" x14ac:dyDescent="0.25">
      <c r="A949" s="1" t="s">
        <v>1839</v>
      </c>
      <c r="B949" s="3">
        <v>44294</v>
      </c>
      <c r="C949" s="1" t="s">
        <v>1840</v>
      </c>
      <c r="D949" t="s">
        <v>74</v>
      </c>
      <c r="E949" s="13">
        <v>1</v>
      </c>
      <c r="F949" t="str">
        <f>INDEX(customer!A$1:I$1001,MATCH(Orders!C949,customer!A$1:A$1001,0),2)</f>
        <v>Rickie Faltin</v>
      </c>
      <c r="G949" s="33" t="str">
        <f>IF(INDEX(customer!A$1:I$1001,MATCH(Orders!C949,customer!A$1:A$1001,0),3)=0,"--",INDEX(customer!A$1:I$1001,MATCH(Orders!C949,customer!A$1:A$1001,0),3))</f>
        <v>rfaltinqb@topsy.com</v>
      </c>
      <c r="H949" t="str">
        <f>INDEX(customer!A$1:I$1001,MATCH(Orders!C949,customer!A$1:A$1001,0),7)</f>
        <v>Ireland</v>
      </c>
      <c r="I949" t="str">
        <f>INDEX(product!$A$1:$G$49,MATCH(Orders!D949,product!$A$1:$A$49,0),2)</f>
        <v>Ara</v>
      </c>
      <c r="J949" t="str">
        <f t="shared" si="56"/>
        <v>Arabica</v>
      </c>
      <c r="K949" s="11" t="str">
        <f>INDEX(product!$A$1:$G$49,MATCH(Orders!D949,product!$A$1:$A$49,0),3)</f>
        <v>M</v>
      </c>
      <c r="L949" t="str">
        <f t="shared" si="57"/>
        <v>Medium</v>
      </c>
      <c r="M949" s="4">
        <f>INDEX(product!$A$1:$G$49,MATCH(Orders!D949,product!$A$1:$A$49,0),4)</f>
        <v>1</v>
      </c>
      <c r="N949" s="5">
        <f>INDEX(product!$A$1:$G$49,MATCH(Orders!D949,product!$A$1:$A$49,0),5)</f>
        <v>11.25</v>
      </c>
      <c r="O949" s="5">
        <f t="shared" si="59"/>
        <v>11.25</v>
      </c>
      <c r="P949" s="11">
        <f t="shared" si="58"/>
        <v>0</v>
      </c>
      <c r="Q949" s="11"/>
      <c r="XFD949" s="35" t="s">
        <v>1951</v>
      </c>
    </row>
    <row r="950" spans="1:17 16384:16384" x14ac:dyDescent="0.25">
      <c r="A950" s="1" t="s">
        <v>1841</v>
      </c>
      <c r="B950" s="3">
        <v>44445</v>
      </c>
      <c r="C950" s="1" t="s">
        <v>1842</v>
      </c>
      <c r="D950" t="s">
        <v>543</v>
      </c>
      <c r="E950" s="13">
        <v>3</v>
      </c>
      <c r="F950" t="str">
        <f>INDEX(customer!A$1:I$1001,MATCH(Orders!C950,customer!A$1:A$1001,0),2)</f>
        <v>Gnni Cheeke</v>
      </c>
      <c r="G950" s="33" t="str">
        <f>IF(INDEX(customer!A$1:I$1001,MATCH(Orders!C950,customer!A$1:A$1001,0),3)=0,"--",INDEX(customer!A$1:I$1001,MATCH(Orders!C950,customer!A$1:A$1001,0),3))</f>
        <v>gcheekeqc@sitemeter.com</v>
      </c>
      <c r="H950" t="str">
        <f>INDEX(customer!A$1:I$1001,MATCH(Orders!C950,customer!A$1:A$1001,0),7)</f>
        <v>United Kingdom</v>
      </c>
      <c r="I950" t="str">
        <f>INDEX(product!$A$1:$G$49,MATCH(Orders!D950,product!$A$1:$A$49,0),2)</f>
        <v>Exc</v>
      </c>
      <c r="J950" t="str">
        <f t="shared" si="56"/>
        <v>Excelsa</v>
      </c>
      <c r="K950" s="11" t="str">
        <f>INDEX(product!$A$1:$G$49,MATCH(Orders!D950,product!$A$1:$A$49,0),3)</f>
        <v>D</v>
      </c>
      <c r="L950" t="str">
        <f t="shared" si="57"/>
        <v>Dark</v>
      </c>
      <c r="M950" s="4">
        <f>INDEX(product!$A$1:$G$49,MATCH(Orders!D950,product!$A$1:$A$49,0),4)</f>
        <v>2.5</v>
      </c>
      <c r="N950" s="5">
        <f>INDEX(product!$A$1:$G$49,MATCH(Orders!D950,product!$A$1:$A$49,0),5)</f>
        <v>27.945</v>
      </c>
      <c r="O950" s="5">
        <f t="shared" si="59"/>
        <v>83.835000000000008</v>
      </c>
      <c r="P950" s="11">
        <f t="shared" si="58"/>
        <v>1</v>
      </c>
      <c r="Q950" s="11"/>
      <c r="XFD950" s="35" t="s">
        <v>1942</v>
      </c>
    </row>
    <row r="951" spans="1:17 16384:16384" x14ac:dyDescent="0.25">
      <c r="A951" s="1" t="s">
        <v>1843</v>
      </c>
      <c r="B951" s="3">
        <v>44449</v>
      </c>
      <c r="C951" s="1" t="s">
        <v>1844</v>
      </c>
      <c r="D951" t="s">
        <v>23</v>
      </c>
      <c r="E951" s="13">
        <v>4</v>
      </c>
      <c r="F951" t="str">
        <f>INDEX(customer!A$1:I$1001,MATCH(Orders!C951,customer!A$1:A$1001,0),2)</f>
        <v>Gwenni Ratt</v>
      </c>
      <c r="G951" s="33" t="str">
        <f>IF(INDEX(customer!A$1:I$1001,MATCH(Orders!C951,customer!A$1:A$1001,0),3)=0,"--",INDEX(customer!A$1:I$1001,MATCH(Orders!C951,customer!A$1:A$1001,0),3))</f>
        <v>grattqd@phpbb.com</v>
      </c>
      <c r="H951" t="str">
        <f>INDEX(customer!A$1:I$1001,MATCH(Orders!C951,customer!A$1:A$1001,0),7)</f>
        <v>Ireland</v>
      </c>
      <c r="I951" t="str">
        <f>INDEX(product!$A$1:$G$49,MATCH(Orders!D951,product!$A$1:$A$49,0),2)</f>
        <v>Rob</v>
      </c>
      <c r="J951" t="str">
        <f t="shared" si="56"/>
        <v>Robusta</v>
      </c>
      <c r="K951" s="11" t="str">
        <f>INDEX(product!$A$1:$G$49,MATCH(Orders!D951,product!$A$1:$A$49,0),3)</f>
        <v>L</v>
      </c>
      <c r="L951" t="str">
        <f t="shared" si="57"/>
        <v>Light</v>
      </c>
      <c r="M951" s="4">
        <f>INDEX(product!$A$1:$G$49,MATCH(Orders!D951,product!$A$1:$A$49,0),4)</f>
        <v>2.5</v>
      </c>
      <c r="N951" s="5">
        <f>INDEX(product!$A$1:$G$49,MATCH(Orders!D951,product!$A$1:$A$49,0),5)</f>
        <v>27.484999999999996</v>
      </c>
      <c r="O951" s="5">
        <f t="shared" si="59"/>
        <v>109.93999999999998</v>
      </c>
      <c r="P951" s="11">
        <f t="shared" si="58"/>
        <v>0</v>
      </c>
      <c r="Q951" s="11"/>
      <c r="XFD951" s="35" t="s">
        <v>1951</v>
      </c>
    </row>
    <row r="952" spans="1:17 16384:16384" x14ac:dyDescent="0.25">
      <c r="A952" s="1" t="s">
        <v>1845</v>
      </c>
      <c r="B952" s="3">
        <v>44703</v>
      </c>
      <c r="C952" s="1" t="s">
        <v>1846</v>
      </c>
      <c r="D952" t="s">
        <v>195</v>
      </c>
      <c r="E952" s="13">
        <v>4</v>
      </c>
      <c r="F952" t="str">
        <f>INDEX(customer!A$1:I$1001,MATCH(Orders!C952,customer!A$1:A$1001,0),2)</f>
        <v>Johnath Fairebrother</v>
      </c>
      <c r="G952" s="33" t="str">
        <f>IF(INDEX(customer!A$1:I$1001,MATCH(Orders!C952,customer!A$1:A$1001,0),3)=0,"--",INDEX(customer!A$1:I$1001,MATCH(Orders!C952,customer!A$1:A$1001,0),3))</f>
        <v>--</v>
      </c>
      <c r="H952" t="str">
        <f>INDEX(customer!A$1:I$1001,MATCH(Orders!C952,customer!A$1:A$1001,0),7)</f>
        <v>United States</v>
      </c>
      <c r="I952" t="str">
        <f>INDEX(product!$A$1:$G$49,MATCH(Orders!D952,product!$A$1:$A$49,0),2)</f>
        <v>Rob</v>
      </c>
      <c r="J952" t="str">
        <f t="shared" si="56"/>
        <v>Robusta</v>
      </c>
      <c r="K952" s="11" t="str">
        <f>INDEX(product!$A$1:$G$49,MATCH(Orders!D952,product!$A$1:$A$49,0),3)</f>
        <v>L</v>
      </c>
      <c r="L952" t="str">
        <f t="shared" si="57"/>
        <v>Light</v>
      </c>
      <c r="M952" s="4">
        <f>INDEX(product!$A$1:$G$49,MATCH(Orders!D952,product!$A$1:$A$49,0),4)</f>
        <v>0.2</v>
      </c>
      <c r="N952" s="5">
        <f>INDEX(product!$A$1:$G$49,MATCH(Orders!D952,product!$A$1:$A$49,0),5)</f>
        <v>3.5849999999999995</v>
      </c>
      <c r="O952" s="5">
        <f t="shared" si="59"/>
        <v>14.339999999999998</v>
      </c>
      <c r="P952" s="11">
        <f t="shared" si="58"/>
        <v>1</v>
      </c>
      <c r="Q952" s="11"/>
      <c r="XFD952" s="35" t="s">
        <v>1942</v>
      </c>
    </row>
    <row r="953" spans="1:17 16384:16384" x14ac:dyDescent="0.25">
      <c r="A953" s="1" t="s">
        <v>1847</v>
      </c>
      <c r="B953" s="3">
        <v>44092</v>
      </c>
      <c r="C953" s="1" t="s">
        <v>1848</v>
      </c>
      <c r="D953" t="s">
        <v>195</v>
      </c>
      <c r="E953" s="13">
        <v>6</v>
      </c>
      <c r="F953" t="str">
        <f>INDEX(customer!A$1:I$1001,MATCH(Orders!C953,customer!A$1:A$1001,0),2)</f>
        <v>Ingamar Eberlein</v>
      </c>
      <c r="G953" s="33" t="str">
        <f>IF(INDEX(customer!A$1:I$1001,MATCH(Orders!C953,customer!A$1:A$1001,0),3)=0,"--",INDEX(customer!A$1:I$1001,MATCH(Orders!C953,customer!A$1:A$1001,0),3))</f>
        <v>ieberleinqf@hc360.com</v>
      </c>
      <c r="H953" t="str">
        <f>INDEX(customer!A$1:I$1001,MATCH(Orders!C953,customer!A$1:A$1001,0),7)</f>
        <v>United States</v>
      </c>
      <c r="I953" t="str">
        <f>INDEX(product!$A$1:$G$49,MATCH(Orders!D953,product!$A$1:$A$49,0),2)</f>
        <v>Rob</v>
      </c>
      <c r="J953" t="str">
        <f t="shared" si="56"/>
        <v>Robusta</v>
      </c>
      <c r="K953" s="11" t="str">
        <f>INDEX(product!$A$1:$G$49,MATCH(Orders!D953,product!$A$1:$A$49,0),3)</f>
        <v>L</v>
      </c>
      <c r="L953" t="str">
        <f t="shared" si="57"/>
        <v>Light</v>
      </c>
      <c r="M953" s="4">
        <f>INDEX(product!$A$1:$G$49,MATCH(Orders!D953,product!$A$1:$A$49,0),4)</f>
        <v>0.2</v>
      </c>
      <c r="N953" s="5">
        <f>INDEX(product!$A$1:$G$49,MATCH(Orders!D953,product!$A$1:$A$49,0),5)</f>
        <v>3.5849999999999995</v>
      </c>
      <c r="O953" s="5">
        <f t="shared" si="59"/>
        <v>21.509999999999998</v>
      </c>
      <c r="P953" s="11">
        <f t="shared" si="58"/>
        <v>0</v>
      </c>
      <c r="Q953" s="11"/>
      <c r="XFD953" s="35" t="s">
        <v>1951</v>
      </c>
    </row>
    <row r="954" spans="1:17 16384:16384" x14ac:dyDescent="0.25">
      <c r="A954" s="1" t="s">
        <v>1849</v>
      </c>
      <c r="B954" s="3">
        <v>44439</v>
      </c>
      <c r="C954" s="1" t="s">
        <v>1850</v>
      </c>
      <c r="D954" t="s">
        <v>74</v>
      </c>
      <c r="E954" s="13">
        <v>2</v>
      </c>
      <c r="F954" t="str">
        <f>INDEX(customer!A$1:I$1001,MATCH(Orders!C954,customer!A$1:A$1001,0),2)</f>
        <v>Jilly Dreng</v>
      </c>
      <c r="G954" s="33" t="str">
        <f>IF(INDEX(customer!A$1:I$1001,MATCH(Orders!C954,customer!A$1:A$1001,0),3)=0,"--",INDEX(customer!A$1:I$1001,MATCH(Orders!C954,customer!A$1:A$1001,0),3))</f>
        <v>jdrengqg@uiuc.edu</v>
      </c>
      <c r="H954" t="str">
        <f>INDEX(customer!A$1:I$1001,MATCH(Orders!C954,customer!A$1:A$1001,0),7)</f>
        <v>Ireland</v>
      </c>
      <c r="I954" t="str">
        <f>INDEX(product!$A$1:$G$49,MATCH(Orders!D954,product!$A$1:$A$49,0),2)</f>
        <v>Ara</v>
      </c>
      <c r="J954" t="str">
        <f t="shared" si="56"/>
        <v>Arabica</v>
      </c>
      <c r="K954" s="11" t="str">
        <f>INDEX(product!$A$1:$G$49,MATCH(Orders!D954,product!$A$1:$A$49,0),3)</f>
        <v>M</v>
      </c>
      <c r="L954" t="str">
        <f t="shared" si="57"/>
        <v>Medium</v>
      </c>
      <c r="M954" s="4">
        <f>INDEX(product!$A$1:$G$49,MATCH(Orders!D954,product!$A$1:$A$49,0),4)</f>
        <v>1</v>
      </c>
      <c r="N954" s="5">
        <f>INDEX(product!$A$1:$G$49,MATCH(Orders!D954,product!$A$1:$A$49,0),5)</f>
        <v>11.25</v>
      </c>
      <c r="O954" s="5">
        <f t="shared" si="59"/>
        <v>22.5</v>
      </c>
      <c r="P954" s="11">
        <f t="shared" si="58"/>
        <v>1</v>
      </c>
      <c r="Q954" s="11"/>
      <c r="XFD954" s="35" t="s">
        <v>1942</v>
      </c>
    </row>
    <row r="955" spans="1:17 16384:16384" x14ac:dyDescent="0.25">
      <c r="A955" s="1" t="s">
        <v>1851</v>
      </c>
      <c r="B955" s="3">
        <v>44582</v>
      </c>
      <c r="C955" s="1" t="s">
        <v>1814</v>
      </c>
      <c r="D955" t="s">
        <v>128</v>
      </c>
      <c r="E955" s="13">
        <v>1</v>
      </c>
      <c r="F955" t="str">
        <f>INDEX(customer!A$1:I$1001,MATCH(Orders!C955,customer!A$1:A$1001,0),2)</f>
        <v>Brenn Dundredge</v>
      </c>
      <c r="G955" s="33" t="str">
        <f>IF(INDEX(customer!A$1:I$1001,MATCH(Orders!C955,customer!A$1:A$1001,0),3)=0,"--",INDEX(customer!A$1:I$1001,MATCH(Orders!C955,customer!A$1:A$1001,0),3))</f>
        <v>--</v>
      </c>
      <c r="H955" t="str">
        <f>INDEX(customer!A$1:I$1001,MATCH(Orders!C955,customer!A$1:A$1001,0),7)</f>
        <v>United States</v>
      </c>
      <c r="I955" t="str">
        <f>INDEX(product!$A$1:$G$49,MATCH(Orders!D955,product!$A$1:$A$49,0),2)</f>
        <v>Ara</v>
      </c>
      <c r="J955" t="str">
        <f t="shared" si="56"/>
        <v>Arabica</v>
      </c>
      <c r="K955" s="11" t="str">
        <f>INDEX(product!$A$1:$G$49,MATCH(Orders!D955,product!$A$1:$A$49,0),3)</f>
        <v>L</v>
      </c>
      <c r="L955" t="str">
        <f t="shared" si="57"/>
        <v>Light</v>
      </c>
      <c r="M955" s="4">
        <f>INDEX(product!$A$1:$G$49,MATCH(Orders!D955,product!$A$1:$A$49,0),4)</f>
        <v>0.2</v>
      </c>
      <c r="N955" s="5">
        <f>INDEX(product!$A$1:$G$49,MATCH(Orders!D955,product!$A$1:$A$49,0),5)</f>
        <v>3.8849999999999998</v>
      </c>
      <c r="O955" s="5">
        <f t="shared" si="59"/>
        <v>3.8849999999999998</v>
      </c>
      <c r="P955" s="11">
        <f t="shared" si="58"/>
        <v>1</v>
      </c>
      <c r="Q955" s="11"/>
      <c r="XFD955" s="35" t="s">
        <v>1942</v>
      </c>
    </row>
    <row r="956" spans="1:17 16384:16384" x14ac:dyDescent="0.25">
      <c r="A956" s="1" t="s">
        <v>1852</v>
      </c>
      <c r="B956" s="3">
        <v>44722</v>
      </c>
      <c r="C956" s="1" t="s">
        <v>1814</v>
      </c>
      <c r="D956" t="s">
        <v>543</v>
      </c>
      <c r="E956" s="13">
        <v>1</v>
      </c>
      <c r="F956" t="str">
        <f>INDEX(customer!A$1:I$1001,MATCH(Orders!C956,customer!A$1:A$1001,0),2)</f>
        <v>Brenn Dundredge</v>
      </c>
      <c r="G956" s="33" t="str">
        <f>IF(INDEX(customer!A$1:I$1001,MATCH(Orders!C956,customer!A$1:A$1001,0),3)=0,"--",INDEX(customer!A$1:I$1001,MATCH(Orders!C956,customer!A$1:A$1001,0),3))</f>
        <v>--</v>
      </c>
      <c r="H956" t="str">
        <f>INDEX(customer!A$1:I$1001,MATCH(Orders!C956,customer!A$1:A$1001,0),7)</f>
        <v>United States</v>
      </c>
      <c r="I956" t="str">
        <f>INDEX(product!$A$1:$G$49,MATCH(Orders!D956,product!$A$1:$A$49,0),2)</f>
        <v>Exc</v>
      </c>
      <c r="J956" t="str">
        <f t="shared" si="56"/>
        <v>Excelsa</v>
      </c>
      <c r="K956" s="11" t="str">
        <f>INDEX(product!$A$1:$G$49,MATCH(Orders!D956,product!$A$1:$A$49,0),3)</f>
        <v>D</v>
      </c>
      <c r="L956" t="str">
        <f t="shared" si="57"/>
        <v>Dark</v>
      </c>
      <c r="M956" s="4">
        <f>INDEX(product!$A$1:$G$49,MATCH(Orders!D956,product!$A$1:$A$49,0),4)</f>
        <v>2.5</v>
      </c>
      <c r="N956" s="5">
        <f>INDEX(product!$A$1:$G$49,MATCH(Orders!D956,product!$A$1:$A$49,0),5)</f>
        <v>27.945</v>
      </c>
      <c r="O956" s="5">
        <f t="shared" si="59"/>
        <v>27.945</v>
      </c>
      <c r="P956" s="11">
        <f t="shared" si="58"/>
        <v>1</v>
      </c>
      <c r="Q956" s="11"/>
      <c r="XFD956" s="35" t="s">
        <v>1942</v>
      </c>
    </row>
    <row r="957" spans="1:17 16384:16384" x14ac:dyDescent="0.25">
      <c r="A957" s="1" t="s">
        <v>1853</v>
      </c>
      <c r="B957" s="3">
        <v>43582</v>
      </c>
      <c r="C957" s="1" t="s">
        <v>1814</v>
      </c>
      <c r="D957" t="s">
        <v>43</v>
      </c>
      <c r="E957" s="13">
        <v>5</v>
      </c>
      <c r="F957" t="str">
        <f>INDEX(customer!A$1:I$1001,MATCH(Orders!C957,customer!A$1:A$1001,0),2)</f>
        <v>Brenn Dundredge</v>
      </c>
      <c r="G957" s="33" t="str">
        <f>IF(INDEX(customer!A$1:I$1001,MATCH(Orders!C957,customer!A$1:A$1001,0),3)=0,"--",INDEX(customer!A$1:I$1001,MATCH(Orders!C957,customer!A$1:A$1001,0),3))</f>
        <v>--</v>
      </c>
      <c r="H957" t="str">
        <f>INDEX(customer!A$1:I$1001,MATCH(Orders!C957,customer!A$1:A$1001,0),7)</f>
        <v>United States</v>
      </c>
      <c r="I957" t="str">
        <f>INDEX(product!$A$1:$G$49,MATCH(Orders!D957,product!$A$1:$A$49,0),2)</f>
        <v>Exc</v>
      </c>
      <c r="J957" t="str">
        <f t="shared" si="56"/>
        <v>Excelsa</v>
      </c>
      <c r="K957" s="11" t="str">
        <f>INDEX(product!$A$1:$G$49,MATCH(Orders!D957,product!$A$1:$A$49,0),3)</f>
        <v>L</v>
      </c>
      <c r="L957" t="str">
        <f t="shared" si="57"/>
        <v>Light</v>
      </c>
      <c r="M957" s="4">
        <f>INDEX(product!$A$1:$G$49,MATCH(Orders!D957,product!$A$1:$A$49,0),4)</f>
        <v>2.5</v>
      </c>
      <c r="N957" s="5">
        <f>INDEX(product!$A$1:$G$49,MATCH(Orders!D957,product!$A$1:$A$49,0),5)</f>
        <v>34.154999999999994</v>
      </c>
      <c r="O957" s="5">
        <f t="shared" si="59"/>
        <v>170.77499999999998</v>
      </c>
      <c r="P957" s="11">
        <f t="shared" si="58"/>
        <v>1</v>
      </c>
      <c r="Q957" s="11"/>
      <c r="XFD957" s="35" t="s">
        <v>1942</v>
      </c>
    </row>
    <row r="958" spans="1:17 16384:16384" x14ac:dyDescent="0.25">
      <c r="A958" s="1" t="s">
        <v>1853</v>
      </c>
      <c r="B958" s="3">
        <v>43582</v>
      </c>
      <c r="C958" s="1" t="s">
        <v>1814</v>
      </c>
      <c r="D958" t="s">
        <v>23</v>
      </c>
      <c r="E958" s="13">
        <v>2</v>
      </c>
      <c r="F958" t="str">
        <f>INDEX(customer!A$1:I$1001,MATCH(Orders!C958,customer!A$1:A$1001,0),2)</f>
        <v>Brenn Dundredge</v>
      </c>
      <c r="G958" s="33" t="str">
        <f>IF(INDEX(customer!A$1:I$1001,MATCH(Orders!C958,customer!A$1:A$1001,0),3)=0,"--",INDEX(customer!A$1:I$1001,MATCH(Orders!C958,customer!A$1:A$1001,0),3))</f>
        <v>--</v>
      </c>
      <c r="H958" t="str">
        <f>INDEX(customer!A$1:I$1001,MATCH(Orders!C958,customer!A$1:A$1001,0),7)</f>
        <v>United States</v>
      </c>
      <c r="I958" t="str">
        <f>INDEX(product!$A$1:$G$49,MATCH(Orders!D958,product!$A$1:$A$49,0),2)</f>
        <v>Rob</v>
      </c>
      <c r="J958" t="str">
        <f t="shared" si="56"/>
        <v>Robusta</v>
      </c>
      <c r="K958" s="11" t="str">
        <f>INDEX(product!$A$1:$G$49,MATCH(Orders!D958,product!$A$1:$A$49,0),3)</f>
        <v>L</v>
      </c>
      <c r="L958" t="str">
        <f t="shared" si="57"/>
        <v>Light</v>
      </c>
      <c r="M958" s="4">
        <f>INDEX(product!$A$1:$G$49,MATCH(Orders!D958,product!$A$1:$A$49,0),4)</f>
        <v>2.5</v>
      </c>
      <c r="N958" s="5">
        <f>INDEX(product!$A$1:$G$49,MATCH(Orders!D958,product!$A$1:$A$49,0),5)</f>
        <v>27.484999999999996</v>
      </c>
      <c r="O958" s="5">
        <f t="shared" si="59"/>
        <v>54.969999999999992</v>
      </c>
      <c r="P958" s="11">
        <f t="shared" si="58"/>
        <v>1</v>
      </c>
      <c r="Q958" s="11"/>
      <c r="XFD958" s="35" t="s">
        <v>1942</v>
      </c>
    </row>
    <row r="959" spans="1:17 16384:16384" x14ac:dyDescent="0.25">
      <c r="A959" s="1" t="s">
        <v>1853</v>
      </c>
      <c r="B959" s="3">
        <v>43582</v>
      </c>
      <c r="C959" s="1" t="s">
        <v>1814</v>
      </c>
      <c r="D959" t="s">
        <v>150</v>
      </c>
      <c r="E959" s="13">
        <v>1</v>
      </c>
      <c r="F959" t="str">
        <f>INDEX(customer!A$1:I$1001,MATCH(Orders!C959,customer!A$1:A$1001,0),2)</f>
        <v>Brenn Dundredge</v>
      </c>
      <c r="G959" s="33" t="str">
        <f>IF(INDEX(customer!A$1:I$1001,MATCH(Orders!C959,customer!A$1:A$1001,0),3)=0,"--",INDEX(customer!A$1:I$1001,MATCH(Orders!C959,customer!A$1:A$1001,0),3))</f>
        <v>--</v>
      </c>
      <c r="H959" t="str">
        <f>INDEX(customer!A$1:I$1001,MATCH(Orders!C959,customer!A$1:A$1001,0),7)</f>
        <v>United States</v>
      </c>
      <c r="I959" t="str">
        <f>INDEX(product!$A$1:$G$49,MATCH(Orders!D959,product!$A$1:$A$49,0),2)</f>
        <v>Exc</v>
      </c>
      <c r="J959" t="str">
        <f t="shared" si="56"/>
        <v>Excelsa</v>
      </c>
      <c r="K959" s="11" t="str">
        <f>INDEX(product!$A$1:$G$49,MATCH(Orders!D959,product!$A$1:$A$49,0),3)</f>
        <v>L</v>
      </c>
      <c r="L959" t="str">
        <f t="shared" si="57"/>
        <v>Light</v>
      </c>
      <c r="M959" s="4">
        <f>INDEX(product!$A$1:$G$49,MATCH(Orders!D959,product!$A$1:$A$49,0),4)</f>
        <v>1</v>
      </c>
      <c r="N959" s="5">
        <f>INDEX(product!$A$1:$G$49,MATCH(Orders!D959,product!$A$1:$A$49,0),5)</f>
        <v>14.85</v>
      </c>
      <c r="O959" s="5">
        <f t="shared" si="59"/>
        <v>14.85</v>
      </c>
      <c r="P959" s="11">
        <f t="shared" si="58"/>
        <v>1</v>
      </c>
      <c r="Q959" s="11"/>
      <c r="XFD959" s="35" t="s">
        <v>1942</v>
      </c>
    </row>
    <row r="960" spans="1:17 16384:16384" x14ac:dyDescent="0.25">
      <c r="A960" s="1" t="s">
        <v>1853</v>
      </c>
      <c r="B960" s="3">
        <v>43582</v>
      </c>
      <c r="C960" s="1" t="s">
        <v>1814</v>
      </c>
      <c r="D960" t="s">
        <v>128</v>
      </c>
      <c r="E960" s="13">
        <v>2</v>
      </c>
      <c r="F960" t="str">
        <f>INDEX(customer!A$1:I$1001,MATCH(Orders!C960,customer!A$1:A$1001,0),2)</f>
        <v>Brenn Dundredge</v>
      </c>
      <c r="G960" s="33" t="str">
        <f>IF(INDEX(customer!A$1:I$1001,MATCH(Orders!C960,customer!A$1:A$1001,0),3)=0,"--",INDEX(customer!A$1:I$1001,MATCH(Orders!C960,customer!A$1:A$1001,0),3))</f>
        <v>--</v>
      </c>
      <c r="H960" t="str">
        <f>INDEX(customer!A$1:I$1001,MATCH(Orders!C960,customer!A$1:A$1001,0),7)</f>
        <v>United States</v>
      </c>
      <c r="I960" t="str">
        <f>INDEX(product!$A$1:$G$49,MATCH(Orders!D960,product!$A$1:$A$49,0),2)</f>
        <v>Ara</v>
      </c>
      <c r="J960" t="str">
        <f t="shared" si="56"/>
        <v>Arabica</v>
      </c>
      <c r="K960" s="11" t="str">
        <f>INDEX(product!$A$1:$G$49,MATCH(Orders!D960,product!$A$1:$A$49,0),3)</f>
        <v>L</v>
      </c>
      <c r="L960" t="str">
        <f t="shared" si="57"/>
        <v>Light</v>
      </c>
      <c r="M960" s="4">
        <f>INDEX(product!$A$1:$G$49,MATCH(Orders!D960,product!$A$1:$A$49,0),4)</f>
        <v>0.2</v>
      </c>
      <c r="N960" s="5">
        <f>INDEX(product!$A$1:$G$49,MATCH(Orders!D960,product!$A$1:$A$49,0),5)</f>
        <v>3.8849999999999998</v>
      </c>
      <c r="O960" s="5">
        <f t="shared" si="59"/>
        <v>7.77</v>
      </c>
      <c r="P960" s="11">
        <f t="shared" si="58"/>
        <v>1</v>
      </c>
      <c r="Q960" s="11"/>
      <c r="XFD960" s="35" t="s">
        <v>1942</v>
      </c>
    </row>
    <row r="961" spans="1:17 16384:16384" x14ac:dyDescent="0.25">
      <c r="A961" s="1" t="s">
        <v>1854</v>
      </c>
      <c r="B961" s="3">
        <v>44598</v>
      </c>
      <c r="C961" s="1" t="s">
        <v>1855</v>
      </c>
      <c r="D961" t="s">
        <v>32</v>
      </c>
      <c r="E961" s="13">
        <v>5</v>
      </c>
      <c r="F961" t="str">
        <f>INDEX(customer!A$1:I$1001,MATCH(Orders!C961,customer!A$1:A$1001,0),2)</f>
        <v>Rhodie Strathern</v>
      </c>
      <c r="G961" s="33" t="str">
        <f>IF(INDEX(customer!A$1:I$1001,MATCH(Orders!C961,customer!A$1:A$1001,0),3)=0,"--",INDEX(customer!A$1:I$1001,MATCH(Orders!C961,customer!A$1:A$1001,0),3))</f>
        <v>rstrathernqn@devhub.com</v>
      </c>
      <c r="H961" t="str">
        <f>INDEX(customer!A$1:I$1001,MATCH(Orders!C961,customer!A$1:A$1001,0),7)</f>
        <v>United States</v>
      </c>
      <c r="I961" t="str">
        <f>INDEX(product!$A$1:$G$49,MATCH(Orders!D961,product!$A$1:$A$49,0),2)</f>
        <v>Lib</v>
      </c>
      <c r="J961" t="str">
        <f t="shared" si="56"/>
        <v>Liberica</v>
      </c>
      <c r="K961" s="11" t="str">
        <f>INDEX(product!$A$1:$G$49,MATCH(Orders!D961,product!$A$1:$A$49,0),3)</f>
        <v>L</v>
      </c>
      <c r="L961" t="str">
        <f t="shared" si="57"/>
        <v>Light</v>
      </c>
      <c r="M961" s="4">
        <f>INDEX(product!$A$1:$G$49,MATCH(Orders!D961,product!$A$1:$A$49,0),4)</f>
        <v>0.2</v>
      </c>
      <c r="N961" s="5">
        <f>INDEX(product!$A$1:$G$49,MATCH(Orders!D961,product!$A$1:$A$49,0),5)</f>
        <v>4.7549999999999999</v>
      </c>
      <c r="O961" s="5">
        <f t="shared" si="59"/>
        <v>23.774999999999999</v>
      </c>
      <c r="P961" s="11">
        <f t="shared" si="58"/>
        <v>1</v>
      </c>
      <c r="Q961" s="11"/>
      <c r="XFD961" s="35" t="s">
        <v>1942</v>
      </c>
    </row>
    <row r="962" spans="1:17 16384:16384" x14ac:dyDescent="0.25">
      <c r="A962" s="1" t="s">
        <v>1856</v>
      </c>
      <c r="B962" s="3">
        <v>44591</v>
      </c>
      <c r="C962" s="1" t="s">
        <v>1857</v>
      </c>
      <c r="D962" t="s">
        <v>145</v>
      </c>
      <c r="E962" s="13">
        <v>5</v>
      </c>
      <c r="F962" t="str">
        <f>INDEX(customer!A$1:I$1001,MATCH(Orders!C962,customer!A$1:A$1001,0),2)</f>
        <v>Chad Miguel</v>
      </c>
      <c r="G962" s="33" t="str">
        <f>IF(INDEX(customer!A$1:I$1001,MATCH(Orders!C962,customer!A$1:A$1001,0),3)=0,"--",INDEX(customer!A$1:I$1001,MATCH(Orders!C962,customer!A$1:A$1001,0),3))</f>
        <v>cmiguelqo@exblog.jp</v>
      </c>
      <c r="H962" t="str">
        <f>INDEX(customer!A$1:I$1001,MATCH(Orders!C962,customer!A$1:A$1001,0),7)</f>
        <v>United States</v>
      </c>
      <c r="I962" t="str">
        <f>INDEX(product!$A$1:$G$49,MATCH(Orders!D962,product!$A$1:$A$49,0),2)</f>
        <v>Lib</v>
      </c>
      <c r="J962" t="str">
        <f t="shared" ref="J962:J1001" si="60">VLOOKUP(I962,Y$1048570:Z$1048573,2,FALSE)</f>
        <v>Liberica</v>
      </c>
      <c r="K962" s="11" t="str">
        <f>INDEX(product!$A$1:$G$49,MATCH(Orders!D962,product!$A$1:$A$49,0),3)</f>
        <v>L</v>
      </c>
      <c r="L962" t="str">
        <f t="shared" ref="L962:L1001" si="61">VLOOKUP(K962,AA$1048570:AB$1048572,2,FALSE)</f>
        <v>Light</v>
      </c>
      <c r="M962" s="4">
        <f>INDEX(product!$A$1:$G$49,MATCH(Orders!D962,product!$A$1:$A$49,0),4)</f>
        <v>1</v>
      </c>
      <c r="N962" s="5">
        <f>INDEX(product!$A$1:$G$49,MATCH(Orders!D962,product!$A$1:$A$49,0),5)</f>
        <v>15.85</v>
      </c>
      <c r="O962" s="5">
        <f t="shared" si="59"/>
        <v>79.25</v>
      </c>
      <c r="P962" s="11">
        <f t="shared" ref="P962:P1001" si="62">IF(XFD962="Yes",1,0)</f>
        <v>1</v>
      </c>
      <c r="Q962" s="11"/>
      <c r="XFD962" s="35" t="s">
        <v>1942</v>
      </c>
    </row>
    <row r="963" spans="1:17 16384:16384" x14ac:dyDescent="0.25">
      <c r="A963" s="1" t="s">
        <v>1858</v>
      </c>
      <c r="B963" s="3">
        <v>44158</v>
      </c>
      <c r="C963" s="1" t="s">
        <v>1859</v>
      </c>
      <c r="D963" t="s">
        <v>131</v>
      </c>
      <c r="E963" s="13">
        <v>2</v>
      </c>
      <c r="F963" t="str">
        <f>INDEX(customer!A$1:I$1001,MATCH(Orders!C963,customer!A$1:A$1001,0),2)</f>
        <v>Florinda Matusovsky</v>
      </c>
      <c r="G963" s="33" t="str">
        <f>IF(INDEX(customer!A$1:I$1001,MATCH(Orders!C963,customer!A$1:A$1001,0),3)=0,"--",INDEX(customer!A$1:I$1001,MATCH(Orders!C963,customer!A$1:A$1001,0),3))</f>
        <v>--</v>
      </c>
      <c r="H963" t="str">
        <f>INDEX(customer!A$1:I$1001,MATCH(Orders!C963,customer!A$1:A$1001,0),7)</f>
        <v>United States</v>
      </c>
      <c r="I963" t="str">
        <f>INDEX(product!$A$1:$G$49,MATCH(Orders!D963,product!$A$1:$A$49,0),2)</f>
        <v>Ara</v>
      </c>
      <c r="J963" t="str">
        <f t="shared" si="60"/>
        <v>Arabica</v>
      </c>
      <c r="K963" s="11" t="str">
        <f>INDEX(product!$A$1:$G$49,MATCH(Orders!D963,product!$A$1:$A$49,0),3)</f>
        <v>D</v>
      </c>
      <c r="L963" t="str">
        <f t="shared" si="61"/>
        <v>Dark</v>
      </c>
      <c r="M963" s="4">
        <f>INDEX(product!$A$1:$G$49,MATCH(Orders!D963,product!$A$1:$A$49,0),4)</f>
        <v>2.5</v>
      </c>
      <c r="N963" s="5">
        <f>INDEX(product!$A$1:$G$49,MATCH(Orders!D963,product!$A$1:$A$49,0),5)</f>
        <v>22.884999999999998</v>
      </c>
      <c r="O963" s="5">
        <f t="shared" ref="O963:O1001" si="63">N963*E963</f>
        <v>45.769999999999996</v>
      </c>
      <c r="P963" s="11">
        <f t="shared" si="62"/>
        <v>1</v>
      </c>
      <c r="Q963" s="11"/>
      <c r="XFD963" s="35" t="s">
        <v>1942</v>
      </c>
    </row>
    <row r="964" spans="1:17 16384:16384" x14ac:dyDescent="0.25">
      <c r="A964" s="1" t="s">
        <v>1860</v>
      </c>
      <c r="B964" s="3">
        <v>44664</v>
      </c>
      <c r="C964" s="1" t="s">
        <v>1861</v>
      </c>
      <c r="D964" t="s">
        <v>192</v>
      </c>
      <c r="E964" s="13">
        <v>1</v>
      </c>
      <c r="F964" t="str">
        <f>INDEX(customer!A$1:I$1001,MATCH(Orders!C964,customer!A$1:A$1001,0),2)</f>
        <v>Morly Rocks</v>
      </c>
      <c r="G964" s="33" t="str">
        <f>IF(INDEX(customer!A$1:I$1001,MATCH(Orders!C964,customer!A$1:A$1001,0),3)=0,"--",INDEX(customer!A$1:I$1001,MATCH(Orders!C964,customer!A$1:A$1001,0),3))</f>
        <v>mrocksqq@exblog.jp</v>
      </c>
      <c r="H964" t="str">
        <f>INDEX(customer!A$1:I$1001,MATCH(Orders!C964,customer!A$1:A$1001,0),7)</f>
        <v>Ireland</v>
      </c>
      <c r="I964" t="str">
        <f>INDEX(product!$A$1:$G$49,MATCH(Orders!D964,product!$A$1:$A$49,0),2)</f>
        <v>Rob</v>
      </c>
      <c r="J964" t="str">
        <f t="shared" si="60"/>
        <v>Robusta</v>
      </c>
      <c r="K964" s="11" t="str">
        <f>INDEX(product!$A$1:$G$49,MATCH(Orders!D964,product!$A$1:$A$49,0),3)</f>
        <v>D</v>
      </c>
      <c r="L964" t="str">
        <f t="shared" si="61"/>
        <v>Dark</v>
      </c>
      <c r="M964" s="4">
        <f>INDEX(product!$A$1:$G$49,MATCH(Orders!D964,product!$A$1:$A$49,0),4)</f>
        <v>1</v>
      </c>
      <c r="N964" s="5">
        <f>INDEX(product!$A$1:$G$49,MATCH(Orders!D964,product!$A$1:$A$49,0),5)</f>
        <v>8.9499999999999993</v>
      </c>
      <c r="O964" s="5">
        <f t="shared" si="63"/>
        <v>8.9499999999999993</v>
      </c>
      <c r="P964" s="11">
        <f t="shared" si="62"/>
        <v>1</v>
      </c>
      <c r="Q964" s="11"/>
      <c r="XFD964" s="35" t="s">
        <v>1942</v>
      </c>
    </row>
    <row r="965" spans="1:17 16384:16384" x14ac:dyDescent="0.25">
      <c r="A965" s="1" t="s">
        <v>1862</v>
      </c>
      <c r="B965" s="3">
        <v>44203</v>
      </c>
      <c r="C965" s="1" t="s">
        <v>1863</v>
      </c>
      <c r="D965" t="s">
        <v>35</v>
      </c>
      <c r="E965" s="13">
        <v>4</v>
      </c>
      <c r="F965" t="str">
        <f>INDEX(customer!A$1:I$1001,MATCH(Orders!C965,customer!A$1:A$1001,0),2)</f>
        <v>Yuri Burrells</v>
      </c>
      <c r="G965" s="33" t="str">
        <f>IF(INDEX(customer!A$1:I$1001,MATCH(Orders!C965,customer!A$1:A$1001,0),3)=0,"--",INDEX(customer!A$1:I$1001,MATCH(Orders!C965,customer!A$1:A$1001,0),3))</f>
        <v>yburrellsqr@vinaora.com</v>
      </c>
      <c r="H965" t="str">
        <f>INDEX(customer!A$1:I$1001,MATCH(Orders!C965,customer!A$1:A$1001,0),7)</f>
        <v>United States</v>
      </c>
      <c r="I965" t="str">
        <f>INDEX(product!$A$1:$G$49,MATCH(Orders!D965,product!$A$1:$A$49,0),2)</f>
        <v>Rob</v>
      </c>
      <c r="J965" t="str">
        <f t="shared" si="60"/>
        <v>Robusta</v>
      </c>
      <c r="K965" s="11" t="str">
        <f>INDEX(product!$A$1:$G$49,MATCH(Orders!D965,product!$A$1:$A$49,0),3)</f>
        <v>M</v>
      </c>
      <c r="L965" t="str">
        <f t="shared" si="61"/>
        <v>Medium</v>
      </c>
      <c r="M965" s="4">
        <f>INDEX(product!$A$1:$G$49,MATCH(Orders!D965,product!$A$1:$A$49,0),4)</f>
        <v>0.5</v>
      </c>
      <c r="N965" s="5">
        <f>INDEX(product!$A$1:$G$49,MATCH(Orders!D965,product!$A$1:$A$49,0),5)</f>
        <v>5.97</v>
      </c>
      <c r="O965" s="5">
        <f t="shared" si="63"/>
        <v>23.88</v>
      </c>
      <c r="P965" s="11">
        <f t="shared" si="62"/>
        <v>1</v>
      </c>
      <c r="Q965" s="11"/>
      <c r="XFD965" s="35" t="s">
        <v>1942</v>
      </c>
    </row>
    <row r="966" spans="1:17 16384:16384" x14ac:dyDescent="0.25">
      <c r="A966" s="1" t="s">
        <v>1864</v>
      </c>
      <c r="B966" s="3">
        <v>43865</v>
      </c>
      <c r="C966" s="1" t="s">
        <v>1865</v>
      </c>
      <c r="D966" t="s">
        <v>267</v>
      </c>
      <c r="E966" s="13">
        <v>5</v>
      </c>
      <c r="F966" t="str">
        <f>INDEX(customer!A$1:I$1001,MATCH(Orders!C966,customer!A$1:A$1001,0),2)</f>
        <v>Cleopatra Goodrum</v>
      </c>
      <c r="G966" s="33" t="str">
        <f>IF(INDEX(customer!A$1:I$1001,MATCH(Orders!C966,customer!A$1:A$1001,0),3)=0,"--",INDEX(customer!A$1:I$1001,MATCH(Orders!C966,customer!A$1:A$1001,0),3))</f>
        <v>cgoodrumqs@goodreads.com</v>
      </c>
      <c r="H966" t="str">
        <f>INDEX(customer!A$1:I$1001,MATCH(Orders!C966,customer!A$1:A$1001,0),7)</f>
        <v>United States</v>
      </c>
      <c r="I966" t="str">
        <f>INDEX(product!$A$1:$G$49,MATCH(Orders!D966,product!$A$1:$A$49,0),2)</f>
        <v>Exc</v>
      </c>
      <c r="J966" t="str">
        <f t="shared" si="60"/>
        <v>Excelsa</v>
      </c>
      <c r="K966" s="11" t="str">
        <f>INDEX(product!$A$1:$G$49,MATCH(Orders!D966,product!$A$1:$A$49,0),3)</f>
        <v>L</v>
      </c>
      <c r="L966" t="str">
        <f t="shared" si="61"/>
        <v>Light</v>
      </c>
      <c r="M966" s="4">
        <f>INDEX(product!$A$1:$G$49,MATCH(Orders!D966,product!$A$1:$A$49,0),4)</f>
        <v>0.2</v>
      </c>
      <c r="N966" s="5">
        <f>INDEX(product!$A$1:$G$49,MATCH(Orders!D966,product!$A$1:$A$49,0),5)</f>
        <v>4.4550000000000001</v>
      </c>
      <c r="O966" s="5">
        <f t="shared" si="63"/>
        <v>22.274999999999999</v>
      </c>
      <c r="P966" s="11">
        <f t="shared" si="62"/>
        <v>0</v>
      </c>
      <c r="Q966" s="11"/>
      <c r="XFD966" s="35" t="s">
        <v>1951</v>
      </c>
    </row>
    <row r="967" spans="1:17 16384:16384" x14ac:dyDescent="0.25">
      <c r="A967" s="1" t="s">
        <v>1866</v>
      </c>
      <c r="B967" s="3">
        <v>43724</v>
      </c>
      <c r="C967" s="1" t="s">
        <v>1867</v>
      </c>
      <c r="D967" t="s">
        <v>15</v>
      </c>
      <c r="E967" s="13">
        <v>3</v>
      </c>
      <c r="F967" t="str">
        <f>INDEX(customer!A$1:I$1001,MATCH(Orders!C967,customer!A$1:A$1001,0),2)</f>
        <v>Joey Jefferys</v>
      </c>
      <c r="G967" s="33" t="str">
        <f>IF(INDEX(customer!A$1:I$1001,MATCH(Orders!C967,customer!A$1:A$1001,0),3)=0,"--",INDEX(customer!A$1:I$1001,MATCH(Orders!C967,customer!A$1:A$1001,0),3))</f>
        <v>jjefferysqt@blog.com</v>
      </c>
      <c r="H967" t="str">
        <f>INDEX(customer!A$1:I$1001,MATCH(Orders!C967,customer!A$1:A$1001,0),7)</f>
        <v>United States</v>
      </c>
      <c r="I967" t="str">
        <f>INDEX(product!$A$1:$G$49,MATCH(Orders!D967,product!$A$1:$A$49,0),2)</f>
        <v>Rob</v>
      </c>
      <c r="J967" t="str">
        <f t="shared" si="60"/>
        <v>Robusta</v>
      </c>
      <c r="K967" s="11" t="str">
        <f>INDEX(product!$A$1:$G$49,MATCH(Orders!D967,product!$A$1:$A$49,0),3)</f>
        <v>M</v>
      </c>
      <c r="L967" t="str">
        <f t="shared" si="61"/>
        <v>Medium</v>
      </c>
      <c r="M967" s="4">
        <f>INDEX(product!$A$1:$G$49,MATCH(Orders!D967,product!$A$1:$A$49,0),4)</f>
        <v>1</v>
      </c>
      <c r="N967" s="5">
        <f>INDEX(product!$A$1:$G$49,MATCH(Orders!D967,product!$A$1:$A$49,0),5)</f>
        <v>9.9499999999999993</v>
      </c>
      <c r="O967" s="5">
        <f t="shared" si="63"/>
        <v>29.849999999999998</v>
      </c>
      <c r="P967" s="11">
        <f t="shared" si="62"/>
        <v>1</v>
      </c>
      <c r="Q967" s="11"/>
      <c r="XFD967" s="35" t="s">
        <v>1942</v>
      </c>
    </row>
    <row r="968" spans="1:17 16384:16384" x14ac:dyDescent="0.25">
      <c r="A968" s="1" t="s">
        <v>1868</v>
      </c>
      <c r="B968" s="3">
        <v>43491</v>
      </c>
      <c r="C968" s="1" t="s">
        <v>1869</v>
      </c>
      <c r="D968" t="s">
        <v>189</v>
      </c>
      <c r="E968" s="13">
        <v>6</v>
      </c>
      <c r="F968" t="str">
        <f>INDEX(customer!A$1:I$1001,MATCH(Orders!C968,customer!A$1:A$1001,0),2)</f>
        <v>Bearnard Wardell</v>
      </c>
      <c r="G968" s="33" t="str">
        <f>IF(INDEX(customer!A$1:I$1001,MATCH(Orders!C968,customer!A$1:A$1001,0),3)=0,"--",INDEX(customer!A$1:I$1001,MATCH(Orders!C968,customer!A$1:A$1001,0),3))</f>
        <v>bwardellqu@adobe.com</v>
      </c>
      <c r="H968" t="str">
        <f>INDEX(customer!A$1:I$1001,MATCH(Orders!C968,customer!A$1:A$1001,0),7)</f>
        <v>United States</v>
      </c>
      <c r="I968" t="str">
        <f>INDEX(product!$A$1:$G$49,MATCH(Orders!D968,product!$A$1:$A$49,0),2)</f>
        <v>Exc</v>
      </c>
      <c r="J968" t="str">
        <f t="shared" si="60"/>
        <v>Excelsa</v>
      </c>
      <c r="K968" s="11" t="str">
        <f>INDEX(product!$A$1:$G$49,MATCH(Orders!D968,product!$A$1:$A$49,0),3)</f>
        <v>L</v>
      </c>
      <c r="L968" t="str">
        <f t="shared" si="61"/>
        <v>Light</v>
      </c>
      <c r="M968" s="4">
        <f>INDEX(product!$A$1:$G$49,MATCH(Orders!D968,product!$A$1:$A$49,0),4)</f>
        <v>0.5</v>
      </c>
      <c r="N968" s="5">
        <f>INDEX(product!$A$1:$G$49,MATCH(Orders!D968,product!$A$1:$A$49,0),5)</f>
        <v>8.91</v>
      </c>
      <c r="O968" s="5">
        <f t="shared" si="63"/>
        <v>53.46</v>
      </c>
      <c r="P968" s="11">
        <f t="shared" si="62"/>
        <v>1</v>
      </c>
      <c r="Q968" s="11"/>
      <c r="XFD968" s="35" t="s">
        <v>1942</v>
      </c>
    </row>
    <row r="969" spans="1:17 16384:16384" x14ac:dyDescent="0.25">
      <c r="A969" s="1" t="s">
        <v>1870</v>
      </c>
      <c r="B969" s="3">
        <v>44246</v>
      </c>
      <c r="C969" s="1" t="s">
        <v>1871</v>
      </c>
      <c r="D969" t="s">
        <v>114</v>
      </c>
      <c r="E969" s="13">
        <v>1</v>
      </c>
      <c r="F969" t="str">
        <f>INDEX(customer!A$1:I$1001,MATCH(Orders!C969,customer!A$1:A$1001,0),2)</f>
        <v>Zeke Walisiak</v>
      </c>
      <c r="G969" s="33" t="str">
        <f>IF(INDEX(customer!A$1:I$1001,MATCH(Orders!C969,customer!A$1:A$1001,0),3)=0,"--",INDEX(customer!A$1:I$1001,MATCH(Orders!C969,customer!A$1:A$1001,0),3))</f>
        <v>zwalisiakqv@ucsd.edu</v>
      </c>
      <c r="H969" t="str">
        <f>INDEX(customer!A$1:I$1001,MATCH(Orders!C969,customer!A$1:A$1001,0),7)</f>
        <v>Ireland</v>
      </c>
      <c r="I969" t="str">
        <f>INDEX(product!$A$1:$G$49,MATCH(Orders!D969,product!$A$1:$A$49,0),2)</f>
        <v>Rob</v>
      </c>
      <c r="J969" t="str">
        <f t="shared" si="60"/>
        <v>Robusta</v>
      </c>
      <c r="K969" s="11" t="str">
        <f>INDEX(product!$A$1:$G$49,MATCH(Orders!D969,product!$A$1:$A$49,0),3)</f>
        <v>D</v>
      </c>
      <c r="L969" t="str">
        <f t="shared" si="61"/>
        <v>Dark</v>
      </c>
      <c r="M969" s="4">
        <f>INDEX(product!$A$1:$G$49,MATCH(Orders!D969,product!$A$1:$A$49,0),4)</f>
        <v>0.2</v>
      </c>
      <c r="N969" s="5">
        <f>INDEX(product!$A$1:$G$49,MATCH(Orders!D969,product!$A$1:$A$49,0),5)</f>
        <v>2.6849999999999996</v>
      </c>
      <c r="O969" s="5">
        <f t="shared" si="63"/>
        <v>2.6849999999999996</v>
      </c>
      <c r="P969" s="11">
        <f t="shared" si="62"/>
        <v>1</v>
      </c>
      <c r="Q969" s="11"/>
      <c r="XFD969" s="35" t="s">
        <v>1942</v>
      </c>
    </row>
    <row r="970" spans="1:17 16384:16384" x14ac:dyDescent="0.25">
      <c r="A970" s="1" t="s">
        <v>1872</v>
      </c>
      <c r="B970" s="3">
        <v>44642</v>
      </c>
      <c r="C970" s="1" t="s">
        <v>1873</v>
      </c>
      <c r="D970" t="s">
        <v>175</v>
      </c>
      <c r="E970" s="13">
        <v>2</v>
      </c>
      <c r="F970" t="str">
        <f>INDEX(customer!A$1:I$1001,MATCH(Orders!C970,customer!A$1:A$1001,0),2)</f>
        <v>Wiley Leopold</v>
      </c>
      <c r="G970" s="33" t="str">
        <f>IF(INDEX(customer!A$1:I$1001,MATCH(Orders!C970,customer!A$1:A$1001,0),3)=0,"--",INDEX(customer!A$1:I$1001,MATCH(Orders!C970,customer!A$1:A$1001,0),3))</f>
        <v>wleopoldqw@blogspot.com</v>
      </c>
      <c r="H970" t="str">
        <f>INDEX(customer!A$1:I$1001,MATCH(Orders!C970,customer!A$1:A$1001,0),7)</f>
        <v>United States</v>
      </c>
      <c r="I970" t="str">
        <f>INDEX(product!$A$1:$G$49,MATCH(Orders!D970,product!$A$1:$A$49,0),2)</f>
        <v>Rob</v>
      </c>
      <c r="J970" t="str">
        <f t="shared" si="60"/>
        <v>Robusta</v>
      </c>
      <c r="K970" s="11" t="str">
        <f>INDEX(product!$A$1:$G$49,MATCH(Orders!D970,product!$A$1:$A$49,0),3)</f>
        <v>M</v>
      </c>
      <c r="L970" t="str">
        <f t="shared" si="61"/>
        <v>Medium</v>
      </c>
      <c r="M970" s="4">
        <f>INDEX(product!$A$1:$G$49,MATCH(Orders!D970,product!$A$1:$A$49,0),4)</f>
        <v>0.2</v>
      </c>
      <c r="N970" s="5">
        <f>INDEX(product!$A$1:$G$49,MATCH(Orders!D970,product!$A$1:$A$49,0),5)</f>
        <v>2.9849999999999999</v>
      </c>
      <c r="O970" s="5">
        <f t="shared" si="63"/>
        <v>5.97</v>
      </c>
      <c r="P970" s="11">
        <f t="shared" si="62"/>
        <v>0</v>
      </c>
      <c r="Q970" s="11"/>
      <c r="XFD970" s="35" t="s">
        <v>1951</v>
      </c>
    </row>
    <row r="971" spans="1:17 16384:16384" x14ac:dyDescent="0.25">
      <c r="A971" s="1" t="s">
        <v>1874</v>
      </c>
      <c r="B971" s="3">
        <v>43649</v>
      </c>
      <c r="C971" s="1" t="s">
        <v>1875</v>
      </c>
      <c r="D971" t="s">
        <v>26</v>
      </c>
      <c r="E971" s="13">
        <v>1</v>
      </c>
      <c r="F971" t="str">
        <f>INDEX(customer!A$1:I$1001,MATCH(Orders!C971,customer!A$1:A$1001,0),2)</f>
        <v>Chiarra Shalders</v>
      </c>
      <c r="G971" s="33" t="str">
        <f>IF(INDEX(customer!A$1:I$1001,MATCH(Orders!C971,customer!A$1:A$1001,0),3)=0,"--",INDEX(customer!A$1:I$1001,MATCH(Orders!C971,customer!A$1:A$1001,0),3))</f>
        <v>cshaldersqx@cisco.com</v>
      </c>
      <c r="H971" t="str">
        <f>INDEX(customer!A$1:I$1001,MATCH(Orders!C971,customer!A$1:A$1001,0),7)</f>
        <v>United States</v>
      </c>
      <c r="I971" t="str">
        <f>INDEX(product!$A$1:$G$49,MATCH(Orders!D971,product!$A$1:$A$49,0),2)</f>
        <v>Lib</v>
      </c>
      <c r="J971" t="str">
        <f t="shared" si="60"/>
        <v>Liberica</v>
      </c>
      <c r="K971" s="11" t="str">
        <f>INDEX(product!$A$1:$G$49,MATCH(Orders!D971,product!$A$1:$A$49,0),3)</f>
        <v>D</v>
      </c>
      <c r="L971" t="str">
        <f t="shared" si="61"/>
        <v>Dark</v>
      </c>
      <c r="M971" s="4">
        <f>INDEX(product!$A$1:$G$49,MATCH(Orders!D971,product!$A$1:$A$49,0),4)</f>
        <v>1</v>
      </c>
      <c r="N971" s="5">
        <f>INDEX(product!$A$1:$G$49,MATCH(Orders!D971,product!$A$1:$A$49,0),5)</f>
        <v>12.95</v>
      </c>
      <c r="O971" s="5">
        <f t="shared" si="63"/>
        <v>12.95</v>
      </c>
      <c r="P971" s="11">
        <f t="shared" si="62"/>
        <v>1</v>
      </c>
      <c r="Q971" s="11"/>
      <c r="XFD971" s="35" t="s">
        <v>1942</v>
      </c>
    </row>
    <row r="972" spans="1:17 16384:16384" x14ac:dyDescent="0.25">
      <c r="A972" s="1" t="s">
        <v>1876</v>
      </c>
      <c r="B972" s="3">
        <v>43729</v>
      </c>
      <c r="C972" s="1" t="s">
        <v>1877</v>
      </c>
      <c r="D972" t="s">
        <v>16</v>
      </c>
      <c r="E972" s="13">
        <v>1</v>
      </c>
      <c r="F972" t="str">
        <f>INDEX(customer!A$1:I$1001,MATCH(Orders!C972,customer!A$1:A$1001,0),2)</f>
        <v>Sharl Southerill</v>
      </c>
      <c r="G972" s="33" t="str">
        <f>IF(INDEX(customer!A$1:I$1001,MATCH(Orders!C972,customer!A$1:A$1001,0),3)=0,"--",INDEX(customer!A$1:I$1001,MATCH(Orders!C972,customer!A$1:A$1001,0),3))</f>
        <v>--</v>
      </c>
      <c r="H972" t="str">
        <f>INDEX(customer!A$1:I$1001,MATCH(Orders!C972,customer!A$1:A$1001,0),7)</f>
        <v>United States</v>
      </c>
      <c r="I972" t="str">
        <f>INDEX(product!$A$1:$G$49,MATCH(Orders!D972,product!$A$1:$A$49,0),2)</f>
        <v>Exc</v>
      </c>
      <c r="J972" t="str">
        <f t="shared" si="60"/>
        <v>Excelsa</v>
      </c>
      <c r="K972" s="11" t="str">
        <f>INDEX(product!$A$1:$G$49,MATCH(Orders!D972,product!$A$1:$A$49,0),3)</f>
        <v>M</v>
      </c>
      <c r="L972" t="str">
        <f t="shared" si="61"/>
        <v>Medium</v>
      </c>
      <c r="M972" s="4">
        <f>INDEX(product!$A$1:$G$49,MATCH(Orders!D972,product!$A$1:$A$49,0),4)</f>
        <v>0.5</v>
      </c>
      <c r="N972" s="5">
        <f>INDEX(product!$A$1:$G$49,MATCH(Orders!D972,product!$A$1:$A$49,0),5)</f>
        <v>8.25</v>
      </c>
      <c r="O972" s="5">
        <f t="shared" si="63"/>
        <v>8.25</v>
      </c>
      <c r="P972" s="11">
        <f t="shared" si="62"/>
        <v>0</v>
      </c>
      <c r="Q972" s="11"/>
      <c r="XFD972" s="35" t="s">
        <v>1951</v>
      </c>
    </row>
    <row r="973" spans="1:17 16384:16384" x14ac:dyDescent="0.25">
      <c r="A973" s="1" t="s">
        <v>1878</v>
      </c>
      <c r="B973" s="3">
        <v>43703</v>
      </c>
      <c r="C973" s="1" t="s">
        <v>1879</v>
      </c>
      <c r="D973" t="s">
        <v>217</v>
      </c>
      <c r="E973" s="13">
        <v>5</v>
      </c>
      <c r="F973" t="str">
        <f>INDEX(customer!A$1:I$1001,MATCH(Orders!C973,customer!A$1:A$1001,0),2)</f>
        <v>Noni Furber</v>
      </c>
      <c r="G973" s="33" t="str">
        <f>IF(INDEX(customer!A$1:I$1001,MATCH(Orders!C973,customer!A$1:A$1001,0),3)=0,"--",INDEX(customer!A$1:I$1001,MATCH(Orders!C973,customer!A$1:A$1001,0),3))</f>
        <v>nfurberqz@jugem.jp</v>
      </c>
      <c r="H973" t="str">
        <f>INDEX(customer!A$1:I$1001,MATCH(Orders!C973,customer!A$1:A$1001,0),7)</f>
        <v>United States</v>
      </c>
      <c r="I973" t="str">
        <f>INDEX(product!$A$1:$G$49,MATCH(Orders!D973,product!$A$1:$A$49,0),2)</f>
        <v>Ara</v>
      </c>
      <c r="J973" t="str">
        <f t="shared" si="60"/>
        <v>Arabica</v>
      </c>
      <c r="K973" s="11" t="str">
        <f>INDEX(product!$A$1:$G$49,MATCH(Orders!D973,product!$A$1:$A$49,0),3)</f>
        <v>L</v>
      </c>
      <c r="L973" t="str">
        <f t="shared" si="61"/>
        <v>Light</v>
      </c>
      <c r="M973" s="4">
        <f>INDEX(product!$A$1:$G$49,MATCH(Orders!D973,product!$A$1:$A$49,0),4)</f>
        <v>2.5</v>
      </c>
      <c r="N973" s="5">
        <f>INDEX(product!$A$1:$G$49,MATCH(Orders!D973,product!$A$1:$A$49,0),5)</f>
        <v>29.784999999999997</v>
      </c>
      <c r="O973" s="5">
        <f t="shared" si="63"/>
        <v>148.92499999999998</v>
      </c>
      <c r="P973" s="11">
        <f t="shared" si="62"/>
        <v>0</v>
      </c>
      <c r="Q973" s="11"/>
      <c r="XFD973" s="35" t="s">
        <v>1951</v>
      </c>
    </row>
    <row r="974" spans="1:17 16384:16384" x14ac:dyDescent="0.25">
      <c r="A974" s="1" t="s">
        <v>1880</v>
      </c>
      <c r="B974" s="3">
        <v>44411</v>
      </c>
      <c r="C974" s="1" t="s">
        <v>1881</v>
      </c>
      <c r="D974" t="s">
        <v>217</v>
      </c>
      <c r="E974" s="13">
        <v>3</v>
      </c>
      <c r="F974" t="str">
        <f>INDEX(customer!A$1:I$1001,MATCH(Orders!C974,customer!A$1:A$1001,0),2)</f>
        <v>Dinah Crutcher</v>
      </c>
      <c r="G974" s="33" t="str">
        <f>IF(INDEX(customer!A$1:I$1001,MATCH(Orders!C974,customer!A$1:A$1001,0),3)=0,"--",INDEX(customer!A$1:I$1001,MATCH(Orders!C974,customer!A$1:A$1001,0),3))</f>
        <v>--</v>
      </c>
      <c r="H974" t="str">
        <f>INDEX(customer!A$1:I$1001,MATCH(Orders!C974,customer!A$1:A$1001,0),7)</f>
        <v>Ireland</v>
      </c>
      <c r="I974" t="str">
        <f>INDEX(product!$A$1:$G$49,MATCH(Orders!D974,product!$A$1:$A$49,0),2)</f>
        <v>Ara</v>
      </c>
      <c r="J974" t="str">
        <f t="shared" si="60"/>
        <v>Arabica</v>
      </c>
      <c r="K974" s="11" t="str">
        <f>INDEX(product!$A$1:$G$49,MATCH(Orders!D974,product!$A$1:$A$49,0),3)</f>
        <v>L</v>
      </c>
      <c r="L974" t="str">
        <f t="shared" si="61"/>
        <v>Light</v>
      </c>
      <c r="M974" s="4">
        <f>INDEX(product!$A$1:$G$49,MATCH(Orders!D974,product!$A$1:$A$49,0),4)</f>
        <v>2.5</v>
      </c>
      <c r="N974" s="5">
        <f>INDEX(product!$A$1:$G$49,MATCH(Orders!D974,product!$A$1:$A$49,0),5)</f>
        <v>29.784999999999997</v>
      </c>
      <c r="O974" s="5">
        <f t="shared" si="63"/>
        <v>89.35499999999999</v>
      </c>
      <c r="P974" s="11">
        <f t="shared" si="62"/>
        <v>1</v>
      </c>
      <c r="Q974" s="11"/>
      <c r="XFD974" s="35" t="s">
        <v>1942</v>
      </c>
    </row>
    <row r="975" spans="1:17 16384:16384" x14ac:dyDescent="0.25">
      <c r="A975" s="1" t="s">
        <v>1882</v>
      </c>
      <c r="B975" s="3">
        <v>44493</v>
      </c>
      <c r="C975" s="1" t="s">
        <v>1883</v>
      </c>
      <c r="D975" t="s">
        <v>109</v>
      </c>
      <c r="E975" s="13">
        <v>6</v>
      </c>
      <c r="F975" t="str">
        <f>INDEX(customer!A$1:I$1001,MATCH(Orders!C975,customer!A$1:A$1001,0),2)</f>
        <v>Charlean Keave</v>
      </c>
      <c r="G975" s="33" t="str">
        <f>IF(INDEX(customer!A$1:I$1001,MATCH(Orders!C975,customer!A$1:A$1001,0),3)=0,"--",INDEX(customer!A$1:I$1001,MATCH(Orders!C975,customer!A$1:A$1001,0),3))</f>
        <v>ckeaver1@ucoz.com</v>
      </c>
      <c r="H975" t="str">
        <f>INDEX(customer!A$1:I$1001,MATCH(Orders!C975,customer!A$1:A$1001,0),7)</f>
        <v>United States</v>
      </c>
      <c r="I975" t="str">
        <f>INDEX(product!$A$1:$G$49,MATCH(Orders!D975,product!$A$1:$A$49,0),2)</f>
        <v>Lib</v>
      </c>
      <c r="J975" t="str">
        <f t="shared" si="60"/>
        <v>Liberica</v>
      </c>
      <c r="K975" s="11" t="str">
        <f>INDEX(product!$A$1:$G$49,MATCH(Orders!D975,product!$A$1:$A$49,0),3)</f>
        <v>M</v>
      </c>
      <c r="L975" t="str">
        <f t="shared" si="61"/>
        <v>Medium</v>
      </c>
      <c r="M975" s="4">
        <f>INDEX(product!$A$1:$G$49,MATCH(Orders!D975,product!$A$1:$A$49,0),4)</f>
        <v>1</v>
      </c>
      <c r="N975" s="5">
        <f>INDEX(product!$A$1:$G$49,MATCH(Orders!D975,product!$A$1:$A$49,0),5)</f>
        <v>14.55</v>
      </c>
      <c r="O975" s="5">
        <f t="shared" si="63"/>
        <v>87.300000000000011</v>
      </c>
      <c r="P975" s="11">
        <f t="shared" si="62"/>
        <v>0</v>
      </c>
      <c r="Q975" s="11"/>
      <c r="XFD975" s="35" t="s">
        <v>1951</v>
      </c>
    </row>
    <row r="976" spans="1:17 16384:16384" x14ac:dyDescent="0.25">
      <c r="A976" s="1" t="s">
        <v>1884</v>
      </c>
      <c r="B976" s="3">
        <v>43556</v>
      </c>
      <c r="C976" s="1" t="s">
        <v>1885</v>
      </c>
      <c r="D976" t="s">
        <v>159</v>
      </c>
      <c r="E976" s="13">
        <v>1</v>
      </c>
      <c r="F976" t="str">
        <f>INDEX(customer!A$1:I$1001,MATCH(Orders!C976,customer!A$1:A$1001,0),2)</f>
        <v>Sada Roseborough</v>
      </c>
      <c r="G976" s="33" t="str">
        <f>IF(INDEX(customer!A$1:I$1001,MATCH(Orders!C976,customer!A$1:A$1001,0),3)=0,"--",INDEX(customer!A$1:I$1001,MATCH(Orders!C976,customer!A$1:A$1001,0),3))</f>
        <v>sroseboroughr2@virginia.edu</v>
      </c>
      <c r="H976" t="str">
        <f>INDEX(customer!A$1:I$1001,MATCH(Orders!C976,customer!A$1:A$1001,0),7)</f>
        <v>United States</v>
      </c>
      <c r="I976" t="str">
        <f>INDEX(product!$A$1:$G$49,MATCH(Orders!D976,product!$A$1:$A$49,0),2)</f>
        <v>Rob</v>
      </c>
      <c r="J976" t="str">
        <f t="shared" si="60"/>
        <v>Robusta</v>
      </c>
      <c r="K976" s="11" t="str">
        <f>INDEX(product!$A$1:$G$49,MATCH(Orders!D976,product!$A$1:$A$49,0),3)</f>
        <v>D</v>
      </c>
      <c r="L976" t="str">
        <f t="shared" si="61"/>
        <v>Dark</v>
      </c>
      <c r="M976" s="4">
        <f>INDEX(product!$A$1:$G$49,MATCH(Orders!D976,product!$A$1:$A$49,0),4)</f>
        <v>0.5</v>
      </c>
      <c r="N976" s="5">
        <f>INDEX(product!$A$1:$G$49,MATCH(Orders!D976,product!$A$1:$A$49,0),5)</f>
        <v>5.3699999999999992</v>
      </c>
      <c r="O976" s="5">
        <f t="shared" si="63"/>
        <v>5.3699999999999992</v>
      </c>
      <c r="P976" s="11">
        <f t="shared" si="62"/>
        <v>1</v>
      </c>
      <c r="Q976" s="11"/>
      <c r="XFD976" s="35" t="s">
        <v>1942</v>
      </c>
    </row>
    <row r="977" spans="1:17 16384:16384" x14ac:dyDescent="0.25">
      <c r="A977" s="1" t="s">
        <v>1886</v>
      </c>
      <c r="B977" s="3">
        <v>44538</v>
      </c>
      <c r="C977" s="1" t="s">
        <v>1887</v>
      </c>
      <c r="D977" t="s">
        <v>67</v>
      </c>
      <c r="E977" s="13">
        <v>3</v>
      </c>
      <c r="F977" t="str">
        <f>INDEX(customer!A$1:I$1001,MATCH(Orders!C977,customer!A$1:A$1001,0),2)</f>
        <v>Clayton Kingwell</v>
      </c>
      <c r="G977" s="33" t="str">
        <f>IF(INDEX(customer!A$1:I$1001,MATCH(Orders!C977,customer!A$1:A$1001,0),3)=0,"--",INDEX(customer!A$1:I$1001,MATCH(Orders!C977,customer!A$1:A$1001,0),3))</f>
        <v>ckingwellr3@squarespace.com</v>
      </c>
      <c r="H977" t="str">
        <f>INDEX(customer!A$1:I$1001,MATCH(Orders!C977,customer!A$1:A$1001,0),7)</f>
        <v>Ireland</v>
      </c>
      <c r="I977" t="str">
        <f>INDEX(product!$A$1:$G$49,MATCH(Orders!D977,product!$A$1:$A$49,0),2)</f>
        <v>Ara</v>
      </c>
      <c r="J977" t="str">
        <f t="shared" si="60"/>
        <v>Arabica</v>
      </c>
      <c r="K977" s="11" t="str">
        <f>INDEX(product!$A$1:$G$49,MATCH(Orders!D977,product!$A$1:$A$49,0),3)</f>
        <v>D</v>
      </c>
      <c r="L977" t="str">
        <f t="shared" si="61"/>
        <v>Dark</v>
      </c>
      <c r="M977" s="4">
        <f>INDEX(product!$A$1:$G$49,MATCH(Orders!D977,product!$A$1:$A$49,0),4)</f>
        <v>0.2</v>
      </c>
      <c r="N977" s="5">
        <f>INDEX(product!$A$1:$G$49,MATCH(Orders!D977,product!$A$1:$A$49,0),5)</f>
        <v>2.9849999999999999</v>
      </c>
      <c r="O977" s="5">
        <f t="shared" si="63"/>
        <v>8.9550000000000001</v>
      </c>
      <c r="P977" s="11">
        <f t="shared" si="62"/>
        <v>1</v>
      </c>
      <c r="Q977" s="11"/>
      <c r="XFD977" s="35" t="s">
        <v>1942</v>
      </c>
    </row>
    <row r="978" spans="1:17 16384:16384" x14ac:dyDescent="0.25">
      <c r="A978" s="1" t="s">
        <v>1888</v>
      </c>
      <c r="B978" s="3">
        <v>43643</v>
      </c>
      <c r="C978" s="1" t="s">
        <v>1889</v>
      </c>
      <c r="D978" t="s">
        <v>23</v>
      </c>
      <c r="E978" s="13">
        <v>5</v>
      </c>
      <c r="F978" t="str">
        <f>INDEX(customer!A$1:I$1001,MATCH(Orders!C978,customer!A$1:A$1001,0),2)</f>
        <v>Kacy Canto</v>
      </c>
      <c r="G978" s="33" t="str">
        <f>IF(INDEX(customer!A$1:I$1001,MATCH(Orders!C978,customer!A$1:A$1001,0),3)=0,"--",INDEX(customer!A$1:I$1001,MATCH(Orders!C978,customer!A$1:A$1001,0),3))</f>
        <v>kcantor4@gmpg.org</v>
      </c>
      <c r="H978" t="str">
        <f>INDEX(customer!A$1:I$1001,MATCH(Orders!C978,customer!A$1:A$1001,0),7)</f>
        <v>United States</v>
      </c>
      <c r="I978" t="str">
        <f>INDEX(product!$A$1:$G$49,MATCH(Orders!D978,product!$A$1:$A$49,0),2)</f>
        <v>Rob</v>
      </c>
      <c r="J978" t="str">
        <f t="shared" si="60"/>
        <v>Robusta</v>
      </c>
      <c r="K978" s="11" t="str">
        <f>INDEX(product!$A$1:$G$49,MATCH(Orders!D978,product!$A$1:$A$49,0),3)</f>
        <v>L</v>
      </c>
      <c r="L978" t="str">
        <f t="shared" si="61"/>
        <v>Light</v>
      </c>
      <c r="M978" s="4">
        <f>INDEX(product!$A$1:$G$49,MATCH(Orders!D978,product!$A$1:$A$49,0),4)</f>
        <v>2.5</v>
      </c>
      <c r="N978" s="5">
        <f>INDEX(product!$A$1:$G$49,MATCH(Orders!D978,product!$A$1:$A$49,0),5)</f>
        <v>27.484999999999996</v>
      </c>
      <c r="O978" s="5">
        <f t="shared" si="63"/>
        <v>137.42499999999998</v>
      </c>
      <c r="P978" s="11">
        <f t="shared" si="62"/>
        <v>1</v>
      </c>
      <c r="Q978" s="11"/>
      <c r="XFD978" s="35" t="s">
        <v>1942</v>
      </c>
    </row>
    <row r="979" spans="1:17 16384:16384" x14ac:dyDescent="0.25">
      <c r="A979" s="1" t="s">
        <v>1890</v>
      </c>
      <c r="B979" s="3">
        <v>44026</v>
      </c>
      <c r="C979" s="1" t="s">
        <v>1891</v>
      </c>
      <c r="D979" t="s">
        <v>202</v>
      </c>
      <c r="E979" s="13">
        <v>5</v>
      </c>
      <c r="F979" t="str">
        <f>INDEX(customer!A$1:I$1001,MATCH(Orders!C979,customer!A$1:A$1001,0),2)</f>
        <v>Mab Blakemore</v>
      </c>
      <c r="G979" s="33" t="str">
        <f>IF(INDEX(customer!A$1:I$1001,MATCH(Orders!C979,customer!A$1:A$1001,0),3)=0,"--",INDEX(customer!A$1:I$1001,MATCH(Orders!C979,customer!A$1:A$1001,0),3))</f>
        <v>mblakemorer5@nsw.gov.au</v>
      </c>
      <c r="H979" t="str">
        <f>INDEX(customer!A$1:I$1001,MATCH(Orders!C979,customer!A$1:A$1001,0),7)</f>
        <v>United States</v>
      </c>
      <c r="I979" t="str">
        <f>INDEX(product!$A$1:$G$49,MATCH(Orders!D979,product!$A$1:$A$49,0),2)</f>
        <v>Rob</v>
      </c>
      <c r="J979" t="str">
        <f t="shared" si="60"/>
        <v>Robusta</v>
      </c>
      <c r="K979" s="11" t="str">
        <f>INDEX(product!$A$1:$G$49,MATCH(Orders!D979,product!$A$1:$A$49,0),3)</f>
        <v>L</v>
      </c>
      <c r="L979" t="str">
        <f t="shared" si="61"/>
        <v>Light</v>
      </c>
      <c r="M979" s="4">
        <f>INDEX(product!$A$1:$G$49,MATCH(Orders!D979,product!$A$1:$A$49,0),4)</f>
        <v>1</v>
      </c>
      <c r="N979" s="5">
        <f>INDEX(product!$A$1:$G$49,MATCH(Orders!D979,product!$A$1:$A$49,0),5)</f>
        <v>11.95</v>
      </c>
      <c r="O979" s="5">
        <f t="shared" si="63"/>
        <v>59.75</v>
      </c>
      <c r="P979" s="11">
        <f t="shared" si="62"/>
        <v>0</v>
      </c>
      <c r="Q979" s="11"/>
      <c r="XFD979" s="35" t="s">
        <v>1951</v>
      </c>
    </row>
    <row r="980" spans="1:17 16384:16384" x14ac:dyDescent="0.25">
      <c r="A980" s="1" t="s">
        <v>1892</v>
      </c>
      <c r="B980" s="3">
        <v>43913</v>
      </c>
      <c r="C980" s="1" t="s">
        <v>1883</v>
      </c>
      <c r="D980" t="s">
        <v>205</v>
      </c>
      <c r="E980" s="13">
        <v>3</v>
      </c>
      <c r="F980" t="str">
        <f>INDEX(customer!A$1:I$1001,MATCH(Orders!C980,customer!A$1:A$1001,0),2)</f>
        <v>Charlean Keave</v>
      </c>
      <c r="G980" s="33" t="str">
        <f>IF(INDEX(customer!A$1:I$1001,MATCH(Orders!C980,customer!A$1:A$1001,0),3)=0,"--",INDEX(customer!A$1:I$1001,MATCH(Orders!C980,customer!A$1:A$1001,0),3))</f>
        <v>ckeaver1@ucoz.com</v>
      </c>
      <c r="H980" t="str">
        <f>INDEX(customer!A$1:I$1001,MATCH(Orders!C980,customer!A$1:A$1001,0),7)</f>
        <v>United States</v>
      </c>
      <c r="I980" t="str">
        <f>INDEX(product!$A$1:$G$49,MATCH(Orders!D980,product!$A$1:$A$49,0),2)</f>
        <v>Ara</v>
      </c>
      <c r="J980" t="str">
        <f t="shared" si="60"/>
        <v>Arabica</v>
      </c>
      <c r="K980" s="11" t="str">
        <f>INDEX(product!$A$1:$G$49,MATCH(Orders!D980,product!$A$1:$A$49,0),3)</f>
        <v>L</v>
      </c>
      <c r="L980" t="str">
        <f t="shared" si="61"/>
        <v>Light</v>
      </c>
      <c r="M980" s="4">
        <f>INDEX(product!$A$1:$G$49,MATCH(Orders!D980,product!$A$1:$A$49,0),4)</f>
        <v>0.5</v>
      </c>
      <c r="N980" s="5">
        <f>INDEX(product!$A$1:$G$49,MATCH(Orders!D980,product!$A$1:$A$49,0),5)</f>
        <v>7.77</v>
      </c>
      <c r="O980" s="5">
        <f t="shared" si="63"/>
        <v>23.31</v>
      </c>
      <c r="P980" s="11">
        <f t="shared" si="62"/>
        <v>0</v>
      </c>
      <c r="Q980" s="11"/>
      <c r="XFD980" s="35" t="s">
        <v>1951</v>
      </c>
    </row>
    <row r="981" spans="1:17 16384:16384" x14ac:dyDescent="0.25">
      <c r="A981" s="1" t="s">
        <v>1893</v>
      </c>
      <c r="B981" s="3">
        <v>43856</v>
      </c>
      <c r="C981" s="1" t="s">
        <v>1894</v>
      </c>
      <c r="D981" t="s">
        <v>159</v>
      </c>
      <c r="E981" s="13">
        <v>2</v>
      </c>
      <c r="F981" t="str">
        <f>INDEX(customer!A$1:I$1001,MATCH(Orders!C981,customer!A$1:A$1001,0),2)</f>
        <v>Javier Causnett</v>
      </c>
      <c r="G981" s="33" t="str">
        <f>IF(INDEX(customer!A$1:I$1001,MATCH(Orders!C981,customer!A$1:A$1001,0),3)=0,"--",INDEX(customer!A$1:I$1001,MATCH(Orders!C981,customer!A$1:A$1001,0),3))</f>
        <v>--</v>
      </c>
      <c r="H981" t="str">
        <f>INDEX(customer!A$1:I$1001,MATCH(Orders!C981,customer!A$1:A$1001,0),7)</f>
        <v>United States</v>
      </c>
      <c r="I981" t="str">
        <f>INDEX(product!$A$1:$G$49,MATCH(Orders!D981,product!$A$1:$A$49,0),2)</f>
        <v>Rob</v>
      </c>
      <c r="J981" t="str">
        <f t="shared" si="60"/>
        <v>Robusta</v>
      </c>
      <c r="K981" s="11" t="str">
        <f>INDEX(product!$A$1:$G$49,MATCH(Orders!D981,product!$A$1:$A$49,0),3)</f>
        <v>D</v>
      </c>
      <c r="L981" t="str">
        <f t="shared" si="61"/>
        <v>Dark</v>
      </c>
      <c r="M981" s="4">
        <f>INDEX(product!$A$1:$G$49,MATCH(Orders!D981,product!$A$1:$A$49,0),4)</f>
        <v>0.5</v>
      </c>
      <c r="N981" s="5">
        <f>INDEX(product!$A$1:$G$49,MATCH(Orders!D981,product!$A$1:$A$49,0),5)</f>
        <v>5.3699999999999992</v>
      </c>
      <c r="O981" s="5">
        <f t="shared" si="63"/>
        <v>10.739999999999998</v>
      </c>
      <c r="P981" s="11">
        <f t="shared" si="62"/>
        <v>0</v>
      </c>
      <c r="Q981" s="11"/>
      <c r="XFD981" s="35" t="s">
        <v>1951</v>
      </c>
    </row>
    <row r="982" spans="1:17 16384:16384" x14ac:dyDescent="0.25">
      <c r="A982" s="1" t="s">
        <v>1895</v>
      </c>
      <c r="B982" s="3">
        <v>43982</v>
      </c>
      <c r="C982" s="1" t="s">
        <v>1896</v>
      </c>
      <c r="D982" t="s">
        <v>543</v>
      </c>
      <c r="E982" s="13">
        <v>6</v>
      </c>
      <c r="F982" t="str">
        <f>INDEX(customer!A$1:I$1001,MATCH(Orders!C982,customer!A$1:A$1001,0),2)</f>
        <v>Demetris Micheli</v>
      </c>
      <c r="G982" s="33" t="str">
        <f>IF(INDEX(customer!A$1:I$1001,MATCH(Orders!C982,customer!A$1:A$1001,0),3)=0,"--",INDEX(customer!A$1:I$1001,MATCH(Orders!C982,customer!A$1:A$1001,0),3))</f>
        <v>--</v>
      </c>
      <c r="H982" t="str">
        <f>INDEX(customer!A$1:I$1001,MATCH(Orders!C982,customer!A$1:A$1001,0),7)</f>
        <v>United States</v>
      </c>
      <c r="I982" t="str">
        <f>INDEX(product!$A$1:$G$49,MATCH(Orders!D982,product!$A$1:$A$49,0),2)</f>
        <v>Exc</v>
      </c>
      <c r="J982" t="str">
        <f t="shared" si="60"/>
        <v>Excelsa</v>
      </c>
      <c r="K982" s="11" t="str">
        <f>INDEX(product!$A$1:$G$49,MATCH(Orders!D982,product!$A$1:$A$49,0),3)</f>
        <v>D</v>
      </c>
      <c r="L982" t="str">
        <f t="shared" si="61"/>
        <v>Dark</v>
      </c>
      <c r="M982" s="4">
        <f>INDEX(product!$A$1:$G$49,MATCH(Orders!D982,product!$A$1:$A$49,0),4)</f>
        <v>2.5</v>
      </c>
      <c r="N982" s="5">
        <f>INDEX(product!$A$1:$G$49,MATCH(Orders!D982,product!$A$1:$A$49,0),5)</f>
        <v>27.945</v>
      </c>
      <c r="O982" s="5">
        <f t="shared" si="63"/>
        <v>167.67000000000002</v>
      </c>
      <c r="P982" s="11">
        <f t="shared" si="62"/>
        <v>1</v>
      </c>
      <c r="Q982" s="11"/>
      <c r="XFD982" s="35" t="s">
        <v>1942</v>
      </c>
    </row>
    <row r="983" spans="1:17 16384:16384" x14ac:dyDescent="0.25">
      <c r="A983" s="1" t="s">
        <v>1897</v>
      </c>
      <c r="B983" s="3">
        <v>44397</v>
      </c>
      <c r="C983" s="1" t="s">
        <v>1898</v>
      </c>
      <c r="D983" t="s">
        <v>64</v>
      </c>
      <c r="E983" s="13">
        <v>6</v>
      </c>
      <c r="F983" t="str">
        <f>INDEX(customer!A$1:I$1001,MATCH(Orders!C983,customer!A$1:A$1001,0),2)</f>
        <v>Chloette Bernardot</v>
      </c>
      <c r="G983" s="33" t="str">
        <f>IF(INDEX(customer!A$1:I$1001,MATCH(Orders!C983,customer!A$1:A$1001,0),3)=0,"--",INDEX(customer!A$1:I$1001,MATCH(Orders!C983,customer!A$1:A$1001,0),3))</f>
        <v>cbernardotr9@wix.com</v>
      </c>
      <c r="H983" t="str">
        <f>INDEX(customer!A$1:I$1001,MATCH(Orders!C983,customer!A$1:A$1001,0),7)</f>
        <v>United States</v>
      </c>
      <c r="I983" t="str">
        <f>INDEX(product!$A$1:$G$49,MATCH(Orders!D983,product!$A$1:$A$49,0),2)</f>
        <v>Exc</v>
      </c>
      <c r="J983" t="str">
        <f t="shared" si="60"/>
        <v>Excelsa</v>
      </c>
      <c r="K983" s="11" t="str">
        <f>INDEX(product!$A$1:$G$49,MATCH(Orders!D983,product!$A$1:$A$49,0),3)</f>
        <v>D</v>
      </c>
      <c r="L983" t="str">
        <f t="shared" si="61"/>
        <v>Dark</v>
      </c>
      <c r="M983" s="4">
        <f>INDEX(product!$A$1:$G$49,MATCH(Orders!D983,product!$A$1:$A$49,0),4)</f>
        <v>0.2</v>
      </c>
      <c r="N983" s="5">
        <f>INDEX(product!$A$1:$G$49,MATCH(Orders!D983,product!$A$1:$A$49,0),5)</f>
        <v>3.645</v>
      </c>
      <c r="O983" s="5">
        <f t="shared" si="63"/>
        <v>21.87</v>
      </c>
      <c r="P983" s="11">
        <f t="shared" si="62"/>
        <v>1</v>
      </c>
      <c r="Q983" s="11"/>
      <c r="XFD983" s="35" t="s">
        <v>1942</v>
      </c>
    </row>
    <row r="984" spans="1:17 16384:16384" x14ac:dyDescent="0.25">
      <c r="A984" s="1" t="s">
        <v>1899</v>
      </c>
      <c r="B984" s="3">
        <v>44785</v>
      </c>
      <c r="C984" s="1" t="s">
        <v>1900</v>
      </c>
      <c r="D984" t="s">
        <v>202</v>
      </c>
      <c r="E984" s="13">
        <v>2</v>
      </c>
      <c r="F984" t="str">
        <f>INDEX(customer!A$1:I$1001,MATCH(Orders!C984,customer!A$1:A$1001,0),2)</f>
        <v>Kim Kemery</v>
      </c>
      <c r="G984" s="33" t="str">
        <f>IF(INDEX(customer!A$1:I$1001,MATCH(Orders!C984,customer!A$1:A$1001,0),3)=0,"--",INDEX(customer!A$1:I$1001,MATCH(Orders!C984,customer!A$1:A$1001,0),3))</f>
        <v>kkemeryra@t.co</v>
      </c>
      <c r="H984" t="str">
        <f>INDEX(customer!A$1:I$1001,MATCH(Orders!C984,customer!A$1:A$1001,0),7)</f>
        <v>United States</v>
      </c>
      <c r="I984" t="str">
        <f>INDEX(product!$A$1:$G$49,MATCH(Orders!D984,product!$A$1:$A$49,0),2)</f>
        <v>Rob</v>
      </c>
      <c r="J984" t="str">
        <f t="shared" si="60"/>
        <v>Robusta</v>
      </c>
      <c r="K984" s="11" t="str">
        <f>INDEX(product!$A$1:$G$49,MATCH(Orders!D984,product!$A$1:$A$49,0),3)</f>
        <v>L</v>
      </c>
      <c r="L984" t="str">
        <f t="shared" si="61"/>
        <v>Light</v>
      </c>
      <c r="M984" s="4">
        <f>INDEX(product!$A$1:$G$49,MATCH(Orders!D984,product!$A$1:$A$49,0),4)</f>
        <v>1</v>
      </c>
      <c r="N984" s="5">
        <f>INDEX(product!$A$1:$G$49,MATCH(Orders!D984,product!$A$1:$A$49,0),5)</f>
        <v>11.95</v>
      </c>
      <c r="O984" s="5">
        <f t="shared" si="63"/>
        <v>23.9</v>
      </c>
      <c r="P984" s="11">
        <f t="shared" si="62"/>
        <v>1</v>
      </c>
      <c r="Q984" s="11"/>
      <c r="XFD984" s="35" t="s">
        <v>1942</v>
      </c>
    </row>
    <row r="985" spans="1:17 16384:16384" x14ac:dyDescent="0.25">
      <c r="A985" s="1" t="s">
        <v>1901</v>
      </c>
      <c r="B985" s="3">
        <v>43831</v>
      </c>
      <c r="C985" s="1" t="s">
        <v>1902</v>
      </c>
      <c r="D985" t="s">
        <v>57</v>
      </c>
      <c r="E985" s="13">
        <v>2</v>
      </c>
      <c r="F985" t="str">
        <f>INDEX(customer!A$1:I$1001,MATCH(Orders!C985,customer!A$1:A$1001,0),2)</f>
        <v>Fanchette Parlot</v>
      </c>
      <c r="G985" s="33" t="str">
        <f>IF(INDEX(customer!A$1:I$1001,MATCH(Orders!C985,customer!A$1:A$1001,0),3)=0,"--",INDEX(customer!A$1:I$1001,MATCH(Orders!C985,customer!A$1:A$1001,0),3))</f>
        <v>fparlotrb@forbes.com</v>
      </c>
      <c r="H985" t="str">
        <f>INDEX(customer!A$1:I$1001,MATCH(Orders!C985,customer!A$1:A$1001,0),7)</f>
        <v>United States</v>
      </c>
      <c r="I985" t="str">
        <f>INDEX(product!$A$1:$G$49,MATCH(Orders!D985,product!$A$1:$A$49,0),2)</f>
        <v>Ara</v>
      </c>
      <c r="J985" t="str">
        <f t="shared" si="60"/>
        <v>Arabica</v>
      </c>
      <c r="K985" s="11" t="str">
        <f>INDEX(product!$A$1:$G$49,MATCH(Orders!D985,product!$A$1:$A$49,0),3)</f>
        <v>M</v>
      </c>
      <c r="L985" t="str">
        <f t="shared" si="61"/>
        <v>Medium</v>
      </c>
      <c r="M985" s="4">
        <f>INDEX(product!$A$1:$G$49,MATCH(Orders!D985,product!$A$1:$A$49,0),4)</f>
        <v>0.2</v>
      </c>
      <c r="N985" s="5">
        <f>INDEX(product!$A$1:$G$49,MATCH(Orders!D985,product!$A$1:$A$49,0),5)</f>
        <v>3.375</v>
      </c>
      <c r="O985" s="5">
        <f t="shared" si="63"/>
        <v>6.75</v>
      </c>
      <c r="P985" s="11">
        <f t="shared" si="62"/>
        <v>1</v>
      </c>
      <c r="Q985" s="11"/>
      <c r="XFD985" s="35" t="s">
        <v>1942</v>
      </c>
    </row>
    <row r="986" spans="1:17 16384:16384" x14ac:dyDescent="0.25">
      <c r="A986" s="1" t="s">
        <v>1903</v>
      </c>
      <c r="B986" s="3">
        <v>44214</v>
      </c>
      <c r="C986" s="1" t="s">
        <v>1904</v>
      </c>
      <c r="D986" t="s">
        <v>125</v>
      </c>
      <c r="E986" s="13">
        <v>1</v>
      </c>
      <c r="F986" t="str">
        <f>INDEX(customer!A$1:I$1001,MATCH(Orders!C986,customer!A$1:A$1001,0),2)</f>
        <v>Ramon Cheak</v>
      </c>
      <c r="G986" s="33" t="str">
        <f>IF(INDEX(customer!A$1:I$1001,MATCH(Orders!C986,customer!A$1:A$1001,0),3)=0,"--",INDEX(customer!A$1:I$1001,MATCH(Orders!C986,customer!A$1:A$1001,0),3))</f>
        <v>rcheakrc@tripadvisor.com</v>
      </c>
      <c r="H986" t="str">
        <f>INDEX(customer!A$1:I$1001,MATCH(Orders!C986,customer!A$1:A$1001,0),7)</f>
        <v>Ireland</v>
      </c>
      <c r="I986" t="str">
        <f>INDEX(product!$A$1:$G$49,MATCH(Orders!D986,product!$A$1:$A$49,0),2)</f>
        <v>Exc</v>
      </c>
      <c r="J986" t="str">
        <f t="shared" si="60"/>
        <v>Excelsa</v>
      </c>
      <c r="K986" s="11" t="str">
        <f>INDEX(product!$A$1:$G$49,MATCH(Orders!D986,product!$A$1:$A$49,0),3)</f>
        <v>M</v>
      </c>
      <c r="L986" t="str">
        <f t="shared" si="61"/>
        <v>Medium</v>
      </c>
      <c r="M986" s="4">
        <f>INDEX(product!$A$1:$G$49,MATCH(Orders!D986,product!$A$1:$A$49,0),4)</f>
        <v>2.5</v>
      </c>
      <c r="N986" s="5">
        <f>INDEX(product!$A$1:$G$49,MATCH(Orders!D986,product!$A$1:$A$49,0),5)</f>
        <v>31.624999999999996</v>
      </c>
      <c r="O986" s="5">
        <f t="shared" si="63"/>
        <v>31.624999999999996</v>
      </c>
      <c r="P986" s="11">
        <f t="shared" si="62"/>
        <v>1</v>
      </c>
      <c r="Q986" s="11"/>
      <c r="XFD986" s="35" t="s">
        <v>1942</v>
      </c>
    </row>
    <row r="987" spans="1:17 16384:16384" x14ac:dyDescent="0.25">
      <c r="A987" s="1" t="s">
        <v>1905</v>
      </c>
      <c r="B987" s="3">
        <v>44561</v>
      </c>
      <c r="C987" s="1" t="s">
        <v>1906</v>
      </c>
      <c r="D987" t="s">
        <v>202</v>
      </c>
      <c r="E987" s="13">
        <v>4</v>
      </c>
      <c r="F987" t="str">
        <f>INDEX(customer!A$1:I$1001,MATCH(Orders!C987,customer!A$1:A$1001,0),2)</f>
        <v>Koressa O'Geneay</v>
      </c>
      <c r="G987" s="33" t="str">
        <f>IF(INDEX(customer!A$1:I$1001,MATCH(Orders!C987,customer!A$1:A$1001,0),3)=0,"--",INDEX(customer!A$1:I$1001,MATCH(Orders!C987,customer!A$1:A$1001,0),3))</f>
        <v>kogeneayrd@utexas.edu</v>
      </c>
      <c r="H987" t="str">
        <f>INDEX(customer!A$1:I$1001,MATCH(Orders!C987,customer!A$1:A$1001,0),7)</f>
        <v>United States</v>
      </c>
      <c r="I987" t="str">
        <f>INDEX(product!$A$1:$G$49,MATCH(Orders!D987,product!$A$1:$A$49,0),2)</f>
        <v>Rob</v>
      </c>
      <c r="J987" t="str">
        <f t="shared" si="60"/>
        <v>Robusta</v>
      </c>
      <c r="K987" s="11" t="str">
        <f>INDEX(product!$A$1:$G$49,MATCH(Orders!D987,product!$A$1:$A$49,0),3)</f>
        <v>L</v>
      </c>
      <c r="L987" t="str">
        <f t="shared" si="61"/>
        <v>Light</v>
      </c>
      <c r="M987" s="4">
        <f>INDEX(product!$A$1:$G$49,MATCH(Orders!D987,product!$A$1:$A$49,0),4)</f>
        <v>1</v>
      </c>
      <c r="N987" s="5">
        <f>INDEX(product!$A$1:$G$49,MATCH(Orders!D987,product!$A$1:$A$49,0),5)</f>
        <v>11.95</v>
      </c>
      <c r="O987" s="5">
        <f t="shared" si="63"/>
        <v>47.8</v>
      </c>
      <c r="P987" s="11">
        <f t="shared" si="62"/>
        <v>0</v>
      </c>
      <c r="Q987" s="11"/>
      <c r="XFD987" s="35" t="s">
        <v>1951</v>
      </c>
    </row>
    <row r="988" spans="1:17 16384:16384" x14ac:dyDescent="0.25">
      <c r="A988" s="1" t="s">
        <v>1907</v>
      </c>
      <c r="B988" s="3">
        <v>43955</v>
      </c>
      <c r="C988" s="1" t="s">
        <v>1908</v>
      </c>
      <c r="D988" t="s">
        <v>210</v>
      </c>
      <c r="E988" s="13">
        <v>1</v>
      </c>
      <c r="F988" t="str">
        <f>INDEX(customer!A$1:I$1001,MATCH(Orders!C988,customer!A$1:A$1001,0),2)</f>
        <v>Claudell Ayre</v>
      </c>
      <c r="G988" s="33" t="str">
        <f>IF(INDEX(customer!A$1:I$1001,MATCH(Orders!C988,customer!A$1:A$1001,0),3)=0,"--",INDEX(customer!A$1:I$1001,MATCH(Orders!C988,customer!A$1:A$1001,0),3))</f>
        <v>cayrere@symantec.com</v>
      </c>
      <c r="H988" t="str">
        <f>INDEX(customer!A$1:I$1001,MATCH(Orders!C988,customer!A$1:A$1001,0),7)</f>
        <v>United States</v>
      </c>
      <c r="I988" t="str">
        <f>INDEX(product!$A$1:$G$49,MATCH(Orders!D988,product!$A$1:$A$49,0),2)</f>
        <v>Lib</v>
      </c>
      <c r="J988" t="str">
        <f t="shared" si="60"/>
        <v>Liberica</v>
      </c>
      <c r="K988" s="11" t="str">
        <f>INDEX(product!$A$1:$G$49,MATCH(Orders!D988,product!$A$1:$A$49,0),3)</f>
        <v>M</v>
      </c>
      <c r="L988" t="str">
        <f t="shared" si="61"/>
        <v>Medium</v>
      </c>
      <c r="M988" s="4">
        <f>INDEX(product!$A$1:$G$49,MATCH(Orders!D988,product!$A$1:$A$49,0),4)</f>
        <v>2.5</v>
      </c>
      <c r="N988" s="5">
        <f>INDEX(product!$A$1:$G$49,MATCH(Orders!D988,product!$A$1:$A$49,0),5)</f>
        <v>33.464999999999996</v>
      </c>
      <c r="O988" s="5">
        <f t="shared" si="63"/>
        <v>33.464999999999996</v>
      </c>
      <c r="P988" s="11">
        <f t="shared" si="62"/>
        <v>0</v>
      </c>
      <c r="Q988" s="11"/>
      <c r="XFD988" s="35" t="s">
        <v>1951</v>
      </c>
    </row>
    <row r="989" spans="1:17 16384:16384" x14ac:dyDescent="0.25">
      <c r="A989" s="1" t="s">
        <v>1909</v>
      </c>
      <c r="B989" s="3">
        <v>44247</v>
      </c>
      <c r="C989" s="1" t="s">
        <v>1910</v>
      </c>
      <c r="D989" t="s">
        <v>85</v>
      </c>
      <c r="E989" s="13">
        <v>5</v>
      </c>
      <c r="F989" t="str">
        <f>INDEX(customer!A$1:I$1001,MATCH(Orders!C989,customer!A$1:A$1001,0),2)</f>
        <v>Lorianne Kyneton</v>
      </c>
      <c r="G989" s="33" t="str">
        <f>IF(INDEX(customer!A$1:I$1001,MATCH(Orders!C989,customer!A$1:A$1001,0),3)=0,"--",INDEX(customer!A$1:I$1001,MATCH(Orders!C989,customer!A$1:A$1001,0),3))</f>
        <v>lkynetonrf@macromedia.com</v>
      </c>
      <c r="H989" t="str">
        <f>INDEX(customer!A$1:I$1001,MATCH(Orders!C989,customer!A$1:A$1001,0),7)</f>
        <v>United Kingdom</v>
      </c>
      <c r="I989" t="str">
        <f>INDEX(product!$A$1:$G$49,MATCH(Orders!D989,product!$A$1:$A$49,0),2)</f>
        <v>Ara</v>
      </c>
      <c r="J989" t="str">
        <f t="shared" si="60"/>
        <v>Arabica</v>
      </c>
      <c r="K989" s="11" t="str">
        <f>INDEX(product!$A$1:$G$49,MATCH(Orders!D989,product!$A$1:$A$49,0),3)</f>
        <v>D</v>
      </c>
      <c r="L989" t="str">
        <f t="shared" si="61"/>
        <v>Dark</v>
      </c>
      <c r="M989" s="4">
        <f>INDEX(product!$A$1:$G$49,MATCH(Orders!D989,product!$A$1:$A$49,0),4)</f>
        <v>0.5</v>
      </c>
      <c r="N989" s="5">
        <f>INDEX(product!$A$1:$G$49,MATCH(Orders!D989,product!$A$1:$A$49,0),5)</f>
        <v>5.97</v>
      </c>
      <c r="O989" s="5">
        <f t="shared" si="63"/>
        <v>29.849999999999998</v>
      </c>
      <c r="P989" s="11">
        <f t="shared" si="62"/>
        <v>1</v>
      </c>
      <c r="Q989" s="11"/>
      <c r="XFD989" s="35" t="s">
        <v>1942</v>
      </c>
    </row>
    <row r="990" spans="1:17 16384:16384" x14ac:dyDescent="0.25">
      <c r="A990" s="1" t="s">
        <v>1911</v>
      </c>
      <c r="B990" s="3">
        <v>43897</v>
      </c>
      <c r="C990" s="1" t="s">
        <v>1912</v>
      </c>
      <c r="D990" t="s">
        <v>15</v>
      </c>
      <c r="E990" s="13">
        <v>3</v>
      </c>
      <c r="F990" t="str">
        <f>INDEX(customer!A$1:I$1001,MATCH(Orders!C990,customer!A$1:A$1001,0),2)</f>
        <v>Adele McFayden</v>
      </c>
      <c r="G990" s="33" t="str">
        <f>IF(INDEX(customer!A$1:I$1001,MATCH(Orders!C990,customer!A$1:A$1001,0),3)=0,"--",INDEX(customer!A$1:I$1001,MATCH(Orders!C990,customer!A$1:A$1001,0),3))</f>
        <v>--</v>
      </c>
      <c r="H990" t="str">
        <f>INDEX(customer!A$1:I$1001,MATCH(Orders!C990,customer!A$1:A$1001,0),7)</f>
        <v>United Kingdom</v>
      </c>
      <c r="I990" t="str">
        <f>INDEX(product!$A$1:$G$49,MATCH(Orders!D990,product!$A$1:$A$49,0),2)</f>
        <v>Rob</v>
      </c>
      <c r="J990" t="str">
        <f t="shared" si="60"/>
        <v>Robusta</v>
      </c>
      <c r="K990" s="11" t="str">
        <f>INDEX(product!$A$1:$G$49,MATCH(Orders!D990,product!$A$1:$A$49,0),3)</f>
        <v>M</v>
      </c>
      <c r="L990" t="str">
        <f t="shared" si="61"/>
        <v>Medium</v>
      </c>
      <c r="M990" s="4">
        <f>INDEX(product!$A$1:$G$49,MATCH(Orders!D990,product!$A$1:$A$49,0),4)</f>
        <v>1</v>
      </c>
      <c r="N990" s="5">
        <f>INDEX(product!$A$1:$G$49,MATCH(Orders!D990,product!$A$1:$A$49,0),5)</f>
        <v>9.9499999999999993</v>
      </c>
      <c r="O990" s="5">
        <f t="shared" si="63"/>
        <v>29.849999999999998</v>
      </c>
      <c r="P990" s="11">
        <f t="shared" si="62"/>
        <v>1</v>
      </c>
      <c r="Q990" s="11"/>
      <c r="XFD990" s="35" t="s">
        <v>1942</v>
      </c>
    </row>
    <row r="991" spans="1:17 16384:16384" x14ac:dyDescent="0.25">
      <c r="A991" s="1" t="s">
        <v>1913</v>
      </c>
      <c r="B991" s="3">
        <v>43560</v>
      </c>
      <c r="C991" s="1" t="s">
        <v>1914</v>
      </c>
      <c r="D991" t="s">
        <v>184</v>
      </c>
      <c r="E991" s="13">
        <v>6</v>
      </c>
      <c r="F991" t="str">
        <f>INDEX(customer!A$1:I$1001,MATCH(Orders!C991,customer!A$1:A$1001,0),2)</f>
        <v>Herta Layne</v>
      </c>
      <c r="G991" s="33" t="str">
        <f>IF(INDEX(customer!A$1:I$1001,MATCH(Orders!C991,customer!A$1:A$1001,0),3)=0,"--",INDEX(customer!A$1:I$1001,MATCH(Orders!C991,customer!A$1:A$1001,0),3))</f>
        <v>--</v>
      </c>
      <c r="H991" t="str">
        <f>INDEX(customer!A$1:I$1001,MATCH(Orders!C991,customer!A$1:A$1001,0),7)</f>
        <v>United States</v>
      </c>
      <c r="I991" t="str">
        <f>INDEX(product!$A$1:$G$49,MATCH(Orders!D991,product!$A$1:$A$49,0),2)</f>
        <v>Ara</v>
      </c>
      <c r="J991" t="str">
        <f t="shared" si="60"/>
        <v>Arabica</v>
      </c>
      <c r="K991" s="11" t="str">
        <f>INDEX(product!$A$1:$G$49,MATCH(Orders!D991,product!$A$1:$A$49,0),3)</f>
        <v>M</v>
      </c>
      <c r="L991" t="str">
        <f t="shared" si="61"/>
        <v>Medium</v>
      </c>
      <c r="M991" s="4">
        <f>INDEX(product!$A$1:$G$49,MATCH(Orders!D991,product!$A$1:$A$49,0),4)</f>
        <v>2.5</v>
      </c>
      <c r="N991" s="5">
        <f>INDEX(product!$A$1:$G$49,MATCH(Orders!D991,product!$A$1:$A$49,0),5)</f>
        <v>25.874999999999996</v>
      </c>
      <c r="O991" s="5">
        <f t="shared" si="63"/>
        <v>155.24999999999997</v>
      </c>
      <c r="P991" s="11">
        <f t="shared" si="62"/>
        <v>1</v>
      </c>
      <c r="Q991" s="11"/>
      <c r="XFD991" s="35" t="s">
        <v>1942</v>
      </c>
    </row>
    <row r="992" spans="1:17 16384:16384" x14ac:dyDescent="0.25">
      <c r="A992" s="1" t="s">
        <v>1915</v>
      </c>
      <c r="B992" s="3">
        <v>44718</v>
      </c>
      <c r="C992" s="1" t="s">
        <v>1916</v>
      </c>
      <c r="D992" t="s">
        <v>64</v>
      </c>
      <c r="E992" s="13">
        <v>5</v>
      </c>
      <c r="F992" t="str">
        <f>INDEX(customer!A$1:I$1001,MATCH(Orders!C992,customer!A$1:A$1001,0),2)</f>
        <v>Marguerite Graves</v>
      </c>
      <c r="G992" s="33" t="str">
        <f>IF(INDEX(customer!A$1:I$1001,MATCH(Orders!C992,customer!A$1:A$1001,0),3)=0,"--",INDEX(customer!A$1:I$1001,MATCH(Orders!C992,customer!A$1:A$1001,0),3))</f>
        <v>--</v>
      </c>
      <c r="H992" t="str">
        <f>INDEX(customer!A$1:I$1001,MATCH(Orders!C992,customer!A$1:A$1001,0),7)</f>
        <v>United States</v>
      </c>
      <c r="I992" t="str">
        <f>INDEX(product!$A$1:$G$49,MATCH(Orders!D992,product!$A$1:$A$49,0),2)</f>
        <v>Exc</v>
      </c>
      <c r="J992" t="str">
        <f t="shared" si="60"/>
        <v>Excelsa</v>
      </c>
      <c r="K992" s="11" t="str">
        <f>INDEX(product!$A$1:$G$49,MATCH(Orders!D992,product!$A$1:$A$49,0),3)</f>
        <v>D</v>
      </c>
      <c r="L992" t="str">
        <f t="shared" si="61"/>
        <v>Dark</v>
      </c>
      <c r="M992" s="4">
        <f>INDEX(product!$A$1:$G$49,MATCH(Orders!D992,product!$A$1:$A$49,0),4)</f>
        <v>0.2</v>
      </c>
      <c r="N992" s="5">
        <f>INDEX(product!$A$1:$G$49,MATCH(Orders!D992,product!$A$1:$A$49,0),5)</f>
        <v>3.645</v>
      </c>
      <c r="O992" s="5">
        <f t="shared" si="63"/>
        <v>18.225000000000001</v>
      </c>
      <c r="P992" s="11">
        <f t="shared" si="62"/>
        <v>0</v>
      </c>
      <c r="Q992" s="11"/>
      <c r="XFD992" s="35" t="s">
        <v>1951</v>
      </c>
    </row>
    <row r="993" spans="1:17 16384:16384" x14ac:dyDescent="0.25">
      <c r="A993" s="1" t="s">
        <v>1915</v>
      </c>
      <c r="B993" s="3">
        <v>44718</v>
      </c>
      <c r="C993" s="1" t="s">
        <v>1916</v>
      </c>
      <c r="D993" t="s">
        <v>136</v>
      </c>
      <c r="E993" s="13">
        <v>2</v>
      </c>
      <c r="F993" t="str">
        <f>INDEX(customer!A$1:I$1001,MATCH(Orders!C993,customer!A$1:A$1001,0),2)</f>
        <v>Marguerite Graves</v>
      </c>
      <c r="G993" s="33" t="str">
        <f>IF(INDEX(customer!A$1:I$1001,MATCH(Orders!C993,customer!A$1:A$1001,0),3)=0,"--",INDEX(customer!A$1:I$1001,MATCH(Orders!C993,customer!A$1:A$1001,0),3))</f>
        <v>--</v>
      </c>
      <c r="H993" t="str">
        <f>INDEX(customer!A$1:I$1001,MATCH(Orders!C993,customer!A$1:A$1001,0),7)</f>
        <v>United States</v>
      </c>
      <c r="I993" t="str">
        <f>INDEX(product!$A$1:$G$49,MATCH(Orders!D993,product!$A$1:$A$49,0),2)</f>
        <v>Lib</v>
      </c>
      <c r="J993" t="str">
        <f t="shared" si="60"/>
        <v>Liberica</v>
      </c>
      <c r="K993" s="11" t="str">
        <f>INDEX(product!$A$1:$G$49,MATCH(Orders!D993,product!$A$1:$A$49,0),3)</f>
        <v>D</v>
      </c>
      <c r="L993" t="str">
        <f t="shared" si="61"/>
        <v>Dark</v>
      </c>
      <c r="M993" s="4">
        <f>INDEX(product!$A$1:$G$49,MATCH(Orders!D993,product!$A$1:$A$49,0),4)</f>
        <v>0.5</v>
      </c>
      <c r="N993" s="5">
        <f>INDEX(product!$A$1:$G$49,MATCH(Orders!D993,product!$A$1:$A$49,0),5)</f>
        <v>7.77</v>
      </c>
      <c r="O993" s="5">
        <f t="shared" si="63"/>
        <v>15.54</v>
      </c>
      <c r="P993" s="11">
        <f t="shared" si="62"/>
        <v>0</v>
      </c>
      <c r="Q993" s="11"/>
      <c r="XFD993" s="35" t="s">
        <v>1951</v>
      </c>
    </row>
    <row r="994" spans="1:17 16384:16384" x14ac:dyDescent="0.25">
      <c r="A994" s="1" t="s">
        <v>1917</v>
      </c>
      <c r="B994" s="3">
        <v>44276</v>
      </c>
      <c r="C994" s="1" t="s">
        <v>1918</v>
      </c>
      <c r="D994" t="s">
        <v>117</v>
      </c>
      <c r="E994" s="13">
        <v>3</v>
      </c>
      <c r="F994" t="str">
        <f>INDEX(customer!A$1:I$1001,MATCH(Orders!C994,customer!A$1:A$1001,0),2)</f>
        <v>Desdemona Eye</v>
      </c>
      <c r="G994" s="33" t="str">
        <f>IF(INDEX(customer!A$1:I$1001,MATCH(Orders!C994,customer!A$1:A$1001,0),3)=0,"--",INDEX(customer!A$1:I$1001,MATCH(Orders!C994,customer!A$1:A$1001,0),3))</f>
        <v>--</v>
      </c>
      <c r="H994" t="str">
        <f>INDEX(customer!A$1:I$1001,MATCH(Orders!C994,customer!A$1:A$1001,0),7)</f>
        <v>Ireland</v>
      </c>
      <c r="I994" t="str">
        <f>INDEX(product!$A$1:$G$49,MATCH(Orders!D994,product!$A$1:$A$49,0),2)</f>
        <v>Lib</v>
      </c>
      <c r="J994" t="str">
        <f t="shared" si="60"/>
        <v>Liberica</v>
      </c>
      <c r="K994" s="11" t="str">
        <f>INDEX(product!$A$1:$G$49,MATCH(Orders!D994,product!$A$1:$A$49,0),3)</f>
        <v>L</v>
      </c>
      <c r="L994" t="str">
        <f t="shared" si="61"/>
        <v>Light</v>
      </c>
      <c r="M994" s="4">
        <f>INDEX(product!$A$1:$G$49,MATCH(Orders!D994,product!$A$1:$A$49,0),4)</f>
        <v>2.5</v>
      </c>
      <c r="N994" s="5">
        <f>INDEX(product!$A$1:$G$49,MATCH(Orders!D994,product!$A$1:$A$49,0),5)</f>
        <v>36.454999999999998</v>
      </c>
      <c r="O994" s="5">
        <f t="shared" si="63"/>
        <v>109.36499999999999</v>
      </c>
      <c r="P994" s="11">
        <f t="shared" si="62"/>
        <v>0</v>
      </c>
      <c r="Q994" s="11"/>
      <c r="XFD994" s="35" t="s">
        <v>1951</v>
      </c>
    </row>
    <row r="995" spans="1:17 16384:16384" x14ac:dyDescent="0.25">
      <c r="A995" s="1" t="s">
        <v>1919</v>
      </c>
      <c r="B995" s="3">
        <v>44549</v>
      </c>
      <c r="C995" s="1" t="s">
        <v>1920</v>
      </c>
      <c r="D995" t="s">
        <v>19</v>
      </c>
      <c r="E995" s="13">
        <v>6</v>
      </c>
      <c r="F995" t="str">
        <f>INDEX(customer!A$1:I$1001,MATCH(Orders!C995,customer!A$1:A$1001,0),2)</f>
        <v>Margarette Sterland</v>
      </c>
      <c r="G995" s="33" t="str">
        <f>IF(INDEX(customer!A$1:I$1001,MATCH(Orders!C995,customer!A$1:A$1001,0),3)=0,"--",INDEX(customer!A$1:I$1001,MATCH(Orders!C995,customer!A$1:A$1001,0),3))</f>
        <v>--</v>
      </c>
      <c r="H995" t="str">
        <f>INDEX(customer!A$1:I$1001,MATCH(Orders!C995,customer!A$1:A$1001,0),7)</f>
        <v>United States</v>
      </c>
      <c r="I995" t="str">
        <f>INDEX(product!$A$1:$G$49,MATCH(Orders!D995,product!$A$1:$A$49,0),2)</f>
        <v>Ara</v>
      </c>
      <c r="J995" t="str">
        <f t="shared" si="60"/>
        <v>Arabica</v>
      </c>
      <c r="K995" s="11" t="str">
        <f>INDEX(product!$A$1:$G$49,MATCH(Orders!D995,product!$A$1:$A$49,0),3)</f>
        <v>L</v>
      </c>
      <c r="L995" t="str">
        <f t="shared" si="61"/>
        <v>Light</v>
      </c>
      <c r="M995" s="4">
        <f>INDEX(product!$A$1:$G$49,MATCH(Orders!D995,product!$A$1:$A$49,0),4)</f>
        <v>1</v>
      </c>
      <c r="N995" s="5">
        <f>INDEX(product!$A$1:$G$49,MATCH(Orders!D995,product!$A$1:$A$49,0),5)</f>
        <v>12.95</v>
      </c>
      <c r="O995" s="5">
        <f t="shared" si="63"/>
        <v>77.699999999999989</v>
      </c>
      <c r="P995" s="11">
        <f t="shared" si="62"/>
        <v>0</v>
      </c>
      <c r="Q995" s="11"/>
      <c r="XFD995" s="35" t="s">
        <v>1951</v>
      </c>
    </row>
    <row r="996" spans="1:17 16384:16384" x14ac:dyDescent="0.25">
      <c r="A996" s="1" t="s">
        <v>1921</v>
      </c>
      <c r="B996" s="3">
        <v>44244</v>
      </c>
      <c r="C996" s="1" t="s">
        <v>1922</v>
      </c>
      <c r="D996" t="s">
        <v>67</v>
      </c>
      <c r="E996" s="13">
        <v>3</v>
      </c>
      <c r="F996" t="str">
        <f>INDEX(customer!A$1:I$1001,MATCH(Orders!C996,customer!A$1:A$1001,0),2)</f>
        <v>Catharine Scoines</v>
      </c>
      <c r="G996" s="33" t="str">
        <f>IF(INDEX(customer!A$1:I$1001,MATCH(Orders!C996,customer!A$1:A$1001,0),3)=0,"--",INDEX(customer!A$1:I$1001,MATCH(Orders!C996,customer!A$1:A$1001,0),3))</f>
        <v>--</v>
      </c>
      <c r="H996" t="str">
        <f>INDEX(customer!A$1:I$1001,MATCH(Orders!C996,customer!A$1:A$1001,0),7)</f>
        <v>Ireland</v>
      </c>
      <c r="I996" t="str">
        <f>INDEX(product!$A$1:$G$49,MATCH(Orders!D996,product!$A$1:$A$49,0),2)</f>
        <v>Ara</v>
      </c>
      <c r="J996" t="str">
        <f t="shared" si="60"/>
        <v>Arabica</v>
      </c>
      <c r="K996" s="11" t="str">
        <f>INDEX(product!$A$1:$G$49,MATCH(Orders!D996,product!$A$1:$A$49,0),3)</f>
        <v>D</v>
      </c>
      <c r="L996" t="str">
        <f t="shared" si="61"/>
        <v>Dark</v>
      </c>
      <c r="M996" s="4">
        <f>INDEX(product!$A$1:$G$49,MATCH(Orders!D996,product!$A$1:$A$49,0),4)</f>
        <v>0.2</v>
      </c>
      <c r="N996" s="5">
        <f>INDEX(product!$A$1:$G$49,MATCH(Orders!D996,product!$A$1:$A$49,0),5)</f>
        <v>2.9849999999999999</v>
      </c>
      <c r="O996" s="5">
        <f t="shared" si="63"/>
        <v>8.9550000000000001</v>
      </c>
      <c r="P996" s="11">
        <f t="shared" si="62"/>
        <v>0</v>
      </c>
      <c r="Q996" s="11"/>
      <c r="XFD996" s="35" t="s">
        <v>1951</v>
      </c>
    </row>
    <row r="997" spans="1:17 16384:16384" x14ac:dyDescent="0.25">
      <c r="A997" s="1" t="s">
        <v>1923</v>
      </c>
      <c r="B997" s="3">
        <v>43836</v>
      </c>
      <c r="C997" s="1" t="s">
        <v>1924</v>
      </c>
      <c r="D997" t="s">
        <v>23</v>
      </c>
      <c r="E997" s="13">
        <v>1</v>
      </c>
      <c r="F997" t="str">
        <f>INDEX(customer!A$1:I$1001,MATCH(Orders!C997,customer!A$1:A$1001,0),2)</f>
        <v>Jennica Tewelson</v>
      </c>
      <c r="G997" s="33" t="str">
        <f>IF(INDEX(customer!A$1:I$1001,MATCH(Orders!C997,customer!A$1:A$1001,0),3)=0,"--",INDEX(customer!A$1:I$1001,MATCH(Orders!C997,customer!A$1:A$1001,0),3))</f>
        <v>jtewelsonrn@samsung.com</v>
      </c>
      <c r="H997" t="str">
        <f>INDEX(customer!A$1:I$1001,MATCH(Orders!C997,customer!A$1:A$1001,0),7)</f>
        <v>United States</v>
      </c>
      <c r="I997" t="str">
        <f>INDEX(product!$A$1:$G$49,MATCH(Orders!D997,product!$A$1:$A$49,0),2)</f>
        <v>Rob</v>
      </c>
      <c r="J997" t="str">
        <f t="shared" si="60"/>
        <v>Robusta</v>
      </c>
      <c r="K997" s="11" t="str">
        <f>INDEX(product!$A$1:$G$49,MATCH(Orders!D997,product!$A$1:$A$49,0),3)</f>
        <v>L</v>
      </c>
      <c r="L997" t="str">
        <f t="shared" si="61"/>
        <v>Light</v>
      </c>
      <c r="M997" s="4">
        <f>INDEX(product!$A$1:$G$49,MATCH(Orders!D997,product!$A$1:$A$49,0),4)</f>
        <v>2.5</v>
      </c>
      <c r="N997" s="5">
        <f>INDEX(product!$A$1:$G$49,MATCH(Orders!D997,product!$A$1:$A$49,0),5)</f>
        <v>27.484999999999996</v>
      </c>
      <c r="O997" s="5">
        <f t="shared" si="63"/>
        <v>27.484999999999996</v>
      </c>
      <c r="P997" s="11">
        <f t="shared" si="62"/>
        <v>0</v>
      </c>
      <c r="Q997" s="11"/>
      <c r="XFD997" s="35" t="s">
        <v>1951</v>
      </c>
    </row>
    <row r="998" spans="1:17 16384:16384" x14ac:dyDescent="0.25">
      <c r="A998" s="1" t="s">
        <v>1925</v>
      </c>
      <c r="B998" s="3">
        <v>44685</v>
      </c>
      <c r="C998" s="1" t="s">
        <v>1916</v>
      </c>
      <c r="D998" t="s">
        <v>35</v>
      </c>
      <c r="E998" s="13">
        <v>5</v>
      </c>
      <c r="F998" t="str">
        <f>INDEX(customer!A$1:I$1001,MATCH(Orders!C998,customer!A$1:A$1001,0),2)</f>
        <v>Marguerite Graves</v>
      </c>
      <c r="G998" s="33" t="str">
        <f>IF(INDEX(customer!A$1:I$1001,MATCH(Orders!C998,customer!A$1:A$1001,0),3)=0,"--",INDEX(customer!A$1:I$1001,MATCH(Orders!C998,customer!A$1:A$1001,0),3))</f>
        <v>--</v>
      </c>
      <c r="H998" t="str">
        <f>INDEX(customer!A$1:I$1001,MATCH(Orders!C998,customer!A$1:A$1001,0),7)</f>
        <v>United States</v>
      </c>
      <c r="I998" t="str">
        <f>INDEX(product!$A$1:$G$49,MATCH(Orders!D998,product!$A$1:$A$49,0),2)</f>
        <v>Rob</v>
      </c>
      <c r="J998" t="str">
        <f t="shared" si="60"/>
        <v>Robusta</v>
      </c>
      <c r="K998" s="11" t="str">
        <f>INDEX(product!$A$1:$G$49,MATCH(Orders!D998,product!$A$1:$A$49,0),3)</f>
        <v>M</v>
      </c>
      <c r="L998" t="str">
        <f t="shared" si="61"/>
        <v>Medium</v>
      </c>
      <c r="M998" s="4">
        <f>INDEX(product!$A$1:$G$49,MATCH(Orders!D998,product!$A$1:$A$49,0),4)</f>
        <v>0.5</v>
      </c>
      <c r="N998" s="5">
        <f>INDEX(product!$A$1:$G$49,MATCH(Orders!D998,product!$A$1:$A$49,0),5)</f>
        <v>5.97</v>
      </c>
      <c r="O998" s="5">
        <f t="shared" si="63"/>
        <v>29.849999999999998</v>
      </c>
      <c r="P998" s="11">
        <f t="shared" si="62"/>
        <v>0</v>
      </c>
      <c r="Q998" s="11"/>
      <c r="XFD998" s="35" t="s">
        <v>1951</v>
      </c>
    </row>
    <row r="999" spans="1:17 16384:16384" x14ac:dyDescent="0.25">
      <c r="A999" s="1" t="s">
        <v>1926</v>
      </c>
      <c r="B999" s="3">
        <v>43749</v>
      </c>
      <c r="C999" s="1" t="s">
        <v>1916</v>
      </c>
      <c r="D999" t="s">
        <v>80</v>
      </c>
      <c r="E999" s="13">
        <v>4</v>
      </c>
      <c r="F999" t="str">
        <f>INDEX(customer!A$1:I$1001,MATCH(Orders!C999,customer!A$1:A$1001,0),2)</f>
        <v>Marguerite Graves</v>
      </c>
      <c r="G999" s="33" t="str">
        <f>IF(INDEX(customer!A$1:I$1001,MATCH(Orders!C999,customer!A$1:A$1001,0),3)=0,"--",INDEX(customer!A$1:I$1001,MATCH(Orders!C999,customer!A$1:A$1001,0),3))</f>
        <v>--</v>
      </c>
      <c r="H999" t="str">
        <f>INDEX(customer!A$1:I$1001,MATCH(Orders!C999,customer!A$1:A$1001,0),7)</f>
        <v>United States</v>
      </c>
      <c r="I999" t="str">
        <f>INDEX(product!$A$1:$G$49,MATCH(Orders!D999,product!$A$1:$A$49,0),2)</f>
        <v>Ara</v>
      </c>
      <c r="J999" t="str">
        <f t="shared" si="60"/>
        <v>Arabica</v>
      </c>
      <c r="K999" s="11" t="str">
        <f>INDEX(product!$A$1:$G$49,MATCH(Orders!D999,product!$A$1:$A$49,0),3)</f>
        <v>M</v>
      </c>
      <c r="L999" t="str">
        <f t="shared" si="61"/>
        <v>Medium</v>
      </c>
      <c r="M999" s="4">
        <f>INDEX(product!$A$1:$G$49,MATCH(Orders!D999,product!$A$1:$A$49,0),4)</f>
        <v>0.5</v>
      </c>
      <c r="N999" s="5">
        <f>INDEX(product!$A$1:$G$49,MATCH(Orders!D999,product!$A$1:$A$49,0),5)</f>
        <v>6.75</v>
      </c>
      <c r="O999" s="5">
        <f t="shared" si="63"/>
        <v>27</v>
      </c>
      <c r="P999" s="11">
        <f t="shared" si="62"/>
        <v>0</v>
      </c>
      <c r="Q999" s="11"/>
      <c r="XFD999" s="35" t="s">
        <v>1951</v>
      </c>
    </row>
    <row r="1000" spans="1:17 16384:16384" x14ac:dyDescent="0.25">
      <c r="A1000" s="1" t="s">
        <v>1927</v>
      </c>
      <c r="B1000" s="3">
        <v>44411</v>
      </c>
      <c r="C1000" s="1" t="s">
        <v>1928</v>
      </c>
      <c r="D1000" t="s">
        <v>40</v>
      </c>
      <c r="E1000" s="13">
        <v>1</v>
      </c>
      <c r="F1000" t="str">
        <f>INDEX(customer!A$1:I$1001,MATCH(Orders!C1000,customer!A$1:A$1001,0),2)</f>
        <v>Nicolina Jenny</v>
      </c>
      <c r="G1000" s="33" t="str">
        <f>IF(INDEX(customer!A$1:I$1001,MATCH(Orders!C1000,customer!A$1:A$1001,0),3)=0,"--",INDEX(customer!A$1:I$1001,MATCH(Orders!C1000,customer!A$1:A$1001,0),3))</f>
        <v>njennyrq@bigcartel.com</v>
      </c>
      <c r="H1000" t="str">
        <f>INDEX(customer!A$1:I$1001,MATCH(Orders!C1000,customer!A$1:A$1001,0),7)</f>
        <v>United States</v>
      </c>
      <c r="I1000" t="str">
        <f>INDEX(product!$A$1:$G$49,MATCH(Orders!D1000,product!$A$1:$A$49,0),2)</f>
        <v>Ara</v>
      </c>
      <c r="J1000" t="str">
        <f t="shared" si="60"/>
        <v>Arabica</v>
      </c>
      <c r="K1000" s="11" t="str">
        <f>INDEX(product!$A$1:$G$49,MATCH(Orders!D1000,product!$A$1:$A$49,0),3)</f>
        <v>D</v>
      </c>
      <c r="L1000" t="str">
        <f t="shared" si="61"/>
        <v>Dark</v>
      </c>
      <c r="M1000" s="4">
        <f>INDEX(product!$A$1:$G$49,MATCH(Orders!D1000,product!$A$1:$A$49,0),4)</f>
        <v>1</v>
      </c>
      <c r="N1000" s="5">
        <f>INDEX(product!$A$1:$G$49,MATCH(Orders!D1000,product!$A$1:$A$49,0),5)</f>
        <v>9.9499999999999993</v>
      </c>
      <c r="O1000" s="5">
        <f t="shared" si="63"/>
        <v>9.9499999999999993</v>
      </c>
      <c r="P1000" s="11">
        <f t="shared" si="62"/>
        <v>0</v>
      </c>
      <c r="Q1000" s="11"/>
      <c r="XFD1000" s="35" t="s">
        <v>1951</v>
      </c>
    </row>
    <row r="1001" spans="1:17 16384:16384" x14ac:dyDescent="0.25">
      <c r="A1001" s="1" t="s">
        <v>1929</v>
      </c>
      <c r="B1001" s="3">
        <v>44119</v>
      </c>
      <c r="C1001" s="1" t="s">
        <v>1930</v>
      </c>
      <c r="D1001" t="s">
        <v>77</v>
      </c>
      <c r="E1001" s="13">
        <v>3</v>
      </c>
      <c r="F1001" t="str">
        <f>INDEX(customer!A$1:I$1001,MATCH(Orders!C1001,customer!A$1:A$1001,0),2)</f>
        <v>Vidovic Antonelli</v>
      </c>
      <c r="G1001" s="33" t="str">
        <f>IF(INDEX(customer!A$1:I$1001,MATCH(Orders!C1001,customer!A$1:A$1001,0),3)=0,"--",INDEX(customer!A$1:I$1001,MATCH(Orders!C1001,customer!A$1:A$1001,0),3))</f>
        <v>--</v>
      </c>
      <c r="H1001" t="str">
        <f>INDEX(customer!A$1:I$1001,MATCH(Orders!C1001,customer!A$1:A$1001,0),7)</f>
        <v>United Kingdom</v>
      </c>
      <c r="I1001" t="str">
        <f>INDEX(product!$A$1:$G$49,MATCH(Orders!D1001,product!$A$1:$A$49,0),2)</f>
        <v>Exc</v>
      </c>
      <c r="J1001" t="str">
        <f t="shared" si="60"/>
        <v>Excelsa</v>
      </c>
      <c r="K1001" s="11" t="str">
        <f>INDEX(product!$A$1:$G$49,MATCH(Orders!D1001,product!$A$1:$A$49,0),3)</f>
        <v>M</v>
      </c>
      <c r="L1001" t="str">
        <f t="shared" si="61"/>
        <v>Medium</v>
      </c>
      <c r="M1001" s="4">
        <f>INDEX(product!$A$1:$G$49,MATCH(Orders!D1001,product!$A$1:$A$49,0),4)</f>
        <v>0.2</v>
      </c>
      <c r="N1001" s="5">
        <f>INDEX(product!$A$1:$G$49,MATCH(Orders!D1001,product!$A$1:$A$49,0),5)</f>
        <v>4.125</v>
      </c>
      <c r="O1001" s="5">
        <f t="shared" si="63"/>
        <v>12.375</v>
      </c>
      <c r="P1001" s="11">
        <f t="shared" si="62"/>
        <v>1</v>
      </c>
      <c r="Q1001" s="11"/>
      <c r="XFD1001" s="35" t="s">
        <v>1942</v>
      </c>
    </row>
    <row r="1048570" spans="25:28" x14ac:dyDescent="0.25">
      <c r="Y1048570" t="s">
        <v>6193</v>
      </c>
      <c r="Z1048570" t="s">
        <v>6199</v>
      </c>
      <c r="AA1048570" t="s">
        <v>6191</v>
      </c>
      <c r="AB1048570" t="s">
        <v>6196</v>
      </c>
    </row>
    <row r="1048571" spans="25:28" x14ac:dyDescent="0.25">
      <c r="Y1048571" t="s">
        <v>6194</v>
      </c>
      <c r="Z1048571" t="s">
        <v>6200</v>
      </c>
      <c r="AA1048571" t="str">
        <f>K6</f>
        <v>L</v>
      </c>
      <c r="AB1048571" t="s">
        <v>6197</v>
      </c>
    </row>
    <row r="1048572" spans="25:28" x14ac:dyDescent="0.25">
      <c r="Y1048572" t="s">
        <v>6189</v>
      </c>
      <c r="Z1048572" t="s">
        <v>6201</v>
      </c>
      <c r="AA1048572" t="str">
        <f>K8</f>
        <v>D</v>
      </c>
      <c r="AB1048572" t="s">
        <v>6198</v>
      </c>
    </row>
    <row r="1048573" spans="25:28" x14ac:dyDescent="0.25">
      <c r="Y1048573" t="s">
        <v>6195</v>
      </c>
      <c r="Z1048573" t="s">
        <v>6202</v>
      </c>
    </row>
  </sheetData>
  <phoneticPr fontId="2" type="noConversion"/>
  <dataValidations count="1">
    <dataValidation type="list" allowBlank="1" showInputMessage="1" showErrorMessage="1" sqref="V2:W2" xr:uid="{351806D7-DB07-4B96-B0EB-21A9707AF111}">
      <formula1>$Z$1048570:$Z$1048573</formula1>
    </dataValidation>
  </dataValidations>
  <pageMargins left="0.7" right="0.7" top="0.75" bottom="0.75" header="0.3" footer="0.3"/>
  <tableParts count="1">
    <tablePart r:id="rId1"/>
  </tableParts>
  <extLst>
    <ext xmlns:x14="http://schemas.microsoft.com/office/spreadsheetml/2009/9/main" uri="{78C0D931-6437-407d-A8EE-F0AAD7539E65}">
      <x14:conditionalFormattings>
        <x14:conditionalFormatting xmlns:xm="http://schemas.microsoft.com/office/excel/2006/main">
          <x14:cfRule type="iconSet" priority="1" id="{BAD1B45A-E8BC-4423-B0E0-D40BD7A534B1}">
            <x14:iconSet iconSet="3Symbols" showValue="0" custom="1">
              <x14:cfvo type="percent">
                <xm:f>0</xm:f>
              </x14:cfvo>
              <x14:cfvo type="num">
                <xm:f>0</xm:f>
              </x14:cfvo>
              <x14:cfvo type="num">
                <xm:f>1</xm:f>
              </x14:cfvo>
              <x14:cfIcon iconSet="NoIcons" iconId="0"/>
              <x14:cfIcon iconSet="3Symbols" iconId="0"/>
              <x14:cfIcon iconSet="3Symbols" iconId="2"/>
            </x14:iconSet>
          </x14:cfRule>
          <xm:sqref>P1:P1001</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BC167B-3C26-402F-AD46-62730FD4D870}">
  <sheetPr codeName="Sheet3">
    <tabColor theme="5" tint="-0.249977111117893"/>
  </sheetPr>
  <dimension ref="A1:AC268"/>
  <sheetViews>
    <sheetView showGridLines="0" tabSelected="1" workbookViewId="0"/>
  </sheetViews>
  <sheetFormatPr defaultRowHeight="15" x14ac:dyDescent="0.25"/>
  <cols>
    <col min="1" max="1" width="15.42578125" bestFit="1" customWidth="1"/>
    <col min="2" max="2" width="10.140625" bestFit="1" customWidth="1"/>
    <col min="3" max="3" width="16" bestFit="1" customWidth="1"/>
    <col min="4" max="4" width="10.140625" bestFit="1" customWidth="1"/>
    <col min="5" max="5" width="4.42578125" bestFit="1" customWidth="1"/>
    <col min="6" max="6" width="22.5703125" bestFit="1" customWidth="1"/>
    <col min="7" max="7" width="15.42578125" bestFit="1" customWidth="1"/>
    <col min="8" max="8" width="10.28515625" customWidth="1"/>
    <col min="9" max="9" width="11.7109375" bestFit="1" customWidth="1"/>
    <col min="10" max="10" width="14.42578125" style="19" customWidth="1"/>
    <col min="11" max="11" width="10.5703125" bestFit="1" customWidth="1"/>
    <col min="12" max="12" width="11.5703125" customWidth="1"/>
    <col min="13" max="13" width="6" bestFit="1" customWidth="1"/>
    <col min="14" max="14" width="9.7109375" bestFit="1" customWidth="1"/>
    <col min="15" max="15" width="9" bestFit="1" customWidth="1"/>
    <col min="16" max="16" width="7.28515625" bestFit="1" customWidth="1"/>
    <col min="21" max="21" width="15.42578125" bestFit="1" customWidth="1"/>
    <col min="22" max="22" width="10.7109375" bestFit="1" customWidth="1"/>
    <col min="23" max="23" width="16" bestFit="1" customWidth="1"/>
    <col min="24" max="24" width="10.140625" bestFit="1" customWidth="1"/>
    <col min="25" max="25" width="7.85546875" bestFit="1" customWidth="1"/>
    <col min="26" max="26" width="22.5703125" bestFit="1" customWidth="1"/>
    <col min="27" max="27" width="11.28515625" bestFit="1" customWidth="1"/>
    <col min="28" max="28" width="8.42578125" bestFit="1" customWidth="1"/>
    <col min="29" max="29" width="9.28515625" customWidth="1"/>
    <col min="30" max="30" width="7" bestFit="1" customWidth="1"/>
  </cols>
  <sheetData>
    <row r="1" spans="1:29" x14ac:dyDescent="0.25">
      <c r="A1" s="36" t="s">
        <v>6233</v>
      </c>
      <c r="J1"/>
    </row>
    <row r="2" spans="1:29" x14ac:dyDescent="0.25">
      <c r="D2" s="37" t="s">
        <v>6201</v>
      </c>
      <c r="E2" s="37"/>
      <c r="J2"/>
    </row>
    <row r="3" spans="1:29" x14ac:dyDescent="0.25">
      <c r="J3"/>
    </row>
    <row r="4" spans="1:29" ht="15.75" thickBot="1" x14ac:dyDescent="0.3">
      <c r="A4" s="25" t="s">
        <v>0</v>
      </c>
      <c r="B4" s="26" t="s">
        <v>6228</v>
      </c>
      <c r="C4" s="27" t="s">
        <v>2</v>
      </c>
      <c r="D4" s="27" t="s">
        <v>3</v>
      </c>
      <c r="E4" s="27" t="s">
        <v>6229</v>
      </c>
      <c r="F4" s="27" t="s">
        <v>6230</v>
      </c>
      <c r="G4" s="27" t="s">
        <v>7</v>
      </c>
      <c r="H4" s="27" t="s">
        <v>9</v>
      </c>
      <c r="I4" s="28" t="s">
        <v>12</v>
      </c>
      <c r="J4"/>
    </row>
    <row r="5" spans="1:29" ht="15.75" thickTop="1" x14ac:dyDescent="0.25">
      <c r="A5" s="14" t="str" cm="1">
        <f t="array" ref="A5:I268">_xlfn.CHOOSECOLS(_xlfn._xlws.FILTER(Table2[#All],Table2[[#All],[Coffee Type
Full Name]]=D2),1,2,3,4,5,6,8,12,14)</f>
        <v>FAA-43335-268</v>
      </c>
      <c r="B5" s="17">
        <v>44364</v>
      </c>
      <c r="C5" s="20" t="str">
        <v>21125-22134-PX</v>
      </c>
      <c r="D5" s="14" t="str">
        <v>A-L-1</v>
      </c>
      <c r="E5" s="21">
        <v>1</v>
      </c>
      <c r="F5" s="14" t="str">
        <v>Jami Redholes</v>
      </c>
      <c r="G5" s="14" t="str">
        <v>United States</v>
      </c>
      <c r="H5" s="24" t="str">
        <v>Light</v>
      </c>
      <c r="I5" s="24">
        <v>12.95</v>
      </c>
      <c r="J5"/>
      <c r="AC5" s="12"/>
    </row>
    <row r="6" spans="1:29" x14ac:dyDescent="0.25">
      <c r="A6" s="15" t="str">
        <v>BKK-47233-845</v>
      </c>
      <c r="B6" s="18">
        <v>44263</v>
      </c>
      <c r="C6" s="15" t="str">
        <v>76239-90137-UQ</v>
      </c>
      <c r="D6" s="15" t="str">
        <v>A-D-1</v>
      </c>
      <c r="E6" s="21">
        <v>4</v>
      </c>
      <c r="F6" s="15" t="str">
        <v>Ferrell Ferber</v>
      </c>
      <c r="G6" s="15" t="str">
        <v>United States</v>
      </c>
      <c r="H6" s="22" t="str">
        <v>Dark</v>
      </c>
      <c r="I6" s="22">
        <v>9.9499999999999993</v>
      </c>
      <c r="J6"/>
      <c r="AC6" s="12"/>
    </row>
    <row r="7" spans="1:29" x14ac:dyDescent="0.25">
      <c r="A7" s="15" t="str">
        <v>VAU-44387-624</v>
      </c>
      <c r="B7" s="18">
        <v>43544</v>
      </c>
      <c r="C7" s="15" t="str">
        <v>99643-51048-IQ</v>
      </c>
      <c r="D7" s="15" t="str">
        <v>A-M-0.2</v>
      </c>
      <c r="E7" s="21">
        <v>6</v>
      </c>
      <c r="F7" s="15" t="str">
        <v>Minni Alabaster</v>
      </c>
      <c r="G7" s="15" t="str">
        <v>United States</v>
      </c>
      <c r="H7" s="22" t="str">
        <v>Medium</v>
      </c>
      <c r="I7" s="22">
        <v>3.375</v>
      </c>
      <c r="AC7" s="12"/>
    </row>
    <row r="8" spans="1:29" x14ac:dyDescent="0.25">
      <c r="A8" s="15" t="str">
        <v>RDW-33155-159</v>
      </c>
      <c r="B8" s="18">
        <v>43757</v>
      </c>
      <c r="C8" s="15" t="str">
        <v>62173-15287-CU</v>
      </c>
      <c r="D8" s="15" t="str">
        <v>A-L-1</v>
      </c>
      <c r="E8" s="21">
        <v>6</v>
      </c>
      <c r="F8" s="15" t="str">
        <v>Rhianon Broxup</v>
      </c>
      <c r="G8" s="15" t="str">
        <v>United States</v>
      </c>
      <c r="H8" s="22" t="str">
        <v>Light</v>
      </c>
      <c r="I8" s="22">
        <v>12.95</v>
      </c>
      <c r="AC8" s="12"/>
    </row>
    <row r="9" spans="1:29" x14ac:dyDescent="0.25">
      <c r="A9" s="15" t="str">
        <v>IDU-25793-399</v>
      </c>
      <c r="B9" s="18">
        <v>44169</v>
      </c>
      <c r="C9" s="15" t="str">
        <v>76664-37050-DT</v>
      </c>
      <c r="D9" s="15" t="str">
        <v>A-M-0.2</v>
      </c>
      <c r="E9" s="21">
        <v>5</v>
      </c>
      <c r="F9" s="15" t="str">
        <v>Aurea Corradino</v>
      </c>
      <c r="G9" s="15" t="str">
        <v>United States</v>
      </c>
      <c r="H9" s="22" t="str">
        <v>Medium</v>
      </c>
      <c r="I9" s="22">
        <v>3.375</v>
      </c>
      <c r="AC9" s="12"/>
    </row>
    <row r="10" spans="1:29" x14ac:dyDescent="0.25">
      <c r="A10" s="15" t="str">
        <v>NUO-20013-488</v>
      </c>
      <c r="B10" s="18">
        <v>44169</v>
      </c>
      <c r="C10" s="15" t="str">
        <v>03090-88267-BQ</v>
      </c>
      <c r="D10" s="15" t="str">
        <v>A-D-0.2</v>
      </c>
      <c r="E10" s="21">
        <v>6</v>
      </c>
      <c r="F10" s="15" t="str">
        <v>Avrit Davidowsky</v>
      </c>
      <c r="G10" s="15" t="str">
        <v>United States</v>
      </c>
      <c r="H10" s="22" t="str">
        <v>Dark</v>
      </c>
      <c r="I10" s="22">
        <v>2.9849999999999999</v>
      </c>
      <c r="AC10" s="12"/>
    </row>
    <row r="11" spans="1:29" x14ac:dyDescent="0.25">
      <c r="A11" s="15" t="str">
        <v>FEO-11834-332</v>
      </c>
      <c r="B11" s="18">
        <v>44603</v>
      </c>
      <c r="C11" s="15" t="str">
        <v>95399-57205-HI</v>
      </c>
      <c r="D11" s="15" t="str">
        <v>A-D-0.2</v>
      </c>
      <c r="E11" s="21">
        <v>4</v>
      </c>
      <c r="F11" s="15" t="str">
        <v>Iorgo Kleinert</v>
      </c>
      <c r="G11" s="15" t="str">
        <v>United States</v>
      </c>
      <c r="H11" s="22" t="str">
        <v>Dark</v>
      </c>
      <c r="I11" s="22">
        <v>2.9849999999999999</v>
      </c>
      <c r="AC11" s="12"/>
    </row>
    <row r="12" spans="1:29" x14ac:dyDescent="0.25">
      <c r="A12" s="15" t="str">
        <v>TKY-71558-096</v>
      </c>
      <c r="B12" s="18">
        <v>44454</v>
      </c>
      <c r="C12" s="15" t="str">
        <v>24010-66714-HW</v>
      </c>
      <c r="D12" s="15" t="str">
        <v>A-M-1</v>
      </c>
      <c r="E12" s="21">
        <v>1</v>
      </c>
      <c r="F12" s="15" t="str">
        <v>Chrisy Blofeld</v>
      </c>
      <c r="G12" s="15" t="str">
        <v>United States</v>
      </c>
      <c r="H12" s="22" t="str">
        <v>Medium</v>
      </c>
      <c r="I12" s="22">
        <v>11.25</v>
      </c>
      <c r="AC12" s="12"/>
    </row>
    <row r="13" spans="1:29" x14ac:dyDescent="0.25">
      <c r="A13" s="15" t="str">
        <v>EVP-43500-491</v>
      </c>
      <c r="B13" s="18">
        <v>43516</v>
      </c>
      <c r="C13" s="15" t="str">
        <v>49231-44455-IC</v>
      </c>
      <c r="D13" s="15" t="str">
        <v>A-M-0.5</v>
      </c>
      <c r="E13" s="21">
        <v>4</v>
      </c>
      <c r="F13" s="15" t="str">
        <v>Selene Shales</v>
      </c>
      <c r="G13" s="15" t="str">
        <v>United States</v>
      </c>
      <c r="H13" s="22" t="str">
        <v>Medium</v>
      </c>
      <c r="I13" s="22">
        <v>6.75</v>
      </c>
      <c r="AC13" s="12"/>
    </row>
    <row r="14" spans="1:29" x14ac:dyDescent="0.25">
      <c r="A14" s="15" t="str">
        <v>WAG-26945-689</v>
      </c>
      <c r="B14" s="18">
        <v>43746</v>
      </c>
      <c r="C14" s="15" t="str">
        <v>50124-88608-EO</v>
      </c>
      <c r="D14" s="15" t="str">
        <v>A-M-0.2</v>
      </c>
      <c r="E14" s="21">
        <v>5</v>
      </c>
      <c r="F14" s="15" t="str">
        <v>Vivie Danneil</v>
      </c>
      <c r="G14" s="15" t="str">
        <v>Ireland</v>
      </c>
      <c r="H14" s="22" t="str">
        <v>Medium</v>
      </c>
      <c r="I14" s="22">
        <v>3.375</v>
      </c>
      <c r="AC14" s="12"/>
    </row>
    <row r="15" spans="1:29" x14ac:dyDescent="0.25">
      <c r="A15" s="15" t="str">
        <v>CHE-78995-767</v>
      </c>
      <c r="B15" s="18">
        <v>44775</v>
      </c>
      <c r="C15" s="15" t="str">
        <v>00888-74814-UZ</v>
      </c>
      <c r="D15" s="15" t="str">
        <v>A-D-0.5</v>
      </c>
      <c r="E15" s="21">
        <v>3</v>
      </c>
      <c r="F15" s="15" t="str">
        <v>Theresita Newbury</v>
      </c>
      <c r="G15" s="15" t="str">
        <v>Ireland</v>
      </c>
      <c r="H15" s="22" t="str">
        <v>Dark</v>
      </c>
      <c r="I15" s="22">
        <v>5.97</v>
      </c>
      <c r="AC15" s="12"/>
    </row>
    <row r="16" spans="1:29" x14ac:dyDescent="0.25">
      <c r="A16" s="15" t="str">
        <v>RYZ-14633-602</v>
      </c>
      <c r="B16" s="18">
        <v>43516</v>
      </c>
      <c r="C16" s="15" t="str">
        <v>14158-30713-OB</v>
      </c>
      <c r="D16" s="15" t="str">
        <v>A-D-1</v>
      </c>
      <c r="E16" s="21">
        <v>4</v>
      </c>
      <c r="F16" s="15" t="str">
        <v>Mozelle Calcutt</v>
      </c>
      <c r="G16" s="15" t="str">
        <v>Ireland</v>
      </c>
      <c r="H16" s="22" t="str">
        <v>Dark</v>
      </c>
      <c r="I16" s="22">
        <v>9.9499999999999993</v>
      </c>
      <c r="AC16" s="12"/>
    </row>
    <row r="17" spans="1:29" x14ac:dyDescent="0.25">
      <c r="A17" s="15" t="str">
        <v>WOQ-36015-429</v>
      </c>
      <c r="B17" s="18">
        <v>44464</v>
      </c>
      <c r="C17" s="15" t="str">
        <v>51427-89175-QJ</v>
      </c>
      <c r="D17" s="15" t="str">
        <v>A-D-0.5</v>
      </c>
      <c r="E17" s="21">
        <v>6</v>
      </c>
      <c r="F17" s="15" t="str">
        <v>Adrian Swaine</v>
      </c>
      <c r="G17" s="15" t="str">
        <v>United States</v>
      </c>
      <c r="H17" s="22" t="str">
        <v>Dark</v>
      </c>
      <c r="I17" s="22">
        <v>5.97</v>
      </c>
      <c r="AC17" s="12"/>
    </row>
    <row r="18" spans="1:29" x14ac:dyDescent="0.25">
      <c r="A18" s="15" t="str">
        <v>AMM-79521-378</v>
      </c>
      <c r="B18" s="18">
        <v>44348</v>
      </c>
      <c r="C18" s="15" t="str">
        <v>24825-51803-CQ</v>
      </c>
      <c r="D18" s="15" t="str">
        <v>A-D-0.5</v>
      </c>
      <c r="E18" s="21">
        <v>6</v>
      </c>
      <c r="F18" s="15" t="str">
        <v>Faber Eilhart</v>
      </c>
      <c r="G18" s="15" t="str">
        <v>United States</v>
      </c>
      <c r="H18" s="22" t="str">
        <v>Dark</v>
      </c>
      <c r="I18" s="22">
        <v>5.97</v>
      </c>
      <c r="AC18" s="12"/>
    </row>
    <row r="19" spans="1:29" x14ac:dyDescent="0.25">
      <c r="A19" s="15" t="str">
        <v>VMW-26889-781</v>
      </c>
      <c r="B19" s="18">
        <v>43644</v>
      </c>
      <c r="C19" s="15" t="str">
        <v>36078-91009-WU</v>
      </c>
      <c r="D19" s="15" t="str">
        <v>A-L-0.2</v>
      </c>
      <c r="E19" s="21">
        <v>2</v>
      </c>
      <c r="F19" s="15" t="str">
        <v>Arda Curley</v>
      </c>
      <c r="G19" s="15" t="str">
        <v>United States</v>
      </c>
      <c r="H19" s="22" t="str">
        <v>Light</v>
      </c>
      <c r="I19" s="22">
        <v>3.8849999999999998</v>
      </c>
      <c r="AC19" s="12"/>
    </row>
    <row r="20" spans="1:29" x14ac:dyDescent="0.25">
      <c r="A20" s="15" t="str">
        <v>DBU-81099-586</v>
      </c>
      <c r="B20" s="18">
        <v>44085</v>
      </c>
      <c r="C20" s="15" t="str">
        <v>15770-27099-GX</v>
      </c>
      <c r="D20" s="15" t="str">
        <v>A-D-2.5</v>
      </c>
      <c r="E20" s="21">
        <v>4</v>
      </c>
      <c r="F20" s="15" t="str">
        <v>Raynor McGilvary</v>
      </c>
      <c r="G20" s="15" t="str">
        <v>United States</v>
      </c>
      <c r="H20" s="22" t="str">
        <v>Dark</v>
      </c>
      <c r="I20" s="22">
        <v>22.884999999999998</v>
      </c>
      <c r="AC20" s="12"/>
    </row>
    <row r="21" spans="1:29" x14ac:dyDescent="0.25">
      <c r="A21" s="15" t="str">
        <v>PQA-54820-810</v>
      </c>
      <c r="B21" s="18">
        <v>44790</v>
      </c>
      <c r="C21" s="15" t="str">
        <v>91460-04823-BX</v>
      </c>
      <c r="D21" s="15" t="str">
        <v>A-L-1</v>
      </c>
      <c r="E21" s="21">
        <v>3</v>
      </c>
      <c r="F21" s="15" t="str">
        <v>Isis Pikett</v>
      </c>
      <c r="G21" s="15" t="str">
        <v>United States</v>
      </c>
      <c r="H21" s="22" t="str">
        <v>Light</v>
      </c>
      <c r="I21" s="22">
        <v>12.95</v>
      </c>
      <c r="AC21" s="12"/>
    </row>
    <row r="22" spans="1:29" x14ac:dyDescent="0.25">
      <c r="A22" s="15" t="str">
        <v>WYM-17686-694</v>
      </c>
      <c r="B22" s="18">
        <v>44252</v>
      </c>
      <c r="C22" s="15" t="str">
        <v>58689-55264-VK</v>
      </c>
      <c r="D22" s="15" t="str">
        <v>A-D-2.5</v>
      </c>
      <c r="E22" s="21">
        <v>5</v>
      </c>
      <c r="F22" s="15" t="str">
        <v>Correy Cottingham</v>
      </c>
      <c r="G22" s="15" t="str">
        <v>United States</v>
      </c>
      <c r="H22" s="22" t="str">
        <v>Dark</v>
      </c>
      <c r="I22" s="22">
        <v>22.884999999999998</v>
      </c>
      <c r="AC22" s="12"/>
    </row>
    <row r="23" spans="1:29" x14ac:dyDescent="0.25">
      <c r="A23" s="15" t="str">
        <v>RWR-77888-800</v>
      </c>
      <c r="B23" s="18">
        <v>43868</v>
      </c>
      <c r="C23" s="15" t="str">
        <v>69904-02729-YS</v>
      </c>
      <c r="D23" s="15" t="str">
        <v>A-M-0.5</v>
      </c>
      <c r="E23" s="21">
        <v>1</v>
      </c>
      <c r="F23" s="15" t="str">
        <v>Annadiane Dykes</v>
      </c>
      <c r="G23" s="15" t="str">
        <v>United States</v>
      </c>
      <c r="H23" s="22" t="str">
        <v>Medium</v>
      </c>
      <c r="I23" s="22">
        <v>6.75</v>
      </c>
      <c r="AC23" s="12"/>
    </row>
    <row r="24" spans="1:29" x14ac:dyDescent="0.25">
      <c r="A24" s="15" t="str">
        <v>RPJ-37787-335</v>
      </c>
      <c r="B24" s="18">
        <v>44131</v>
      </c>
      <c r="C24" s="15" t="str">
        <v>76005-95461-CI</v>
      </c>
      <c r="D24" s="15" t="str">
        <v>A-M-2.5</v>
      </c>
      <c r="E24" s="21">
        <v>3</v>
      </c>
      <c r="F24" s="15" t="str">
        <v>Aurlie McCarl</v>
      </c>
      <c r="G24" s="15" t="str">
        <v>United States</v>
      </c>
      <c r="H24" s="22" t="str">
        <v>Medium</v>
      </c>
      <c r="I24" s="22">
        <v>25.874999999999996</v>
      </c>
      <c r="AC24" s="12"/>
    </row>
    <row r="25" spans="1:29" x14ac:dyDescent="0.25">
      <c r="A25" s="15" t="str">
        <v>HVQ-64398-930</v>
      </c>
      <c r="B25" s="18">
        <v>43920</v>
      </c>
      <c r="C25" s="15" t="str">
        <v>62979-53167-ML</v>
      </c>
      <c r="D25" s="15" t="str">
        <v>A-M-0.5</v>
      </c>
      <c r="E25" s="21">
        <v>6</v>
      </c>
      <c r="F25" s="15" t="str">
        <v>Lothaire Mizzi</v>
      </c>
      <c r="G25" s="15" t="str">
        <v>United States</v>
      </c>
      <c r="H25" s="22" t="str">
        <v>Medium</v>
      </c>
      <c r="I25" s="22">
        <v>6.75</v>
      </c>
      <c r="AC25" s="12"/>
    </row>
    <row r="26" spans="1:29" x14ac:dyDescent="0.25">
      <c r="A26" s="15" t="str">
        <v>SUB-13006-125</v>
      </c>
      <c r="B26" s="18">
        <v>43572</v>
      </c>
      <c r="C26" s="15" t="str">
        <v>26103-41504-IB</v>
      </c>
      <c r="D26" s="15" t="str">
        <v>A-L-0.5</v>
      </c>
      <c r="E26" s="21">
        <v>5</v>
      </c>
      <c r="F26" s="15" t="str">
        <v>Ami Arnow</v>
      </c>
      <c r="G26" s="15" t="str">
        <v>United States</v>
      </c>
      <c r="H26" s="22" t="str">
        <v>Light</v>
      </c>
      <c r="I26" s="22">
        <v>7.77</v>
      </c>
      <c r="AC26" s="12"/>
    </row>
    <row r="27" spans="1:29" x14ac:dyDescent="0.25">
      <c r="A27" s="15" t="str">
        <v>XXJ-47000-307</v>
      </c>
      <c r="B27" s="18">
        <v>43664</v>
      </c>
      <c r="C27" s="15" t="str">
        <v>31582-23562-FM</v>
      </c>
      <c r="D27" s="15" t="str">
        <v>A-L-2.5</v>
      </c>
      <c r="E27" s="21">
        <v>3</v>
      </c>
      <c r="F27" s="15" t="str">
        <v>Jeffrey Dufaire</v>
      </c>
      <c r="G27" s="15" t="str">
        <v>United States</v>
      </c>
      <c r="H27" s="22" t="str">
        <v>Light</v>
      </c>
      <c r="I27" s="22">
        <v>29.784999999999997</v>
      </c>
      <c r="AC27" s="12"/>
    </row>
    <row r="28" spans="1:29" x14ac:dyDescent="0.25">
      <c r="A28" s="15" t="str">
        <v>XXJ-47000-307</v>
      </c>
      <c r="B28" s="18">
        <v>43664</v>
      </c>
      <c r="C28" s="15" t="str">
        <v>31582-23562-FM</v>
      </c>
      <c r="D28" s="15" t="str">
        <v>A-D-0.2</v>
      </c>
      <c r="E28" s="21">
        <v>4</v>
      </c>
      <c r="F28" s="15" t="str">
        <v>Jeffrey Dufaire</v>
      </c>
      <c r="G28" s="15" t="str">
        <v>United States</v>
      </c>
      <c r="H28" s="22" t="str">
        <v>Dark</v>
      </c>
      <c r="I28" s="22">
        <v>2.9849999999999999</v>
      </c>
      <c r="AC28" s="12"/>
    </row>
    <row r="29" spans="1:29" x14ac:dyDescent="0.25">
      <c r="A29" s="15" t="str">
        <v>ZDK-82166-357</v>
      </c>
      <c r="B29" s="18">
        <v>44289</v>
      </c>
      <c r="C29" s="15" t="str">
        <v>81431-12577-VD</v>
      </c>
      <c r="D29" s="15" t="str">
        <v>A-M-1</v>
      </c>
      <c r="E29" s="21">
        <v>3</v>
      </c>
      <c r="F29" s="15" t="str">
        <v>Beitris Keaveney</v>
      </c>
      <c r="G29" s="15" t="str">
        <v>United States</v>
      </c>
      <c r="H29" s="22" t="str">
        <v>Medium</v>
      </c>
      <c r="I29" s="22">
        <v>11.25</v>
      </c>
      <c r="AC29" s="12"/>
    </row>
    <row r="30" spans="1:29" x14ac:dyDescent="0.25">
      <c r="A30" s="15" t="str">
        <v>VMT-10030-889</v>
      </c>
      <c r="B30" s="18">
        <v>44545</v>
      </c>
      <c r="C30" s="15" t="str">
        <v>87602-55754-VN</v>
      </c>
      <c r="D30" s="15" t="str">
        <v>A-L-1</v>
      </c>
      <c r="E30" s="21">
        <v>6</v>
      </c>
      <c r="F30" s="15" t="str">
        <v>Torie Gottelier</v>
      </c>
      <c r="G30" s="15" t="str">
        <v>United States</v>
      </c>
      <c r="H30" s="22" t="str">
        <v>Light</v>
      </c>
      <c r="I30" s="22">
        <v>12.95</v>
      </c>
      <c r="AC30" s="12"/>
    </row>
    <row r="31" spans="1:29" x14ac:dyDescent="0.25">
      <c r="A31" s="15" t="str">
        <v>NHL-11063-100</v>
      </c>
      <c r="B31" s="18">
        <v>43971</v>
      </c>
      <c r="C31" s="15" t="str">
        <v>39181-35745-WH</v>
      </c>
      <c r="D31" s="15" t="str">
        <v>A-L-1</v>
      </c>
      <c r="E31" s="21">
        <v>4</v>
      </c>
      <c r="F31" s="15" t="str">
        <v>Loydie Langlais</v>
      </c>
      <c r="G31" s="15" t="str">
        <v>Ireland</v>
      </c>
      <c r="H31" s="22" t="str">
        <v>Light</v>
      </c>
      <c r="I31" s="22">
        <v>12.95</v>
      </c>
      <c r="AC31" s="12"/>
    </row>
    <row r="32" spans="1:29" x14ac:dyDescent="0.25">
      <c r="A32" s="15" t="str">
        <v>ROV-87448-086</v>
      </c>
      <c r="B32" s="18">
        <v>44137</v>
      </c>
      <c r="C32" s="15" t="str">
        <v>30381-64762-NG</v>
      </c>
      <c r="D32" s="15" t="str">
        <v>A-M-2.5</v>
      </c>
      <c r="E32" s="21">
        <v>4</v>
      </c>
      <c r="F32" s="15" t="str">
        <v>Adham Greenhead</v>
      </c>
      <c r="G32" s="15" t="str">
        <v>United States</v>
      </c>
      <c r="H32" s="22" t="str">
        <v>Medium</v>
      </c>
      <c r="I32" s="22">
        <v>25.874999999999996</v>
      </c>
      <c r="AC32" s="12"/>
    </row>
    <row r="33" spans="1:29" x14ac:dyDescent="0.25">
      <c r="A33" s="15" t="str">
        <v>ISL-11200-600</v>
      </c>
      <c r="B33" s="18">
        <v>44014</v>
      </c>
      <c r="C33" s="15" t="str">
        <v>13654-85265-IL</v>
      </c>
      <c r="D33" s="15" t="str">
        <v>A-D-0.2</v>
      </c>
      <c r="E33" s="21">
        <v>6</v>
      </c>
      <c r="F33" s="15" t="str">
        <v>Rudy Farquharson</v>
      </c>
      <c r="G33" s="15" t="str">
        <v>Ireland</v>
      </c>
      <c r="H33" s="22" t="str">
        <v>Dark</v>
      </c>
      <c r="I33" s="22">
        <v>2.9849999999999999</v>
      </c>
      <c r="AC33" s="12"/>
    </row>
    <row r="34" spans="1:29" x14ac:dyDescent="0.25">
      <c r="A34" s="15" t="str">
        <v>LBZ-75997-047</v>
      </c>
      <c r="B34" s="18">
        <v>43816</v>
      </c>
      <c r="C34" s="15" t="str">
        <v>40946-22090-FP</v>
      </c>
      <c r="D34" s="15" t="str">
        <v>A-M-2.5</v>
      </c>
      <c r="E34" s="21">
        <v>6</v>
      </c>
      <c r="F34" s="15" t="str">
        <v>Norene Magauran</v>
      </c>
      <c r="G34" s="15" t="str">
        <v>United States</v>
      </c>
      <c r="H34" s="22" t="str">
        <v>Medium</v>
      </c>
      <c r="I34" s="22">
        <v>25.874999999999996</v>
      </c>
      <c r="AC34" s="12"/>
    </row>
    <row r="35" spans="1:29" x14ac:dyDescent="0.25">
      <c r="A35" s="15" t="str">
        <v>EUH-08089-954</v>
      </c>
      <c r="B35" s="18">
        <v>44171</v>
      </c>
      <c r="C35" s="15" t="str">
        <v>29050-93691-TS</v>
      </c>
      <c r="D35" s="15" t="str">
        <v>A-D-0.2</v>
      </c>
      <c r="E35" s="21">
        <v>2</v>
      </c>
      <c r="F35" s="15" t="str">
        <v>Vicki Kirdsch</v>
      </c>
      <c r="G35" s="15" t="str">
        <v>United States</v>
      </c>
      <c r="H35" s="22" t="str">
        <v>Dark</v>
      </c>
      <c r="I35" s="22">
        <v>2.9849999999999999</v>
      </c>
      <c r="AC35" s="12"/>
    </row>
    <row r="36" spans="1:29" x14ac:dyDescent="0.25">
      <c r="A36" s="15" t="str">
        <v>BLD-12227-251</v>
      </c>
      <c r="B36" s="18">
        <v>44259</v>
      </c>
      <c r="C36" s="15" t="str">
        <v>64395-74865-WF</v>
      </c>
      <c r="D36" s="15" t="str">
        <v>A-M-0.5</v>
      </c>
      <c r="E36" s="21">
        <v>2</v>
      </c>
      <c r="F36" s="15" t="str">
        <v>Ilysa Whapple</v>
      </c>
      <c r="G36" s="15" t="str">
        <v>United States</v>
      </c>
      <c r="H36" s="22" t="str">
        <v>Medium</v>
      </c>
      <c r="I36" s="22">
        <v>6.75</v>
      </c>
      <c r="AC36" s="12"/>
    </row>
    <row r="37" spans="1:29" x14ac:dyDescent="0.25">
      <c r="A37" s="15" t="str">
        <v>OPY-30711-853</v>
      </c>
      <c r="B37" s="18">
        <v>44394</v>
      </c>
      <c r="C37" s="15" t="str">
        <v>81861-66046-SU</v>
      </c>
      <c r="D37" s="15" t="str">
        <v>A-D-0.2</v>
      </c>
      <c r="E37" s="21">
        <v>1</v>
      </c>
      <c r="F37" s="15" t="str">
        <v>Ruy Cancellieri</v>
      </c>
      <c r="G37" s="15" t="str">
        <v>Ireland</v>
      </c>
      <c r="H37" s="22" t="str">
        <v>Dark</v>
      </c>
      <c r="I37" s="22">
        <v>2.9849999999999999</v>
      </c>
      <c r="AC37" s="12"/>
    </row>
    <row r="38" spans="1:29" x14ac:dyDescent="0.25">
      <c r="A38" s="15" t="str">
        <v>FJQ-60035-234</v>
      </c>
      <c r="B38" s="18">
        <v>44291</v>
      </c>
      <c r="C38" s="15" t="str">
        <v>08847-29858-HN</v>
      </c>
      <c r="D38" s="15" t="str">
        <v>A-L-0.2</v>
      </c>
      <c r="E38" s="21">
        <v>2</v>
      </c>
      <c r="F38" s="15" t="str">
        <v>Rudiger Di Bartolomeo</v>
      </c>
      <c r="G38" s="15" t="str">
        <v>United States</v>
      </c>
      <c r="H38" s="22" t="str">
        <v>Light</v>
      </c>
      <c r="I38" s="22">
        <v>3.8849999999999998</v>
      </c>
      <c r="AC38" s="12"/>
    </row>
    <row r="39" spans="1:29" x14ac:dyDescent="0.25">
      <c r="A39" s="15" t="str">
        <v>UOA-23786-489</v>
      </c>
      <c r="B39" s="18">
        <v>43982</v>
      </c>
      <c r="C39" s="15" t="str">
        <v>90305-50099-SV</v>
      </c>
      <c r="D39" s="15" t="str">
        <v>A-M-0.5</v>
      </c>
      <c r="E39" s="21">
        <v>6</v>
      </c>
      <c r="F39" s="15" t="str">
        <v>Queenie Veel</v>
      </c>
      <c r="G39" s="15" t="str">
        <v>United States</v>
      </c>
      <c r="H39" s="22" t="str">
        <v>Medium</v>
      </c>
      <c r="I39" s="22">
        <v>6.75</v>
      </c>
      <c r="AC39" s="12"/>
    </row>
    <row r="40" spans="1:29" x14ac:dyDescent="0.25">
      <c r="A40" s="15" t="str">
        <v>NUN-48214-216</v>
      </c>
      <c r="B40" s="18">
        <v>44041</v>
      </c>
      <c r="C40" s="15" t="str">
        <v>06953-94794-FB</v>
      </c>
      <c r="D40" s="15" t="str">
        <v>A-M-0.5</v>
      </c>
      <c r="E40" s="21">
        <v>4</v>
      </c>
      <c r="F40" s="15" t="str">
        <v>Isahella Hagland</v>
      </c>
      <c r="G40" s="15" t="str">
        <v>United States</v>
      </c>
      <c r="H40" s="22" t="str">
        <v>Medium</v>
      </c>
      <c r="I40" s="22">
        <v>6.75</v>
      </c>
      <c r="AC40" s="12"/>
    </row>
    <row r="41" spans="1:29" x14ac:dyDescent="0.25">
      <c r="A41" s="15" t="str">
        <v>XIY-43041-882</v>
      </c>
      <c r="B41" s="18">
        <v>44481</v>
      </c>
      <c r="C41" s="15" t="str">
        <v>07250-63194-JO</v>
      </c>
      <c r="D41" s="15" t="str">
        <v>A-M-1</v>
      </c>
      <c r="E41" s="21">
        <v>1</v>
      </c>
      <c r="F41" s="15" t="str">
        <v>Shawnee Critchlow</v>
      </c>
      <c r="G41" s="15" t="str">
        <v>United States</v>
      </c>
      <c r="H41" s="22" t="str">
        <v>Medium</v>
      </c>
      <c r="I41" s="22">
        <v>11.25</v>
      </c>
      <c r="AC41" s="12"/>
    </row>
    <row r="42" spans="1:29" x14ac:dyDescent="0.25">
      <c r="A42" s="15" t="str">
        <v>TKL-20738-660</v>
      </c>
      <c r="B42" s="18">
        <v>44471</v>
      </c>
      <c r="C42" s="15" t="str">
        <v>47939-53158-LS</v>
      </c>
      <c r="D42" s="15" t="str">
        <v>A-L-0.2</v>
      </c>
      <c r="E42" s="21">
        <v>1</v>
      </c>
      <c r="F42" s="15" t="str">
        <v>Cordi Switsur</v>
      </c>
      <c r="G42" s="15" t="str">
        <v>United States</v>
      </c>
      <c r="H42" s="22" t="str">
        <v>Light</v>
      </c>
      <c r="I42" s="22">
        <v>3.8849999999999998</v>
      </c>
      <c r="AC42" s="12"/>
    </row>
    <row r="43" spans="1:29" x14ac:dyDescent="0.25">
      <c r="A43" s="15" t="str">
        <v>GOW-03198-575</v>
      </c>
      <c r="B43" s="18">
        <v>44268</v>
      </c>
      <c r="C43" s="15" t="str">
        <v>61513-27752-FA</v>
      </c>
      <c r="D43" s="15" t="str">
        <v>A-D-0.5</v>
      </c>
      <c r="E43" s="21">
        <v>4</v>
      </c>
      <c r="F43" s="15" t="str">
        <v>Mahala Ludwell</v>
      </c>
      <c r="G43" s="15" t="str">
        <v>United States</v>
      </c>
      <c r="H43" s="22" t="str">
        <v>Dark</v>
      </c>
      <c r="I43" s="22">
        <v>5.97</v>
      </c>
      <c r="AC43" s="12"/>
    </row>
    <row r="44" spans="1:29" x14ac:dyDescent="0.25">
      <c r="A44" s="15" t="str">
        <v>GPH-40635-105</v>
      </c>
      <c r="B44" s="18">
        <v>44026</v>
      </c>
      <c r="C44" s="15" t="str">
        <v>37397-05992-VO</v>
      </c>
      <c r="D44" s="15" t="str">
        <v>A-M-1</v>
      </c>
      <c r="E44" s="21">
        <v>1</v>
      </c>
      <c r="F44" s="15" t="str">
        <v>Hewet Synnot</v>
      </c>
      <c r="G44" s="15" t="str">
        <v>United States</v>
      </c>
      <c r="H44" s="22" t="str">
        <v>Medium</v>
      </c>
      <c r="I44" s="22">
        <v>11.25</v>
      </c>
      <c r="AC44" s="12"/>
    </row>
    <row r="45" spans="1:29" x14ac:dyDescent="0.25">
      <c r="A45" s="15" t="str">
        <v>OIL-26493-755</v>
      </c>
      <c r="B45" s="18">
        <v>44439</v>
      </c>
      <c r="C45" s="15" t="str">
        <v>19017-95853-EK</v>
      </c>
      <c r="D45" s="15" t="str">
        <v>A-M-0.5</v>
      </c>
      <c r="E45" s="21">
        <v>1</v>
      </c>
      <c r="F45" s="15" t="str">
        <v>Timofei Woofinden</v>
      </c>
      <c r="G45" s="15" t="str">
        <v>United States</v>
      </c>
      <c r="H45" s="22" t="str">
        <v>Medium</v>
      </c>
      <c r="I45" s="22">
        <v>6.75</v>
      </c>
      <c r="AC45" s="12"/>
    </row>
    <row r="46" spans="1:29" x14ac:dyDescent="0.25">
      <c r="A46" s="15" t="str">
        <v>WRP-39846-614</v>
      </c>
      <c r="B46" s="18">
        <v>44624</v>
      </c>
      <c r="C46" s="15" t="str">
        <v>47493-68564-YM</v>
      </c>
      <c r="D46" s="15" t="str">
        <v>A-L-2.5</v>
      </c>
      <c r="E46" s="21">
        <v>5</v>
      </c>
      <c r="F46" s="15" t="str">
        <v>Bidget Tremellier</v>
      </c>
      <c r="G46" s="15" t="str">
        <v>Ireland</v>
      </c>
      <c r="H46" s="22" t="str">
        <v>Light</v>
      </c>
      <c r="I46" s="22">
        <v>29.784999999999997</v>
      </c>
      <c r="AC46" s="12"/>
    </row>
    <row r="47" spans="1:29" x14ac:dyDescent="0.25">
      <c r="A47" s="15" t="str">
        <v>VTV-03546-175</v>
      </c>
      <c r="B47" s="18">
        <v>44043</v>
      </c>
      <c r="C47" s="15" t="str">
        <v>03384-62101-IY</v>
      </c>
      <c r="D47" s="15" t="str">
        <v>A-L-2.5</v>
      </c>
      <c r="E47" s="21">
        <v>5</v>
      </c>
      <c r="F47" s="15" t="str">
        <v>Osbert Robins</v>
      </c>
      <c r="G47" s="15" t="str">
        <v>United States</v>
      </c>
      <c r="H47" s="22" t="str">
        <v>Light</v>
      </c>
      <c r="I47" s="22">
        <v>29.784999999999997</v>
      </c>
      <c r="AC47" s="12"/>
    </row>
    <row r="48" spans="1:29" x14ac:dyDescent="0.25">
      <c r="A48" s="15" t="str">
        <v>ZFS-30776-804</v>
      </c>
      <c r="B48" s="18">
        <v>44232</v>
      </c>
      <c r="C48" s="15" t="str">
        <v>58638-01029-CB</v>
      </c>
      <c r="D48" s="15" t="str">
        <v>A-L-0.5</v>
      </c>
      <c r="E48" s="21">
        <v>5</v>
      </c>
      <c r="F48" s="15" t="str">
        <v>Blancha McAmish</v>
      </c>
      <c r="G48" s="15" t="str">
        <v>United States</v>
      </c>
      <c r="H48" s="22" t="str">
        <v>Light</v>
      </c>
      <c r="I48" s="22">
        <v>7.77</v>
      </c>
      <c r="AC48" s="12"/>
    </row>
    <row r="49" spans="1:29" x14ac:dyDescent="0.25">
      <c r="A49" s="15" t="str">
        <v>QUU-91729-492</v>
      </c>
      <c r="B49" s="18">
        <v>44406</v>
      </c>
      <c r="C49" s="15" t="str">
        <v>90312-11148-LA</v>
      </c>
      <c r="D49" s="15" t="str">
        <v>A-D-0.2</v>
      </c>
      <c r="E49" s="21">
        <v>4</v>
      </c>
      <c r="F49" s="15" t="str">
        <v>Lowell Keenleyside</v>
      </c>
      <c r="G49" s="15" t="str">
        <v>United States</v>
      </c>
      <c r="H49" s="22" t="str">
        <v>Dark</v>
      </c>
      <c r="I49" s="22">
        <v>2.9849999999999999</v>
      </c>
      <c r="AC49" s="12"/>
    </row>
    <row r="50" spans="1:29" x14ac:dyDescent="0.25">
      <c r="A50" s="15" t="str">
        <v>LOO-35324-159</v>
      </c>
      <c r="B50" s="18">
        <v>43970</v>
      </c>
      <c r="C50" s="15" t="str">
        <v>68412-11126-YJ</v>
      </c>
      <c r="D50" s="15" t="str">
        <v>A-L-0.2</v>
      </c>
      <c r="E50" s="21">
        <v>4</v>
      </c>
      <c r="F50" s="15" t="str">
        <v>Boyd Bett</v>
      </c>
      <c r="G50" s="15" t="str">
        <v>United States</v>
      </c>
      <c r="H50" s="22" t="str">
        <v>Light</v>
      </c>
      <c r="I50" s="22">
        <v>3.8849999999999998</v>
      </c>
      <c r="AC50" s="12"/>
    </row>
    <row r="51" spans="1:29" x14ac:dyDescent="0.25">
      <c r="A51" s="15" t="str">
        <v>VYP-89830-878</v>
      </c>
      <c r="B51" s="18">
        <v>44108</v>
      </c>
      <c r="C51" s="15" t="str">
        <v>12715-05198-QU</v>
      </c>
      <c r="D51" s="15" t="str">
        <v>A-M-2.5</v>
      </c>
      <c r="E51" s="21">
        <v>2</v>
      </c>
      <c r="F51" s="15" t="str">
        <v>Gerard Pirdy</v>
      </c>
      <c r="G51" s="15" t="str">
        <v>United States</v>
      </c>
      <c r="H51" s="22" t="str">
        <v>Medium</v>
      </c>
      <c r="I51" s="22">
        <v>25.874999999999996</v>
      </c>
      <c r="AC51" s="12"/>
    </row>
    <row r="52" spans="1:29" x14ac:dyDescent="0.25">
      <c r="A52" s="15" t="str">
        <v>NFQ-23241-793</v>
      </c>
      <c r="B52" s="18">
        <v>44115</v>
      </c>
      <c r="C52" s="15" t="str">
        <v>88446-59251-SQ</v>
      </c>
      <c r="D52" s="15" t="str">
        <v>A-M-1</v>
      </c>
      <c r="E52" s="21">
        <v>3</v>
      </c>
      <c r="F52" s="15" t="str">
        <v>Quinton Fouracres</v>
      </c>
      <c r="G52" s="15" t="str">
        <v>United States</v>
      </c>
      <c r="H52" s="22" t="str">
        <v>Medium</v>
      </c>
      <c r="I52" s="22">
        <v>11.25</v>
      </c>
      <c r="AC52" s="12"/>
    </row>
    <row r="53" spans="1:29" x14ac:dyDescent="0.25">
      <c r="A53" s="15" t="str">
        <v>NKW-24945-846</v>
      </c>
      <c r="B53" s="18">
        <v>44473</v>
      </c>
      <c r="C53" s="15" t="str">
        <v>75977-30364-AY</v>
      </c>
      <c r="D53" s="15" t="str">
        <v>A-D-2.5</v>
      </c>
      <c r="E53" s="21">
        <v>5</v>
      </c>
      <c r="F53" s="15" t="str">
        <v>Jocko Pray</v>
      </c>
      <c r="G53" s="15" t="str">
        <v>United States</v>
      </c>
      <c r="H53" s="22" t="str">
        <v>Dark</v>
      </c>
      <c r="I53" s="22">
        <v>22.884999999999998</v>
      </c>
      <c r="AC53" s="12"/>
    </row>
    <row r="54" spans="1:29" x14ac:dyDescent="0.25">
      <c r="A54" s="15" t="str">
        <v>VKA-82720-513</v>
      </c>
      <c r="B54" s="18">
        <v>43640</v>
      </c>
      <c r="C54" s="15" t="str">
        <v>12299-30914-NG</v>
      </c>
      <c r="D54" s="15" t="str">
        <v>A-M-2.5</v>
      </c>
      <c r="E54" s="21">
        <v>6</v>
      </c>
      <c r="F54" s="15" t="str">
        <v>Grete Holborn</v>
      </c>
      <c r="G54" s="15" t="str">
        <v>United States</v>
      </c>
      <c r="H54" s="22" t="str">
        <v>Medium</v>
      </c>
      <c r="I54" s="22">
        <v>25.874999999999996</v>
      </c>
      <c r="AC54" s="12"/>
    </row>
    <row r="55" spans="1:29" x14ac:dyDescent="0.25">
      <c r="A55" s="15" t="str">
        <v>THA-60599-417</v>
      </c>
      <c r="B55" s="18">
        <v>43764</v>
      </c>
      <c r="C55" s="15" t="str">
        <v>59971-35626-YJ</v>
      </c>
      <c r="D55" s="15" t="str">
        <v>A-M-2.5</v>
      </c>
      <c r="E55" s="21">
        <v>3</v>
      </c>
      <c r="F55" s="15" t="str">
        <v>Fielding Keinrat</v>
      </c>
      <c r="G55" s="15" t="str">
        <v>United States</v>
      </c>
      <c r="H55" s="22" t="str">
        <v>Medium</v>
      </c>
      <c r="I55" s="22">
        <v>25.874999999999996</v>
      </c>
      <c r="AC55" s="12"/>
    </row>
    <row r="56" spans="1:29" x14ac:dyDescent="0.25">
      <c r="A56" s="15" t="str">
        <v>ENQ-42923-176</v>
      </c>
      <c r="B56" s="18">
        <v>44207</v>
      </c>
      <c r="C56" s="15" t="str">
        <v>56248-75861-JX</v>
      </c>
      <c r="D56" s="15" t="str">
        <v>A-L-0.5</v>
      </c>
      <c r="E56" s="21">
        <v>3</v>
      </c>
      <c r="F56" s="15" t="str">
        <v>Leontine Rubrow</v>
      </c>
      <c r="G56" s="15" t="str">
        <v>United States</v>
      </c>
      <c r="H56" s="22" t="str">
        <v>Light</v>
      </c>
      <c r="I56" s="22">
        <v>7.77</v>
      </c>
      <c r="AC56" s="12"/>
    </row>
    <row r="57" spans="1:29" x14ac:dyDescent="0.25">
      <c r="A57" s="15" t="str">
        <v>ABO-29054-365</v>
      </c>
      <c r="B57" s="18">
        <v>43484</v>
      </c>
      <c r="C57" s="15" t="str">
        <v>00256-19905-YG</v>
      </c>
      <c r="D57" s="15" t="str">
        <v>A-M-0.5</v>
      </c>
      <c r="E57" s="21">
        <v>6</v>
      </c>
      <c r="F57" s="15" t="str">
        <v>Stanislaus Valsler</v>
      </c>
      <c r="G57" s="15" t="str">
        <v>Ireland</v>
      </c>
      <c r="H57" s="22" t="str">
        <v>Medium</v>
      </c>
      <c r="I57" s="22">
        <v>6.75</v>
      </c>
      <c r="AC57" s="12"/>
    </row>
    <row r="58" spans="1:29" x14ac:dyDescent="0.25">
      <c r="A58" s="15" t="str">
        <v>FMT-94584-786</v>
      </c>
      <c r="B58" s="18">
        <v>43746</v>
      </c>
      <c r="C58" s="15" t="str">
        <v>86504-96610-BH</v>
      </c>
      <c r="D58" s="15" t="str">
        <v>A-L-1</v>
      </c>
      <c r="E58" s="21">
        <v>2</v>
      </c>
      <c r="F58" s="15" t="str">
        <v>Katerina Melloi</v>
      </c>
      <c r="G58" s="15" t="str">
        <v>United States</v>
      </c>
      <c r="H58" s="22" t="str">
        <v>Light</v>
      </c>
      <c r="I58" s="22">
        <v>12.95</v>
      </c>
      <c r="AC58" s="12"/>
    </row>
    <row r="59" spans="1:29" x14ac:dyDescent="0.25">
      <c r="A59" s="15" t="str">
        <v>NWT-78222-575</v>
      </c>
      <c r="B59" s="18">
        <v>43830</v>
      </c>
      <c r="C59" s="15" t="str">
        <v>75986-98864-EZ</v>
      </c>
      <c r="D59" s="15" t="str">
        <v>A-D-0.2</v>
      </c>
      <c r="E59" s="21">
        <v>1</v>
      </c>
      <c r="F59" s="15" t="str">
        <v>Tiffany Scardafield</v>
      </c>
      <c r="G59" s="15" t="str">
        <v>Ireland</v>
      </c>
      <c r="H59" s="22" t="str">
        <v>Dark</v>
      </c>
      <c r="I59" s="22">
        <v>2.9849999999999999</v>
      </c>
      <c r="AC59" s="12"/>
    </row>
    <row r="60" spans="1:29" x14ac:dyDescent="0.25">
      <c r="A60" s="15" t="str">
        <v>EOI-02511-919</v>
      </c>
      <c r="B60" s="18">
        <v>43910</v>
      </c>
      <c r="C60" s="15" t="str">
        <v>66776-88682-RG</v>
      </c>
      <c r="D60" s="15" t="str">
        <v>A-D-0.5</v>
      </c>
      <c r="E60" s="21">
        <v>5</v>
      </c>
      <c r="F60" s="15" t="str">
        <v>Abrahan Mussen</v>
      </c>
      <c r="G60" s="15" t="str">
        <v>United States</v>
      </c>
      <c r="H60" s="22" t="str">
        <v>Dark</v>
      </c>
      <c r="I60" s="22">
        <v>5.97</v>
      </c>
      <c r="AC60" s="12"/>
    </row>
    <row r="61" spans="1:29" x14ac:dyDescent="0.25">
      <c r="A61" s="15" t="str">
        <v>QRA-73277-814</v>
      </c>
      <c r="B61" s="18">
        <v>44397</v>
      </c>
      <c r="C61" s="15" t="str">
        <v>80310-92912-JA</v>
      </c>
      <c r="D61" s="15" t="str">
        <v>A-L-0.5</v>
      </c>
      <c r="E61" s="21">
        <v>4</v>
      </c>
      <c r="F61" s="15" t="str">
        <v>Isa Blazewicz</v>
      </c>
      <c r="G61" s="15" t="str">
        <v>United States</v>
      </c>
      <c r="H61" s="22" t="str">
        <v>Light</v>
      </c>
      <c r="I61" s="22">
        <v>7.77</v>
      </c>
      <c r="AC61" s="12"/>
    </row>
    <row r="62" spans="1:29" x14ac:dyDescent="0.25">
      <c r="A62" s="15" t="str">
        <v>HXL-22497-359</v>
      </c>
      <c r="B62" s="18">
        <v>43683</v>
      </c>
      <c r="C62" s="15" t="str">
        <v>64875-71224-UI</v>
      </c>
      <c r="D62" s="15" t="str">
        <v>A-L-1</v>
      </c>
      <c r="E62" s="21">
        <v>3</v>
      </c>
      <c r="F62" s="15" t="str">
        <v>Marlena Howsden</v>
      </c>
      <c r="G62" s="15" t="str">
        <v>United States</v>
      </c>
      <c r="H62" s="22" t="str">
        <v>Light</v>
      </c>
      <c r="I62" s="22">
        <v>12.95</v>
      </c>
      <c r="AC62" s="12"/>
    </row>
    <row r="63" spans="1:29" x14ac:dyDescent="0.25">
      <c r="A63" s="15" t="str">
        <v>OOU-61343-455</v>
      </c>
      <c r="B63" s="18">
        <v>44211</v>
      </c>
      <c r="C63" s="15" t="str">
        <v>90123-70970-NY</v>
      </c>
      <c r="D63" s="15" t="str">
        <v>A-M-1</v>
      </c>
      <c r="E63" s="21">
        <v>2</v>
      </c>
      <c r="F63" s="15" t="str">
        <v>Nertie Poolman</v>
      </c>
      <c r="G63" s="15" t="str">
        <v>United States</v>
      </c>
      <c r="H63" s="22" t="str">
        <v>Medium</v>
      </c>
      <c r="I63" s="22">
        <v>11.25</v>
      </c>
      <c r="AC63" s="12"/>
    </row>
    <row r="64" spans="1:29" x14ac:dyDescent="0.25">
      <c r="A64" s="15" t="str">
        <v>RMA-08327-369</v>
      </c>
      <c r="B64" s="18">
        <v>44207</v>
      </c>
      <c r="C64" s="15" t="str">
        <v>93809-05424-MG</v>
      </c>
      <c r="D64" s="15" t="str">
        <v>A-M-0.5</v>
      </c>
      <c r="E64" s="21">
        <v>6</v>
      </c>
      <c r="F64" s="15" t="str">
        <v>Orbadiah Duny</v>
      </c>
      <c r="G64" s="15" t="str">
        <v>United States</v>
      </c>
      <c r="H64" s="22" t="str">
        <v>Medium</v>
      </c>
      <c r="I64" s="22">
        <v>6.75</v>
      </c>
      <c r="AC64" s="12"/>
    </row>
    <row r="65" spans="1:29" x14ac:dyDescent="0.25">
      <c r="A65" s="15" t="str">
        <v>AUP-10128-606</v>
      </c>
      <c r="B65" s="18">
        <v>44105</v>
      </c>
      <c r="C65" s="15" t="str">
        <v>54387-64897-XC</v>
      </c>
      <c r="D65" s="15" t="str">
        <v>A-M-0.5</v>
      </c>
      <c r="E65" s="21">
        <v>1</v>
      </c>
      <c r="F65" s="15" t="str">
        <v>Fransisco Malecky</v>
      </c>
      <c r="G65" s="15" t="str">
        <v>United Kingdom</v>
      </c>
      <c r="H65" s="22" t="str">
        <v>Medium</v>
      </c>
      <c r="I65" s="22">
        <v>6.75</v>
      </c>
      <c r="AC65" s="12"/>
    </row>
    <row r="66" spans="1:29" x14ac:dyDescent="0.25">
      <c r="A66" s="15" t="str">
        <v>LBC-45686-819</v>
      </c>
      <c r="B66" s="18">
        <v>44317</v>
      </c>
      <c r="C66" s="15" t="str">
        <v>98573-41811-EQ</v>
      </c>
      <c r="D66" s="15" t="str">
        <v>A-M-1</v>
      </c>
      <c r="E66" s="21">
        <v>5</v>
      </c>
      <c r="F66" s="15" t="str">
        <v>Rem Furman</v>
      </c>
      <c r="G66" s="15" t="str">
        <v>Ireland</v>
      </c>
      <c r="H66" s="22" t="str">
        <v>Medium</v>
      </c>
      <c r="I66" s="22">
        <v>11.25</v>
      </c>
      <c r="AC66" s="12"/>
    </row>
    <row r="67" spans="1:29" x14ac:dyDescent="0.25">
      <c r="A67" s="15" t="str">
        <v>VFZ-91673-181</v>
      </c>
      <c r="B67" s="18">
        <v>44513</v>
      </c>
      <c r="C67" s="15" t="str">
        <v>10225-91535-AI</v>
      </c>
      <c r="D67" s="15" t="str">
        <v>A-L-1</v>
      </c>
      <c r="E67" s="21">
        <v>6</v>
      </c>
      <c r="F67" s="15" t="str">
        <v>Lenka Rushmer</v>
      </c>
      <c r="G67" s="15" t="str">
        <v>United States</v>
      </c>
      <c r="H67" s="22" t="str">
        <v>Light</v>
      </c>
      <c r="I67" s="22">
        <v>12.95</v>
      </c>
      <c r="AC67" s="12"/>
    </row>
    <row r="68" spans="1:29" x14ac:dyDescent="0.25">
      <c r="A68" s="15" t="str">
        <v>REH-56504-397</v>
      </c>
      <c r="B68" s="18">
        <v>43887</v>
      </c>
      <c r="C68" s="15" t="str">
        <v>90961-35603-RP</v>
      </c>
      <c r="D68" s="15" t="str">
        <v>A-M-2.5</v>
      </c>
      <c r="E68" s="21">
        <v>5</v>
      </c>
      <c r="F68" s="15" t="str">
        <v>Anabelle Hutchens</v>
      </c>
      <c r="G68" s="15" t="str">
        <v>United States</v>
      </c>
      <c r="H68" s="22" t="str">
        <v>Medium</v>
      </c>
      <c r="I68" s="22">
        <v>25.874999999999996</v>
      </c>
      <c r="AC68" s="12"/>
    </row>
    <row r="69" spans="1:29" x14ac:dyDescent="0.25">
      <c r="A69" s="15" t="str">
        <v>BPT-83989-157</v>
      </c>
      <c r="B69" s="18">
        <v>44496</v>
      </c>
      <c r="C69" s="15" t="str">
        <v>84269-49816-ML</v>
      </c>
      <c r="D69" s="15" t="str">
        <v>A-M-2.5</v>
      </c>
      <c r="E69" s="21">
        <v>2</v>
      </c>
      <c r="F69" s="15" t="str">
        <v>Portie Cutchie</v>
      </c>
      <c r="G69" s="15" t="str">
        <v>United States</v>
      </c>
      <c r="H69" s="22" t="str">
        <v>Medium</v>
      </c>
      <c r="I69" s="22">
        <v>25.874999999999996</v>
      </c>
      <c r="AC69" s="12"/>
    </row>
    <row r="70" spans="1:29" x14ac:dyDescent="0.25">
      <c r="A70" s="15" t="str">
        <v>SGI-48226-857</v>
      </c>
      <c r="B70" s="18">
        <v>43993</v>
      </c>
      <c r="C70" s="15" t="str">
        <v>84033-80762-EQ</v>
      </c>
      <c r="D70" s="15" t="str">
        <v>A-M-2.5</v>
      </c>
      <c r="E70" s="21">
        <v>6</v>
      </c>
      <c r="F70" s="15" t="str">
        <v>Codi Littrell</v>
      </c>
      <c r="G70" s="15" t="str">
        <v>United States</v>
      </c>
      <c r="H70" s="22" t="str">
        <v>Medium</v>
      </c>
      <c r="I70" s="22">
        <v>25.874999999999996</v>
      </c>
      <c r="AC70" s="12"/>
    </row>
    <row r="71" spans="1:29" x14ac:dyDescent="0.25">
      <c r="A71" s="15" t="str">
        <v>YJU-84377-606</v>
      </c>
      <c r="B71" s="18">
        <v>44019</v>
      </c>
      <c r="C71" s="15" t="str">
        <v>20259-47723-AC</v>
      </c>
      <c r="D71" s="15" t="str">
        <v>A-D-1</v>
      </c>
      <c r="E71" s="21">
        <v>1</v>
      </c>
      <c r="F71" s="15" t="str">
        <v>Lyn Entwistle</v>
      </c>
      <c r="G71" s="15" t="str">
        <v>United States</v>
      </c>
      <c r="H71" s="22" t="str">
        <v>Dark</v>
      </c>
      <c r="I71" s="22">
        <v>9.9499999999999993</v>
      </c>
      <c r="AC71" s="12"/>
    </row>
    <row r="72" spans="1:29" x14ac:dyDescent="0.25">
      <c r="A72" s="15" t="str">
        <v>IOM-51636-823</v>
      </c>
      <c r="B72" s="18">
        <v>44779</v>
      </c>
      <c r="C72" s="15" t="str">
        <v>04609-95151-XH</v>
      </c>
      <c r="D72" s="15" t="str">
        <v>A-D-1</v>
      </c>
      <c r="E72" s="21">
        <v>3</v>
      </c>
      <c r="F72" s="15" t="str">
        <v>Devy Bulbrook</v>
      </c>
      <c r="G72" s="15" t="str">
        <v>United States</v>
      </c>
      <c r="H72" s="22" t="str">
        <v>Dark</v>
      </c>
      <c r="I72" s="22">
        <v>9.9499999999999993</v>
      </c>
      <c r="AC72" s="12"/>
    </row>
    <row r="73" spans="1:29" x14ac:dyDescent="0.25">
      <c r="A73" s="15" t="str">
        <v>KIX-93248-135</v>
      </c>
      <c r="B73" s="18">
        <v>43872</v>
      </c>
      <c r="C73" s="15" t="str">
        <v>36605-83052-WB</v>
      </c>
      <c r="D73" s="15" t="str">
        <v>A-D-0.5</v>
      </c>
      <c r="E73" s="21">
        <v>1</v>
      </c>
      <c r="F73" s="15" t="str">
        <v>Violette Hellmore</v>
      </c>
      <c r="G73" s="15" t="str">
        <v>United States</v>
      </c>
      <c r="H73" s="22" t="str">
        <v>Dark</v>
      </c>
      <c r="I73" s="22">
        <v>5.97</v>
      </c>
      <c r="AC73" s="12"/>
    </row>
    <row r="74" spans="1:29" x14ac:dyDescent="0.25">
      <c r="A74" s="15" t="str">
        <v>QTR-19001-114</v>
      </c>
      <c r="B74" s="18">
        <v>43790</v>
      </c>
      <c r="C74" s="15" t="str">
        <v>01035-70465-UO</v>
      </c>
      <c r="D74" s="15" t="str">
        <v>A-D-1</v>
      </c>
      <c r="E74" s="21">
        <v>2</v>
      </c>
      <c r="F74" s="15" t="str">
        <v>Anselma Attwater</v>
      </c>
      <c r="G74" s="15" t="str">
        <v>United States</v>
      </c>
      <c r="H74" s="22" t="str">
        <v>Dark</v>
      </c>
      <c r="I74" s="22">
        <v>9.9499999999999993</v>
      </c>
      <c r="AC74" s="12"/>
    </row>
    <row r="75" spans="1:29" x14ac:dyDescent="0.25">
      <c r="A75" s="15" t="str">
        <v>WBK-62297-910</v>
      </c>
      <c r="B75" s="18">
        <v>44333</v>
      </c>
      <c r="C75" s="15" t="str">
        <v>25514-23938-IQ</v>
      </c>
      <c r="D75" s="15" t="str">
        <v>A-D-0.2</v>
      </c>
      <c r="E75" s="21">
        <v>2</v>
      </c>
      <c r="F75" s="15" t="str">
        <v>Monica Fearon</v>
      </c>
      <c r="G75" s="15" t="str">
        <v>United States</v>
      </c>
      <c r="H75" s="22" t="str">
        <v>Dark</v>
      </c>
      <c r="I75" s="22">
        <v>2.9849999999999999</v>
      </c>
      <c r="AC75" s="12"/>
    </row>
    <row r="76" spans="1:29" x14ac:dyDescent="0.25">
      <c r="A76" s="15" t="str">
        <v>ESR-66651-814</v>
      </c>
      <c r="B76" s="18">
        <v>43971</v>
      </c>
      <c r="C76" s="15" t="str">
        <v>76624-72205-CK</v>
      </c>
      <c r="D76" s="15" t="str">
        <v>A-D-0.2</v>
      </c>
      <c r="E76" s="21">
        <v>4</v>
      </c>
      <c r="F76" s="15" t="str">
        <v>Jasper Sisneros</v>
      </c>
      <c r="G76" s="15" t="str">
        <v>United States</v>
      </c>
      <c r="H76" s="22" t="str">
        <v>Dark</v>
      </c>
      <c r="I76" s="22">
        <v>2.9849999999999999</v>
      </c>
      <c r="AC76" s="12"/>
    </row>
    <row r="77" spans="1:29" x14ac:dyDescent="0.25">
      <c r="A77" s="15" t="str">
        <v>MDC-03318-645</v>
      </c>
      <c r="B77" s="18">
        <v>44681</v>
      </c>
      <c r="C77" s="15" t="str">
        <v>43974-44760-QI</v>
      </c>
      <c r="D77" s="15" t="str">
        <v>A-L-0.2</v>
      </c>
      <c r="E77" s="21">
        <v>2</v>
      </c>
      <c r="F77" s="15" t="str">
        <v>Warner Maddox</v>
      </c>
      <c r="G77" s="15" t="str">
        <v>United States</v>
      </c>
      <c r="H77" s="22" t="str">
        <v>Light</v>
      </c>
      <c r="I77" s="22">
        <v>3.8849999999999998</v>
      </c>
      <c r="AC77" s="12"/>
    </row>
    <row r="78" spans="1:29" x14ac:dyDescent="0.25">
      <c r="A78" s="15" t="str">
        <v>SFF-86059-407</v>
      </c>
      <c r="B78" s="18">
        <v>43985</v>
      </c>
      <c r="C78" s="15" t="str">
        <v>30585-48726-BK</v>
      </c>
      <c r="D78" s="15" t="str">
        <v>A-M-2.5</v>
      </c>
      <c r="E78" s="21">
        <v>1</v>
      </c>
      <c r="F78" s="15" t="str">
        <v>Donnie Hedlestone</v>
      </c>
      <c r="G78" s="15" t="str">
        <v>United States</v>
      </c>
      <c r="H78" s="22" t="str">
        <v>Medium</v>
      </c>
      <c r="I78" s="22">
        <v>25.874999999999996</v>
      </c>
      <c r="AC78" s="12"/>
    </row>
    <row r="79" spans="1:29" x14ac:dyDescent="0.25">
      <c r="A79" s="15" t="str">
        <v>XWD-18933-006</v>
      </c>
      <c r="B79" s="18">
        <v>43708</v>
      </c>
      <c r="C79" s="15" t="str">
        <v>79420-11075-MY</v>
      </c>
      <c r="D79" s="15" t="str">
        <v>A-L-0.2</v>
      </c>
      <c r="E79" s="21">
        <v>2</v>
      </c>
      <c r="F79" s="15" t="str">
        <v>Emlynne Palfrey</v>
      </c>
      <c r="G79" s="15" t="str">
        <v>United States</v>
      </c>
      <c r="H79" s="22" t="str">
        <v>Light</v>
      </c>
      <c r="I79" s="22">
        <v>3.8849999999999998</v>
      </c>
      <c r="AC79" s="12"/>
    </row>
    <row r="80" spans="1:29" x14ac:dyDescent="0.25">
      <c r="A80" s="15" t="str">
        <v>LTD-71429-845</v>
      </c>
      <c r="B80" s="18">
        <v>43520</v>
      </c>
      <c r="C80" s="15" t="str">
        <v>03157-23165-UB</v>
      </c>
      <c r="D80" s="15" t="str">
        <v>A-L-0.5</v>
      </c>
      <c r="E80" s="21">
        <v>1</v>
      </c>
      <c r="F80" s="15" t="str">
        <v>Flory Crumpe</v>
      </c>
      <c r="G80" s="15" t="str">
        <v>United Kingdom</v>
      </c>
      <c r="H80" s="22" t="str">
        <v>Light</v>
      </c>
      <c r="I80" s="22">
        <v>7.77</v>
      </c>
      <c r="AC80" s="12"/>
    </row>
    <row r="81" spans="1:29" x14ac:dyDescent="0.25">
      <c r="A81" s="15" t="str">
        <v>EFB-72860-209</v>
      </c>
      <c r="B81" s="18">
        <v>43755</v>
      </c>
      <c r="C81" s="15" t="str">
        <v>53035-99701-WG</v>
      </c>
      <c r="D81" s="15" t="str">
        <v>A-M-0.2</v>
      </c>
      <c r="E81" s="21">
        <v>4</v>
      </c>
      <c r="F81" s="15" t="str">
        <v>Byram Mergue</v>
      </c>
      <c r="G81" s="15" t="str">
        <v>United States</v>
      </c>
      <c r="H81" s="22" t="str">
        <v>Medium</v>
      </c>
      <c r="I81" s="22">
        <v>3.375</v>
      </c>
      <c r="AC81" s="12"/>
    </row>
    <row r="82" spans="1:29" x14ac:dyDescent="0.25">
      <c r="A82" s="15" t="str">
        <v>XAH-93337-609</v>
      </c>
      <c r="B82" s="18">
        <v>44497</v>
      </c>
      <c r="C82" s="15" t="str">
        <v>66976-43829-YG</v>
      </c>
      <c r="D82" s="15" t="str">
        <v>A-D-1</v>
      </c>
      <c r="E82" s="21">
        <v>5</v>
      </c>
      <c r="F82" s="15" t="str">
        <v>Domeniga Duke</v>
      </c>
      <c r="G82" s="15" t="str">
        <v>United States</v>
      </c>
      <c r="H82" s="22" t="str">
        <v>Dark</v>
      </c>
      <c r="I82" s="22">
        <v>9.9499999999999993</v>
      </c>
      <c r="AC82" s="12"/>
    </row>
    <row r="83" spans="1:29" x14ac:dyDescent="0.25">
      <c r="A83" s="15" t="str">
        <v>ZDK-84567-102</v>
      </c>
      <c r="B83" s="18">
        <v>44529</v>
      </c>
      <c r="C83" s="15" t="str">
        <v>58690-31815-VY</v>
      </c>
      <c r="D83" s="15" t="str">
        <v>A-D-0.5</v>
      </c>
      <c r="E83" s="21">
        <v>3</v>
      </c>
      <c r="F83" s="15" t="str">
        <v>Isidore Hussey</v>
      </c>
      <c r="G83" s="15" t="str">
        <v>United States</v>
      </c>
      <c r="H83" s="22" t="str">
        <v>Dark</v>
      </c>
      <c r="I83" s="22">
        <v>5.97</v>
      </c>
      <c r="AC83" s="12"/>
    </row>
    <row r="84" spans="1:29" x14ac:dyDescent="0.25">
      <c r="A84" s="15" t="str">
        <v>WAV-38301-984</v>
      </c>
      <c r="B84" s="18">
        <v>44275</v>
      </c>
      <c r="C84" s="15" t="str">
        <v>62863-81239-DT</v>
      </c>
      <c r="D84" s="15" t="str">
        <v>A-D-0.5</v>
      </c>
      <c r="E84" s="21">
        <v>5</v>
      </c>
      <c r="F84" s="15" t="str">
        <v>Cassie Pinkerton</v>
      </c>
      <c r="G84" s="15" t="str">
        <v>United States</v>
      </c>
      <c r="H84" s="22" t="str">
        <v>Dark</v>
      </c>
      <c r="I84" s="22">
        <v>5.97</v>
      </c>
      <c r="AC84" s="12"/>
    </row>
    <row r="85" spans="1:29" x14ac:dyDescent="0.25">
      <c r="A85" s="15" t="str">
        <v>IZU-90429-382</v>
      </c>
      <c r="B85" s="18">
        <v>44646</v>
      </c>
      <c r="C85" s="15" t="str">
        <v>33011-52383-BA</v>
      </c>
      <c r="D85" s="15" t="str">
        <v>A-L-1</v>
      </c>
      <c r="E85" s="21">
        <v>3</v>
      </c>
      <c r="F85" s="15" t="str">
        <v>Arel De Lasci</v>
      </c>
      <c r="G85" s="15" t="str">
        <v>United States</v>
      </c>
      <c r="H85" s="22" t="str">
        <v>Light</v>
      </c>
      <c r="I85" s="22">
        <v>12.95</v>
      </c>
      <c r="AC85" s="12"/>
    </row>
    <row r="86" spans="1:29" x14ac:dyDescent="0.25">
      <c r="A86" s="15" t="str">
        <v>PSD-57291-590</v>
      </c>
      <c r="B86" s="18">
        <v>43762</v>
      </c>
      <c r="C86" s="15" t="str">
        <v>37191-12203-MX</v>
      </c>
      <c r="D86" s="15" t="str">
        <v>A-M-0.5</v>
      </c>
      <c r="E86" s="21">
        <v>1</v>
      </c>
      <c r="F86" s="15" t="str">
        <v>Perkin Stonner</v>
      </c>
      <c r="G86" s="15" t="str">
        <v>United States</v>
      </c>
      <c r="H86" s="22" t="str">
        <v>Medium</v>
      </c>
      <c r="I86" s="22">
        <v>6.75</v>
      </c>
      <c r="AC86" s="12"/>
    </row>
    <row r="87" spans="1:29" x14ac:dyDescent="0.25">
      <c r="A87" s="15" t="str">
        <v>KTX-17944-494</v>
      </c>
      <c r="B87" s="18">
        <v>43828</v>
      </c>
      <c r="C87" s="15" t="str">
        <v>74330-29286-RO</v>
      </c>
      <c r="D87" s="15" t="str">
        <v>A-L-0.2</v>
      </c>
      <c r="E87" s="21">
        <v>1</v>
      </c>
      <c r="F87" s="15" t="str">
        <v>Claudetta Rushe</v>
      </c>
      <c r="G87" s="15" t="str">
        <v>United States</v>
      </c>
      <c r="H87" s="22" t="str">
        <v>Light</v>
      </c>
      <c r="I87" s="22">
        <v>3.8849999999999998</v>
      </c>
      <c r="AC87" s="12"/>
    </row>
    <row r="88" spans="1:29" x14ac:dyDescent="0.25">
      <c r="A88" s="15" t="str">
        <v>CRK-07584-240</v>
      </c>
      <c r="B88" s="18">
        <v>44227</v>
      </c>
      <c r="C88" s="15" t="str">
        <v>18741-72071-PP</v>
      </c>
      <c r="D88" s="15" t="str">
        <v>A-M-1</v>
      </c>
      <c r="E88" s="21">
        <v>3</v>
      </c>
      <c r="F88" s="15" t="str">
        <v>Ermin Beeble</v>
      </c>
      <c r="G88" s="15" t="str">
        <v>United States</v>
      </c>
      <c r="H88" s="22" t="str">
        <v>Medium</v>
      </c>
      <c r="I88" s="22">
        <v>11.25</v>
      </c>
      <c r="AC88" s="12"/>
    </row>
    <row r="89" spans="1:29" x14ac:dyDescent="0.25">
      <c r="A89" s="15" t="str">
        <v>MKE-75518-399</v>
      </c>
      <c r="B89" s="18">
        <v>44729</v>
      </c>
      <c r="C89" s="15" t="str">
        <v>62588-82624-II</v>
      </c>
      <c r="D89" s="15" t="str">
        <v>A-M-1</v>
      </c>
      <c r="E89" s="21">
        <v>3</v>
      </c>
      <c r="F89" s="15" t="str">
        <v>Cos Fluin</v>
      </c>
      <c r="G89" s="15" t="str">
        <v>United Kingdom</v>
      </c>
      <c r="H89" s="22" t="str">
        <v>Medium</v>
      </c>
      <c r="I89" s="22">
        <v>11.25</v>
      </c>
      <c r="AC89" s="12"/>
    </row>
    <row r="90" spans="1:29" x14ac:dyDescent="0.25">
      <c r="A90" s="15" t="str">
        <v>ELB-07929-407</v>
      </c>
      <c r="B90" s="18">
        <v>44563</v>
      </c>
      <c r="C90" s="15" t="str">
        <v>54004-04664-AA</v>
      </c>
      <c r="D90" s="15" t="str">
        <v>A-M-2.5</v>
      </c>
      <c r="E90" s="21">
        <v>2</v>
      </c>
      <c r="F90" s="15" t="str">
        <v>Tess Bennison</v>
      </c>
      <c r="G90" s="15" t="str">
        <v>United States</v>
      </c>
      <c r="H90" s="22" t="str">
        <v>Medium</v>
      </c>
      <c r="I90" s="22">
        <v>25.874999999999996</v>
      </c>
      <c r="AC90" s="12"/>
    </row>
    <row r="91" spans="1:29" x14ac:dyDescent="0.25">
      <c r="A91" s="15" t="str">
        <v>UJQ-54441-340</v>
      </c>
      <c r="B91" s="18">
        <v>43676</v>
      </c>
      <c r="C91" s="15" t="str">
        <v>26822-19510-SD</v>
      </c>
      <c r="D91" s="15" t="str">
        <v>A-L-0.2</v>
      </c>
      <c r="E91" s="21">
        <v>5</v>
      </c>
      <c r="F91" s="15" t="str">
        <v>Gabie Tweed</v>
      </c>
      <c r="G91" s="15" t="str">
        <v>United States</v>
      </c>
      <c r="H91" s="22" t="str">
        <v>Light</v>
      </c>
      <c r="I91" s="22">
        <v>3.8849999999999998</v>
      </c>
      <c r="AC91" s="12"/>
    </row>
    <row r="92" spans="1:29" x14ac:dyDescent="0.25">
      <c r="A92" s="15" t="str">
        <v>OWY-43108-475</v>
      </c>
      <c r="B92" s="18">
        <v>44170</v>
      </c>
      <c r="C92" s="15" t="str">
        <v>06432-73165-ML</v>
      </c>
      <c r="D92" s="15" t="str">
        <v>A-M-0.2</v>
      </c>
      <c r="E92" s="21">
        <v>6</v>
      </c>
      <c r="F92" s="15" t="str">
        <v>Gaile Goggin</v>
      </c>
      <c r="G92" s="15" t="str">
        <v>Ireland</v>
      </c>
      <c r="H92" s="22" t="str">
        <v>Medium</v>
      </c>
      <c r="I92" s="22">
        <v>3.375</v>
      </c>
      <c r="AC92" s="12"/>
    </row>
    <row r="93" spans="1:29" x14ac:dyDescent="0.25">
      <c r="A93" s="15" t="str">
        <v>IBW-87442-480</v>
      </c>
      <c r="B93" s="18">
        <v>44756</v>
      </c>
      <c r="C93" s="15" t="str">
        <v>79814-23626-JR</v>
      </c>
      <c r="D93" s="15" t="str">
        <v>A-L-2.5</v>
      </c>
      <c r="E93" s="21">
        <v>1</v>
      </c>
      <c r="F93" s="15" t="str">
        <v>Trina Le Sarr</v>
      </c>
      <c r="G93" s="15" t="str">
        <v>United States</v>
      </c>
      <c r="H93" s="22" t="str">
        <v>Light</v>
      </c>
      <c r="I93" s="22">
        <v>29.784999999999997</v>
      </c>
      <c r="AC93" s="12"/>
    </row>
    <row r="94" spans="1:29" x14ac:dyDescent="0.25">
      <c r="A94" s="15" t="str">
        <v>FDY-03414-903</v>
      </c>
      <c r="B94" s="18">
        <v>43689</v>
      </c>
      <c r="C94" s="15" t="str">
        <v>94840-49457-UD</v>
      </c>
      <c r="D94" s="15" t="str">
        <v>A-D-0.5</v>
      </c>
      <c r="E94" s="21">
        <v>3</v>
      </c>
      <c r="F94" s="15" t="str">
        <v>Quinn Parsons</v>
      </c>
      <c r="G94" s="15" t="str">
        <v>United States</v>
      </c>
      <c r="H94" s="22" t="str">
        <v>Dark</v>
      </c>
      <c r="I94" s="22">
        <v>5.97</v>
      </c>
      <c r="AC94" s="12"/>
    </row>
    <row r="95" spans="1:29" x14ac:dyDescent="0.25">
      <c r="A95" s="15" t="str">
        <v>HGJ-82768-173</v>
      </c>
      <c r="B95" s="18">
        <v>44434</v>
      </c>
      <c r="C95" s="15" t="str">
        <v>62741-01322-HU</v>
      </c>
      <c r="D95" s="15" t="str">
        <v>A-M-1</v>
      </c>
      <c r="E95" s="21">
        <v>4</v>
      </c>
      <c r="F95" s="15" t="str">
        <v>Terencio O'Moylan</v>
      </c>
      <c r="G95" s="15" t="str">
        <v>United Kingdom</v>
      </c>
      <c r="H95" s="22" t="str">
        <v>Medium</v>
      </c>
      <c r="I95" s="22">
        <v>11.25</v>
      </c>
      <c r="AC95" s="12"/>
    </row>
    <row r="96" spans="1:29" x14ac:dyDescent="0.25">
      <c r="A96" s="15" t="str">
        <v>IOB-32673-745</v>
      </c>
      <c r="B96" s="18">
        <v>44344</v>
      </c>
      <c r="C96" s="15" t="str">
        <v>07095-81281-NJ</v>
      </c>
      <c r="D96" s="15" t="str">
        <v>A-L-0.5</v>
      </c>
      <c r="E96" s="21">
        <v>3</v>
      </c>
      <c r="F96" s="15" t="str">
        <v>Rebeka Worg</v>
      </c>
      <c r="G96" s="15" t="str">
        <v>United States</v>
      </c>
      <c r="H96" s="22" t="str">
        <v>Light</v>
      </c>
      <c r="I96" s="22">
        <v>7.77</v>
      </c>
      <c r="AC96" s="12"/>
    </row>
    <row r="97" spans="1:29" x14ac:dyDescent="0.25">
      <c r="A97" s="15" t="str">
        <v>MOU-74341-266</v>
      </c>
      <c r="B97" s="18">
        <v>43592</v>
      </c>
      <c r="C97" s="15" t="str">
        <v>99358-65399-TC</v>
      </c>
      <c r="D97" s="15" t="str">
        <v>A-D-0.5</v>
      </c>
      <c r="E97" s="21">
        <v>4</v>
      </c>
      <c r="F97" s="15" t="str">
        <v>Joshuah Awdry</v>
      </c>
      <c r="G97" s="15" t="str">
        <v>United States</v>
      </c>
      <c r="H97" s="22" t="str">
        <v>Dark</v>
      </c>
      <c r="I97" s="22">
        <v>5.97</v>
      </c>
      <c r="AC97" s="12"/>
    </row>
    <row r="98" spans="1:29" x14ac:dyDescent="0.25">
      <c r="A98" s="15" t="str">
        <v>DHJ-87461-571</v>
      </c>
      <c r="B98" s="18">
        <v>44066</v>
      </c>
      <c r="C98" s="15" t="str">
        <v>94525-76037-JP</v>
      </c>
      <c r="D98" s="15" t="str">
        <v>A-M-1</v>
      </c>
      <c r="E98" s="21">
        <v>2</v>
      </c>
      <c r="F98" s="15" t="str">
        <v>Ethel Ryles</v>
      </c>
      <c r="G98" s="15" t="str">
        <v>United States</v>
      </c>
      <c r="H98" s="22" t="str">
        <v>Medium</v>
      </c>
      <c r="I98" s="22">
        <v>11.25</v>
      </c>
      <c r="AC98" s="12"/>
    </row>
    <row r="99" spans="1:29" x14ac:dyDescent="0.25">
      <c r="A99" s="15" t="str">
        <v>UEB-09112-118</v>
      </c>
      <c r="B99" s="18">
        <v>43860</v>
      </c>
      <c r="C99" s="15" t="str">
        <v>82718-93677-XO</v>
      </c>
      <c r="D99" s="15" t="str">
        <v>A-M-0.5</v>
      </c>
      <c r="E99" s="21">
        <v>4</v>
      </c>
      <c r="F99" s="15" t="str">
        <v>Maitilde Boxill</v>
      </c>
      <c r="G99" s="15" t="str">
        <v>United States</v>
      </c>
      <c r="H99" s="22" t="str">
        <v>Medium</v>
      </c>
      <c r="I99" s="22">
        <v>6.75</v>
      </c>
      <c r="AC99" s="12"/>
    </row>
    <row r="100" spans="1:29" x14ac:dyDescent="0.25">
      <c r="A100" s="15" t="str">
        <v>ORZ-67699-748</v>
      </c>
      <c r="B100" s="18">
        <v>43876</v>
      </c>
      <c r="C100" s="15" t="str">
        <v>44708-78241-DF</v>
      </c>
      <c r="D100" s="15" t="str">
        <v>A-M-2.5</v>
      </c>
      <c r="E100" s="21">
        <v>6</v>
      </c>
      <c r="F100" s="15" t="str">
        <v>Jodee Caldicott</v>
      </c>
      <c r="G100" s="15" t="str">
        <v>United States</v>
      </c>
      <c r="H100" s="22" t="str">
        <v>Medium</v>
      </c>
      <c r="I100" s="22">
        <v>25.874999999999996</v>
      </c>
      <c r="AC100" s="12"/>
    </row>
    <row r="101" spans="1:29" x14ac:dyDescent="0.25">
      <c r="A101" s="15" t="str">
        <v>JXP-28398-485</v>
      </c>
      <c r="B101" s="18">
        <v>44358</v>
      </c>
      <c r="C101" s="15" t="str">
        <v>23039-93032-FN</v>
      </c>
      <c r="D101" s="15" t="str">
        <v>A-D-2.5</v>
      </c>
      <c r="E101" s="21">
        <v>5</v>
      </c>
      <c r="F101" s="15" t="str">
        <v>Marianna Vedmore</v>
      </c>
      <c r="G101" s="15" t="str">
        <v>United States</v>
      </c>
      <c r="H101" s="22" t="str">
        <v>Dark</v>
      </c>
      <c r="I101" s="22">
        <v>22.884999999999998</v>
      </c>
      <c r="AC101" s="12"/>
    </row>
    <row r="102" spans="1:29" x14ac:dyDescent="0.25">
      <c r="A102" s="15" t="str">
        <v>FLR-82914-153</v>
      </c>
      <c r="B102" s="18">
        <v>44448</v>
      </c>
      <c r="C102" s="15" t="str">
        <v>86100-33488-WP</v>
      </c>
      <c r="D102" s="15" t="str">
        <v>A-M-2.5</v>
      </c>
      <c r="E102" s="21">
        <v>6</v>
      </c>
      <c r="F102" s="15" t="str">
        <v>Enriqueta Ixor</v>
      </c>
      <c r="G102" s="15" t="str">
        <v>United States</v>
      </c>
      <c r="H102" s="22" t="str">
        <v>Medium</v>
      </c>
      <c r="I102" s="22">
        <v>25.874999999999996</v>
      </c>
      <c r="AC102" s="12"/>
    </row>
    <row r="103" spans="1:29" x14ac:dyDescent="0.25">
      <c r="A103" s="15" t="str">
        <v>AMB-93600-000</v>
      </c>
      <c r="B103" s="18">
        <v>43599</v>
      </c>
      <c r="C103" s="15" t="str">
        <v>64435-53100-WM</v>
      </c>
      <c r="D103" s="15" t="str">
        <v>A-L-2.5</v>
      </c>
      <c r="E103" s="21">
        <v>1</v>
      </c>
      <c r="F103" s="15" t="str">
        <v>Tomasina Cotmore</v>
      </c>
      <c r="G103" s="15" t="str">
        <v>United States</v>
      </c>
      <c r="H103" s="22" t="str">
        <v>Light</v>
      </c>
      <c r="I103" s="22">
        <v>29.784999999999997</v>
      </c>
      <c r="AC103" s="12"/>
    </row>
    <row r="104" spans="1:29" x14ac:dyDescent="0.25">
      <c r="A104" s="15" t="str">
        <v>ESR-54041-053</v>
      </c>
      <c r="B104" s="18">
        <v>44705</v>
      </c>
      <c r="C104" s="15" t="str">
        <v>59771-90302-OF</v>
      </c>
      <c r="D104" s="15" t="str">
        <v>A-L-0.5</v>
      </c>
      <c r="E104" s="21">
        <v>6</v>
      </c>
      <c r="F104" s="15" t="str">
        <v>Cortney Gibbonson</v>
      </c>
      <c r="G104" s="15" t="str">
        <v>United States</v>
      </c>
      <c r="H104" s="22" t="str">
        <v>Light</v>
      </c>
      <c r="I104" s="22">
        <v>7.77</v>
      </c>
      <c r="AC104" s="12"/>
    </row>
    <row r="105" spans="1:29" x14ac:dyDescent="0.25">
      <c r="A105" s="15" t="str">
        <v>FVH-29271-315</v>
      </c>
      <c r="B105" s="18">
        <v>44742</v>
      </c>
      <c r="C105" s="15" t="str">
        <v>74415-50873-FC</v>
      </c>
      <c r="D105" s="15" t="str">
        <v>A-D-0.5</v>
      </c>
      <c r="E105" s="21">
        <v>3</v>
      </c>
      <c r="F105" s="15" t="str">
        <v>Corney Curme</v>
      </c>
      <c r="G105" s="15" t="str">
        <v>Ireland</v>
      </c>
      <c r="H105" s="22" t="str">
        <v>Dark</v>
      </c>
      <c r="I105" s="22">
        <v>5.97</v>
      </c>
      <c r="AC105" s="12"/>
    </row>
    <row r="106" spans="1:29" x14ac:dyDescent="0.25">
      <c r="A106" s="15" t="str">
        <v>FUX-85791-078</v>
      </c>
      <c r="B106" s="18">
        <v>44120</v>
      </c>
      <c r="C106" s="15" t="str">
        <v>59122-08794-WT</v>
      </c>
      <c r="D106" s="15" t="str">
        <v>A-M-0.2</v>
      </c>
      <c r="E106" s="21">
        <v>2</v>
      </c>
      <c r="F106" s="15" t="str">
        <v>Waylin Hollingdale</v>
      </c>
      <c r="G106" s="15" t="str">
        <v>United States</v>
      </c>
      <c r="H106" s="22" t="str">
        <v>Medium</v>
      </c>
      <c r="I106" s="22">
        <v>3.375</v>
      </c>
      <c r="AC106" s="12"/>
    </row>
    <row r="107" spans="1:29" x14ac:dyDescent="0.25">
      <c r="A107" s="15" t="str">
        <v>JEH-37276-048</v>
      </c>
      <c r="B107" s="18">
        <v>44377</v>
      </c>
      <c r="C107" s="15" t="str">
        <v>80896-38819-DW</v>
      </c>
      <c r="D107" s="15" t="str">
        <v>A-L-0.5</v>
      </c>
      <c r="E107" s="21">
        <v>3</v>
      </c>
      <c r="F107" s="15" t="str">
        <v>Jany Rudeforth</v>
      </c>
      <c r="G107" s="15" t="str">
        <v>Ireland</v>
      </c>
      <c r="H107" s="22" t="str">
        <v>Light</v>
      </c>
      <c r="I107" s="22">
        <v>7.77</v>
      </c>
      <c r="AC107" s="12"/>
    </row>
    <row r="108" spans="1:29" x14ac:dyDescent="0.25">
      <c r="A108" s="15" t="str">
        <v>RJV-08261-583</v>
      </c>
      <c r="B108" s="18">
        <v>44646</v>
      </c>
      <c r="C108" s="15" t="str">
        <v>48497-29281-FE</v>
      </c>
      <c r="D108" s="15" t="str">
        <v>A-D-0.2</v>
      </c>
      <c r="E108" s="21">
        <v>5</v>
      </c>
      <c r="F108" s="15" t="str">
        <v>Pren Bess</v>
      </c>
      <c r="G108" s="15" t="str">
        <v>United States</v>
      </c>
      <c r="H108" s="22" t="str">
        <v>Dark</v>
      </c>
      <c r="I108" s="22">
        <v>2.9849999999999999</v>
      </c>
      <c r="AC108" s="12"/>
    </row>
    <row r="109" spans="1:29" x14ac:dyDescent="0.25">
      <c r="A109" s="15" t="str">
        <v>UBW-50312-037</v>
      </c>
      <c r="B109" s="18">
        <v>43870</v>
      </c>
      <c r="C109" s="15" t="str">
        <v>69503-12127-YD</v>
      </c>
      <c r="D109" s="15" t="str">
        <v>A-L-2.5</v>
      </c>
      <c r="E109" s="21">
        <v>4</v>
      </c>
      <c r="F109" s="15" t="str">
        <v>Nickey Dimbleby</v>
      </c>
      <c r="G109" s="15" t="str">
        <v>United States</v>
      </c>
      <c r="H109" s="22" t="str">
        <v>Light</v>
      </c>
      <c r="I109" s="22">
        <v>29.784999999999997</v>
      </c>
      <c r="AC109" s="12"/>
    </row>
    <row r="110" spans="1:29" x14ac:dyDescent="0.25">
      <c r="A110" s="15" t="str">
        <v>EPT-12715-397</v>
      </c>
      <c r="B110" s="18">
        <v>44083</v>
      </c>
      <c r="C110" s="15" t="str">
        <v>08478-75251-OG</v>
      </c>
      <c r="D110" s="15" t="str">
        <v>A-D-0.2</v>
      </c>
      <c r="E110" s="21">
        <v>6</v>
      </c>
      <c r="F110" s="15" t="str">
        <v>Lenore Messenbird</v>
      </c>
      <c r="G110" s="15" t="str">
        <v>United States</v>
      </c>
      <c r="H110" s="22" t="str">
        <v>Dark</v>
      </c>
      <c r="I110" s="22">
        <v>2.9849999999999999</v>
      </c>
      <c r="AC110" s="12"/>
    </row>
    <row r="111" spans="1:29" x14ac:dyDescent="0.25">
      <c r="A111" s="15" t="str">
        <v>WDM-77521-710</v>
      </c>
      <c r="B111" s="18">
        <v>44133</v>
      </c>
      <c r="C111" s="15" t="str">
        <v>86144-10144-CB</v>
      </c>
      <c r="D111" s="15" t="str">
        <v>A-M-0.5</v>
      </c>
      <c r="E111" s="21">
        <v>2</v>
      </c>
      <c r="F111" s="15" t="str">
        <v>Itch Norquoy</v>
      </c>
      <c r="G111" s="15" t="str">
        <v>United States</v>
      </c>
      <c r="H111" s="22" t="str">
        <v>Medium</v>
      </c>
      <c r="I111" s="22">
        <v>6.75</v>
      </c>
      <c r="AC111" s="12"/>
    </row>
    <row r="112" spans="1:29" x14ac:dyDescent="0.25">
      <c r="A112" s="15" t="str">
        <v>EIP-19142-462</v>
      </c>
      <c r="B112" s="18">
        <v>44445</v>
      </c>
      <c r="C112" s="15" t="str">
        <v>60973-72562-DQ</v>
      </c>
      <c r="D112" s="15" t="str">
        <v>A-L-0.2</v>
      </c>
      <c r="E112" s="21">
        <v>1</v>
      </c>
      <c r="F112" s="15" t="str">
        <v>Anson Iddison</v>
      </c>
      <c r="G112" s="15" t="str">
        <v>United States</v>
      </c>
      <c r="H112" s="22" t="str">
        <v>Light</v>
      </c>
      <c r="I112" s="22">
        <v>3.8849999999999998</v>
      </c>
      <c r="AC112" s="12"/>
    </row>
    <row r="113" spans="1:29" x14ac:dyDescent="0.25">
      <c r="A113" s="15" t="str">
        <v>TDJ-20844-787</v>
      </c>
      <c r="B113" s="18">
        <v>44140</v>
      </c>
      <c r="C113" s="15" t="str">
        <v>77876-28498-HI</v>
      </c>
      <c r="D113" s="15" t="str">
        <v>A-L-0.5</v>
      </c>
      <c r="E113" s="21">
        <v>5</v>
      </c>
      <c r="F113" s="15" t="str">
        <v>Xenos Gibbons</v>
      </c>
      <c r="G113" s="15" t="str">
        <v>United States</v>
      </c>
      <c r="H113" s="22" t="str">
        <v>Light</v>
      </c>
      <c r="I113" s="22">
        <v>7.77</v>
      </c>
      <c r="AC113" s="12"/>
    </row>
    <row r="114" spans="1:29" x14ac:dyDescent="0.25">
      <c r="A114" s="15" t="str">
        <v>LCB-02099-995</v>
      </c>
      <c r="B114" s="18">
        <v>43677</v>
      </c>
      <c r="C114" s="15" t="str">
        <v>06757-96251-UH</v>
      </c>
      <c r="D114" s="15" t="str">
        <v>A-D-0.2</v>
      </c>
      <c r="E114" s="21">
        <v>6</v>
      </c>
      <c r="F114" s="15" t="str">
        <v>Gran Sibray</v>
      </c>
      <c r="G114" s="15" t="str">
        <v>United States</v>
      </c>
      <c r="H114" s="22" t="str">
        <v>Dark</v>
      </c>
      <c r="I114" s="22">
        <v>2.9849999999999999</v>
      </c>
      <c r="AC114" s="12"/>
    </row>
    <row r="115" spans="1:29" x14ac:dyDescent="0.25">
      <c r="A115" s="15" t="str">
        <v>FRD-17347-990</v>
      </c>
      <c r="B115" s="18">
        <v>43971</v>
      </c>
      <c r="C115" s="15" t="str">
        <v>46681-78850-ZW</v>
      </c>
      <c r="D115" s="15" t="str">
        <v>A-D-1</v>
      </c>
      <c r="E115" s="21">
        <v>4</v>
      </c>
      <c r="F115" s="15" t="str">
        <v>Tania Craggs</v>
      </c>
      <c r="G115" s="15" t="str">
        <v>Ireland</v>
      </c>
      <c r="H115" s="22" t="str">
        <v>Dark</v>
      </c>
      <c r="I115" s="22">
        <v>9.9499999999999993</v>
      </c>
      <c r="AC115" s="12"/>
    </row>
    <row r="116" spans="1:29" x14ac:dyDescent="0.25">
      <c r="A116" s="15" t="str">
        <v>WKL-27981-758</v>
      </c>
      <c r="B116" s="18">
        <v>44659</v>
      </c>
      <c r="C116" s="15" t="str">
        <v>73699-93557-FZ</v>
      </c>
      <c r="D116" s="15" t="str">
        <v>A-M-2.5</v>
      </c>
      <c r="E116" s="21">
        <v>2</v>
      </c>
      <c r="F116" s="15" t="str">
        <v>Felice Miell</v>
      </c>
      <c r="G116" s="15" t="str">
        <v>United States</v>
      </c>
      <c r="H116" s="22" t="str">
        <v>Medium</v>
      </c>
      <c r="I116" s="22">
        <v>25.874999999999996</v>
      </c>
      <c r="AC116" s="12"/>
    </row>
    <row r="117" spans="1:29" x14ac:dyDescent="0.25">
      <c r="A117" s="15" t="str">
        <v>QTC-71005-730</v>
      </c>
      <c r="B117" s="18">
        <v>44441</v>
      </c>
      <c r="C117" s="15" t="str">
        <v>14298-02150-KH</v>
      </c>
      <c r="D117" s="15" t="str">
        <v>A-L-0.2</v>
      </c>
      <c r="E117" s="21">
        <v>4</v>
      </c>
      <c r="F117" s="15" t="str">
        <v>Giordano Lorenzin</v>
      </c>
      <c r="G117" s="15" t="str">
        <v>United States</v>
      </c>
      <c r="H117" s="22" t="str">
        <v>Light</v>
      </c>
      <c r="I117" s="22">
        <v>3.8849999999999998</v>
      </c>
      <c r="AC117" s="12"/>
    </row>
    <row r="118" spans="1:29" x14ac:dyDescent="0.25">
      <c r="A118" s="15" t="str">
        <v>JZV-43874-185</v>
      </c>
      <c r="B118" s="18">
        <v>44410</v>
      </c>
      <c r="C118" s="15" t="str">
        <v>18551-80943-YQ</v>
      </c>
      <c r="D118" s="15" t="str">
        <v>A-M-1</v>
      </c>
      <c r="E118" s="21">
        <v>5</v>
      </c>
      <c r="F118" s="15" t="str">
        <v>Freeland Missenden</v>
      </c>
      <c r="G118" s="15" t="str">
        <v>United States</v>
      </c>
      <c r="H118" s="22" t="str">
        <v>Medium</v>
      </c>
      <c r="I118" s="22">
        <v>11.25</v>
      </c>
      <c r="AC118" s="12"/>
    </row>
    <row r="119" spans="1:29" x14ac:dyDescent="0.25">
      <c r="A119" s="15" t="str">
        <v>YLE-18247-749</v>
      </c>
      <c r="B119" s="18">
        <v>43901</v>
      </c>
      <c r="C119" s="15" t="str">
        <v>92227-49331-QR</v>
      </c>
      <c r="D119" s="15" t="str">
        <v>A-L-0.5</v>
      </c>
      <c r="E119" s="21">
        <v>3</v>
      </c>
      <c r="F119" s="15" t="str">
        <v>Reggis Pracy</v>
      </c>
      <c r="G119" s="15" t="str">
        <v>United States</v>
      </c>
      <c r="H119" s="22" t="str">
        <v>Light</v>
      </c>
      <c r="I119" s="22">
        <v>7.77</v>
      </c>
      <c r="AC119" s="12"/>
    </row>
    <row r="120" spans="1:29" x14ac:dyDescent="0.25">
      <c r="A120" s="15" t="str">
        <v>KJJ-12573-591</v>
      </c>
      <c r="B120" s="18">
        <v>44457</v>
      </c>
      <c r="C120" s="15" t="str">
        <v>12997-41076-FQ</v>
      </c>
      <c r="D120" s="15" t="str">
        <v>A-L-2.5</v>
      </c>
      <c r="E120" s="21">
        <v>1</v>
      </c>
      <c r="F120" s="15" t="str">
        <v>Paula Denis</v>
      </c>
      <c r="G120" s="15" t="str">
        <v>United States</v>
      </c>
      <c r="H120" s="22" t="str">
        <v>Light</v>
      </c>
      <c r="I120" s="22">
        <v>29.784999999999997</v>
      </c>
      <c r="AC120" s="12"/>
    </row>
    <row r="121" spans="1:29" x14ac:dyDescent="0.25">
      <c r="A121" s="15" t="str">
        <v>RGU-43561-950</v>
      </c>
      <c r="B121" s="18">
        <v>44142</v>
      </c>
      <c r="C121" s="15" t="str">
        <v>44220-00348-MB</v>
      </c>
      <c r="D121" s="15" t="str">
        <v>A-L-2.5</v>
      </c>
      <c r="E121" s="21">
        <v>5</v>
      </c>
      <c r="F121" s="15" t="str">
        <v>Broderick McGilvra</v>
      </c>
      <c r="G121" s="15" t="str">
        <v>United States</v>
      </c>
      <c r="H121" s="22" t="str">
        <v>Light</v>
      </c>
      <c r="I121" s="22">
        <v>29.784999999999997</v>
      </c>
      <c r="AC121" s="12"/>
    </row>
    <row r="122" spans="1:29" x14ac:dyDescent="0.25">
      <c r="A122" s="15" t="str">
        <v>WNR-71736-993</v>
      </c>
      <c r="B122" s="18">
        <v>43866</v>
      </c>
      <c r="C122" s="15" t="str">
        <v>16880-78077-FB</v>
      </c>
      <c r="D122" s="15" t="str">
        <v>A-D-2.5</v>
      </c>
      <c r="E122" s="21">
        <v>6</v>
      </c>
      <c r="F122" s="15" t="str">
        <v>Terri Farra</v>
      </c>
      <c r="G122" s="15" t="str">
        <v>United States</v>
      </c>
      <c r="H122" s="22" t="str">
        <v>Dark</v>
      </c>
      <c r="I122" s="22">
        <v>22.884999999999998</v>
      </c>
      <c r="AC122" s="12"/>
    </row>
    <row r="123" spans="1:29" x14ac:dyDescent="0.25">
      <c r="A123" s="15" t="str">
        <v>HNI-91338-546</v>
      </c>
      <c r="B123" s="18">
        <v>43868</v>
      </c>
      <c r="C123" s="15" t="str">
        <v>67285-75317-XI</v>
      </c>
      <c r="D123" s="15" t="str">
        <v>A-D-0.5</v>
      </c>
      <c r="E123" s="21">
        <v>5</v>
      </c>
      <c r="F123" s="15" t="str">
        <v>Nevins Glowacz</v>
      </c>
      <c r="G123" s="15" t="str">
        <v>United States</v>
      </c>
      <c r="H123" s="22" t="str">
        <v>Dark</v>
      </c>
      <c r="I123" s="22">
        <v>5.97</v>
      </c>
      <c r="AC123" s="12"/>
    </row>
    <row r="124" spans="1:29" x14ac:dyDescent="0.25">
      <c r="A124" s="15" t="str">
        <v>ACY-56225-839</v>
      </c>
      <c r="B124" s="18">
        <v>44224</v>
      </c>
      <c r="C124" s="15" t="str">
        <v>47386-50743-FG</v>
      </c>
      <c r="D124" s="15" t="str">
        <v>A-M-2.5</v>
      </c>
      <c r="E124" s="21">
        <v>3</v>
      </c>
      <c r="F124" s="15" t="str">
        <v>Kynthia Berick</v>
      </c>
      <c r="G124" s="15" t="str">
        <v>United States</v>
      </c>
      <c r="H124" s="22" t="str">
        <v>Medium</v>
      </c>
      <c r="I124" s="22">
        <v>25.874999999999996</v>
      </c>
      <c r="AC124" s="12"/>
    </row>
    <row r="125" spans="1:29" x14ac:dyDescent="0.25">
      <c r="A125" s="15" t="str">
        <v>JLJ-81802-619</v>
      </c>
      <c r="B125" s="18">
        <v>44367</v>
      </c>
      <c r="C125" s="15" t="str">
        <v>16880-78077-FB</v>
      </c>
      <c r="D125" s="15" t="str">
        <v>A-L-1</v>
      </c>
      <c r="E125" s="21">
        <v>6</v>
      </c>
      <c r="F125" s="15" t="str">
        <v>Terri Farra</v>
      </c>
      <c r="G125" s="15" t="str">
        <v>United States</v>
      </c>
      <c r="H125" s="22" t="str">
        <v>Light</v>
      </c>
      <c r="I125" s="22">
        <v>12.95</v>
      </c>
      <c r="AC125" s="12"/>
    </row>
    <row r="126" spans="1:29" x14ac:dyDescent="0.25">
      <c r="A126" s="15" t="str">
        <v>IKL-95976-565</v>
      </c>
      <c r="B126" s="18">
        <v>43808</v>
      </c>
      <c r="C126" s="15" t="str">
        <v>53486-73919-BQ</v>
      </c>
      <c r="D126" s="15" t="str">
        <v>A-M-1</v>
      </c>
      <c r="E126" s="21">
        <v>2</v>
      </c>
      <c r="F126" s="15" t="str">
        <v>Rod Gowdie</v>
      </c>
      <c r="G126" s="15" t="str">
        <v>United States</v>
      </c>
      <c r="H126" s="22" t="str">
        <v>Medium</v>
      </c>
      <c r="I126" s="22">
        <v>11.25</v>
      </c>
      <c r="AC126" s="12"/>
    </row>
    <row r="127" spans="1:29" x14ac:dyDescent="0.25">
      <c r="A127" s="15" t="str">
        <v>SQT-07286-736</v>
      </c>
      <c r="B127" s="18">
        <v>43807</v>
      </c>
      <c r="C127" s="15" t="str">
        <v>87726-16941-QW</v>
      </c>
      <c r="D127" s="15" t="str">
        <v>A-M-1</v>
      </c>
      <c r="E127" s="21">
        <v>6</v>
      </c>
      <c r="F127" s="15" t="str">
        <v>Nevsa Fields</v>
      </c>
      <c r="G127" s="15" t="str">
        <v>United States</v>
      </c>
      <c r="H127" s="22" t="str">
        <v>Medium</v>
      </c>
      <c r="I127" s="22">
        <v>11.25</v>
      </c>
      <c r="AC127" s="12"/>
    </row>
    <row r="128" spans="1:29" x14ac:dyDescent="0.25">
      <c r="A128" s="15" t="str">
        <v>ADX-50674-975</v>
      </c>
      <c r="B128" s="18">
        <v>44230</v>
      </c>
      <c r="C128" s="15" t="str">
        <v>58916-61837-QH</v>
      </c>
      <c r="D128" s="15" t="str">
        <v>A-M-2.5</v>
      </c>
      <c r="E128" s="21">
        <v>4</v>
      </c>
      <c r="F128" s="15" t="str">
        <v>Freda Hollows</v>
      </c>
      <c r="G128" s="15" t="str">
        <v>United States</v>
      </c>
      <c r="H128" s="22" t="str">
        <v>Medium</v>
      </c>
      <c r="I128" s="22">
        <v>25.874999999999996</v>
      </c>
      <c r="AC128" s="12"/>
    </row>
    <row r="129" spans="1:29" x14ac:dyDescent="0.25">
      <c r="A129" s="15" t="str">
        <v>GUU-40666-525</v>
      </c>
      <c r="B129" s="18">
        <v>44524</v>
      </c>
      <c r="C129" s="15" t="str">
        <v>68555-89840-GZ</v>
      </c>
      <c r="D129" s="15" t="str">
        <v>A-L-0.2</v>
      </c>
      <c r="E129" s="21">
        <v>3</v>
      </c>
      <c r="F129" s="15" t="str">
        <v>Morgen Seson</v>
      </c>
      <c r="G129" s="15" t="str">
        <v>United States</v>
      </c>
      <c r="H129" s="22" t="str">
        <v>Light</v>
      </c>
      <c r="I129" s="22">
        <v>3.8849999999999998</v>
      </c>
      <c r="AC129" s="12"/>
    </row>
    <row r="130" spans="1:29" x14ac:dyDescent="0.25">
      <c r="A130" s="15" t="str">
        <v>ZCR-15721-658</v>
      </c>
      <c r="B130" s="18">
        <v>44707</v>
      </c>
      <c r="C130" s="15" t="str">
        <v>28327-84469-ND</v>
      </c>
      <c r="D130" s="15" t="str">
        <v>A-M-1</v>
      </c>
      <c r="E130" s="21">
        <v>4</v>
      </c>
      <c r="F130" s="15" t="str">
        <v>Rodolfo Willoway</v>
      </c>
      <c r="G130" s="15" t="str">
        <v>United States</v>
      </c>
      <c r="H130" s="22" t="str">
        <v>Medium</v>
      </c>
      <c r="I130" s="22">
        <v>11.25</v>
      </c>
      <c r="AC130" s="12"/>
    </row>
    <row r="131" spans="1:29" x14ac:dyDescent="0.25">
      <c r="A131" s="15" t="str">
        <v>BVU-77367-451</v>
      </c>
      <c r="B131" s="18">
        <v>44124</v>
      </c>
      <c r="C131" s="15" t="str">
        <v>77421-46059-RY</v>
      </c>
      <c r="D131" s="15" t="str">
        <v>A-D-1</v>
      </c>
      <c r="E131" s="21">
        <v>5</v>
      </c>
      <c r="F131" s="15" t="str">
        <v>Borg Daile</v>
      </c>
      <c r="G131" s="15" t="str">
        <v>United States</v>
      </c>
      <c r="H131" s="22" t="str">
        <v>Dark</v>
      </c>
      <c r="I131" s="22">
        <v>9.9499999999999993</v>
      </c>
      <c r="AC131" s="12"/>
    </row>
    <row r="132" spans="1:29" x14ac:dyDescent="0.25">
      <c r="A132" s="15" t="str">
        <v>ZVG-20473-043</v>
      </c>
      <c r="B132" s="18">
        <v>44171</v>
      </c>
      <c r="C132" s="15" t="str">
        <v>71769-10219-IM</v>
      </c>
      <c r="D132" s="15" t="str">
        <v>A-D-0.2</v>
      </c>
      <c r="E132" s="21">
        <v>3</v>
      </c>
      <c r="F132" s="15" t="str">
        <v>Dagny Kornel</v>
      </c>
      <c r="G132" s="15" t="str">
        <v>United States</v>
      </c>
      <c r="H132" s="22" t="str">
        <v>Dark</v>
      </c>
      <c r="I132" s="22">
        <v>2.9849999999999999</v>
      </c>
      <c r="AC132" s="12"/>
    </row>
    <row r="133" spans="1:29" x14ac:dyDescent="0.25">
      <c r="A133" s="15" t="str">
        <v>KGZ-56395-231</v>
      </c>
      <c r="B133" s="18">
        <v>44536</v>
      </c>
      <c r="C133" s="15" t="str">
        <v>22221-71106-JD</v>
      </c>
      <c r="D133" s="15" t="str">
        <v>A-D-0.5</v>
      </c>
      <c r="E133" s="21">
        <v>1</v>
      </c>
      <c r="F133" s="15" t="str">
        <v>Rhona Lequeux</v>
      </c>
      <c r="G133" s="15" t="str">
        <v>United States</v>
      </c>
      <c r="H133" s="22" t="str">
        <v>Dark</v>
      </c>
      <c r="I133" s="22">
        <v>5.97</v>
      </c>
      <c r="AC133" s="12"/>
    </row>
    <row r="134" spans="1:29" x14ac:dyDescent="0.25">
      <c r="A134" s="15" t="str">
        <v>RTL-16205-161</v>
      </c>
      <c r="B134" s="18">
        <v>44656</v>
      </c>
      <c r="C134" s="15" t="str">
        <v>90440-62727-HI</v>
      </c>
      <c r="D134" s="15" t="str">
        <v>A-M-0.5</v>
      </c>
      <c r="E134" s="21">
        <v>1</v>
      </c>
      <c r="F134" s="15" t="str">
        <v>Alberto Hutchinson</v>
      </c>
      <c r="G134" s="15" t="str">
        <v>United States</v>
      </c>
      <c r="H134" s="22" t="str">
        <v>Medium</v>
      </c>
      <c r="I134" s="22">
        <v>6.75</v>
      </c>
      <c r="AC134" s="12"/>
    </row>
    <row r="135" spans="1:29" x14ac:dyDescent="0.25">
      <c r="A135" s="15" t="str">
        <v>DYG-25473-881</v>
      </c>
      <c r="B135" s="18">
        <v>43869</v>
      </c>
      <c r="C135" s="15" t="str">
        <v>10138-31681-SD</v>
      </c>
      <c r="D135" s="15" t="str">
        <v>A-D-0.2</v>
      </c>
      <c r="E135" s="21">
        <v>2</v>
      </c>
      <c r="F135" s="15" t="str">
        <v>Roxine Drivers</v>
      </c>
      <c r="G135" s="15" t="str">
        <v>United States</v>
      </c>
      <c r="H135" s="22" t="str">
        <v>Dark</v>
      </c>
      <c r="I135" s="22">
        <v>2.9849999999999999</v>
      </c>
      <c r="AC135" s="12"/>
    </row>
    <row r="136" spans="1:29" x14ac:dyDescent="0.25">
      <c r="A136" s="15" t="str">
        <v>HTR-21838-286</v>
      </c>
      <c r="B136" s="18">
        <v>44603</v>
      </c>
      <c r="C136" s="15" t="str">
        <v>24669-76297-SF</v>
      </c>
      <c r="D136" s="15" t="str">
        <v>A-L-1</v>
      </c>
      <c r="E136" s="21">
        <v>2</v>
      </c>
      <c r="F136" s="15" t="str">
        <v>Heloise Zeal</v>
      </c>
      <c r="G136" s="15" t="str">
        <v>United States</v>
      </c>
      <c r="H136" s="22" t="str">
        <v>Light</v>
      </c>
      <c r="I136" s="22">
        <v>12.95</v>
      </c>
      <c r="AC136" s="12"/>
    </row>
    <row r="137" spans="1:29" x14ac:dyDescent="0.25">
      <c r="A137" s="15" t="str">
        <v>GYA-80327-368</v>
      </c>
      <c r="B137" s="18">
        <v>44351</v>
      </c>
      <c r="C137" s="15" t="str">
        <v>06899-54551-EH</v>
      </c>
      <c r="D137" s="15" t="str">
        <v>A-D-1</v>
      </c>
      <c r="E137" s="21">
        <v>4</v>
      </c>
      <c r="F137" s="15" t="str">
        <v>Chantal Mersh</v>
      </c>
      <c r="G137" s="15" t="str">
        <v>Ireland</v>
      </c>
      <c r="H137" s="22" t="str">
        <v>Dark</v>
      </c>
      <c r="I137" s="22">
        <v>9.9499999999999993</v>
      </c>
      <c r="AC137" s="12"/>
    </row>
    <row r="138" spans="1:29" x14ac:dyDescent="0.25">
      <c r="A138" s="15" t="str">
        <v>BXN-64230-789</v>
      </c>
      <c r="B138" s="18">
        <v>44184</v>
      </c>
      <c r="C138" s="15" t="str">
        <v>25598-77476-CB</v>
      </c>
      <c r="D138" s="15" t="str">
        <v>A-L-1</v>
      </c>
      <c r="E138" s="21">
        <v>2</v>
      </c>
      <c r="F138" s="15" t="str">
        <v>Diane-marie Wincer</v>
      </c>
      <c r="G138" s="15" t="str">
        <v>United States</v>
      </c>
      <c r="H138" s="22" t="str">
        <v>Light</v>
      </c>
      <c r="I138" s="22">
        <v>12.95</v>
      </c>
      <c r="AC138" s="12"/>
    </row>
    <row r="139" spans="1:29" x14ac:dyDescent="0.25">
      <c r="A139" s="15" t="str">
        <v>XEE-37895-169</v>
      </c>
      <c r="B139" s="18">
        <v>43516</v>
      </c>
      <c r="C139" s="15" t="str">
        <v>14888-85625-TM</v>
      </c>
      <c r="D139" s="15" t="str">
        <v>A-L-2.5</v>
      </c>
      <c r="E139" s="21">
        <v>3</v>
      </c>
      <c r="F139" s="15" t="str">
        <v>Perry Lyfield</v>
      </c>
      <c r="G139" s="15" t="str">
        <v>United States</v>
      </c>
      <c r="H139" s="22" t="str">
        <v>Light</v>
      </c>
      <c r="I139" s="22">
        <v>29.784999999999997</v>
      </c>
      <c r="AC139" s="12"/>
    </row>
    <row r="140" spans="1:29" x14ac:dyDescent="0.25">
      <c r="A140" s="15" t="str">
        <v>WVT-88135-549</v>
      </c>
      <c r="B140" s="18">
        <v>43785</v>
      </c>
      <c r="C140" s="15" t="str">
        <v>66458-91190-YC</v>
      </c>
      <c r="D140" s="15" t="str">
        <v>A-D-1</v>
      </c>
      <c r="E140" s="21">
        <v>3</v>
      </c>
      <c r="F140" s="15" t="str">
        <v>Marja Urion</v>
      </c>
      <c r="G140" s="15" t="str">
        <v>Ireland</v>
      </c>
      <c r="H140" s="22" t="str">
        <v>Dark</v>
      </c>
      <c r="I140" s="22">
        <v>9.9499999999999993</v>
      </c>
      <c r="AC140" s="12"/>
    </row>
    <row r="141" spans="1:29" x14ac:dyDescent="0.25">
      <c r="A141" s="15" t="str">
        <v>YQL-63755-365</v>
      </c>
      <c r="B141" s="18">
        <v>44043</v>
      </c>
      <c r="C141" s="15" t="str">
        <v>78570-76770-LB</v>
      </c>
      <c r="D141" s="15" t="str">
        <v>A-M-0.2</v>
      </c>
      <c r="E141" s="21">
        <v>4</v>
      </c>
      <c r="F141" s="15" t="str">
        <v>Carolann Beine</v>
      </c>
      <c r="G141" s="15" t="str">
        <v>United States</v>
      </c>
      <c r="H141" s="22" t="str">
        <v>Medium</v>
      </c>
      <c r="I141" s="22">
        <v>3.375</v>
      </c>
      <c r="AC141" s="12"/>
    </row>
    <row r="142" spans="1:29" x14ac:dyDescent="0.25">
      <c r="A142" s="15" t="str">
        <v>ZIL-34948-499</v>
      </c>
      <c r="B142" s="18">
        <v>44026</v>
      </c>
      <c r="C142" s="15" t="str">
        <v>66458-91190-YC</v>
      </c>
      <c r="D142" s="15" t="str">
        <v>A-D-0.5</v>
      </c>
      <c r="E142" s="21">
        <v>2</v>
      </c>
      <c r="F142" s="15" t="str">
        <v>Marja Urion</v>
      </c>
      <c r="G142" s="15" t="str">
        <v>Ireland</v>
      </c>
      <c r="H142" s="22" t="str">
        <v>Dark</v>
      </c>
      <c r="I142" s="22">
        <v>5.97</v>
      </c>
      <c r="AC142" s="12"/>
    </row>
    <row r="143" spans="1:29" x14ac:dyDescent="0.25">
      <c r="A143" s="15" t="str">
        <v>AZF-45991-584</v>
      </c>
      <c r="B143" s="18">
        <v>43750</v>
      </c>
      <c r="C143" s="15" t="str">
        <v>73759-17258-KA</v>
      </c>
      <c r="D143" s="15" t="str">
        <v>A-D-2.5</v>
      </c>
      <c r="E143" s="21">
        <v>1</v>
      </c>
      <c r="F143" s="15" t="str">
        <v>Lora Dukes</v>
      </c>
      <c r="G143" s="15" t="str">
        <v>Ireland</v>
      </c>
      <c r="H143" s="22" t="str">
        <v>Dark</v>
      </c>
      <c r="I143" s="22">
        <v>22.884999999999998</v>
      </c>
      <c r="AC143" s="12"/>
    </row>
    <row r="144" spans="1:29" x14ac:dyDescent="0.25">
      <c r="A144" s="15" t="str">
        <v>MDG-14481-513</v>
      </c>
      <c r="B144" s="18">
        <v>44335</v>
      </c>
      <c r="C144" s="15" t="str">
        <v>64897-79178-MH</v>
      </c>
      <c r="D144" s="15" t="str">
        <v>A-M-2.5</v>
      </c>
      <c r="E144" s="21">
        <v>4</v>
      </c>
      <c r="F144" s="15" t="str">
        <v>Zack Pellett</v>
      </c>
      <c r="G144" s="15" t="str">
        <v>United States</v>
      </c>
      <c r="H144" s="22" t="str">
        <v>Medium</v>
      </c>
      <c r="I144" s="22">
        <v>25.874999999999996</v>
      </c>
      <c r="AC144" s="12"/>
    </row>
    <row r="145" spans="1:29" x14ac:dyDescent="0.25">
      <c r="A145" s="15" t="str">
        <v>NFA-03411-746</v>
      </c>
      <c r="B145" s="18">
        <v>43869</v>
      </c>
      <c r="C145" s="15" t="str">
        <v>07476-13102-NJ</v>
      </c>
      <c r="D145" s="15" t="str">
        <v>A-L-0.5</v>
      </c>
      <c r="E145" s="21">
        <v>2</v>
      </c>
      <c r="F145" s="15" t="str">
        <v>Heda Fromant</v>
      </c>
      <c r="G145" s="15" t="str">
        <v>United States</v>
      </c>
      <c r="H145" s="22" t="str">
        <v>Light</v>
      </c>
      <c r="I145" s="22">
        <v>7.77</v>
      </c>
      <c r="AC145" s="12"/>
    </row>
    <row r="146" spans="1:29" x14ac:dyDescent="0.25">
      <c r="A146" s="15" t="str">
        <v>ICC-73030-502</v>
      </c>
      <c r="B146" s="18">
        <v>44667</v>
      </c>
      <c r="C146" s="15" t="str">
        <v>59480-02795-IU</v>
      </c>
      <c r="D146" s="15" t="str">
        <v>A-L-1</v>
      </c>
      <c r="E146" s="21">
        <v>3</v>
      </c>
      <c r="F146" s="15" t="str">
        <v>Reamonn Aynold</v>
      </c>
      <c r="G146" s="15" t="str">
        <v>United States</v>
      </c>
      <c r="H146" s="22" t="str">
        <v>Light</v>
      </c>
      <c r="I146" s="22">
        <v>12.95</v>
      </c>
      <c r="AC146" s="12"/>
    </row>
    <row r="147" spans="1:29" x14ac:dyDescent="0.25">
      <c r="A147" s="15" t="str">
        <v>PNU-22150-408</v>
      </c>
      <c r="B147" s="18">
        <v>43688</v>
      </c>
      <c r="C147" s="15" t="str">
        <v>77408-43873-RS</v>
      </c>
      <c r="D147" s="15" t="str">
        <v>A-D-0.2</v>
      </c>
      <c r="E147" s="21">
        <v>6</v>
      </c>
      <c r="F147" s="15" t="str">
        <v>Nathaniel Bloxland</v>
      </c>
      <c r="G147" s="15" t="str">
        <v>Ireland</v>
      </c>
      <c r="H147" s="22" t="str">
        <v>Dark</v>
      </c>
      <c r="I147" s="22">
        <v>2.9849999999999999</v>
      </c>
      <c r="AC147" s="12"/>
    </row>
    <row r="148" spans="1:29" x14ac:dyDescent="0.25">
      <c r="A148" s="15" t="str">
        <v>NSQ-72210-345</v>
      </c>
      <c r="B148" s="18">
        <v>44459</v>
      </c>
      <c r="C148" s="15" t="str">
        <v>90940-63327-DJ</v>
      </c>
      <c r="D148" s="15" t="str">
        <v>A-M-0.2</v>
      </c>
      <c r="E148" s="21">
        <v>6</v>
      </c>
      <c r="F148" s="15" t="str">
        <v>Audra Kelston</v>
      </c>
      <c r="G148" s="15" t="str">
        <v>United States</v>
      </c>
      <c r="H148" s="22" t="str">
        <v>Medium</v>
      </c>
      <c r="I148" s="22">
        <v>3.375</v>
      </c>
      <c r="AC148" s="12"/>
    </row>
    <row r="149" spans="1:29" x14ac:dyDescent="0.25">
      <c r="A149" s="15" t="str">
        <v>HMB-30634-745</v>
      </c>
      <c r="B149" s="18">
        <v>43879</v>
      </c>
      <c r="C149" s="15" t="str">
        <v>19485-98072-PS</v>
      </c>
      <c r="D149" s="15" t="str">
        <v>A-D-2.5</v>
      </c>
      <c r="E149" s="21">
        <v>6</v>
      </c>
      <c r="F149" s="15" t="str">
        <v>Don Flintiff</v>
      </c>
      <c r="G149" s="15" t="str">
        <v>United Kingdom</v>
      </c>
      <c r="H149" s="22" t="str">
        <v>Dark</v>
      </c>
      <c r="I149" s="22">
        <v>22.884999999999998</v>
      </c>
      <c r="AC149" s="12"/>
    </row>
    <row r="150" spans="1:29" x14ac:dyDescent="0.25">
      <c r="A150" s="15" t="str">
        <v>XTL-68000-371</v>
      </c>
      <c r="B150" s="18">
        <v>43928</v>
      </c>
      <c r="C150" s="15" t="str">
        <v>70140-82812-KD</v>
      </c>
      <c r="D150" s="15" t="str">
        <v>A-M-0.5</v>
      </c>
      <c r="E150" s="21">
        <v>4</v>
      </c>
      <c r="F150" s="15" t="str">
        <v>Donalt Sangwin</v>
      </c>
      <c r="G150" s="15" t="str">
        <v>United States</v>
      </c>
      <c r="H150" s="22" t="str">
        <v>Medium</v>
      </c>
      <c r="I150" s="22">
        <v>6.75</v>
      </c>
      <c r="AC150" s="12"/>
    </row>
    <row r="151" spans="1:29" x14ac:dyDescent="0.25">
      <c r="A151" s="15" t="str">
        <v>EAY-89850-211</v>
      </c>
      <c r="B151" s="18">
        <v>43515</v>
      </c>
      <c r="C151" s="15" t="str">
        <v>43155-71724-XP</v>
      </c>
      <c r="D151" s="15" t="str">
        <v>A-D-0.2</v>
      </c>
      <c r="E151" s="21">
        <v>2</v>
      </c>
      <c r="F151" s="15" t="str">
        <v>Herbie Peppard</v>
      </c>
      <c r="G151" s="15" t="str">
        <v>United States</v>
      </c>
      <c r="H151" s="22" t="str">
        <v>Dark</v>
      </c>
      <c r="I151" s="22">
        <v>2.9849999999999999</v>
      </c>
      <c r="AC151" s="12"/>
    </row>
    <row r="152" spans="1:29" x14ac:dyDescent="0.25">
      <c r="A152" s="15" t="str">
        <v>IOQ-84840-827</v>
      </c>
      <c r="B152" s="18">
        <v>43781</v>
      </c>
      <c r="C152" s="15" t="str">
        <v>32038-81174-JF</v>
      </c>
      <c r="D152" s="15" t="str">
        <v>A-M-1</v>
      </c>
      <c r="E152" s="21">
        <v>6</v>
      </c>
      <c r="F152" s="15" t="str">
        <v>Cornie Venour</v>
      </c>
      <c r="G152" s="15" t="str">
        <v>United States</v>
      </c>
      <c r="H152" s="22" t="str">
        <v>Medium</v>
      </c>
      <c r="I152" s="22">
        <v>11.25</v>
      </c>
      <c r="AC152" s="12"/>
    </row>
    <row r="153" spans="1:29" x14ac:dyDescent="0.25">
      <c r="A153" s="15" t="str">
        <v>YUO-76652-814</v>
      </c>
      <c r="B153" s="18">
        <v>44290</v>
      </c>
      <c r="C153" s="15" t="str">
        <v>26248-84194-FI</v>
      </c>
      <c r="D153" s="15" t="str">
        <v>A-D-0.2</v>
      </c>
      <c r="E153" s="21">
        <v>6</v>
      </c>
      <c r="F153" s="15" t="str">
        <v>Phyllys Ormerod</v>
      </c>
      <c r="G153" s="15" t="str">
        <v>United States</v>
      </c>
      <c r="H153" s="22" t="str">
        <v>Dark</v>
      </c>
      <c r="I153" s="22">
        <v>2.9849999999999999</v>
      </c>
      <c r="AC153" s="12"/>
    </row>
    <row r="154" spans="1:29" x14ac:dyDescent="0.25">
      <c r="A154" s="15" t="str">
        <v>BLV-60087-454</v>
      </c>
      <c r="B154" s="18">
        <v>44720</v>
      </c>
      <c r="C154" s="15" t="str">
        <v>84493-71314-WX</v>
      </c>
      <c r="D154" s="15" t="str">
        <v>A-M-0.5</v>
      </c>
      <c r="E154" s="21">
        <v>5</v>
      </c>
      <c r="F154" s="15" t="str">
        <v>Tymon Zanetti</v>
      </c>
      <c r="G154" s="15" t="str">
        <v>Ireland</v>
      </c>
      <c r="H154" s="22" t="str">
        <v>Medium</v>
      </c>
      <c r="I154" s="22">
        <v>6.75</v>
      </c>
      <c r="AC154" s="12"/>
    </row>
    <row r="155" spans="1:29" x14ac:dyDescent="0.25">
      <c r="A155" s="15" t="str">
        <v>BPZ-51283-916</v>
      </c>
      <c r="B155" s="18">
        <v>44437</v>
      </c>
      <c r="C155" s="15" t="str">
        <v>87688-42420-TO</v>
      </c>
      <c r="D155" s="15" t="str">
        <v>A-M-2.5</v>
      </c>
      <c r="E155" s="21">
        <v>2</v>
      </c>
      <c r="F155" s="15" t="str">
        <v>Kylie Mowat</v>
      </c>
      <c r="G155" s="15" t="str">
        <v>United States</v>
      </c>
      <c r="H155" s="22" t="str">
        <v>Medium</v>
      </c>
      <c r="I155" s="22">
        <v>25.874999999999996</v>
      </c>
      <c r="AC155" s="12"/>
    </row>
    <row r="156" spans="1:29" x14ac:dyDescent="0.25">
      <c r="A156" s="15" t="str">
        <v>OLF-77983-457</v>
      </c>
      <c r="B156" s="18">
        <v>43512</v>
      </c>
      <c r="C156" s="15" t="str">
        <v>51901-35210-UI</v>
      </c>
      <c r="D156" s="15" t="str">
        <v>A-L-2.5</v>
      </c>
      <c r="E156" s="21">
        <v>2</v>
      </c>
      <c r="F156" s="15" t="str">
        <v>Gabriel Starcks</v>
      </c>
      <c r="G156" s="15" t="str">
        <v>United States</v>
      </c>
      <c r="H156" s="22" t="str">
        <v>Light</v>
      </c>
      <c r="I156" s="22">
        <v>29.784999999999997</v>
      </c>
      <c r="AC156" s="12"/>
    </row>
    <row r="157" spans="1:29" x14ac:dyDescent="0.25">
      <c r="A157" s="15" t="str">
        <v>UOG-94188-104</v>
      </c>
      <c r="B157" s="18">
        <v>44523</v>
      </c>
      <c r="C157" s="15" t="str">
        <v>92753-50029-SD</v>
      </c>
      <c r="D157" s="15" t="str">
        <v>A-M-0.5</v>
      </c>
      <c r="E157" s="21">
        <v>5</v>
      </c>
      <c r="F157" s="15" t="str">
        <v>Kienan Scholard</v>
      </c>
      <c r="G157" s="15" t="str">
        <v>United States</v>
      </c>
      <c r="H157" s="22" t="str">
        <v>Medium</v>
      </c>
      <c r="I157" s="22">
        <v>6.75</v>
      </c>
      <c r="AC157" s="12"/>
    </row>
    <row r="158" spans="1:29" x14ac:dyDescent="0.25">
      <c r="A158" s="15" t="str">
        <v>LGL-16843-667</v>
      </c>
      <c r="B158" s="18">
        <v>44321</v>
      </c>
      <c r="C158" s="15" t="str">
        <v>82458-87830-JE</v>
      </c>
      <c r="D158" s="15" t="str">
        <v>A-D-0.2</v>
      </c>
      <c r="E158" s="21">
        <v>4</v>
      </c>
      <c r="F158" s="15" t="str">
        <v>Alisha Hulburt</v>
      </c>
      <c r="G158" s="15" t="str">
        <v>United States</v>
      </c>
      <c r="H158" s="22" t="str">
        <v>Dark</v>
      </c>
      <c r="I158" s="22">
        <v>2.9849999999999999</v>
      </c>
      <c r="AC158" s="12"/>
    </row>
    <row r="159" spans="1:29" x14ac:dyDescent="0.25">
      <c r="A159" s="15" t="str">
        <v>LTS-03470-353</v>
      </c>
      <c r="B159" s="18">
        <v>44028</v>
      </c>
      <c r="C159" s="15" t="str">
        <v>90985-89807-RW</v>
      </c>
      <c r="D159" s="15" t="str">
        <v>A-L-2.5</v>
      </c>
      <c r="E159" s="21">
        <v>5</v>
      </c>
      <c r="F159" s="15" t="str">
        <v>Wang Powlesland</v>
      </c>
      <c r="G159" s="15" t="str">
        <v>United States</v>
      </c>
      <c r="H159" s="22" t="str">
        <v>Light</v>
      </c>
      <c r="I159" s="22">
        <v>29.784999999999997</v>
      </c>
      <c r="AC159" s="12"/>
    </row>
    <row r="160" spans="1:29" x14ac:dyDescent="0.25">
      <c r="A160" s="15" t="str">
        <v>TVV-42245-088</v>
      </c>
      <c r="B160" s="18">
        <v>43896</v>
      </c>
      <c r="C160" s="15" t="str">
        <v>14398-43114-RV</v>
      </c>
      <c r="D160" s="15" t="str">
        <v>A-M-0.2</v>
      </c>
      <c r="E160" s="21">
        <v>4</v>
      </c>
      <c r="F160" s="15" t="str">
        <v>Betti Lacasa</v>
      </c>
      <c r="G160" s="15" t="str">
        <v>Ireland</v>
      </c>
      <c r="H160" s="22" t="str">
        <v>Medium</v>
      </c>
      <c r="I160" s="22">
        <v>3.375</v>
      </c>
      <c r="AC160" s="12"/>
    </row>
    <row r="161" spans="1:29" x14ac:dyDescent="0.25">
      <c r="A161" s="15" t="str">
        <v>RYY-38961-093</v>
      </c>
      <c r="B161" s="18">
        <v>44217</v>
      </c>
      <c r="C161" s="15" t="str">
        <v>14756-18321-CL</v>
      </c>
      <c r="D161" s="15" t="str">
        <v>A-M-0.2</v>
      </c>
      <c r="E161" s="21">
        <v>6</v>
      </c>
      <c r="F161" s="15" t="str">
        <v>Linn Alaway</v>
      </c>
      <c r="G161" s="15" t="str">
        <v>United States</v>
      </c>
      <c r="H161" s="22" t="str">
        <v>Medium</v>
      </c>
      <c r="I161" s="22">
        <v>3.375</v>
      </c>
      <c r="AC161" s="12"/>
    </row>
    <row r="162" spans="1:29" x14ac:dyDescent="0.25">
      <c r="A162" s="15" t="str">
        <v>CVA-64996-969</v>
      </c>
      <c r="B162" s="18">
        <v>44006</v>
      </c>
      <c r="C162" s="15" t="str">
        <v>13324-78688-MI</v>
      </c>
      <c r="D162" s="15" t="str">
        <v>A-L-1</v>
      </c>
      <c r="E162" s="21">
        <v>6</v>
      </c>
      <c r="F162" s="15" t="str">
        <v>Cordy Odgaard</v>
      </c>
      <c r="G162" s="15" t="str">
        <v>United States</v>
      </c>
      <c r="H162" s="22" t="str">
        <v>Light</v>
      </c>
      <c r="I162" s="22">
        <v>12.95</v>
      </c>
      <c r="AC162" s="12"/>
    </row>
    <row r="163" spans="1:29" x14ac:dyDescent="0.25">
      <c r="A163" s="15" t="str">
        <v>EXP-21628-670</v>
      </c>
      <c r="B163" s="18">
        <v>43526</v>
      </c>
      <c r="C163" s="15" t="str">
        <v>94447-35885-HK</v>
      </c>
      <c r="D163" s="15" t="str">
        <v>A-M-2.5</v>
      </c>
      <c r="E163" s="21">
        <v>3</v>
      </c>
      <c r="F163" s="15" t="str">
        <v>Wallis Bernth</v>
      </c>
      <c r="G163" s="15" t="str">
        <v>United States</v>
      </c>
      <c r="H163" s="22" t="str">
        <v>Medium</v>
      </c>
      <c r="I163" s="22">
        <v>25.874999999999996</v>
      </c>
      <c r="AC163" s="12"/>
    </row>
    <row r="164" spans="1:29" x14ac:dyDescent="0.25">
      <c r="A164" s="15" t="str">
        <v>PKN-19556-918</v>
      </c>
      <c r="B164" s="18">
        <v>44680</v>
      </c>
      <c r="C164" s="15" t="str">
        <v>00445-42781-KX</v>
      </c>
      <c r="D164" s="15" t="str">
        <v>A-D-0.2</v>
      </c>
      <c r="E164" s="21">
        <v>1</v>
      </c>
      <c r="F164" s="15" t="str">
        <v>Faunie Brigham</v>
      </c>
      <c r="G164" s="15" t="str">
        <v>Ireland</v>
      </c>
      <c r="H164" s="22" t="str">
        <v>Dark</v>
      </c>
      <c r="I164" s="22">
        <v>2.9849999999999999</v>
      </c>
      <c r="AC164" s="12"/>
    </row>
    <row r="165" spans="1:29" x14ac:dyDescent="0.25">
      <c r="A165" s="15" t="str">
        <v>ITY-92466-909</v>
      </c>
      <c r="B165" s="18">
        <v>43684</v>
      </c>
      <c r="C165" s="15" t="str">
        <v>34927-68586-ZV</v>
      </c>
      <c r="D165" s="15" t="str">
        <v>A-M-2.5</v>
      </c>
      <c r="E165" s="21">
        <v>3</v>
      </c>
      <c r="F165" s="15" t="str">
        <v>Neville Piatto</v>
      </c>
      <c r="G165" s="15" t="str">
        <v>Ireland</v>
      </c>
      <c r="H165" s="22" t="str">
        <v>Medium</v>
      </c>
      <c r="I165" s="22">
        <v>25.874999999999996</v>
      </c>
      <c r="AC165" s="12"/>
    </row>
    <row r="166" spans="1:29" x14ac:dyDescent="0.25">
      <c r="A166" s="15" t="str">
        <v>JVF-91003-729</v>
      </c>
      <c r="B166" s="18">
        <v>44106</v>
      </c>
      <c r="C166" s="15" t="str">
        <v>98536-88616-FF</v>
      </c>
      <c r="D166" s="15" t="str">
        <v>A-D-2.5</v>
      </c>
      <c r="E166" s="21">
        <v>3</v>
      </c>
      <c r="F166" s="15" t="str">
        <v>Denny O' Ronan</v>
      </c>
      <c r="G166" s="15" t="str">
        <v>United States</v>
      </c>
      <c r="H166" s="22" t="str">
        <v>Dark</v>
      </c>
      <c r="I166" s="22">
        <v>22.884999999999998</v>
      </c>
      <c r="AC166" s="12"/>
    </row>
    <row r="167" spans="1:29" x14ac:dyDescent="0.25">
      <c r="A167" s="15" t="str">
        <v>MVB-22135-665</v>
      </c>
      <c r="B167" s="18">
        <v>44532</v>
      </c>
      <c r="C167" s="15" t="str">
        <v>55621-06130-SA</v>
      </c>
      <c r="D167" s="15" t="str">
        <v>A-D-1</v>
      </c>
      <c r="E167" s="21">
        <v>1</v>
      </c>
      <c r="F167" s="15" t="str">
        <v>Dottie Rallin</v>
      </c>
      <c r="G167" s="15" t="str">
        <v>United States</v>
      </c>
      <c r="H167" s="22" t="str">
        <v>Dark</v>
      </c>
      <c r="I167" s="22">
        <v>9.9499999999999993</v>
      </c>
      <c r="AC167" s="12"/>
    </row>
    <row r="168" spans="1:29" x14ac:dyDescent="0.25">
      <c r="A168" s="15" t="str">
        <v>HTH-52867-812</v>
      </c>
      <c r="B168" s="18">
        <v>44375</v>
      </c>
      <c r="C168" s="15" t="str">
        <v>29851-36402-UX</v>
      </c>
      <c r="D168" s="15" t="str">
        <v>A-M-2.5</v>
      </c>
      <c r="E168" s="21">
        <v>4</v>
      </c>
      <c r="F168" s="15" t="str">
        <v>Almeria Burgett</v>
      </c>
      <c r="G168" s="15" t="str">
        <v>United States</v>
      </c>
      <c r="H168" s="22" t="str">
        <v>Medium</v>
      </c>
      <c r="I168" s="22">
        <v>25.874999999999996</v>
      </c>
      <c r="AC168" s="12"/>
    </row>
    <row r="169" spans="1:29" x14ac:dyDescent="0.25">
      <c r="A169" s="15" t="str">
        <v>FWU-44971-444</v>
      </c>
      <c r="B169" s="18">
        <v>43476</v>
      </c>
      <c r="C169" s="15" t="str">
        <v>12190-25421-WM</v>
      </c>
      <c r="D169" s="15" t="str">
        <v>A-D-2.5</v>
      </c>
      <c r="E169" s="21">
        <v>3</v>
      </c>
      <c r="F169" s="15" t="str">
        <v>Marvin Malloy</v>
      </c>
      <c r="G169" s="15" t="str">
        <v>United States</v>
      </c>
      <c r="H169" s="22" t="str">
        <v>Dark</v>
      </c>
      <c r="I169" s="22">
        <v>22.884999999999998</v>
      </c>
      <c r="AC169" s="12"/>
    </row>
    <row r="170" spans="1:29" x14ac:dyDescent="0.25">
      <c r="A170" s="15" t="str">
        <v>JYR-22052-185</v>
      </c>
      <c r="B170" s="18">
        <v>43831</v>
      </c>
      <c r="C170" s="15" t="str">
        <v>39528-19971-OR</v>
      </c>
      <c r="D170" s="15" t="str">
        <v>A-M-0.5</v>
      </c>
      <c r="E170" s="21">
        <v>2</v>
      </c>
      <c r="F170" s="15" t="str">
        <v>Wren Place</v>
      </c>
      <c r="G170" s="15" t="str">
        <v>United States</v>
      </c>
      <c r="H170" s="22" t="str">
        <v>Medium</v>
      </c>
      <c r="I170" s="22">
        <v>6.75</v>
      </c>
      <c r="AC170" s="12"/>
    </row>
    <row r="171" spans="1:29" x14ac:dyDescent="0.25">
      <c r="A171" s="15" t="str">
        <v>HXA-72415-025</v>
      </c>
      <c r="B171" s="18">
        <v>44693</v>
      </c>
      <c r="C171" s="15" t="str">
        <v>93417-12322-YB</v>
      </c>
      <c r="D171" s="15" t="str">
        <v>A-D-2.5</v>
      </c>
      <c r="E171" s="21">
        <v>2</v>
      </c>
      <c r="F171" s="15" t="str">
        <v>Dollie Gadsden</v>
      </c>
      <c r="G171" s="15" t="str">
        <v>Ireland</v>
      </c>
      <c r="H171" s="22" t="str">
        <v>Dark</v>
      </c>
      <c r="I171" s="22">
        <v>22.884999999999998</v>
      </c>
      <c r="AC171" s="12"/>
    </row>
    <row r="172" spans="1:29" x14ac:dyDescent="0.25">
      <c r="A172" s="15" t="str">
        <v>GFI-83300-059</v>
      </c>
      <c r="B172" s="18">
        <v>44485</v>
      </c>
      <c r="C172" s="15" t="str">
        <v>40414-26467-VE</v>
      </c>
      <c r="D172" s="15" t="str">
        <v>A-M-0.2</v>
      </c>
      <c r="E172" s="21">
        <v>6</v>
      </c>
      <c r="F172" s="15" t="str">
        <v>Annie Campsall</v>
      </c>
      <c r="G172" s="15" t="str">
        <v>United States</v>
      </c>
      <c r="H172" s="22" t="str">
        <v>Medium</v>
      </c>
      <c r="I172" s="22">
        <v>3.375</v>
      </c>
      <c r="AC172" s="12"/>
    </row>
    <row r="173" spans="1:29" x14ac:dyDescent="0.25">
      <c r="A173" s="15" t="str">
        <v>SHP-55648-472</v>
      </c>
      <c r="B173" s="18">
        <v>43554</v>
      </c>
      <c r="C173" s="15" t="str">
        <v>46818-20198-GB</v>
      </c>
      <c r="D173" s="15" t="str">
        <v>A-M-1</v>
      </c>
      <c r="E173" s="21">
        <v>6</v>
      </c>
      <c r="F173" s="15" t="str">
        <v>Corrie Wass</v>
      </c>
      <c r="G173" s="15" t="str">
        <v>United States</v>
      </c>
      <c r="H173" s="22" t="str">
        <v>Medium</v>
      </c>
      <c r="I173" s="22">
        <v>11.25</v>
      </c>
      <c r="AC173" s="12"/>
    </row>
    <row r="174" spans="1:29" x14ac:dyDescent="0.25">
      <c r="A174" s="15" t="str">
        <v>HUG-52766-375</v>
      </c>
      <c r="B174" s="18">
        <v>43987</v>
      </c>
      <c r="C174" s="15" t="str">
        <v>78786-77449-RQ</v>
      </c>
      <c r="D174" s="15" t="str">
        <v>A-D-2.5</v>
      </c>
      <c r="E174" s="21">
        <v>4</v>
      </c>
      <c r="F174" s="15" t="str">
        <v>Jermaine Branchett</v>
      </c>
      <c r="G174" s="15" t="str">
        <v>United States</v>
      </c>
      <c r="H174" s="22" t="str">
        <v>Dark</v>
      </c>
      <c r="I174" s="22">
        <v>22.884999999999998</v>
      </c>
      <c r="AC174" s="12"/>
    </row>
    <row r="175" spans="1:29" x14ac:dyDescent="0.25">
      <c r="A175" s="15" t="str">
        <v>DAH-46595-917</v>
      </c>
      <c r="B175" s="18">
        <v>44451</v>
      </c>
      <c r="C175" s="15" t="str">
        <v>27878-42224-QF</v>
      </c>
      <c r="D175" s="15" t="str">
        <v>A-D-1</v>
      </c>
      <c r="E175" s="21">
        <v>6</v>
      </c>
      <c r="F175" s="15" t="str">
        <v>Nissie Rudland</v>
      </c>
      <c r="G175" s="15" t="str">
        <v>Ireland</v>
      </c>
      <c r="H175" s="22" t="str">
        <v>Dark</v>
      </c>
      <c r="I175" s="22">
        <v>9.9499999999999993</v>
      </c>
      <c r="AC175" s="12"/>
    </row>
    <row r="176" spans="1:29" x14ac:dyDescent="0.25">
      <c r="A176" s="15" t="str">
        <v>NZN-71683-705</v>
      </c>
      <c r="B176" s="18">
        <v>44543</v>
      </c>
      <c r="C176" s="15" t="str">
        <v>04921-85445-SL</v>
      </c>
      <c r="D176" s="15" t="str">
        <v>A-L-2.5</v>
      </c>
      <c r="E176" s="21">
        <v>6</v>
      </c>
      <c r="F176" s="15" t="str">
        <v>Hermann Larvor</v>
      </c>
      <c r="G176" s="15" t="str">
        <v>United States</v>
      </c>
      <c r="H176" s="22" t="str">
        <v>Light</v>
      </c>
      <c r="I176" s="22">
        <v>29.784999999999997</v>
      </c>
      <c r="AC176" s="12"/>
    </row>
    <row r="177" spans="1:29" x14ac:dyDescent="0.25">
      <c r="A177" s="15" t="str">
        <v>CPW-34587-459</v>
      </c>
      <c r="B177" s="18">
        <v>44281</v>
      </c>
      <c r="C177" s="15" t="str">
        <v>84641-67384-TD</v>
      </c>
      <c r="D177" s="15" t="str">
        <v>A-L-2.5</v>
      </c>
      <c r="E177" s="21">
        <v>6</v>
      </c>
      <c r="F177" s="15" t="str">
        <v>Milty Middis</v>
      </c>
      <c r="G177" s="15" t="str">
        <v>United States</v>
      </c>
      <c r="H177" s="22" t="str">
        <v>Light</v>
      </c>
      <c r="I177" s="22">
        <v>29.784999999999997</v>
      </c>
      <c r="AC177" s="12"/>
    </row>
    <row r="178" spans="1:29" x14ac:dyDescent="0.25">
      <c r="A178" s="15" t="str">
        <v>JBW-95055-851</v>
      </c>
      <c r="B178" s="18">
        <v>44399</v>
      </c>
      <c r="C178" s="15" t="str">
        <v>47355-97488-XS</v>
      </c>
      <c r="D178" s="15" t="str">
        <v>A-M-1</v>
      </c>
      <c r="E178" s="21">
        <v>5</v>
      </c>
      <c r="F178" s="15" t="str">
        <v>Anjanette Goldie</v>
      </c>
      <c r="G178" s="15" t="str">
        <v>United States</v>
      </c>
      <c r="H178" s="22" t="str">
        <v>Medium</v>
      </c>
      <c r="I178" s="22">
        <v>11.25</v>
      </c>
      <c r="AC178" s="12"/>
    </row>
    <row r="179" spans="1:29" x14ac:dyDescent="0.25">
      <c r="A179" s="15" t="str">
        <v>AGQ-06534-750</v>
      </c>
      <c r="B179" s="18">
        <v>43579</v>
      </c>
      <c r="C179" s="15" t="str">
        <v>52798-46508-HP</v>
      </c>
      <c r="D179" s="15" t="str">
        <v>A-L-1</v>
      </c>
      <c r="E179" s="21">
        <v>5</v>
      </c>
      <c r="F179" s="15" t="str">
        <v>Kevan Grinsted</v>
      </c>
      <c r="G179" s="15" t="str">
        <v>Ireland</v>
      </c>
      <c r="H179" s="22" t="str">
        <v>Light</v>
      </c>
      <c r="I179" s="22">
        <v>12.95</v>
      </c>
      <c r="AC179" s="12"/>
    </row>
    <row r="180" spans="1:29" x14ac:dyDescent="0.25">
      <c r="A180" s="15" t="str">
        <v>QVL-32245-818</v>
      </c>
      <c r="B180" s="18">
        <v>44346</v>
      </c>
      <c r="C180" s="15" t="str">
        <v>46478-42970-EM</v>
      </c>
      <c r="D180" s="15" t="str">
        <v>A-M-0.5</v>
      </c>
      <c r="E180" s="21">
        <v>5</v>
      </c>
      <c r="F180" s="15" t="str">
        <v>Dionne Skyner</v>
      </c>
      <c r="G180" s="15" t="str">
        <v>United States</v>
      </c>
      <c r="H180" s="22" t="str">
        <v>Medium</v>
      </c>
      <c r="I180" s="22">
        <v>6.75</v>
      </c>
      <c r="AC180" s="12"/>
    </row>
    <row r="181" spans="1:29" x14ac:dyDescent="0.25">
      <c r="A181" s="15" t="str">
        <v>SEC-91807-425</v>
      </c>
      <c r="B181" s="18">
        <v>44227</v>
      </c>
      <c r="C181" s="15" t="str">
        <v>94091-86957-HX</v>
      </c>
      <c r="D181" s="15" t="str">
        <v>A-M-1</v>
      </c>
      <c r="E181" s="21">
        <v>2</v>
      </c>
      <c r="F181" s="15" t="str">
        <v>Jimmy Dymoke</v>
      </c>
      <c r="G181" s="15" t="str">
        <v>Ireland</v>
      </c>
      <c r="H181" s="22" t="str">
        <v>Medium</v>
      </c>
      <c r="I181" s="22">
        <v>11.25</v>
      </c>
      <c r="AC181" s="12"/>
    </row>
    <row r="182" spans="1:29" x14ac:dyDescent="0.25">
      <c r="A182" s="15" t="str">
        <v>KGC-95046-911</v>
      </c>
      <c r="B182" s="18">
        <v>44012</v>
      </c>
      <c r="C182" s="15" t="str">
        <v>95351-96177-QV</v>
      </c>
      <c r="D182" s="15" t="str">
        <v>A-M-2.5</v>
      </c>
      <c r="E182" s="21">
        <v>2</v>
      </c>
      <c r="F182" s="15" t="str">
        <v>Elden Andriessen</v>
      </c>
      <c r="G182" s="15" t="str">
        <v>United States</v>
      </c>
      <c r="H182" s="22" t="str">
        <v>Medium</v>
      </c>
      <c r="I182" s="22">
        <v>25.874999999999996</v>
      </c>
      <c r="AC182" s="12"/>
    </row>
    <row r="183" spans="1:29" x14ac:dyDescent="0.25">
      <c r="A183" s="15" t="str">
        <v>WKB-21680-566</v>
      </c>
      <c r="B183" s="18">
        <v>44547</v>
      </c>
      <c r="C183" s="15" t="str">
        <v>96612-41722-VJ</v>
      </c>
      <c r="D183" s="15" t="str">
        <v>A-M-0.5</v>
      </c>
      <c r="E183" s="21">
        <v>3</v>
      </c>
      <c r="F183" s="15" t="str">
        <v>Myrle Dearden</v>
      </c>
      <c r="G183" s="15" t="str">
        <v>Ireland</v>
      </c>
      <c r="H183" s="22" t="str">
        <v>Medium</v>
      </c>
      <c r="I183" s="22">
        <v>6.75</v>
      </c>
      <c r="AC183" s="12"/>
    </row>
    <row r="184" spans="1:29" x14ac:dyDescent="0.25">
      <c r="A184" s="15" t="str">
        <v>PTY-86420-119</v>
      </c>
      <c r="B184" s="18">
        <v>44298</v>
      </c>
      <c r="C184" s="15" t="str">
        <v>25504-41681-WA</v>
      </c>
      <c r="D184" s="15" t="str">
        <v>A-D-0.5</v>
      </c>
      <c r="E184" s="21">
        <v>4</v>
      </c>
      <c r="F184" s="15" t="str">
        <v>Orland Tadman</v>
      </c>
      <c r="G184" s="15" t="str">
        <v>United States</v>
      </c>
      <c r="H184" s="22" t="str">
        <v>Dark</v>
      </c>
      <c r="I184" s="22">
        <v>5.97</v>
      </c>
      <c r="AC184" s="12"/>
    </row>
    <row r="185" spans="1:29" x14ac:dyDescent="0.25">
      <c r="A185" s="15" t="str">
        <v>MIS-54381-047</v>
      </c>
      <c r="B185" s="18">
        <v>44727</v>
      </c>
      <c r="C185" s="15" t="str">
        <v>39276-95489-XV</v>
      </c>
      <c r="D185" s="15" t="str">
        <v>A-D-0.5</v>
      </c>
      <c r="E185" s="21">
        <v>5</v>
      </c>
      <c r="F185" s="15" t="str">
        <v>Nathan Sictornes</v>
      </c>
      <c r="G185" s="15" t="str">
        <v>Ireland</v>
      </c>
      <c r="H185" s="22" t="str">
        <v>Dark</v>
      </c>
      <c r="I185" s="22">
        <v>5.97</v>
      </c>
      <c r="AC185" s="12"/>
    </row>
    <row r="186" spans="1:29" x14ac:dyDescent="0.25">
      <c r="A186" s="15" t="str">
        <v>TBB-29780-459</v>
      </c>
      <c r="B186" s="18">
        <v>43661</v>
      </c>
      <c r="C186" s="15" t="str">
        <v>61437-83623-PZ</v>
      </c>
      <c r="D186" s="15" t="str">
        <v>A-L-0.5</v>
      </c>
      <c r="E186" s="21">
        <v>1</v>
      </c>
      <c r="F186" s="15" t="str">
        <v>Vivyan Dunning</v>
      </c>
      <c r="G186" s="15" t="str">
        <v>United States</v>
      </c>
      <c r="H186" s="22" t="str">
        <v>Light</v>
      </c>
      <c r="I186" s="22">
        <v>7.77</v>
      </c>
      <c r="AC186" s="12"/>
    </row>
    <row r="187" spans="1:29" x14ac:dyDescent="0.25">
      <c r="A187" s="15" t="str">
        <v>BLI-21697-702</v>
      </c>
      <c r="B187" s="18">
        <v>43804</v>
      </c>
      <c r="C187" s="15" t="str">
        <v>21141-12455-VB</v>
      </c>
      <c r="D187" s="15" t="str">
        <v>A-M-0.5</v>
      </c>
      <c r="E187" s="21">
        <v>2</v>
      </c>
      <c r="F187" s="15" t="str">
        <v>Shelli De Banke</v>
      </c>
      <c r="G187" s="15" t="str">
        <v>United States</v>
      </c>
      <c r="H187" s="22" t="str">
        <v>Medium</v>
      </c>
      <c r="I187" s="22">
        <v>6.75</v>
      </c>
      <c r="AC187" s="12"/>
    </row>
    <row r="188" spans="1:29" x14ac:dyDescent="0.25">
      <c r="A188" s="15" t="str">
        <v>CQW-37388-302</v>
      </c>
      <c r="B188" s="18">
        <v>43649</v>
      </c>
      <c r="C188" s="15" t="str">
        <v>97741-98924-KT</v>
      </c>
      <c r="D188" s="15" t="str">
        <v>A-D-2.5</v>
      </c>
      <c r="E188" s="21">
        <v>3</v>
      </c>
      <c r="F188" s="15" t="str">
        <v>Willabella Harvison</v>
      </c>
      <c r="G188" s="15" t="str">
        <v>United States</v>
      </c>
      <c r="H188" s="22" t="str">
        <v>Dark</v>
      </c>
      <c r="I188" s="22">
        <v>22.884999999999998</v>
      </c>
      <c r="AC188" s="12"/>
    </row>
    <row r="189" spans="1:29" x14ac:dyDescent="0.25">
      <c r="A189" s="15" t="str">
        <v>MAY-77231-536</v>
      </c>
      <c r="B189" s="18">
        <v>44076</v>
      </c>
      <c r="C189" s="15" t="str">
        <v>01304-59807-OB</v>
      </c>
      <c r="D189" s="15" t="str">
        <v>A-M-0.2</v>
      </c>
      <c r="E189" s="21">
        <v>2</v>
      </c>
      <c r="F189" s="15" t="str">
        <v>Nico Hubert</v>
      </c>
      <c r="G189" s="15" t="str">
        <v>United States</v>
      </c>
      <c r="H189" s="22" t="str">
        <v>Medium</v>
      </c>
      <c r="I189" s="22">
        <v>3.375</v>
      </c>
      <c r="AC189" s="12"/>
    </row>
    <row r="190" spans="1:29" x14ac:dyDescent="0.25">
      <c r="A190" s="15" t="str">
        <v>ATY-28980-884</v>
      </c>
      <c r="B190" s="18">
        <v>44043</v>
      </c>
      <c r="C190" s="15" t="str">
        <v>50705-17295-NK</v>
      </c>
      <c r="D190" s="15" t="str">
        <v>A-L-0.2</v>
      </c>
      <c r="E190" s="21">
        <v>6</v>
      </c>
      <c r="F190" s="15" t="str">
        <v>Cristina Aleixo</v>
      </c>
      <c r="G190" s="15" t="str">
        <v>United States</v>
      </c>
      <c r="H190" s="22" t="str">
        <v>Light</v>
      </c>
      <c r="I190" s="22">
        <v>3.8849999999999998</v>
      </c>
      <c r="AC190" s="12"/>
    </row>
    <row r="191" spans="1:29" x14ac:dyDescent="0.25">
      <c r="A191" s="15" t="str">
        <v>KLD-88731-484</v>
      </c>
      <c r="B191" s="18">
        <v>44447</v>
      </c>
      <c r="C191" s="15" t="str">
        <v>17775-77072-PP</v>
      </c>
      <c r="D191" s="15" t="str">
        <v>A-M-1</v>
      </c>
      <c r="E191" s="21">
        <v>5</v>
      </c>
      <c r="F191" s="15" t="str">
        <v>Carlie Linskill</v>
      </c>
      <c r="G191" s="15" t="str">
        <v>United States</v>
      </c>
      <c r="H191" s="22" t="str">
        <v>Medium</v>
      </c>
      <c r="I191" s="22">
        <v>11.25</v>
      </c>
      <c r="AC191" s="12"/>
    </row>
    <row r="192" spans="1:29" x14ac:dyDescent="0.25">
      <c r="A192" s="15" t="str">
        <v>TKH-62197-239</v>
      </c>
      <c r="B192" s="18">
        <v>44042</v>
      </c>
      <c r="C192" s="15" t="str">
        <v>25181-97933-UX</v>
      </c>
      <c r="D192" s="15" t="str">
        <v>A-D-0.5</v>
      </c>
      <c r="E192" s="21">
        <v>3</v>
      </c>
      <c r="F192" s="15" t="str">
        <v>Tersina Castagne</v>
      </c>
      <c r="G192" s="15" t="str">
        <v>United States</v>
      </c>
      <c r="H192" s="22" t="str">
        <v>Dark</v>
      </c>
      <c r="I192" s="22">
        <v>5.97</v>
      </c>
      <c r="AC192" s="12"/>
    </row>
    <row r="193" spans="1:29" x14ac:dyDescent="0.25">
      <c r="A193" s="15" t="str">
        <v>WTT-91832-645</v>
      </c>
      <c r="B193" s="18">
        <v>43741</v>
      </c>
      <c r="C193" s="15" t="str">
        <v>24344-88599-PP</v>
      </c>
      <c r="D193" s="15" t="str">
        <v>A-M-1</v>
      </c>
      <c r="E193" s="21">
        <v>3</v>
      </c>
      <c r="F193" s="15" t="str">
        <v>Hussein Olliff</v>
      </c>
      <c r="G193" s="15" t="str">
        <v>Ireland</v>
      </c>
      <c r="H193" s="22" t="str">
        <v>Medium</v>
      </c>
      <c r="I193" s="22">
        <v>11.25</v>
      </c>
      <c r="AC193" s="12"/>
    </row>
    <row r="194" spans="1:29" x14ac:dyDescent="0.25">
      <c r="A194" s="15" t="str">
        <v>YLY-35287-172</v>
      </c>
      <c r="B194" s="18">
        <v>44704</v>
      </c>
      <c r="C194" s="15" t="str">
        <v>69410-04668-MA</v>
      </c>
      <c r="D194" s="15" t="str">
        <v>A-D-0.5</v>
      </c>
      <c r="E194" s="21">
        <v>5</v>
      </c>
      <c r="F194" s="15" t="str">
        <v>Simone Capon</v>
      </c>
      <c r="G194" s="15" t="str">
        <v>United States</v>
      </c>
      <c r="H194" s="22" t="str">
        <v>Dark</v>
      </c>
      <c r="I194" s="22">
        <v>5.97</v>
      </c>
      <c r="AC194" s="12"/>
    </row>
    <row r="195" spans="1:29" x14ac:dyDescent="0.25">
      <c r="A195" s="15" t="str">
        <v>DCI-96254-548</v>
      </c>
      <c r="B195" s="18">
        <v>44726</v>
      </c>
      <c r="C195" s="15" t="str">
        <v>94091-86957-HX</v>
      </c>
      <c r="D195" s="15" t="str">
        <v>A-D-0.2</v>
      </c>
      <c r="E195" s="21">
        <v>6</v>
      </c>
      <c r="F195" s="15" t="str">
        <v>Jimmy Dymoke</v>
      </c>
      <c r="G195" s="15" t="str">
        <v>Ireland</v>
      </c>
      <c r="H195" s="22" t="str">
        <v>Dark</v>
      </c>
      <c r="I195" s="22">
        <v>2.9849999999999999</v>
      </c>
      <c r="AC195" s="12"/>
    </row>
    <row r="196" spans="1:29" x14ac:dyDescent="0.25">
      <c r="A196" s="15" t="str">
        <v>LWL-68108-794</v>
      </c>
      <c r="B196" s="18">
        <v>43977</v>
      </c>
      <c r="C196" s="15" t="str">
        <v>44494-89923-UW</v>
      </c>
      <c r="D196" s="15" t="str">
        <v>A-D-0.5</v>
      </c>
      <c r="E196" s="21">
        <v>3</v>
      </c>
      <c r="F196" s="15" t="str">
        <v>Dorotea Hollyman</v>
      </c>
      <c r="G196" s="15" t="str">
        <v>United States</v>
      </c>
      <c r="H196" s="22" t="str">
        <v>Dark</v>
      </c>
      <c r="I196" s="22">
        <v>5.97</v>
      </c>
      <c r="AC196" s="12"/>
    </row>
    <row r="197" spans="1:29" x14ac:dyDescent="0.25">
      <c r="A197" s="15" t="str">
        <v>LTP-31133-134</v>
      </c>
      <c r="B197" s="18">
        <v>44587</v>
      </c>
      <c r="C197" s="15" t="str">
        <v>66527-94478-PB</v>
      </c>
      <c r="D197" s="15" t="str">
        <v>A-L-0.5</v>
      </c>
      <c r="E197" s="21">
        <v>3</v>
      </c>
      <c r="F197" s="15" t="str">
        <v>Sarajane Potter</v>
      </c>
      <c r="G197" s="15" t="str">
        <v>United States</v>
      </c>
      <c r="H197" s="22" t="str">
        <v>Light</v>
      </c>
      <c r="I197" s="22">
        <v>7.77</v>
      </c>
      <c r="AC197" s="12"/>
    </row>
    <row r="198" spans="1:29" x14ac:dyDescent="0.25">
      <c r="A198" s="15" t="str">
        <v>ZVQ-26122-859</v>
      </c>
      <c r="B198" s="18">
        <v>43797</v>
      </c>
      <c r="C198" s="15" t="str">
        <v>77154-45038-IH</v>
      </c>
      <c r="D198" s="15" t="str">
        <v>A-L-2.5</v>
      </c>
      <c r="E198" s="21">
        <v>6</v>
      </c>
      <c r="F198" s="15" t="str">
        <v>Bobby Folomkin</v>
      </c>
      <c r="G198" s="15" t="str">
        <v>United States</v>
      </c>
      <c r="H198" s="22" t="str">
        <v>Light</v>
      </c>
      <c r="I198" s="22">
        <v>29.784999999999997</v>
      </c>
      <c r="AC198" s="12"/>
    </row>
    <row r="199" spans="1:29" x14ac:dyDescent="0.25">
      <c r="A199" s="15" t="str">
        <v>MIU-01481-194</v>
      </c>
      <c r="B199" s="18">
        <v>43667</v>
      </c>
      <c r="C199" s="15" t="str">
        <v>08439-55669-AI</v>
      </c>
      <c r="D199" s="15" t="str">
        <v>A-L-0.5</v>
      </c>
      <c r="E199" s="21">
        <v>2</v>
      </c>
      <c r="F199" s="15" t="str">
        <v>Rafferty Pursglove</v>
      </c>
      <c r="G199" s="15" t="str">
        <v>United States</v>
      </c>
      <c r="H199" s="22" t="str">
        <v>Light</v>
      </c>
      <c r="I199" s="22">
        <v>7.77</v>
      </c>
      <c r="AC199" s="12"/>
    </row>
    <row r="200" spans="1:29" x14ac:dyDescent="0.25">
      <c r="A200" s="15" t="str">
        <v>UEA-72681-629</v>
      </c>
      <c r="B200" s="18">
        <v>44267</v>
      </c>
      <c r="C200" s="15" t="str">
        <v>24972-55878-KX</v>
      </c>
      <c r="D200" s="15" t="str">
        <v>A-L-2.5</v>
      </c>
      <c r="E200" s="21">
        <v>3</v>
      </c>
      <c r="F200" s="15" t="str">
        <v>Foster Constance</v>
      </c>
      <c r="G200" s="15" t="str">
        <v>United States</v>
      </c>
      <c r="H200" s="22" t="str">
        <v>Light</v>
      </c>
      <c r="I200" s="22">
        <v>29.784999999999997</v>
      </c>
      <c r="AC200" s="12"/>
    </row>
    <row r="201" spans="1:29" x14ac:dyDescent="0.25">
      <c r="A201" s="15" t="str">
        <v>AHQ-40440-522</v>
      </c>
      <c r="B201" s="18">
        <v>44092</v>
      </c>
      <c r="C201" s="15" t="str">
        <v>83833-46106-ZC</v>
      </c>
      <c r="D201" s="15" t="str">
        <v>A-D-1</v>
      </c>
      <c r="E201" s="21">
        <v>1</v>
      </c>
      <c r="F201" s="15" t="str">
        <v>Martie Brimilcombe</v>
      </c>
      <c r="G201" s="15" t="str">
        <v>United States</v>
      </c>
      <c r="H201" s="22" t="str">
        <v>Dark</v>
      </c>
      <c r="I201" s="22">
        <v>9.9499999999999993</v>
      </c>
      <c r="AC201" s="12"/>
    </row>
    <row r="202" spans="1:29" x14ac:dyDescent="0.25">
      <c r="A202" s="15" t="str">
        <v>ASG-27179-958</v>
      </c>
      <c r="B202" s="18">
        <v>44540</v>
      </c>
      <c r="C202" s="15" t="str">
        <v>12607-75113-UV</v>
      </c>
      <c r="D202" s="15" t="str">
        <v>A-M-0.5</v>
      </c>
      <c r="E202" s="21">
        <v>3</v>
      </c>
      <c r="F202" s="15" t="str">
        <v>Jule Deehan</v>
      </c>
      <c r="G202" s="15" t="str">
        <v>United States</v>
      </c>
      <c r="H202" s="22" t="str">
        <v>Medium</v>
      </c>
      <c r="I202" s="22">
        <v>6.75</v>
      </c>
      <c r="AC202" s="12"/>
    </row>
    <row r="203" spans="1:29" x14ac:dyDescent="0.25">
      <c r="A203" s="15" t="str">
        <v>YKX-23510-272</v>
      </c>
      <c r="B203" s="18">
        <v>43541</v>
      </c>
      <c r="C203" s="15" t="str">
        <v>56991-05510-PR</v>
      </c>
      <c r="D203" s="15" t="str">
        <v>A-L-2.5</v>
      </c>
      <c r="E203" s="21">
        <v>2</v>
      </c>
      <c r="F203" s="15" t="str">
        <v>Janella Eden</v>
      </c>
      <c r="G203" s="15" t="str">
        <v>United States</v>
      </c>
      <c r="H203" s="22" t="str">
        <v>Light</v>
      </c>
      <c r="I203" s="22">
        <v>29.784999999999997</v>
      </c>
      <c r="AC203" s="12"/>
    </row>
    <row r="204" spans="1:29" x14ac:dyDescent="0.25">
      <c r="A204" s="15" t="str">
        <v>AOX-44467-109</v>
      </c>
      <c r="B204" s="18">
        <v>44362</v>
      </c>
      <c r="C204" s="15" t="str">
        <v>72524-06410-KD</v>
      </c>
      <c r="D204" s="15" t="str">
        <v>A-D-2.5</v>
      </c>
      <c r="E204" s="21">
        <v>1</v>
      </c>
      <c r="F204" s="15" t="str">
        <v>Haslett Jodrelle</v>
      </c>
      <c r="G204" s="15" t="str">
        <v>United States</v>
      </c>
      <c r="H204" s="22" t="str">
        <v>Dark</v>
      </c>
      <c r="I204" s="22">
        <v>22.884999999999998</v>
      </c>
      <c r="AC204" s="12"/>
    </row>
    <row r="205" spans="1:29" x14ac:dyDescent="0.25">
      <c r="A205" s="15" t="str">
        <v>GTT-73214-334</v>
      </c>
      <c r="B205" s="18">
        <v>43485</v>
      </c>
      <c r="C205" s="15" t="str">
        <v>98636-90072-YE</v>
      </c>
      <c r="D205" s="15" t="str">
        <v>A-L-1</v>
      </c>
      <c r="E205" s="21">
        <v>6</v>
      </c>
      <c r="F205" s="15" t="str">
        <v>Nobe Buney</v>
      </c>
      <c r="G205" s="15" t="str">
        <v>United States</v>
      </c>
      <c r="H205" s="22" t="str">
        <v>Light</v>
      </c>
      <c r="I205" s="22">
        <v>12.95</v>
      </c>
      <c r="AC205" s="12"/>
    </row>
    <row r="206" spans="1:29" x14ac:dyDescent="0.25">
      <c r="A206" s="15" t="str">
        <v>WAI-89905-069</v>
      </c>
      <c r="B206" s="18">
        <v>44613</v>
      </c>
      <c r="C206" s="15" t="str">
        <v>47011-57815-HJ</v>
      </c>
      <c r="D206" s="15" t="str">
        <v>A-L-0.5</v>
      </c>
      <c r="E206" s="21">
        <v>3</v>
      </c>
      <c r="F206" s="15" t="str">
        <v>Silvan McShea</v>
      </c>
      <c r="G206" s="15" t="str">
        <v>United States</v>
      </c>
      <c r="H206" s="22" t="str">
        <v>Light</v>
      </c>
      <c r="I206" s="22">
        <v>7.77</v>
      </c>
      <c r="AC206" s="12"/>
    </row>
    <row r="207" spans="1:29" x14ac:dyDescent="0.25">
      <c r="A207" s="15" t="str">
        <v>SCS-67069-962</v>
      </c>
      <c r="B207" s="18">
        <v>43987</v>
      </c>
      <c r="C207" s="15" t="str">
        <v>21403-49423-PD</v>
      </c>
      <c r="D207" s="15" t="str">
        <v>A-L-2.5</v>
      </c>
      <c r="E207" s="21">
        <v>5</v>
      </c>
      <c r="F207" s="15" t="str">
        <v>Gregorius Trengrove</v>
      </c>
      <c r="G207" s="15" t="str">
        <v>United States</v>
      </c>
      <c r="H207" s="22" t="str">
        <v>Light</v>
      </c>
      <c r="I207" s="22">
        <v>29.784999999999997</v>
      </c>
      <c r="AC207" s="12"/>
    </row>
    <row r="208" spans="1:29" x14ac:dyDescent="0.25">
      <c r="A208" s="15" t="str">
        <v>FLI-11493-954</v>
      </c>
      <c r="B208" s="18">
        <v>44751</v>
      </c>
      <c r="C208" s="15" t="str">
        <v>80454-42225-FT</v>
      </c>
      <c r="D208" s="15" t="str">
        <v>A-L-0.5</v>
      </c>
      <c r="E208" s="21">
        <v>4</v>
      </c>
      <c r="F208" s="15" t="str">
        <v>Jed Kennicott</v>
      </c>
      <c r="G208" s="15" t="str">
        <v>United States</v>
      </c>
      <c r="H208" s="22" t="str">
        <v>Light</v>
      </c>
      <c r="I208" s="22">
        <v>7.77</v>
      </c>
      <c r="AC208" s="12"/>
    </row>
    <row r="209" spans="1:29" x14ac:dyDescent="0.25">
      <c r="A209" s="15" t="str">
        <v>KHO-27106-786</v>
      </c>
      <c r="B209" s="18">
        <v>44114</v>
      </c>
      <c r="C209" s="15" t="str">
        <v>01603-43789-TN</v>
      </c>
      <c r="D209" s="15" t="str">
        <v>A-M-1</v>
      </c>
      <c r="E209" s="21">
        <v>6</v>
      </c>
      <c r="F209" s="15" t="str">
        <v>Brice Romera</v>
      </c>
      <c r="G209" s="15" t="str">
        <v>Ireland</v>
      </c>
      <c r="H209" s="22" t="str">
        <v>Medium</v>
      </c>
      <c r="I209" s="22">
        <v>11.25</v>
      </c>
      <c r="AC209" s="12"/>
    </row>
    <row r="210" spans="1:29" x14ac:dyDescent="0.25">
      <c r="A210" s="15" t="str">
        <v>GPT-67705-953</v>
      </c>
      <c r="B210" s="18">
        <v>43781</v>
      </c>
      <c r="C210" s="15" t="str">
        <v>70631-33225-MZ</v>
      </c>
      <c r="D210" s="15" t="str">
        <v>A-M-0.2</v>
      </c>
      <c r="E210" s="21">
        <v>5</v>
      </c>
      <c r="F210" s="15" t="str">
        <v>Correy Bourner</v>
      </c>
      <c r="G210" s="15" t="str">
        <v>United States</v>
      </c>
      <c r="H210" s="22" t="str">
        <v>Medium</v>
      </c>
      <c r="I210" s="22">
        <v>3.375</v>
      </c>
      <c r="AC210" s="12"/>
    </row>
    <row r="211" spans="1:29" x14ac:dyDescent="0.25">
      <c r="A211" s="15" t="str">
        <v>JNA-21450-177</v>
      </c>
      <c r="B211" s="18">
        <v>44603</v>
      </c>
      <c r="C211" s="15" t="str">
        <v>54798-14109-HC</v>
      </c>
      <c r="D211" s="15" t="str">
        <v>A-D-1</v>
      </c>
      <c r="E211" s="21">
        <v>3</v>
      </c>
      <c r="F211" s="15" t="str">
        <v>Odelia Skerme</v>
      </c>
      <c r="G211" s="15" t="str">
        <v>United States</v>
      </c>
      <c r="H211" s="22" t="str">
        <v>Dark</v>
      </c>
      <c r="I211" s="22">
        <v>9.9499999999999993</v>
      </c>
      <c r="AC211" s="12"/>
    </row>
    <row r="212" spans="1:29" x14ac:dyDescent="0.25">
      <c r="A212" s="15" t="str">
        <v>HHF-36647-854</v>
      </c>
      <c r="B212" s="18">
        <v>44505</v>
      </c>
      <c r="C212" s="15" t="str">
        <v>39011-18412-GR</v>
      </c>
      <c r="D212" s="15" t="str">
        <v>A-D-2.5</v>
      </c>
      <c r="E212" s="21">
        <v>6</v>
      </c>
      <c r="F212" s="15" t="str">
        <v>Adora Roubert</v>
      </c>
      <c r="G212" s="15" t="str">
        <v>United States</v>
      </c>
      <c r="H212" s="22" t="str">
        <v>Dark</v>
      </c>
      <c r="I212" s="22">
        <v>22.884999999999998</v>
      </c>
      <c r="AC212" s="12"/>
    </row>
    <row r="213" spans="1:29" x14ac:dyDescent="0.25">
      <c r="A213" s="15" t="str">
        <v>SBN-16537-046</v>
      </c>
      <c r="B213" s="18">
        <v>43890</v>
      </c>
      <c r="C213" s="15" t="str">
        <v>60255-12579-PZ</v>
      </c>
      <c r="D213" s="15" t="str">
        <v>A-D-0.2</v>
      </c>
      <c r="E213" s="21">
        <v>1</v>
      </c>
      <c r="F213" s="15" t="str">
        <v>Hillel Mairs</v>
      </c>
      <c r="G213" s="15" t="str">
        <v>United States</v>
      </c>
      <c r="H213" s="22" t="str">
        <v>Dark</v>
      </c>
      <c r="I213" s="22">
        <v>2.9849999999999999</v>
      </c>
      <c r="AC213" s="12"/>
    </row>
    <row r="214" spans="1:29" x14ac:dyDescent="0.25">
      <c r="A214" s="15" t="str">
        <v>XZD-44484-632</v>
      </c>
      <c r="B214" s="18">
        <v>44414</v>
      </c>
      <c r="C214" s="15" t="str">
        <v>80541-38332-BP</v>
      </c>
      <c r="D214" s="15" t="str">
        <v>A-D-0.2</v>
      </c>
      <c r="E214" s="21">
        <v>2</v>
      </c>
      <c r="F214" s="15" t="str">
        <v>Helaina Rainforth</v>
      </c>
      <c r="G214" s="15" t="str">
        <v>United States</v>
      </c>
      <c r="H214" s="22" t="str">
        <v>Dark</v>
      </c>
      <c r="I214" s="22">
        <v>2.9849999999999999</v>
      </c>
      <c r="AC214" s="12"/>
    </row>
    <row r="215" spans="1:29" x14ac:dyDescent="0.25">
      <c r="A215" s="15" t="str">
        <v>QWY-99467-368</v>
      </c>
      <c r="B215" s="18">
        <v>44141</v>
      </c>
      <c r="C215" s="15" t="str">
        <v>96434-50068-DZ</v>
      </c>
      <c r="D215" s="15" t="str">
        <v>A-D-2.5</v>
      </c>
      <c r="E215" s="21">
        <v>1</v>
      </c>
      <c r="F215" s="15" t="str">
        <v>Nadeen Broomer</v>
      </c>
      <c r="G215" s="15" t="str">
        <v>United States</v>
      </c>
      <c r="H215" s="22" t="str">
        <v>Dark</v>
      </c>
      <c r="I215" s="22">
        <v>22.884999999999998</v>
      </c>
      <c r="AC215" s="12"/>
    </row>
    <row r="216" spans="1:29" x14ac:dyDescent="0.25">
      <c r="A216" s="15" t="str">
        <v>VSN-94485-621</v>
      </c>
      <c r="B216" s="18">
        <v>44486</v>
      </c>
      <c r="C216" s="15" t="str">
        <v>88116-12604-TE</v>
      </c>
      <c r="D216" s="15" t="str">
        <v>A-D-0.2</v>
      </c>
      <c r="E216" s="21">
        <v>4</v>
      </c>
      <c r="F216" s="15" t="str">
        <v>Frans Habbergham</v>
      </c>
      <c r="G216" s="15" t="str">
        <v>United States</v>
      </c>
      <c r="H216" s="22" t="str">
        <v>Dark</v>
      </c>
      <c r="I216" s="22">
        <v>2.9849999999999999</v>
      </c>
      <c r="AC216" s="12"/>
    </row>
    <row r="217" spans="1:29" x14ac:dyDescent="0.25">
      <c r="A217" s="15" t="str">
        <v>UKS-93055-397</v>
      </c>
      <c r="B217" s="18">
        <v>44755</v>
      </c>
      <c r="C217" s="15" t="str">
        <v>13082-41034-PD</v>
      </c>
      <c r="D217" s="15" t="str">
        <v>A-D-2.5</v>
      </c>
      <c r="E217" s="21">
        <v>5</v>
      </c>
      <c r="F217" s="15" t="str">
        <v>Romain Avrashin</v>
      </c>
      <c r="G217" s="15" t="str">
        <v>United States</v>
      </c>
      <c r="H217" s="22" t="str">
        <v>Dark</v>
      </c>
      <c r="I217" s="22">
        <v>22.884999999999998</v>
      </c>
      <c r="AC217" s="12"/>
    </row>
    <row r="218" spans="1:29" x14ac:dyDescent="0.25">
      <c r="A218" s="15" t="str">
        <v>VUC-72395-865</v>
      </c>
      <c r="B218" s="18">
        <v>44476</v>
      </c>
      <c r="C218" s="15" t="str">
        <v>13321-57602-GK</v>
      </c>
      <c r="D218" s="15" t="str">
        <v>A-D-0.5</v>
      </c>
      <c r="E218" s="21">
        <v>6</v>
      </c>
      <c r="F218" s="15" t="str">
        <v>Adelheid Gladhill</v>
      </c>
      <c r="G218" s="15" t="str">
        <v>United States</v>
      </c>
      <c r="H218" s="22" t="str">
        <v>Dark</v>
      </c>
      <c r="I218" s="22">
        <v>5.97</v>
      </c>
      <c r="AC218" s="12"/>
    </row>
    <row r="219" spans="1:29" x14ac:dyDescent="0.25">
      <c r="A219" s="15" t="str">
        <v>JKC-64636-831</v>
      </c>
      <c r="B219" s="18">
        <v>44747</v>
      </c>
      <c r="C219" s="15" t="str">
        <v>52098-80103-FD</v>
      </c>
      <c r="D219" s="15" t="str">
        <v>A-M-2.5</v>
      </c>
      <c r="E219" s="21">
        <v>2</v>
      </c>
      <c r="F219" s="15" t="str">
        <v>Edin Mathe</v>
      </c>
      <c r="G219" s="15" t="str">
        <v>United States</v>
      </c>
      <c r="H219" s="22" t="str">
        <v>Medium</v>
      </c>
      <c r="I219" s="22">
        <v>25.874999999999996</v>
      </c>
      <c r="AC219" s="12"/>
    </row>
    <row r="220" spans="1:29" x14ac:dyDescent="0.25">
      <c r="A220" s="15" t="str">
        <v>ZKI-78561-066</v>
      </c>
      <c r="B220" s="18">
        <v>44460</v>
      </c>
      <c r="C220" s="15" t="str">
        <v>60121-12432-VU</v>
      </c>
      <c r="D220" s="15" t="str">
        <v>A-D-0.2</v>
      </c>
      <c r="E220" s="21">
        <v>3</v>
      </c>
      <c r="F220" s="15" t="str">
        <v>Mordy Van Der Vlies</v>
      </c>
      <c r="G220" s="15" t="str">
        <v>United States</v>
      </c>
      <c r="H220" s="22" t="str">
        <v>Dark</v>
      </c>
      <c r="I220" s="22">
        <v>2.9849999999999999</v>
      </c>
      <c r="AC220" s="12"/>
    </row>
    <row r="221" spans="1:29" x14ac:dyDescent="0.25">
      <c r="A221" s="15" t="str">
        <v>MZL-81126-390</v>
      </c>
      <c r="B221" s="18">
        <v>44628</v>
      </c>
      <c r="C221" s="15" t="str">
        <v>48464-99723-HK</v>
      </c>
      <c r="D221" s="15" t="str">
        <v>A-L-0.2</v>
      </c>
      <c r="E221" s="21">
        <v>6</v>
      </c>
      <c r="F221" s="15" t="str">
        <v>Jemimah Ethelston</v>
      </c>
      <c r="G221" s="15" t="str">
        <v>United States</v>
      </c>
      <c r="H221" s="22" t="str">
        <v>Light</v>
      </c>
      <c r="I221" s="22">
        <v>3.8849999999999998</v>
      </c>
      <c r="AC221" s="12"/>
    </row>
    <row r="222" spans="1:29" x14ac:dyDescent="0.25">
      <c r="A222" s="15" t="str">
        <v>MZL-81126-390</v>
      </c>
      <c r="B222" s="18">
        <v>44628</v>
      </c>
      <c r="C222" s="15" t="str">
        <v>48464-99723-HK</v>
      </c>
      <c r="D222" s="15" t="str">
        <v>A-M-0.2</v>
      </c>
      <c r="E222" s="21">
        <v>2</v>
      </c>
      <c r="F222" s="15" t="str">
        <v>Jemimah Ethelston</v>
      </c>
      <c r="G222" s="15" t="str">
        <v>United States</v>
      </c>
      <c r="H222" s="22" t="str">
        <v>Medium</v>
      </c>
      <c r="I222" s="22">
        <v>3.375</v>
      </c>
      <c r="AC222" s="12"/>
    </row>
    <row r="223" spans="1:29" x14ac:dyDescent="0.25">
      <c r="A223" s="15" t="str">
        <v>AVK-76526-953</v>
      </c>
      <c r="B223" s="18">
        <v>44259</v>
      </c>
      <c r="C223" s="15" t="str">
        <v>47268-50127-XY</v>
      </c>
      <c r="D223" s="15" t="str">
        <v>A-D-1</v>
      </c>
      <c r="E223" s="21">
        <v>2</v>
      </c>
      <c r="F223" s="15" t="str">
        <v>Lynnea Danton</v>
      </c>
      <c r="G223" s="15" t="str">
        <v>United States</v>
      </c>
      <c r="H223" s="22" t="str">
        <v>Dark</v>
      </c>
      <c r="I223" s="22">
        <v>9.9499999999999993</v>
      </c>
      <c r="AC223" s="12"/>
    </row>
    <row r="224" spans="1:29" x14ac:dyDescent="0.25">
      <c r="A224" s="15" t="str">
        <v>HRM-94548-288</v>
      </c>
      <c r="B224" s="18">
        <v>43716</v>
      </c>
      <c r="C224" s="15" t="str">
        <v>08934-65581-ZI</v>
      </c>
      <c r="D224" s="15" t="str">
        <v>A-L-2.5</v>
      </c>
      <c r="E224" s="21">
        <v>6</v>
      </c>
      <c r="F224" s="15" t="str">
        <v>Redd Simao</v>
      </c>
      <c r="G224" s="15" t="str">
        <v>United States</v>
      </c>
      <c r="H224" s="22" t="str">
        <v>Light</v>
      </c>
      <c r="I224" s="22">
        <v>29.784999999999997</v>
      </c>
      <c r="AC224" s="12"/>
    </row>
    <row r="225" spans="1:29" x14ac:dyDescent="0.25">
      <c r="A225" s="15" t="str">
        <v>UJG-34731-295</v>
      </c>
      <c r="B225" s="18">
        <v>44707</v>
      </c>
      <c r="C225" s="15" t="str">
        <v>15764-22559-ZT</v>
      </c>
      <c r="D225" s="15" t="str">
        <v>A-M-2.5</v>
      </c>
      <c r="E225" s="21">
        <v>1</v>
      </c>
      <c r="F225" s="15" t="str">
        <v>Cece Inker</v>
      </c>
      <c r="G225" s="15" t="str">
        <v>United States</v>
      </c>
      <c r="H225" s="22" t="str">
        <v>Medium</v>
      </c>
      <c r="I225" s="22">
        <v>25.874999999999996</v>
      </c>
      <c r="AC225" s="12"/>
    </row>
    <row r="226" spans="1:29" x14ac:dyDescent="0.25">
      <c r="A226" s="15" t="str">
        <v>UHK-63283-868</v>
      </c>
      <c r="B226" s="18">
        <v>44675</v>
      </c>
      <c r="C226" s="15" t="str">
        <v>16809-16936-WF</v>
      </c>
      <c r="D226" s="15" t="str">
        <v>A-M-0.5</v>
      </c>
      <c r="E226" s="21">
        <v>1</v>
      </c>
      <c r="F226" s="15" t="str">
        <v>Modesty MacConnechie</v>
      </c>
      <c r="G226" s="15" t="str">
        <v>United States</v>
      </c>
      <c r="H226" s="22" t="str">
        <v>Medium</v>
      </c>
      <c r="I226" s="22">
        <v>6.75</v>
      </c>
      <c r="AC226" s="12"/>
    </row>
    <row r="227" spans="1:29" x14ac:dyDescent="0.25">
      <c r="A227" s="15" t="str">
        <v>PJC-31401-893</v>
      </c>
      <c r="B227" s="18">
        <v>44209</v>
      </c>
      <c r="C227" s="15" t="str">
        <v>11212-69985-ZJ</v>
      </c>
      <c r="D227" s="15" t="str">
        <v>A-D-0.5</v>
      </c>
      <c r="E227" s="21">
        <v>3</v>
      </c>
      <c r="F227" s="15" t="str">
        <v>Rafaela Treacher</v>
      </c>
      <c r="G227" s="15" t="str">
        <v>Ireland</v>
      </c>
      <c r="H227" s="22" t="str">
        <v>Dark</v>
      </c>
      <c r="I227" s="22">
        <v>5.97</v>
      </c>
      <c r="AC227" s="12"/>
    </row>
    <row r="228" spans="1:29" x14ac:dyDescent="0.25">
      <c r="A228" s="15" t="str">
        <v>HHO-79903-185</v>
      </c>
      <c r="B228" s="18">
        <v>44792</v>
      </c>
      <c r="C228" s="15" t="str">
        <v>53893-01719-CL</v>
      </c>
      <c r="D228" s="15" t="str">
        <v>A-L-2.5</v>
      </c>
      <c r="E228" s="21">
        <v>1</v>
      </c>
      <c r="F228" s="15" t="str">
        <v>Bee Fattorini</v>
      </c>
      <c r="G228" s="15" t="str">
        <v>Ireland</v>
      </c>
      <c r="H228" s="22" t="str">
        <v>Light</v>
      </c>
      <c r="I228" s="22">
        <v>29.784999999999997</v>
      </c>
      <c r="AC228" s="12"/>
    </row>
    <row r="229" spans="1:29" x14ac:dyDescent="0.25">
      <c r="A229" s="15" t="str">
        <v>ONW-00560-570</v>
      </c>
      <c r="B229" s="18">
        <v>43521</v>
      </c>
      <c r="C229" s="15" t="str">
        <v>32900-82606-BO</v>
      </c>
      <c r="D229" s="15" t="str">
        <v>A-M-1</v>
      </c>
      <c r="E229" s="21">
        <v>2</v>
      </c>
      <c r="F229" s="15" t="str">
        <v>Claudie Weond</v>
      </c>
      <c r="G229" s="15" t="str">
        <v>United States</v>
      </c>
      <c r="H229" s="22" t="str">
        <v>Medium</v>
      </c>
      <c r="I229" s="22">
        <v>11.25</v>
      </c>
      <c r="AC229" s="12"/>
    </row>
    <row r="230" spans="1:29" x14ac:dyDescent="0.25">
      <c r="A230" s="15" t="str">
        <v>MIQ-16322-908</v>
      </c>
      <c r="B230" s="18">
        <v>43680</v>
      </c>
      <c r="C230" s="15" t="str">
        <v>20118-28138-QD</v>
      </c>
      <c r="D230" s="15" t="str">
        <v>A-L-1</v>
      </c>
      <c r="E230" s="21">
        <v>2</v>
      </c>
      <c r="F230" s="15" t="str">
        <v>Jaquenette Skentelbery</v>
      </c>
      <c r="G230" s="15" t="str">
        <v>United States</v>
      </c>
      <c r="H230" s="22" t="str">
        <v>Light</v>
      </c>
      <c r="I230" s="22">
        <v>12.95</v>
      </c>
      <c r="AC230" s="12"/>
    </row>
    <row r="231" spans="1:29" x14ac:dyDescent="0.25">
      <c r="A231" s="15" t="str">
        <v>MVO-39328-830</v>
      </c>
      <c r="B231" s="18">
        <v>44253</v>
      </c>
      <c r="C231" s="15" t="str">
        <v>84057-45461-AH</v>
      </c>
      <c r="D231" s="15" t="str">
        <v>A-L-0.5</v>
      </c>
      <c r="E231" s="21">
        <v>6</v>
      </c>
      <c r="F231" s="15" t="str">
        <v>Orazio Comber</v>
      </c>
      <c r="G231" s="15" t="str">
        <v>Ireland</v>
      </c>
      <c r="H231" s="22" t="str">
        <v>Light</v>
      </c>
      <c r="I231" s="22">
        <v>7.77</v>
      </c>
      <c r="AC231" s="12"/>
    </row>
    <row r="232" spans="1:29" x14ac:dyDescent="0.25">
      <c r="A232" s="15" t="str">
        <v>OCK-89033-348</v>
      </c>
      <c r="B232" s="18">
        <v>44286</v>
      </c>
      <c r="C232" s="15" t="str">
        <v>82300-88786-UE</v>
      </c>
      <c r="D232" s="15" t="str">
        <v>A-L-0.2</v>
      </c>
      <c r="E232" s="21">
        <v>6</v>
      </c>
      <c r="F232" s="15" t="str">
        <v>Bobbe Castagneto</v>
      </c>
      <c r="G232" s="15" t="str">
        <v>United States</v>
      </c>
      <c r="H232" s="22" t="str">
        <v>Light</v>
      </c>
      <c r="I232" s="22">
        <v>3.8849999999999998</v>
      </c>
      <c r="AC232" s="12"/>
    </row>
    <row r="233" spans="1:29" x14ac:dyDescent="0.25">
      <c r="A233" s="15" t="str">
        <v>GPZ-36017-366</v>
      </c>
      <c r="B233" s="18">
        <v>43647</v>
      </c>
      <c r="C233" s="15" t="str">
        <v>65732-22589-OW</v>
      </c>
      <c r="D233" s="15" t="str">
        <v>A-D-2.5</v>
      </c>
      <c r="E233" s="21">
        <v>5</v>
      </c>
      <c r="F233" s="15" t="str">
        <v>Kippie Marrison</v>
      </c>
      <c r="G233" s="15" t="str">
        <v>United States</v>
      </c>
      <c r="H233" s="22" t="str">
        <v>Dark</v>
      </c>
      <c r="I233" s="22">
        <v>22.884999999999998</v>
      </c>
      <c r="AC233" s="12"/>
    </row>
    <row r="234" spans="1:29" x14ac:dyDescent="0.25">
      <c r="A234" s="15" t="str">
        <v>BZP-33213-637</v>
      </c>
      <c r="B234" s="18">
        <v>43956</v>
      </c>
      <c r="C234" s="15" t="str">
        <v>77175-09826-SF</v>
      </c>
      <c r="D234" s="15" t="str">
        <v>A-M-2.5</v>
      </c>
      <c r="E234" s="21">
        <v>3</v>
      </c>
      <c r="F234" s="15" t="str">
        <v>Lindon Agnolo</v>
      </c>
      <c r="G234" s="15" t="str">
        <v>United States</v>
      </c>
      <c r="H234" s="22" t="str">
        <v>Medium</v>
      </c>
      <c r="I234" s="22">
        <v>25.874999999999996</v>
      </c>
      <c r="AC234" s="12"/>
    </row>
    <row r="235" spans="1:29" x14ac:dyDescent="0.25">
      <c r="A235" s="15" t="str">
        <v>SZY-63017-318</v>
      </c>
      <c r="B235" s="18">
        <v>44292</v>
      </c>
      <c r="C235" s="15" t="str">
        <v>91809-58808-TV</v>
      </c>
      <c r="D235" s="15" t="str">
        <v>A-L-0.2</v>
      </c>
      <c r="E235" s="21">
        <v>2</v>
      </c>
      <c r="F235" s="15" t="str">
        <v>Blake Kelloway</v>
      </c>
      <c r="G235" s="15" t="str">
        <v>United States</v>
      </c>
      <c r="H235" s="22" t="str">
        <v>Light</v>
      </c>
      <c r="I235" s="22">
        <v>3.8849999999999998</v>
      </c>
      <c r="AC235" s="12"/>
    </row>
    <row r="236" spans="1:29" x14ac:dyDescent="0.25">
      <c r="A236" s="15" t="str">
        <v>PJH-42618-877</v>
      </c>
      <c r="B236" s="18">
        <v>44469</v>
      </c>
      <c r="C236" s="15" t="str">
        <v>93676-95250-XJ</v>
      </c>
      <c r="D236" s="15" t="str">
        <v>A-D-2.5</v>
      </c>
      <c r="E236" s="21">
        <v>5</v>
      </c>
      <c r="F236" s="15" t="str">
        <v>Celestia Dolohunty</v>
      </c>
      <c r="G236" s="15" t="str">
        <v>United States</v>
      </c>
      <c r="H236" s="22" t="str">
        <v>Dark</v>
      </c>
      <c r="I236" s="22">
        <v>22.884999999999998</v>
      </c>
      <c r="AC236" s="12"/>
    </row>
    <row r="237" spans="1:29" x14ac:dyDescent="0.25">
      <c r="A237" s="15" t="str">
        <v>EAI-25194-209</v>
      </c>
      <c r="B237" s="18">
        <v>44463</v>
      </c>
      <c r="C237" s="15" t="str">
        <v>44601-51441-BH</v>
      </c>
      <c r="D237" s="15" t="str">
        <v>A-L-2.5</v>
      </c>
      <c r="E237" s="21">
        <v>5</v>
      </c>
      <c r="F237" s="15" t="str">
        <v>Dorey Sopper</v>
      </c>
      <c r="G237" s="15" t="str">
        <v>United States</v>
      </c>
      <c r="H237" s="22" t="str">
        <v>Light</v>
      </c>
      <c r="I237" s="22">
        <v>29.784999999999997</v>
      </c>
      <c r="AC237" s="12"/>
    </row>
    <row r="238" spans="1:29" x14ac:dyDescent="0.25">
      <c r="A238" s="15" t="str">
        <v>IJK-34441-720</v>
      </c>
      <c r="B238" s="18">
        <v>43560</v>
      </c>
      <c r="C238" s="15" t="str">
        <v>97201-58870-WB</v>
      </c>
      <c r="D238" s="15" t="str">
        <v>A-M-0.5</v>
      </c>
      <c r="E238" s="21">
        <v>6</v>
      </c>
      <c r="F238" s="15" t="str">
        <v>Darcy Lochran</v>
      </c>
      <c r="G238" s="15" t="str">
        <v>United States</v>
      </c>
      <c r="H238" s="22" t="str">
        <v>Medium</v>
      </c>
      <c r="I238" s="22">
        <v>6.75</v>
      </c>
      <c r="AC238" s="12"/>
    </row>
    <row r="239" spans="1:29" x14ac:dyDescent="0.25">
      <c r="A239" s="15" t="str">
        <v>ZMC-00336-619</v>
      </c>
      <c r="B239" s="18">
        <v>44588</v>
      </c>
      <c r="C239" s="15" t="str">
        <v>19849-12926-QF</v>
      </c>
      <c r="D239" s="15" t="str">
        <v>A-M-0.5</v>
      </c>
      <c r="E239" s="21">
        <v>4</v>
      </c>
      <c r="F239" s="15" t="str">
        <v>Lauritz Ledgley</v>
      </c>
      <c r="G239" s="15" t="str">
        <v>United States</v>
      </c>
      <c r="H239" s="22" t="str">
        <v>Medium</v>
      </c>
      <c r="I239" s="22">
        <v>6.75</v>
      </c>
      <c r="AC239" s="12"/>
    </row>
    <row r="240" spans="1:29" x14ac:dyDescent="0.25">
      <c r="A240" s="15" t="str">
        <v>NFI-37188-246</v>
      </c>
      <c r="B240" s="18">
        <v>44447</v>
      </c>
      <c r="C240" s="15" t="str">
        <v>89490-75361-AF</v>
      </c>
      <c r="D240" s="15" t="str">
        <v>A-D-2.5</v>
      </c>
      <c r="E240" s="21">
        <v>4</v>
      </c>
      <c r="F240" s="15" t="str">
        <v>Wilton Jallin</v>
      </c>
      <c r="G240" s="15" t="str">
        <v>United States</v>
      </c>
      <c r="H240" s="22" t="str">
        <v>Dark</v>
      </c>
      <c r="I240" s="22">
        <v>22.884999999999998</v>
      </c>
      <c r="AC240" s="12"/>
    </row>
    <row r="241" spans="1:29" x14ac:dyDescent="0.25">
      <c r="A241" s="15" t="str">
        <v>BXH-62195-013</v>
      </c>
      <c r="B241" s="18">
        <v>44511</v>
      </c>
      <c r="C241" s="15" t="str">
        <v>94526-79230-GZ</v>
      </c>
      <c r="D241" s="15" t="str">
        <v>A-M-1</v>
      </c>
      <c r="E241" s="21">
        <v>4</v>
      </c>
      <c r="F241" s="15" t="str">
        <v>Mindy Bogey</v>
      </c>
      <c r="G241" s="15" t="str">
        <v>United States</v>
      </c>
      <c r="H241" s="22" t="str">
        <v>Medium</v>
      </c>
      <c r="I241" s="22">
        <v>11.25</v>
      </c>
      <c r="AC241" s="12"/>
    </row>
    <row r="242" spans="1:29" x14ac:dyDescent="0.25">
      <c r="A242" s="15" t="str">
        <v>DXY-76225-633</v>
      </c>
      <c r="B242" s="18">
        <v>44406</v>
      </c>
      <c r="C242" s="15" t="str">
        <v>88574-37083-WX</v>
      </c>
      <c r="D242" s="15" t="str">
        <v>A-M-0.5</v>
      </c>
      <c r="E242" s="21">
        <v>1</v>
      </c>
      <c r="F242" s="15" t="str">
        <v>Merrile Cobbledick</v>
      </c>
      <c r="G242" s="15" t="str">
        <v>United States</v>
      </c>
      <c r="H242" s="22" t="str">
        <v>Medium</v>
      </c>
      <c r="I242" s="22">
        <v>6.75</v>
      </c>
      <c r="AC242" s="12"/>
    </row>
    <row r="243" spans="1:29" x14ac:dyDescent="0.25">
      <c r="A243" s="15" t="str">
        <v>UHP-24614-199</v>
      </c>
      <c r="B243" s="18">
        <v>44640</v>
      </c>
      <c r="C243" s="15" t="str">
        <v>67953-79896-AC</v>
      </c>
      <c r="D243" s="15" t="str">
        <v>A-M-1</v>
      </c>
      <c r="E243" s="21">
        <v>4</v>
      </c>
      <c r="F243" s="15" t="str">
        <v>Antonius Lewry</v>
      </c>
      <c r="G243" s="15" t="str">
        <v>United States</v>
      </c>
      <c r="H243" s="22" t="str">
        <v>Medium</v>
      </c>
      <c r="I243" s="22">
        <v>11.25</v>
      </c>
      <c r="AC243" s="12"/>
    </row>
    <row r="244" spans="1:29" x14ac:dyDescent="0.25">
      <c r="A244" s="15" t="str">
        <v>QTG-93823-843</v>
      </c>
      <c r="B244" s="18">
        <v>44573</v>
      </c>
      <c r="C244" s="15" t="str">
        <v>46859-14212-FI</v>
      </c>
      <c r="D244" s="15" t="str">
        <v>A-M-0.5</v>
      </c>
      <c r="E244" s="21">
        <v>1</v>
      </c>
      <c r="F244" s="15" t="str">
        <v>Chloris Sorrell</v>
      </c>
      <c r="G244" s="15" t="str">
        <v>United Kingdom</v>
      </c>
      <c r="H244" s="22" t="str">
        <v>Medium</v>
      </c>
      <c r="I244" s="22">
        <v>6.75</v>
      </c>
      <c r="AC244" s="12"/>
    </row>
    <row r="245" spans="1:29" x14ac:dyDescent="0.25">
      <c r="A245" s="15" t="str">
        <v>KHK-13105-388</v>
      </c>
      <c r="B245" s="18">
        <v>44659</v>
      </c>
      <c r="C245" s="15" t="str">
        <v>46242-54946-ZW</v>
      </c>
      <c r="D245" s="15" t="str">
        <v>A-M-1</v>
      </c>
      <c r="E245" s="21">
        <v>6</v>
      </c>
      <c r="F245" s="15" t="str">
        <v>Charin Maplethorp</v>
      </c>
      <c r="G245" s="15" t="str">
        <v>United States</v>
      </c>
      <c r="H245" s="22" t="str">
        <v>Medium</v>
      </c>
      <c r="I245" s="22">
        <v>11.25</v>
      </c>
      <c r="AC245" s="12"/>
    </row>
    <row r="246" spans="1:29" x14ac:dyDescent="0.25">
      <c r="A246" s="15" t="str">
        <v>PJV-20427-019</v>
      </c>
      <c r="B246" s="15">
        <v>44451</v>
      </c>
      <c r="C246" s="15" t="str">
        <v>13404-39127-WQ</v>
      </c>
      <c r="D246" s="15" t="str">
        <v>A-L-2.5</v>
      </c>
      <c r="E246" s="15">
        <v>3</v>
      </c>
      <c r="F246" s="15" t="str">
        <v>Celie MacCourt</v>
      </c>
      <c r="G246" s="15" t="str">
        <v>United States</v>
      </c>
      <c r="H246" s="15" t="str">
        <v>Light</v>
      </c>
      <c r="I246" s="22">
        <v>29.784999999999997</v>
      </c>
    </row>
    <row r="247" spans="1:29" x14ac:dyDescent="0.25">
      <c r="A247" s="15" t="str">
        <v>UGK-07613-982</v>
      </c>
      <c r="B247" s="15">
        <v>44770</v>
      </c>
      <c r="C247" s="15" t="str">
        <v>57808-90533-UE</v>
      </c>
      <c r="D247" s="15" t="str">
        <v>A-M-0.5</v>
      </c>
      <c r="E247" s="15">
        <v>3</v>
      </c>
      <c r="F247" s="15" t="str">
        <v>Derick Snow</v>
      </c>
      <c r="G247" s="15" t="str">
        <v>United States</v>
      </c>
      <c r="H247" s="15" t="str">
        <v>Medium</v>
      </c>
      <c r="I247" s="22">
        <v>6.75</v>
      </c>
    </row>
    <row r="248" spans="1:29" x14ac:dyDescent="0.25">
      <c r="A248" s="15" t="str">
        <v>OLA-68289-577</v>
      </c>
      <c r="B248" s="15">
        <v>44012</v>
      </c>
      <c r="C248" s="15" t="str">
        <v>40226-52317-IO</v>
      </c>
      <c r="D248" s="15" t="str">
        <v>A-M-0.5</v>
      </c>
      <c r="E248" s="15">
        <v>5</v>
      </c>
      <c r="F248" s="15" t="str">
        <v>Evy Wilsone</v>
      </c>
      <c r="G248" s="15" t="str">
        <v>United States</v>
      </c>
      <c r="H248" s="15" t="str">
        <v>Medium</v>
      </c>
      <c r="I248" s="22">
        <v>6.75</v>
      </c>
      <c r="K248" s="38"/>
    </row>
    <row r="249" spans="1:29" x14ac:dyDescent="0.25">
      <c r="A249" s="15" t="str">
        <v>NHI-23264-055</v>
      </c>
      <c r="B249" s="15">
        <v>44607</v>
      </c>
      <c r="C249" s="15" t="str">
        <v>44799-09711-XW</v>
      </c>
      <c r="D249" s="15" t="str">
        <v>A-D-0.5</v>
      </c>
      <c r="E249" s="15">
        <v>4</v>
      </c>
      <c r="F249" s="15" t="str">
        <v>Mallory Shrimpling</v>
      </c>
      <c r="G249" s="15" t="str">
        <v>United States</v>
      </c>
      <c r="H249" s="15" t="str">
        <v>Dark</v>
      </c>
      <c r="I249" s="22">
        <v>5.97</v>
      </c>
    </row>
    <row r="250" spans="1:29" x14ac:dyDescent="0.25">
      <c r="A250" s="15" t="str">
        <v>LWS-13938-905</v>
      </c>
      <c r="B250" s="15">
        <v>44153</v>
      </c>
      <c r="C250" s="15" t="str">
        <v>90533-82440-EE</v>
      </c>
      <c r="D250" s="15" t="str">
        <v>A-M-2.5</v>
      </c>
      <c r="E250" s="15">
        <v>6</v>
      </c>
      <c r="F250" s="15" t="str">
        <v>Michale Delves</v>
      </c>
      <c r="G250" s="15" t="str">
        <v>United States</v>
      </c>
      <c r="H250" s="15" t="str">
        <v>Medium</v>
      </c>
      <c r="I250" s="22">
        <v>25.874999999999996</v>
      </c>
    </row>
    <row r="251" spans="1:29" x14ac:dyDescent="0.25">
      <c r="A251" s="15" t="str">
        <v>CZG-86544-655</v>
      </c>
      <c r="B251" s="15">
        <v>44674</v>
      </c>
      <c r="C251" s="15" t="str">
        <v>69443-77665-QW</v>
      </c>
      <c r="D251" s="15" t="str">
        <v>A-L-0.5</v>
      </c>
      <c r="E251" s="15">
        <v>2</v>
      </c>
      <c r="F251" s="15" t="str">
        <v>Henderson Crowne</v>
      </c>
      <c r="G251" s="15" t="str">
        <v>Ireland</v>
      </c>
      <c r="H251" s="15" t="str">
        <v>Light</v>
      </c>
      <c r="I251" s="22">
        <v>7.77</v>
      </c>
    </row>
    <row r="252" spans="1:29" x14ac:dyDescent="0.25">
      <c r="A252" s="16" t="str">
        <v>RFG-28227-288</v>
      </c>
      <c r="B252" s="16">
        <v>44719</v>
      </c>
      <c r="C252" s="16" t="str">
        <v>68605-21835-UF</v>
      </c>
      <c r="D252" s="16" t="str">
        <v>A-L-0.5</v>
      </c>
      <c r="E252" s="16">
        <v>6</v>
      </c>
      <c r="F252" s="16" t="str">
        <v>Augustin Waterhouse</v>
      </c>
      <c r="G252" s="16" t="str">
        <v>United States</v>
      </c>
      <c r="H252" s="16" t="str">
        <v>Light</v>
      </c>
      <c r="I252" s="23">
        <v>7.77</v>
      </c>
    </row>
    <row r="253" spans="1:29" x14ac:dyDescent="0.25">
      <c r="A253" t="str">
        <v>WJJ-37489-898</v>
      </c>
      <c r="B253">
        <v>44294</v>
      </c>
      <c r="C253" t="str">
        <v>31599-82152-AD</v>
      </c>
      <c r="D253" t="str">
        <v>A-M-1</v>
      </c>
      <c r="E253">
        <v>1</v>
      </c>
      <c r="F253" t="str">
        <v>Rickie Faltin</v>
      </c>
      <c r="G253" t="str">
        <v>Ireland</v>
      </c>
      <c r="H253" t="str">
        <v>Medium</v>
      </c>
      <c r="I253">
        <v>11.25</v>
      </c>
    </row>
    <row r="254" spans="1:29" x14ac:dyDescent="0.25">
      <c r="A254" t="str">
        <v>OIB-13664-879</v>
      </c>
      <c r="B254">
        <v>44439</v>
      </c>
      <c r="C254" t="str">
        <v>04713-57765-KR</v>
      </c>
      <c r="D254" t="str">
        <v>A-M-1</v>
      </c>
      <c r="E254">
        <v>2</v>
      </c>
      <c r="F254" t="str">
        <v>Jilly Dreng</v>
      </c>
      <c r="G254" t="str">
        <v>Ireland</v>
      </c>
      <c r="H254" t="str">
        <v>Medium</v>
      </c>
      <c r="I254">
        <v>11.25</v>
      </c>
    </row>
    <row r="255" spans="1:29" x14ac:dyDescent="0.25">
      <c r="A255" t="str">
        <v>PJS-30996-485</v>
      </c>
      <c r="B255">
        <v>44582</v>
      </c>
      <c r="C255" t="str">
        <v>86579-92122-OC</v>
      </c>
      <c r="D255" t="str">
        <v>A-L-0.2</v>
      </c>
      <c r="E255">
        <v>1</v>
      </c>
      <c r="F255" t="str">
        <v>Brenn Dundredge</v>
      </c>
      <c r="G255" t="str">
        <v>United States</v>
      </c>
      <c r="H255" t="str">
        <v>Light</v>
      </c>
      <c r="I255">
        <v>3.8849999999999998</v>
      </c>
    </row>
    <row r="256" spans="1:29" x14ac:dyDescent="0.25">
      <c r="A256" t="str">
        <v>NCH-55389-562</v>
      </c>
      <c r="B256">
        <v>43582</v>
      </c>
      <c r="C256" t="str">
        <v>86579-92122-OC</v>
      </c>
      <c r="D256" t="str">
        <v>A-L-0.2</v>
      </c>
      <c r="E256">
        <v>2</v>
      </c>
      <c r="F256" t="str">
        <v>Brenn Dundredge</v>
      </c>
      <c r="G256" t="str">
        <v>United States</v>
      </c>
      <c r="H256" t="str">
        <v>Light</v>
      </c>
      <c r="I256">
        <v>3.8849999999999998</v>
      </c>
    </row>
    <row r="257" spans="1:9" x14ac:dyDescent="0.25">
      <c r="A257" t="str">
        <v>JMS-48374-462</v>
      </c>
      <c r="B257">
        <v>44158</v>
      </c>
      <c r="C257" t="str">
        <v>49667-96708-JL</v>
      </c>
      <c r="D257" t="str">
        <v>A-D-2.5</v>
      </c>
      <c r="E257">
        <v>2</v>
      </c>
      <c r="F257" t="str">
        <v>Florinda Matusovsky</v>
      </c>
      <c r="G257" t="str">
        <v>United States</v>
      </c>
      <c r="H257" t="str">
        <v>Dark</v>
      </c>
      <c r="I257">
        <v>22.884999999999998</v>
      </c>
    </row>
    <row r="258" spans="1:9" x14ac:dyDescent="0.25">
      <c r="A258" t="str">
        <v>TED-81959-419</v>
      </c>
      <c r="B258">
        <v>43703</v>
      </c>
      <c r="C258" t="str">
        <v>27702-50024-XC</v>
      </c>
      <c r="D258" t="str">
        <v>A-L-2.5</v>
      </c>
      <c r="E258">
        <v>5</v>
      </c>
      <c r="F258" t="str">
        <v>Noni Furber</v>
      </c>
      <c r="G258" t="str">
        <v>United States</v>
      </c>
      <c r="H258" t="str">
        <v>Light</v>
      </c>
      <c r="I258">
        <v>29.784999999999997</v>
      </c>
    </row>
    <row r="259" spans="1:9" x14ac:dyDescent="0.25">
      <c r="A259" t="str">
        <v>FDO-25756-141</v>
      </c>
      <c r="B259">
        <v>44411</v>
      </c>
      <c r="C259" t="str">
        <v>57360-46846-NS</v>
      </c>
      <c r="D259" t="str">
        <v>A-L-2.5</v>
      </c>
      <c r="E259">
        <v>3</v>
      </c>
      <c r="F259" t="str">
        <v>Dinah Crutcher</v>
      </c>
      <c r="G259" t="str">
        <v>Ireland</v>
      </c>
      <c r="H259" t="str">
        <v>Light</v>
      </c>
      <c r="I259">
        <v>29.784999999999997</v>
      </c>
    </row>
    <row r="260" spans="1:9" x14ac:dyDescent="0.25">
      <c r="A260" t="str">
        <v>IRX-59256-644</v>
      </c>
      <c r="B260">
        <v>44538</v>
      </c>
      <c r="C260" t="str">
        <v>96446-62142-EN</v>
      </c>
      <c r="D260" t="str">
        <v>A-D-0.2</v>
      </c>
      <c r="E260">
        <v>3</v>
      </c>
      <c r="F260" t="str">
        <v>Clayton Kingwell</v>
      </c>
      <c r="G260" t="str">
        <v>Ireland</v>
      </c>
      <c r="H260" t="str">
        <v>Dark</v>
      </c>
      <c r="I260">
        <v>2.9849999999999999</v>
      </c>
    </row>
    <row r="261" spans="1:9" x14ac:dyDescent="0.25">
      <c r="A261" t="str">
        <v>ALM-80762-974</v>
      </c>
      <c r="B261">
        <v>43913</v>
      </c>
      <c r="C261" t="str">
        <v>84045-66771-SL</v>
      </c>
      <c r="D261" t="str">
        <v>A-L-0.5</v>
      </c>
      <c r="E261">
        <v>3</v>
      </c>
      <c r="F261" t="str">
        <v>Charlean Keave</v>
      </c>
      <c r="G261" t="str">
        <v>United States</v>
      </c>
      <c r="H261" t="str">
        <v>Light</v>
      </c>
      <c r="I261">
        <v>7.77</v>
      </c>
    </row>
    <row r="262" spans="1:9" x14ac:dyDescent="0.25">
      <c r="A262" t="str">
        <v>GQA-37241-629</v>
      </c>
      <c r="B262">
        <v>43831</v>
      </c>
      <c r="C262" t="str">
        <v>08405-33165-BS</v>
      </c>
      <c r="D262" t="str">
        <v>A-M-0.2</v>
      </c>
      <c r="E262">
        <v>2</v>
      </c>
      <c r="F262" t="str">
        <v>Fanchette Parlot</v>
      </c>
      <c r="G262" t="str">
        <v>United States</v>
      </c>
      <c r="H262" t="str">
        <v>Medium</v>
      </c>
      <c r="I262">
        <v>3.375</v>
      </c>
    </row>
    <row r="263" spans="1:9" x14ac:dyDescent="0.25">
      <c r="A263" t="str">
        <v>SGA-30059-217</v>
      </c>
      <c r="B263">
        <v>44247</v>
      </c>
      <c r="C263" t="str">
        <v>84405-83364-DG</v>
      </c>
      <c r="D263" t="str">
        <v>A-D-0.5</v>
      </c>
      <c r="E263">
        <v>5</v>
      </c>
      <c r="F263" t="str">
        <v>Lorianne Kyneton</v>
      </c>
      <c r="G263" t="str">
        <v>United Kingdom</v>
      </c>
      <c r="H263" t="str">
        <v>Dark</v>
      </c>
      <c r="I263">
        <v>5.97</v>
      </c>
    </row>
    <row r="264" spans="1:9" x14ac:dyDescent="0.25">
      <c r="A264" t="str">
        <v>OQA-93249-841</v>
      </c>
      <c r="B264">
        <v>43560</v>
      </c>
      <c r="C264" t="str">
        <v>03917-13632-KC</v>
      </c>
      <c r="D264" t="str">
        <v>A-M-2.5</v>
      </c>
      <c r="E264">
        <v>6</v>
      </c>
      <c r="F264" t="str">
        <v>Herta Layne</v>
      </c>
      <c r="G264" t="str">
        <v>United States</v>
      </c>
      <c r="H264" t="str">
        <v>Medium</v>
      </c>
      <c r="I264">
        <v>25.874999999999996</v>
      </c>
    </row>
    <row r="265" spans="1:9" x14ac:dyDescent="0.25">
      <c r="A265" t="str">
        <v>SRJ-79353-838</v>
      </c>
      <c r="B265">
        <v>44549</v>
      </c>
      <c r="C265" t="str">
        <v>77869-81373-AY</v>
      </c>
      <c r="D265" t="str">
        <v>A-L-1</v>
      </c>
      <c r="E265">
        <v>6</v>
      </c>
      <c r="F265" t="str">
        <v>Margarette Sterland</v>
      </c>
      <c r="G265" t="str">
        <v>United States</v>
      </c>
      <c r="H265" t="str">
        <v>Light</v>
      </c>
      <c r="I265">
        <v>12.95</v>
      </c>
    </row>
    <row r="266" spans="1:9" x14ac:dyDescent="0.25">
      <c r="A266" t="str">
        <v>XBV-40336-071</v>
      </c>
      <c r="B266">
        <v>44244</v>
      </c>
      <c r="C266" t="str">
        <v>38536-98293-JZ</v>
      </c>
      <c r="D266" t="str">
        <v>A-D-0.2</v>
      </c>
      <c r="E266">
        <v>3</v>
      </c>
      <c r="F266" t="str">
        <v>Catharine Scoines</v>
      </c>
      <c r="G266" t="str">
        <v>Ireland</v>
      </c>
      <c r="H266" t="str">
        <v>Dark</v>
      </c>
      <c r="I266">
        <v>2.9849999999999999</v>
      </c>
    </row>
    <row r="267" spans="1:9" x14ac:dyDescent="0.25">
      <c r="A267" t="str">
        <v>UME-75640-698</v>
      </c>
      <c r="B267">
        <v>43749</v>
      </c>
      <c r="C267" t="str">
        <v>62494-09113-RP</v>
      </c>
      <c r="D267" t="str">
        <v>A-M-0.5</v>
      </c>
      <c r="E267">
        <v>4</v>
      </c>
      <c r="F267" t="str">
        <v>Marguerite Graves</v>
      </c>
      <c r="G267" t="str">
        <v>United States</v>
      </c>
      <c r="H267" t="str">
        <v>Medium</v>
      </c>
      <c r="I267">
        <v>6.75</v>
      </c>
    </row>
    <row r="268" spans="1:9" x14ac:dyDescent="0.25">
      <c r="A268" t="str">
        <v>GJC-66474-557</v>
      </c>
      <c r="B268">
        <v>44411</v>
      </c>
      <c r="C268" t="str">
        <v>64965-78386-MY</v>
      </c>
      <c r="D268" t="str">
        <v>A-D-1</v>
      </c>
      <c r="E268">
        <v>1</v>
      </c>
      <c r="F268" t="str">
        <v>Nicolina Jenny</v>
      </c>
      <c r="G268" t="str">
        <v>United States</v>
      </c>
      <c r="H268" t="str">
        <v>Dark</v>
      </c>
      <c r="I268">
        <v>9.9499999999999993</v>
      </c>
    </row>
  </sheetData>
  <mergeCells count="1">
    <mergeCell ref="D2:E2"/>
  </mergeCell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D31A4924-C0A4-428E-BF05-0292BD93BB42}">
          <x14:formula1>
            <xm:f>Orders!$Z$1048570:$Z$1048573</xm:f>
          </x14:formula1>
          <xm:sqref>D2:E2</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D95D82-5A6C-41A2-A0CF-735ED7032298}">
  <sheetPr codeName="Sheet4">
    <tabColor theme="8" tint="0.39997558519241921"/>
  </sheetPr>
  <dimension ref="A1:F47"/>
  <sheetViews>
    <sheetView showGridLines="0" zoomScaleNormal="100" workbookViewId="0">
      <selection activeCell="C1" sqref="C1"/>
    </sheetView>
  </sheetViews>
  <sheetFormatPr defaultRowHeight="15" x14ac:dyDescent="0.25"/>
  <cols>
    <col min="1" max="1" width="13.140625" bestFit="1" customWidth="1"/>
    <col min="2" max="2" width="21" bestFit="1" customWidth="1"/>
    <col min="3" max="3" width="23.85546875" bestFit="1" customWidth="1"/>
    <col min="4" max="4" width="9" bestFit="1" customWidth="1"/>
    <col min="5" max="5" width="10" bestFit="1" customWidth="1"/>
    <col min="6" max="7" width="9" bestFit="1" customWidth="1"/>
    <col min="8" max="12" width="9.7109375" bestFit="1" customWidth="1"/>
    <col min="13" max="16" width="8.7109375" bestFit="1" customWidth="1"/>
    <col min="17" max="29" width="9.7109375" bestFit="1" customWidth="1"/>
    <col min="30" max="33" width="8.7109375" bestFit="1" customWidth="1"/>
    <col min="34" max="44" width="9.7109375" bestFit="1" customWidth="1"/>
    <col min="45" max="48" width="8.7109375" bestFit="1" customWidth="1"/>
    <col min="49" max="60" width="9.7109375" bestFit="1" customWidth="1"/>
    <col min="61" max="65" width="8.7109375" bestFit="1" customWidth="1"/>
    <col min="66" max="73" width="9.7109375" bestFit="1" customWidth="1"/>
    <col min="74" max="77" width="8.7109375" bestFit="1" customWidth="1"/>
    <col min="78" max="91" width="9.7109375" bestFit="1" customWidth="1"/>
    <col min="92" max="97" width="8.7109375" bestFit="1" customWidth="1"/>
    <col min="98" max="107" width="9.7109375" bestFit="1" customWidth="1"/>
    <col min="108" max="110" width="8.7109375" bestFit="1" customWidth="1"/>
    <col min="111" max="120" width="9.7109375" bestFit="1" customWidth="1"/>
    <col min="121" max="126" width="8.7109375" bestFit="1" customWidth="1"/>
    <col min="127" max="143" width="9.7109375" bestFit="1" customWidth="1"/>
    <col min="144" max="156" width="10.7109375" bestFit="1" customWidth="1"/>
    <col min="157" max="160" width="9.7109375" bestFit="1" customWidth="1"/>
    <col min="161" max="170" width="10.7109375" bestFit="1" customWidth="1"/>
    <col min="171" max="175" width="9.7109375" bestFit="1" customWidth="1"/>
    <col min="176" max="187" width="10.7109375" bestFit="1" customWidth="1"/>
    <col min="188" max="190" width="8.7109375" bestFit="1" customWidth="1"/>
    <col min="191" max="202" width="9.7109375" bestFit="1" customWidth="1"/>
    <col min="203" max="209" width="8.7109375" bestFit="1" customWidth="1"/>
    <col min="210" max="223" width="9.7109375" bestFit="1" customWidth="1"/>
    <col min="224" max="227" width="8.7109375" bestFit="1" customWidth="1"/>
    <col min="228" max="242" width="9.7109375" bestFit="1" customWidth="1"/>
    <col min="243" max="244" width="8.7109375" bestFit="1" customWidth="1"/>
    <col min="245" max="252" width="9.7109375" bestFit="1" customWidth="1"/>
    <col min="253" max="256" width="8.7109375" bestFit="1" customWidth="1"/>
    <col min="257" max="263" width="9.7109375" bestFit="1" customWidth="1"/>
    <col min="264" max="268" width="8.7109375" bestFit="1" customWidth="1"/>
    <col min="269" max="278" width="9.7109375" bestFit="1" customWidth="1"/>
    <col min="279" max="283" width="8.7109375" bestFit="1" customWidth="1"/>
    <col min="284" max="297" width="9.7109375" bestFit="1" customWidth="1"/>
    <col min="298" max="300" width="8.7109375" bestFit="1" customWidth="1"/>
    <col min="301" max="305" width="9.7109375" bestFit="1" customWidth="1"/>
    <col min="306" max="309" width="8.7109375" bestFit="1" customWidth="1"/>
    <col min="310" max="322" width="9.7109375" bestFit="1" customWidth="1"/>
    <col min="323" max="339" width="10.7109375" bestFit="1" customWidth="1"/>
    <col min="340" max="346" width="9.7109375" bestFit="1" customWidth="1"/>
    <col min="347" max="355" width="10.7109375" bestFit="1" customWidth="1"/>
    <col min="356" max="363" width="9.7109375" bestFit="1" customWidth="1"/>
    <col min="364" max="372" width="10.7109375" bestFit="1" customWidth="1"/>
    <col min="373" max="374" width="8.7109375" bestFit="1" customWidth="1"/>
    <col min="375" max="389" width="9.7109375" bestFit="1" customWidth="1"/>
    <col min="390" max="395" width="8.7109375" bestFit="1" customWidth="1"/>
    <col min="396" max="408" width="9.7109375" bestFit="1" customWidth="1"/>
    <col min="409" max="414" width="8.7109375" bestFit="1" customWidth="1"/>
    <col min="415" max="430" width="9.7109375" bestFit="1" customWidth="1"/>
    <col min="431" max="436" width="8.7109375" bestFit="1" customWidth="1"/>
    <col min="437" max="443" width="9.7109375" bestFit="1" customWidth="1"/>
    <col min="444" max="448" width="8.7109375" bestFit="1" customWidth="1"/>
    <col min="449" max="460" width="9.7109375" bestFit="1" customWidth="1"/>
    <col min="461" max="464" width="8.7109375" bestFit="1" customWidth="1"/>
    <col min="465" max="474" width="9.7109375" bestFit="1" customWidth="1"/>
    <col min="475" max="477" width="8.7109375" bestFit="1" customWidth="1"/>
    <col min="478" max="488" width="9.7109375" bestFit="1" customWidth="1"/>
    <col min="489" max="495" width="8.7109375" bestFit="1" customWidth="1"/>
    <col min="496" max="505" width="9.7109375" bestFit="1" customWidth="1"/>
    <col min="506" max="510" width="8.7109375" bestFit="1" customWidth="1"/>
    <col min="511" max="527" width="9.7109375" bestFit="1" customWidth="1"/>
    <col min="528" max="538" width="10.7109375" bestFit="1" customWidth="1"/>
    <col min="539" max="543" width="9.7109375" bestFit="1" customWidth="1"/>
    <col min="544" max="558" width="10.7109375" bestFit="1" customWidth="1"/>
    <col min="559" max="563" width="9.7109375" bestFit="1" customWidth="1"/>
    <col min="564" max="574" width="10.7109375" bestFit="1" customWidth="1"/>
    <col min="575" max="577" width="8.7109375" bestFit="1" customWidth="1"/>
    <col min="578" max="591" width="9.7109375" bestFit="1" customWidth="1"/>
    <col min="592" max="594" width="8.7109375" bestFit="1" customWidth="1"/>
    <col min="595" max="602" width="9.7109375" bestFit="1" customWidth="1"/>
    <col min="603" max="605" width="8.7109375" bestFit="1" customWidth="1"/>
    <col min="606" max="619" width="9.7109375" bestFit="1" customWidth="1"/>
    <col min="620" max="622" width="8.7109375" bestFit="1" customWidth="1"/>
    <col min="623" max="633" width="9.7109375" bestFit="1" customWidth="1"/>
    <col min="634" max="637" width="8.7109375" bestFit="1" customWidth="1"/>
    <col min="638" max="651" width="9.7109375" bestFit="1" customWidth="1"/>
    <col min="652" max="658" width="8.7109375" bestFit="1" customWidth="1"/>
    <col min="659" max="667" width="9.7109375" bestFit="1" customWidth="1"/>
    <col min="668" max="673" width="8.7109375" bestFit="1" customWidth="1"/>
    <col min="674" max="683" width="9.7109375" bestFit="1" customWidth="1"/>
    <col min="684" max="687" width="8.7109375" bestFit="1" customWidth="1"/>
    <col min="688" max="690" width="9.7109375" bestFit="1" customWidth="1"/>
    <col min="691" max="691" width="11.28515625" bestFit="1" customWidth="1"/>
  </cols>
  <sheetData>
    <row r="1" spans="1:6" x14ac:dyDescent="0.25">
      <c r="A1" s="6" t="s">
        <v>6223</v>
      </c>
      <c r="C1" s="6" t="s">
        <v>6226</v>
      </c>
    </row>
    <row r="2" spans="1:6" x14ac:dyDescent="0.25">
      <c r="A2" s="6" t="s">
        <v>6224</v>
      </c>
      <c r="B2" s="6" t="s">
        <v>6225</v>
      </c>
      <c r="C2" t="s">
        <v>6201</v>
      </c>
      <c r="D2" t="s">
        <v>6202</v>
      </c>
      <c r="E2" t="s">
        <v>6200</v>
      </c>
      <c r="F2" t="s">
        <v>6199</v>
      </c>
    </row>
    <row r="3" spans="1:6" x14ac:dyDescent="0.25">
      <c r="A3" s="8" t="s">
        <v>6206</v>
      </c>
      <c r="B3" t="s">
        <v>6210</v>
      </c>
      <c r="C3" s="39">
        <v>186.85499999999999</v>
      </c>
      <c r="D3" s="39">
        <v>305.97000000000003</v>
      </c>
      <c r="E3" s="39">
        <v>213.15999999999997</v>
      </c>
      <c r="F3" s="39">
        <v>123</v>
      </c>
    </row>
    <row r="4" spans="1:6" x14ac:dyDescent="0.25">
      <c r="A4" s="8"/>
      <c r="B4" t="s">
        <v>6211</v>
      </c>
      <c r="C4" s="39">
        <v>251.96499999999997</v>
      </c>
      <c r="D4" s="39">
        <v>129.46</v>
      </c>
      <c r="E4" s="39">
        <v>434.03999999999996</v>
      </c>
      <c r="F4" s="39">
        <v>171.93999999999997</v>
      </c>
    </row>
    <row r="5" spans="1:6" x14ac:dyDescent="0.25">
      <c r="A5" s="8"/>
      <c r="B5" t="s">
        <v>6212</v>
      </c>
      <c r="C5" s="39">
        <v>224.94499999999999</v>
      </c>
      <c r="D5" s="39">
        <v>349.12</v>
      </c>
      <c r="E5" s="39">
        <v>321.04000000000002</v>
      </c>
      <c r="F5" s="39">
        <v>126.035</v>
      </c>
    </row>
    <row r="6" spans="1:6" x14ac:dyDescent="0.25">
      <c r="A6" s="8"/>
      <c r="B6" t="s">
        <v>6213</v>
      </c>
      <c r="C6" s="39">
        <v>307.12</v>
      </c>
      <c r="D6" s="39">
        <v>681.07499999999993</v>
      </c>
      <c r="E6" s="39">
        <v>533.70499999999993</v>
      </c>
      <c r="F6" s="39">
        <v>158.85</v>
      </c>
    </row>
    <row r="7" spans="1:6" x14ac:dyDescent="0.25">
      <c r="A7" s="8"/>
      <c r="B7" t="s">
        <v>6214</v>
      </c>
      <c r="C7" s="39">
        <v>53.664999999999992</v>
      </c>
      <c r="D7" s="39">
        <v>83.025000000000006</v>
      </c>
      <c r="E7" s="39">
        <v>193.83499999999998</v>
      </c>
      <c r="F7" s="39">
        <v>68.039999999999992</v>
      </c>
    </row>
    <row r="8" spans="1:6" x14ac:dyDescent="0.25">
      <c r="A8" s="8"/>
      <c r="B8" t="s">
        <v>6215</v>
      </c>
      <c r="C8" s="39">
        <v>163.01999999999998</v>
      </c>
      <c r="D8" s="39">
        <v>678.3599999999999</v>
      </c>
      <c r="E8" s="39">
        <v>171.04500000000002</v>
      </c>
      <c r="F8" s="39">
        <v>372.255</v>
      </c>
    </row>
    <row r="9" spans="1:6" x14ac:dyDescent="0.25">
      <c r="A9" s="8"/>
      <c r="B9" t="s">
        <v>6216</v>
      </c>
      <c r="C9" s="39">
        <v>345.02</v>
      </c>
      <c r="D9" s="39">
        <v>273.86999999999995</v>
      </c>
      <c r="E9" s="39">
        <v>184.12999999999997</v>
      </c>
      <c r="F9" s="39">
        <v>201.11499999999998</v>
      </c>
    </row>
    <row r="10" spans="1:6" x14ac:dyDescent="0.25">
      <c r="A10" s="8"/>
      <c r="B10" t="s">
        <v>6217</v>
      </c>
      <c r="C10" s="39">
        <v>334.89</v>
      </c>
      <c r="D10" s="39">
        <v>70.95</v>
      </c>
      <c r="E10" s="39">
        <v>134.23000000000002</v>
      </c>
      <c r="F10" s="39">
        <v>166.27499999999998</v>
      </c>
    </row>
    <row r="11" spans="1:6" x14ac:dyDescent="0.25">
      <c r="A11" s="8"/>
      <c r="B11" t="s">
        <v>6218</v>
      </c>
      <c r="C11" s="39">
        <v>178.70999999999998</v>
      </c>
      <c r="D11" s="39">
        <v>166.1</v>
      </c>
      <c r="E11" s="39">
        <v>439.30999999999995</v>
      </c>
      <c r="F11" s="39">
        <v>492.9</v>
      </c>
    </row>
    <row r="12" spans="1:6" x14ac:dyDescent="0.25">
      <c r="A12" s="8"/>
      <c r="B12" t="s">
        <v>6219</v>
      </c>
      <c r="C12" s="39">
        <v>301.98500000000001</v>
      </c>
      <c r="D12" s="39">
        <v>153.76499999999999</v>
      </c>
      <c r="E12" s="39">
        <v>215.55499999999998</v>
      </c>
      <c r="F12" s="39">
        <v>213.66499999999999</v>
      </c>
    </row>
    <row r="13" spans="1:6" x14ac:dyDescent="0.25">
      <c r="A13" s="8"/>
      <c r="B13" t="s">
        <v>6220</v>
      </c>
      <c r="C13" s="39">
        <v>312.83499999999998</v>
      </c>
      <c r="D13" s="39">
        <v>63.249999999999993</v>
      </c>
      <c r="E13" s="39">
        <v>350.89500000000004</v>
      </c>
      <c r="F13" s="39">
        <v>96.405000000000001</v>
      </c>
    </row>
    <row r="14" spans="1:6" x14ac:dyDescent="0.25">
      <c r="A14" s="8"/>
      <c r="B14" t="s">
        <v>6221</v>
      </c>
      <c r="C14" s="39">
        <v>265.62</v>
      </c>
      <c r="D14" s="39">
        <v>526.51499999999987</v>
      </c>
      <c r="E14" s="39">
        <v>187.06</v>
      </c>
      <c r="F14" s="39">
        <v>210.58999999999997</v>
      </c>
    </row>
    <row r="15" spans="1:6" x14ac:dyDescent="0.25">
      <c r="A15" s="8" t="s">
        <v>6207</v>
      </c>
      <c r="B15" t="s">
        <v>6210</v>
      </c>
      <c r="C15" s="39">
        <v>47.25</v>
      </c>
      <c r="D15" s="39">
        <v>65.805000000000007</v>
      </c>
      <c r="E15" s="39">
        <v>274.67500000000001</v>
      </c>
      <c r="F15" s="39">
        <v>179.22</v>
      </c>
    </row>
    <row r="16" spans="1:6" x14ac:dyDescent="0.25">
      <c r="A16" s="8"/>
      <c r="B16" t="s">
        <v>6211</v>
      </c>
      <c r="C16" s="39">
        <v>745.44999999999993</v>
      </c>
      <c r="D16" s="39">
        <v>428.88499999999999</v>
      </c>
      <c r="E16" s="39">
        <v>194.17499999999998</v>
      </c>
      <c r="F16" s="39">
        <v>429.82999999999993</v>
      </c>
    </row>
    <row r="17" spans="1:6" x14ac:dyDescent="0.25">
      <c r="A17" s="8"/>
      <c r="B17" t="s">
        <v>6212</v>
      </c>
      <c r="C17" s="39">
        <v>130.47</v>
      </c>
      <c r="D17" s="39">
        <v>271.48500000000001</v>
      </c>
      <c r="E17" s="39">
        <v>281.20499999999998</v>
      </c>
      <c r="F17" s="39">
        <v>231.63000000000002</v>
      </c>
    </row>
    <row r="18" spans="1:6" x14ac:dyDescent="0.25">
      <c r="A18" s="8"/>
      <c r="B18" t="s">
        <v>6213</v>
      </c>
      <c r="C18" s="39">
        <v>27</v>
      </c>
      <c r="D18" s="39">
        <v>347.26</v>
      </c>
      <c r="E18" s="39">
        <v>147.51</v>
      </c>
      <c r="F18" s="39">
        <v>240.04</v>
      </c>
    </row>
    <row r="19" spans="1:6" x14ac:dyDescent="0.25">
      <c r="A19" s="8"/>
      <c r="B19" t="s">
        <v>6214</v>
      </c>
      <c r="C19" s="39">
        <v>255.11499999999995</v>
      </c>
      <c r="D19" s="39">
        <v>541.73</v>
      </c>
      <c r="E19" s="39">
        <v>83.43</v>
      </c>
      <c r="F19" s="39">
        <v>59.079999999999991</v>
      </c>
    </row>
    <row r="20" spans="1:6" x14ac:dyDescent="0.25">
      <c r="A20" s="8"/>
      <c r="B20" t="s">
        <v>6215</v>
      </c>
      <c r="C20" s="39">
        <v>584.78999999999985</v>
      </c>
      <c r="D20" s="39">
        <v>357.42999999999995</v>
      </c>
      <c r="E20" s="39">
        <v>355.34</v>
      </c>
      <c r="F20" s="39">
        <v>140.88</v>
      </c>
    </row>
    <row r="21" spans="1:6" x14ac:dyDescent="0.25">
      <c r="A21" s="8"/>
      <c r="B21" t="s">
        <v>6216</v>
      </c>
      <c r="C21" s="39">
        <v>430.62</v>
      </c>
      <c r="D21" s="39">
        <v>227.42500000000001</v>
      </c>
      <c r="E21" s="39">
        <v>236.315</v>
      </c>
      <c r="F21" s="39">
        <v>414.58499999999992</v>
      </c>
    </row>
    <row r="22" spans="1:6" x14ac:dyDescent="0.25">
      <c r="A22" s="8"/>
      <c r="B22" t="s">
        <v>6217</v>
      </c>
      <c r="C22" s="39">
        <v>22.5</v>
      </c>
      <c r="D22" s="39">
        <v>77.72</v>
      </c>
      <c r="E22" s="39">
        <v>60.5</v>
      </c>
      <c r="F22" s="39">
        <v>139.67999999999998</v>
      </c>
    </row>
    <row r="23" spans="1:6" x14ac:dyDescent="0.25">
      <c r="A23" s="8"/>
      <c r="B23" t="s">
        <v>6218</v>
      </c>
      <c r="C23" s="39">
        <v>126.14999999999999</v>
      </c>
      <c r="D23" s="39">
        <v>195.11</v>
      </c>
      <c r="E23" s="39">
        <v>89.13</v>
      </c>
      <c r="F23" s="39">
        <v>302.65999999999997</v>
      </c>
    </row>
    <row r="24" spans="1:6" x14ac:dyDescent="0.25">
      <c r="A24" s="8"/>
      <c r="B24" t="s">
        <v>6219</v>
      </c>
      <c r="C24" s="39">
        <v>376.03</v>
      </c>
      <c r="D24" s="39">
        <v>523.24</v>
      </c>
      <c r="E24" s="39">
        <v>440.96499999999997</v>
      </c>
      <c r="F24" s="39">
        <v>174.46999999999997</v>
      </c>
    </row>
    <row r="25" spans="1:6" x14ac:dyDescent="0.25">
      <c r="A25" s="8"/>
      <c r="B25" t="s">
        <v>6220</v>
      </c>
      <c r="C25" s="39">
        <v>515.17999999999995</v>
      </c>
      <c r="D25" s="39">
        <v>142.56</v>
      </c>
      <c r="E25" s="39">
        <v>347.03999999999996</v>
      </c>
      <c r="F25" s="39">
        <v>104.08499999999999</v>
      </c>
    </row>
    <row r="26" spans="1:6" x14ac:dyDescent="0.25">
      <c r="A26" s="8"/>
      <c r="B26" t="s">
        <v>6221</v>
      </c>
      <c r="C26" s="39">
        <v>95.859999999999985</v>
      </c>
      <c r="D26" s="39">
        <v>484.76</v>
      </c>
      <c r="E26" s="39">
        <v>94.17</v>
      </c>
      <c r="F26" s="39">
        <v>77.10499999999999</v>
      </c>
    </row>
    <row r="27" spans="1:6" x14ac:dyDescent="0.25">
      <c r="A27" s="8" t="s">
        <v>6208</v>
      </c>
      <c r="B27" t="s">
        <v>6210</v>
      </c>
      <c r="C27" s="39">
        <v>258.34500000000003</v>
      </c>
      <c r="D27" s="39">
        <v>139.625</v>
      </c>
      <c r="E27" s="39">
        <v>279.52000000000004</v>
      </c>
      <c r="F27" s="39">
        <v>160.19499999999999</v>
      </c>
    </row>
    <row r="28" spans="1:6" x14ac:dyDescent="0.25">
      <c r="A28" s="8"/>
      <c r="B28" t="s">
        <v>6211</v>
      </c>
      <c r="C28" s="39">
        <v>342.2</v>
      </c>
      <c r="D28" s="39">
        <v>284.24999999999994</v>
      </c>
      <c r="E28" s="39">
        <v>251.83</v>
      </c>
      <c r="F28" s="39">
        <v>80.550000000000011</v>
      </c>
    </row>
    <row r="29" spans="1:6" x14ac:dyDescent="0.25">
      <c r="A29" s="8"/>
      <c r="B29" t="s">
        <v>6212</v>
      </c>
      <c r="C29" s="39">
        <v>418.30499999999989</v>
      </c>
      <c r="D29" s="39">
        <v>468.125</v>
      </c>
      <c r="E29" s="39">
        <v>405.05500000000006</v>
      </c>
      <c r="F29" s="39">
        <v>253.15499999999997</v>
      </c>
    </row>
    <row r="30" spans="1:6" x14ac:dyDescent="0.25">
      <c r="A30" s="8"/>
      <c r="B30" t="s">
        <v>6213</v>
      </c>
      <c r="C30" s="39">
        <v>102.32999999999998</v>
      </c>
      <c r="D30" s="39">
        <v>242.14000000000001</v>
      </c>
      <c r="E30" s="39">
        <v>554.875</v>
      </c>
      <c r="F30" s="39">
        <v>106.23999999999998</v>
      </c>
    </row>
    <row r="31" spans="1:6" x14ac:dyDescent="0.25">
      <c r="A31" s="8"/>
      <c r="B31" t="s">
        <v>6214</v>
      </c>
      <c r="C31" s="39">
        <v>234.71999999999997</v>
      </c>
      <c r="D31" s="39">
        <v>133.08000000000001</v>
      </c>
      <c r="E31" s="39">
        <v>267.2</v>
      </c>
      <c r="F31" s="39">
        <v>272.68999999999994</v>
      </c>
    </row>
    <row r="32" spans="1:6" x14ac:dyDescent="0.25">
      <c r="A32" s="8"/>
      <c r="B32" t="s">
        <v>6215</v>
      </c>
      <c r="C32" s="39">
        <v>430.39</v>
      </c>
      <c r="D32" s="39">
        <v>136.20500000000001</v>
      </c>
      <c r="E32" s="39">
        <v>209.6</v>
      </c>
      <c r="F32" s="39">
        <v>88.334999999999994</v>
      </c>
    </row>
    <row r="33" spans="1:6" x14ac:dyDescent="0.25">
      <c r="A33" s="8"/>
      <c r="B33" t="s">
        <v>6216</v>
      </c>
      <c r="C33" s="39">
        <v>109.005</v>
      </c>
      <c r="D33" s="39">
        <v>393.57499999999999</v>
      </c>
      <c r="E33" s="39">
        <v>61.034999999999997</v>
      </c>
      <c r="F33" s="39">
        <v>199.48999999999998</v>
      </c>
    </row>
    <row r="34" spans="1:6" x14ac:dyDescent="0.25">
      <c r="A34" s="8"/>
      <c r="B34" t="s">
        <v>6217</v>
      </c>
      <c r="C34" s="39">
        <v>287.52499999999998</v>
      </c>
      <c r="D34" s="39">
        <v>288.67</v>
      </c>
      <c r="E34" s="39">
        <v>125.58</v>
      </c>
      <c r="F34" s="39">
        <v>374.13499999999999</v>
      </c>
    </row>
    <row r="35" spans="1:6" x14ac:dyDescent="0.25">
      <c r="A35" s="8"/>
      <c r="B35" t="s">
        <v>6218</v>
      </c>
      <c r="C35" s="39">
        <v>840.92999999999984</v>
      </c>
      <c r="D35" s="39">
        <v>409.875</v>
      </c>
      <c r="E35" s="39">
        <v>171.32999999999998</v>
      </c>
      <c r="F35" s="39">
        <v>221.43999999999997</v>
      </c>
    </row>
    <row r="36" spans="1:6" x14ac:dyDescent="0.25">
      <c r="A36" s="8"/>
      <c r="B36" t="s">
        <v>6219</v>
      </c>
      <c r="C36" s="39">
        <v>299.07</v>
      </c>
      <c r="D36" s="39">
        <v>260.32499999999999</v>
      </c>
      <c r="E36" s="39">
        <v>584.64</v>
      </c>
      <c r="F36" s="39">
        <v>256.36500000000001</v>
      </c>
    </row>
    <row r="37" spans="1:6" x14ac:dyDescent="0.25">
      <c r="A37" s="8"/>
      <c r="B37" t="s">
        <v>6220</v>
      </c>
      <c r="C37" s="39">
        <v>323.32499999999999</v>
      </c>
      <c r="D37" s="39">
        <v>565.57000000000005</v>
      </c>
      <c r="E37" s="39">
        <v>537.80999999999995</v>
      </c>
      <c r="F37" s="39">
        <v>189.47499999999999</v>
      </c>
    </row>
    <row r="38" spans="1:6" x14ac:dyDescent="0.25">
      <c r="A38" s="8"/>
      <c r="B38" t="s">
        <v>6221</v>
      </c>
      <c r="C38" s="39">
        <v>399.48499999999996</v>
      </c>
      <c r="D38" s="39">
        <v>148.19999999999999</v>
      </c>
      <c r="E38" s="39">
        <v>388.21999999999997</v>
      </c>
      <c r="F38" s="39">
        <v>212.07499999999999</v>
      </c>
    </row>
    <row r="39" spans="1:6" x14ac:dyDescent="0.25">
      <c r="A39" s="8" t="s">
        <v>6209</v>
      </c>
      <c r="B39" t="s">
        <v>6210</v>
      </c>
      <c r="C39" s="39">
        <v>112.69499999999999</v>
      </c>
      <c r="D39" s="39">
        <v>166.32</v>
      </c>
      <c r="E39" s="39">
        <v>843.71499999999992</v>
      </c>
      <c r="F39" s="39">
        <v>146.685</v>
      </c>
    </row>
    <row r="40" spans="1:6" x14ac:dyDescent="0.25">
      <c r="A40" s="8"/>
      <c r="B40" t="s">
        <v>6211</v>
      </c>
      <c r="C40" s="39">
        <v>114.87999999999998</v>
      </c>
      <c r="D40" s="39">
        <v>133.815</v>
      </c>
      <c r="E40" s="39">
        <v>91.175000000000011</v>
      </c>
      <c r="F40" s="39">
        <v>53.759999999999991</v>
      </c>
    </row>
    <row r="41" spans="1:6" x14ac:dyDescent="0.25">
      <c r="A41" s="8"/>
      <c r="B41" t="s">
        <v>6212</v>
      </c>
      <c r="C41" s="39">
        <v>277.76</v>
      </c>
      <c r="D41" s="39">
        <v>175.41</v>
      </c>
      <c r="E41" s="39">
        <v>462.50999999999993</v>
      </c>
      <c r="F41" s="39">
        <v>399.52499999999998</v>
      </c>
    </row>
    <row r="42" spans="1:6" x14ac:dyDescent="0.25">
      <c r="A42" s="8"/>
      <c r="B42" t="s">
        <v>6213</v>
      </c>
      <c r="C42" s="39">
        <v>197.89499999999998</v>
      </c>
      <c r="D42" s="39">
        <v>289.755</v>
      </c>
      <c r="E42" s="39">
        <v>88.545000000000002</v>
      </c>
      <c r="F42" s="39">
        <v>200.25499999999997</v>
      </c>
    </row>
    <row r="43" spans="1:6" x14ac:dyDescent="0.25">
      <c r="A43" s="8"/>
      <c r="B43" t="s">
        <v>6214</v>
      </c>
      <c r="C43" s="39">
        <v>193.11499999999998</v>
      </c>
      <c r="D43" s="39">
        <v>212.49499999999998</v>
      </c>
      <c r="E43" s="39">
        <v>292.29000000000002</v>
      </c>
      <c r="F43" s="39">
        <v>304.46999999999997</v>
      </c>
    </row>
    <row r="44" spans="1:6" x14ac:dyDescent="0.25">
      <c r="A44" s="8"/>
      <c r="B44" t="s">
        <v>6215</v>
      </c>
      <c r="C44" s="39">
        <v>179.79</v>
      </c>
      <c r="D44" s="39">
        <v>426.2</v>
      </c>
      <c r="E44" s="39">
        <v>170.08999999999997</v>
      </c>
      <c r="F44" s="39">
        <v>379.31</v>
      </c>
    </row>
    <row r="45" spans="1:6" x14ac:dyDescent="0.25">
      <c r="A45" s="8"/>
      <c r="B45" t="s">
        <v>6216</v>
      </c>
      <c r="C45" s="39">
        <v>247.28999999999996</v>
      </c>
      <c r="D45" s="39">
        <v>246.685</v>
      </c>
      <c r="E45" s="39">
        <v>271.05499999999995</v>
      </c>
      <c r="F45" s="39">
        <v>141.69999999999999</v>
      </c>
    </row>
    <row r="46" spans="1:6" x14ac:dyDescent="0.25">
      <c r="A46" s="8"/>
      <c r="B46" t="s">
        <v>6217</v>
      </c>
      <c r="C46" s="39">
        <v>116.39499999999998</v>
      </c>
      <c r="D46" s="39">
        <v>41.25</v>
      </c>
      <c r="E46" s="39">
        <v>15.54</v>
      </c>
      <c r="F46" s="39">
        <v>71.06</v>
      </c>
    </row>
    <row r="47" spans="1:6" x14ac:dyDescent="0.25">
      <c r="A47" t="s">
        <v>6205</v>
      </c>
      <c r="C47" s="39">
        <v>11768.494999999997</v>
      </c>
      <c r="D47" s="39">
        <v>12306.439999999995</v>
      </c>
      <c r="E47" s="39">
        <v>12054.074999999995</v>
      </c>
      <c r="F47" s="39">
        <v>9005.2450000000099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25058F-5476-442F-A14F-F980E810F0AF}">
  <sheetPr codeName="Sheet5">
    <tabColor rgb="FF652C90"/>
  </sheetPr>
  <dimension ref="A1:B15"/>
  <sheetViews>
    <sheetView showGridLines="0" workbookViewId="0">
      <selection activeCell="D17" sqref="D17"/>
    </sheetView>
  </sheetViews>
  <sheetFormatPr defaultRowHeight="15" x14ac:dyDescent="0.25"/>
  <cols>
    <col min="1" max="1" width="16.7109375" bestFit="1" customWidth="1"/>
    <col min="2" max="2" width="12.140625" bestFit="1" customWidth="1"/>
  </cols>
  <sheetData>
    <row r="1" spans="1:2" x14ac:dyDescent="0.25">
      <c r="A1" s="6" t="s">
        <v>6222</v>
      </c>
      <c r="B1" t="s">
        <v>6223</v>
      </c>
    </row>
    <row r="2" spans="1:2" x14ac:dyDescent="0.25">
      <c r="A2" s="7" t="s">
        <v>2116</v>
      </c>
      <c r="B2" s="9">
        <v>2798.5050000000001</v>
      </c>
    </row>
    <row r="3" spans="1:2" x14ac:dyDescent="0.25">
      <c r="A3" s="7" t="s">
        <v>1949</v>
      </c>
      <c r="B3" s="9">
        <v>6696.8649999999989</v>
      </c>
    </row>
    <row r="4" spans="1:2" x14ac:dyDescent="0.25">
      <c r="A4" s="7" t="s">
        <v>1941</v>
      </c>
      <c r="B4" s="9">
        <v>35638.88499999998</v>
      </c>
    </row>
    <row r="5" spans="1:2" x14ac:dyDescent="0.25">
      <c r="A5" s="7" t="s">
        <v>6205</v>
      </c>
      <c r="B5" s="9">
        <v>45134.254999999997</v>
      </c>
    </row>
    <row r="9" spans="1:2" x14ac:dyDescent="0.25">
      <c r="A9" s="6" t="s">
        <v>6222</v>
      </c>
      <c r="B9" t="s">
        <v>6223</v>
      </c>
    </row>
    <row r="10" spans="1:2" x14ac:dyDescent="0.25">
      <c r="A10" s="7" t="s">
        <v>4482</v>
      </c>
      <c r="B10" s="39">
        <v>278.01</v>
      </c>
    </row>
    <row r="11" spans="1:2" x14ac:dyDescent="0.25">
      <c r="A11" s="7" t="s">
        <v>2846</v>
      </c>
      <c r="B11" s="39">
        <v>281.67499999999995</v>
      </c>
    </row>
    <row r="12" spans="1:2" x14ac:dyDescent="0.25">
      <c r="A12" s="7" t="s">
        <v>3609</v>
      </c>
      <c r="B12" s="39">
        <v>289.11</v>
      </c>
    </row>
    <row r="13" spans="1:2" x14ac:dyDescent="0.25">
      <c r="A13" s="7" t="s">
        <v>5912</v>
      </c>
      <c r="B13" s="39">
        <v>307.04499999999996</v>
      </c>
    </row>
    <row r="14" spans="1:2" x14ac:dyDescent="0.25">
      <c r="A14" s="7" t="s">
        <v>5457</v>
      </c>
      <c r="B14" s="39">
        <v>317.06999999999994</v>
      </c>
    </row>
    <row r="15" spans="1:2" x14ac:dyDescent="0.25">
      <c r="A15" s="7" t="s">
        <v>6205</v>
      </c>
      <c r="B15" s="39">
        <v>1472.9099999999996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320B7D-6E6D-4B10-A9A2-836B1EE5126A}">
  <sheetPr codeName="Sheet6">
    <tabColor theme="6"/>
  </sheetPr>
  <dimension ref="A1:I1001"/>
  <sheetViews>
    <sheetView workbookViewId="0">
      <selection activeCell="B1" sqref="B1"/>
    </sheetView>
  </sheetViews>
  <sheetFormatPr defaultRowHeight="15" x14ac:dyDescent="0.25"/>
  <cols>
    <col min="1" max="1" width="16.28515625" bestFit="1" customWidth="1"/>
    <col min="2" max="2" width="23.7109375" bestFit="1" customWidth="1"/>
    <col min="3" max="3" width="39.42578125" bestFit="1" customWidth="1"/>
    <col min="4" max="4" width="18.28515625" bestFit="1" customWidth="1"/>
    <col min="5" max="5" width="27" bestFit="1" customWidth="1"/>
    <col min="6" max="6" width="20.7109375" bestFit="1" customWidth="1"/>
    <col min="7" max="7" width="15.42578125" bestFit="1" customWidth="1"/>
    <col min="9" max="9" width="11.7109375" bestFit="1" customWidth="1"/>
  </cols>
  <sheetData>
    <row r="1" spans="1:9" x14ac:dyDescent="0.25">
      <c r="A1" s="1" t="s">
        <v>2</v>
      </c>
      <c r="B1" s="1" t="s">
        <v>5</v>
      </c>
      <c r="C1" s="1" t="s">
        <v>6</v>
      </c>
      <c r="D1" s="1" t="s">
        <v>1931</v>
      </c>
      <c r="E1" s="1" t="s">
        <v>1932</v>
      </c>
      <c r="F1" s="1" t="s">
        <v>1933</v>
      </c>
      <c r="G1" s="1" t="s">
        <v>7</v>
      </c>
      <c r="H1" s="1" t="s">
        <v>1934</v>
      </c>
      <c r="I1" s="1" t="s">
        <v>1935</v>
      </c>
    </row>
    <row r="2" spans="1:9" x14ac:dyDescent="0.25">
      <c r="A2" s="1" t="s">
        <v>14</v>
      </c>
      <c r="B2" s="1" t="s">
        <v>1936</v>
      </c>
      <c r="C2" s="1" t="s">
        <v>1937</v>
      </c>
      <c r="D2" s="1" t="s">
        <v>1938</v>
      </c>
      <c r="E2" s="1" t="s">
        <v>1939</v>
      </c>
      <c r="F2" s="1" t="s">
        <v>1940</v>
      </c>
      <c r="G2" s="1" t="s">
        <v>1941</v>
      </c>
      <c r="H2" s="1">
        <v>7505</v>
      </c>
      <c r="I2" t="s">
        <v>1942</v>
      </c>
    </row>
    <row r="3" spans="1:9" x14ac:dyDescent="0.25">
      <c r="A3" s="1" t="s">
        <v>1943</v>
      </c>
      <c r="B3" s="1" t="s">
        <v>1944</v>
      </c>
      <c r="C3" s="1" t="s">
        <v>1945</v>
      </c>
      <c r="D3" s="1" t="s">
        <v>1946</v>
      </c>
      <c r="E3" s="1" t="s">
        <v>1947</v>
      </c>
      <c r="F3" s="1" t="s">
        <v>1948</v>
      </c>
      <c r="G3" s="1" t="s">
        <v>1949</v>
      </c>
      <c r="H3" s="1" t="s">
        <v>1950</v>
      </c>
      <c r="I3" t="s">
        <v>1951</v>
      </c>
    </row>
    <row r="4" spans="1:9" x14ac:dyDescent="0.25">
      <c r="A4" s="1" t="s">
        <v>18</v>
      </c>
      <c r="B4" s="1" t="s">
        <v>1952</v>
      </c>
      <c r="C4" s="1" t="s">
        <v>1953</v>
      </c>
      <c r="D4" s="1" t="s">
        <v>1954</v>
      </c>
      <c r="E4" s="1" t="s">
        <v>1955</v>
      </c>
      <c r="F4" s="1" t="s">
        <v>1956</v>
      </c>
      <c r="G4" s="1" t="s">
        <v>1941</v>
      </c>
      <c r="H4" s="1">
        <v>78205</v>
      </c>
      <c r="I4" t="s">
        <v>1942</v>
      </c>
    </row>
    <row r="5" spans="1:9" x14ac:dyDescent="0.25">
      <c r="A5" s="1" t="s">
        <v>1957</v>
      </c>
      <c r="B5" s="1" t="s">
        <v>1958</v>
      </c>
      <c r="C5" s="1" t="s">
        <v>1959</v>
      </c>
      <c r="D5" s="1" t="s">
        <v>1960</v>
      </c>
      <c r="E5" s="1" t="s">
        <v>1961</v>
      </c>
      <c r="F5" s="1" t="s">
        <v>1962</v>
      </c>
      <c r="G5" s="1" t="s">
        <v>1941</v>
      </c>
      <c r="H5" s="1">
        <v>62711</v>
      </c>
      <c r="I5" t="s">
        <v>1942</v>
      </c>
    </row>
    <row r="6" spans="1:9" x14ac:dyDescent="0.25">
      <c r="A6" s="1" t="s">
        <v>21</v>
      </c>
      <c r="B6" s="1" t="s">
        <v>1963</v>
      </c>
      <c r="C6" s="1"/>
      <c r="D6" s="1" t="s">
        <v>1964</v>
      </c>
      <c r="E6" s="1" t="s">
        <v>1965</v>
      </c>
      <c r="F6" s="1" t="s">
        <v>1966</v>
      </c>
      <c r="G6" s="1" t="s">
        <v>1949</v>
      </c>
      <c r="H6" s="1" t="s">
        <v>1967</v>
      </c>
      <c r="I6" t="s">
        <v>1951</v>
      </c>
    </row>
    <row r="7" spans="1:9" x14ac:dyDescent="0.25">
      <c r="A7" s="1" t="s">
        <v>25</v>
      </c>
      <c r="B7" s="1" t="s">
        <v>1968</v>
      </c>
      <c r="C7" s="1"/>
      <c r="D7" s="1" t="s">
        <v>1969</v>
      </c>
      <c r="E7" s="1" t="s">
        <v>1970</v>
      </c>
      <c r="F7" s="1" t="s">
        <v>1971</v>
      </c>
      <c r="G7" s="1" t="s">
        <v>1941</v>
      </c>
      <c r="H7" s="1">
        <v>18505</v>
      </c>
      <c r="I7" t="s">
        <v>1951</v>
      </c>
    </row>
    <row r="8" spans="1:9" x14ac:dyDescent="0.25">
      <c r="A8" s="1" t="s">
        <v>28</v>
      </c>
      <c r="B8" s="1" t="s">
        <v>1972</v>
      </c>
      <c r="C8" s="1" t="s">
        <v>1973</v>
      </c>
      <c r="D8" s="1" t="s">
        <v>1974</v>
      </c>
      <c r="E8" s="1" t="s">
        <v>1975</v>
      </c>
      <c r="F8" s="1" t="s">
        <v>1976</v>
      </c>
      <c r="G8" s="1" t="s">
        <v>1941</v>
      </c>
      <c r="H8" s="1">
        <v>45440</v>
      </c>
      <c r="I8" t="s">
        <v>1942</v>
      </c>
    </row>
    <row r="9" spans="1:9" x14ac:dyDescent="0.25">
      <c r="A9" s="1" t="s">
        <v>31</v>
      </c>
      <c r="B9" s="1" t="s">
        <v>1977</v>
      </c>
      <c r="C9" s="1"/>
      <c r="D9" s="1" t="s">
        <v>1978</v>
      </c>
      <c r="E9" s="1" t="s">
        <v>1979</v>
      </c>
      <c r="F9" s="1" t="s">
        <v>1980</v>
      </c>
      <c r="G9" s="1" t="s">
        <v>1949</v>
      </c>
      <c r="H9" s="1" t="s">
        <v>1981</v>
      </c>
      <c r="I9" t="s">
        <v>1942</v>
      </c>
    </row>
    <row r="10" spans="1:9" x14ac:dyDescent="0.25">
      <c r="A10" s="1" t="s">
        <v>34</v>
      </c>
      <c r="B10" s="1" t="s">
        <v>1982</v>
      </c>
      <c r="C10" s="1" t="s">
        <v>1983</v>
      </c>
      <c r="D10" s="1" t="s">
        <v>1984</v>
      </c>
      <c r="E10" s="1" t="s">
        <v>1985</v>
      </c>
      <c r="F10" s="1" t="s">
        <v>1986</v>
      </c>
      <c r="G10" s="1" t="s">
        <v>1941</v>
      </c>
      <c r="H10" s="1">
        <v>90045</v>
      </c>
      <c r="I10" t="s">
        <v>1951</v>
      </c>
    </row>
    <row r="11" spans="1:9" x14ac:dyDescent="0.25">
      <c r="A11" s="1" t="s">
        <v>37</v>
      </c>
      <c r="B11" s="1" t="s">
        <v>1987</v>
      </c>
      <c r="C11" s="1" t="s">
        <v>1988</v>
      </c>
      <c r="D11" s="1" t="s">
        <v>1989</v>
      </c>
      <c r="E11" s="1" t="s">
        <v>1990</v>
      </c>
      <c r="F11" s="1" t="s">
        <v>1986</v>
      </c>
      <c r="G11" s="1" t="s">
        <v>1941</v>
      </c>
      <c r="H11" s="1">
        <v>90065</v>
      </c>
      <c r="I11" t="s">
        <v>1951</v>
      </c>
    </row>
    <row r="12" spans="1:9" x14ac:dyDescent="0.25">
      <c r="A12" s="1" t="s">
        <v>39</v>
      </c>
      <c r="B12" s="1" t="s">
        <v>1991</v>
      </c>
      <c r="C12" s="1" t="s">
        <v>1992</v>
      </c>
      <c r="D12" s="1" t="s">
        <v>1993</v>
      </c>
      <c r="E12" s="1" t="s">
        <v>1994</v>
      </c>
      <c r="F12" s="1" t="s">
        <v>1995</v>
      </c>
      <c r="G12" s="1" t="s">
        <v>1941</v>
      </c>
      <c r="H12" s="1">
        <v>95160</v>
      </c>
      <c r="I12" t="s">
        <v>1951</v>
      </c>
    </row>
    <row r="13" spans="1:9" x14ac:dyDescent="0.25">
      <c r="A13" s="1" t="s">
        <v>42</v>
      </c>
      <c r="B13" s="1" t="s">
        <v>1996</v>
      </c>
      <c r="C13" s="1" t="s">
        <v>1997</v>
      </c>
      <c r="D13" s="1" t="s">
        <v>1998</v>
      </c>
      <c r="E13" s="1" t="s">
        <v>1999</v>
      </c>
      <c r="F13" s="1" t="s">
        <v>1995</v>
      </c>
      <c r="G13" s="1" t="s">
        <v>1941</v>
      </c>
      <c r="H13" s="1">
        <v>95194</v>
      </c>
      <c r="I13" t="s">
        <v>1942</v>
      </c>
    </row>
    <row r="14" spans="1:9" x14ac:dyDescent="0.25">
      <c r="A14" s="1" t="s">
        <v>45</v>
      </c>
      <c r="B14" s="1" t="s">
        <v>2000</v>
      </c>
      <c r="C14" s="1" t="s">
        <v>2001</v>
      </c>
      <c r="D14" s="1" t="s">
        <v>2002</v>
      </c>
      <c r="E14" s="1" t="s">
        <v>2003</v>
      </c>
      <c r="F14" s="1" t="s">
        <v>2004</v>
      </c>
      <c r="G14" s="1" t="s">
        <v>1941</v>
      </c>
      <c r="H14" s="1">
        <v>23285</v>
      </c>
      <c r="I14" t="s">
        <v>1951</v>
      </c>
    </row>
    <row r="15" spans="1:9" x14ac:dyDescent="0.25">
      <c r="A15" s="1" t="s">
        <v>47</v>
      </c>
      <c r="B15" s="1" t="s">
        <v>2005</v>
      </c>
      <c r="C15" s="1" t="s">
        <v>2006</v>
      </c>
      <c r="D15" s="1"/>
      <c r="E15" s="1" t="s">
        <v>2007</v>
      </c>
      <c r="F15" s="1" t="s">
        <v>2008</v>
      </c>
      <c r="G15" s="1" t="s">
        <v>1941</v>
      </c>
      <c r="H15" s="1">
        <v>41905</v>
      </c>
      <c r="I15" t="s">
        <v>1951</v>
      </c>
    </row>
    <row r="16" spans="1:9" x14ac:dyDescent="0.25">
      <c r="A16" s="1" t="s">
        <v>50</v>
      </c>
      <c r="B16" s="1" t="s">
        <v>2009</v>
      </c>
      <c r="C16" s="1" t="s">
        <v>2010</v>
      </c>
      <c r="D16" s="1" t="s">
        <v>2011</v>
      </c>
      <c r="E16" s="1" t="s">
        <v>2012</v>
      </c>
      <c r="F16" s="1" t="s">
        <v>2013</v>
      </c>
      <c r="G16" s="1" t="s">
        <v>1941</v>
      </c>
      <c r="H16" s="1">
        <v>63131</v>
      </c>
      <c r="I16" t="s">
        <v>1942</v>
      </c>
    </row>
    <row r="17" spans="1:9" x14ac:dyDescent="0.25">
      <c r="A17" s="1" t="s">
        <v>53</v>
      </c>
      <c r="B17" s="1" t="s">
        <v>2014</v>
      </c>
      <c r="C17" s="1" t="s">
        <v>2015</v>
      </c>
      <c r="D17" s="1"/>
      <c r="E17" s="1" t="s">
        <v>2016</v>
      </c>
      <c r="F17" s="1" t="s">
        <v>2017</v>
      </c>
      <c r="G17" s="1" t="s">
        <v>1941</v>
      </c>
      <c r="H17" s="1">
        <v>19172</v>
      </c>
      <c r="I17" t="s">
        <v>1951</v>
      </c>
    </row>
    <row r="18" spans="1:9" x14ac:dyDescent="0.25">
      <c r="A18" s="1" t="s">
        <v>56</v>
      </c>
      <c r="B18" s="1" t="s">
        <v>2018</v>
      </c>
      <c r="C18" s="1" t="s">
        <v>2019</v>
      </c>
      <c r="D18" s="1" t="s">
        <v>2020</v>
      </c>
      <c r="E18" s="1" t="s">
        <v>2021</v>
      </c>
      <c r="F18" s="1" t="s">
        <v>2022</v>
      </c>
      <c r="G18" s="1" t="s">
        <v>1941</v>
      </c>
      <c r="H18" s="1">
        <v>97271</v>
      </c>
      <c r="I18" t="s">
        <v>1951</v>
      </c>
    </row>
    <row r="19" spans="1:9" x14ac:dyDescent="0.25">
      <c r="A19" s="1" t="s">
        <v>59</v>
      </c>
      <c r="B19" s="1" t="s">
        <v>2023</v>
      </c>
      <c r="C19" s="1" t="s">
        <v>2024</v>
      </c>
      <c r="D19" s="1" t="s">
        <v>2025</v>
      </c>
      <c r="E19" s="1" t="s">
        <v>2026</v>
      </c>
      <c r="F19" s="1" t="s">
        <v>2027</v>
      </c>
      <c r="G19" s="1" t="s">
        <v>1941</v>
      </c>
      <c r="H19" s="1">
        <v>77240</v>
      </c>
      <c r="I19" t="s">
        <v>1951</v>
      </c>
    </row>
    <row r="20" spans="1:9" x14ac:dyDescent="0.25">
      <c r="A20" s="1" t="s">
        <v>61</v>
      </c>
      <c r="B20" s="1" t="s">
        <v>2028</v>
      </c>
      <c r="C20" s="1" t="s">
        <v>2029</v>
      </c>
      <c r="D20" s="1"/>
      <c r="E20" s="1" t="s">
        <v>2030</v>
      </c>
      <c r="F20" s="1" t="s">
        <v>2031</v>
      </c>
      <c r="G20" s="1" t="s">
        <v>1949</v>
      </c>
      <c r="H20" s="1" t="s">
        <v>2032</v>
      </c>
      <c r="I20" t="s">
        <v>1942</v>
      </c>
    </row>
    <row r="21" spans="1:9" x14ac:dyDescent="0.25">
      <c r="A21" s="1" t="s">
        <v>63</v>
      </c>
      <c r="B21" s="1" t="s">
        <v>2033</v>
      </c>
      <c r="C21" s="1" t="s">
        <v>2034</v>
      </c>
      <c r="D21" s="1" t="s">
        <v>2035</v>
      </c>
      <c r="E21" s="1" t="s">
        <v>2036</v>
      </c>
      <c r="F21" s="1" t="s">
        <v>2037</v>
      </c>
      <c r="G21" s="1" t="s">
        <v>1941</v>
      </c>
      <c r="H21" s="1">
        <v>10060</v>
      </c>
      <c r="I21" t="s">
        <v>1942</v>
      </c>
    </row>
    <row r="22" spans="1:9" x14ac:dyDescent="0.25">
      <c r="A22" s="1" t="s">
        <v>2038</v>
      </c>
      <c r="B22" s="1" t="s">
        <v>2039</v>
      </c>
      <c r="C22" s="1"/>
      <c r="D22" s="1" t="s">
        <v>2040</v>
      </c>
      <c r="E22" s="1" t="s">
        <v>2041</v>
      </c>
      <c r="F22" s="1" t="s">
        <v>2042</v>
      </c>
      <c r="G22" s="1" t="s">
        <v>1949</v>
      </c>
      <c r="H22" s="1" t="s">
        <v>2043</v>
      </c>
      <c r="I22" t="s">
        <v>1942</v>
      </c>
    </row>
    <row r="23" spans="1:9" x14ac:dyDescent="0.25">
      <c r="A23" s="1" t="s">
        <v>66</v>
      </c>
      <c r="B23" s="1" t="s">
        <v>2044</v>
      </c>
      <c r="C23" s="1" t="s">
        <v>2045</v>
      </c>
      <c r="D23" s="1" t="s">
        <v>2046</v>
      </c>
      <c r="E23" s="1" t="s">
        <v>2047</v>
      </c>
      <c r="F23" s="1" t="s">
        <v>2048</v>
      </c>
      <c r="G23" s="1" t="s">
        <v>1941</v>
      </c>
      <c r="H23" s="1">
        <v>49560</v>
      </c>
      <c r="I23" t="s">
        <v>1951</v>
      </c>
    </row>
    <row r="24" spans="1:9" x14ac:dyDescent="0.25">
      <c r="A24" s="1" t="s">
        <v>69</v>
      </c>
      <c r="B24" s="1" t="s">
        <v>2049</v>
      </c>
      <c r="C24" s="1" t="s">
        <v>2050</v>
      </c>
      <c r="D24" s="1" t="s">
        <v>2051</v>
      </c>
      <c r="E24" s="1" t="s">
        <v>2052</v>
      </c>
      <c r="F24" s="1" t="s">
        <v>2053</v>
      </c>
      <c r="G24" s="1" t="s">
        <v>1941</v>
      </c>
      <c r="H24" s="1">
        <v>33982</v>
      </c>
      <c r="I24" t="s">
        <v>1942</v>
      </c>
    </row>
    <row r="25" spans="1:9" x14ac:dyDescent="0.25">
      <c r="A25" s="1" t="s">
        <v>71</v>
      </c>
      <c r="B25" s="1" t="s">
        <v>2054</v>
      </c>
      <c r="C25" s="1" t="s">
        <v>2055</v>
      </c>
      <c r="D25" s="1" t="s">
        <v>2056</v>
      </c>
      <c r="E25" s="1" t="s">
        <v>2057</v>
      </c>
      <c r="F25" s="1" t="s">
        <v>2058</v>
      </c>
      <c r="G25" s="1" t="s">
        <v>1941</v>
      </c>
      <c r="H25" s="1">
        <v>98682</v>
      </c>
      <c r="I25" t="s">
        <v>1942</v>
      </c>
    </row>
    <row r="26" spans="1:9" x14ac:dyDescent="0.25">
      <c r="A26" s="1" t="s">
        <v>73</v>
      </c>
      <c r="B26" s="1" t="s">
        <v>2059</v>
      </c>
      <c r="C26" s="1" t="s">
        <v>2060</v>
      </c>
      <c r="D26" s="1" t="s">
        <v>2061</v>
      </c>
      <c r="E26" s="1" t="s">
        <v>2062</v>
      </c>
      <c r="F26" s="1" t="s">
        <v>2063</v>
      </c>
      <c r="G26" s="1" t="s">
        <v>1941</v>
      </c>
      <c r="H26" s="1">
        <v>80150</v>
      </c>
      <c r="I26" t="s">
        <v>1951</v>
      </c>
    </row>
    <row r="27" spans="1:9" x14ac:dyDescent="0.25">
      <c r="A27" s="1" t="s">
        <v>76</v>
      </c>
      <c r="B27" s="1" t="s">
        <v>2064</v>
      </c>
      <c r="C27" s="1"/>
      <c r="D27" s="1" t="s">
        <v>2065</v>
      </c>
      <c r="E27" s="1" t="s">
        <v>2066</v>
      </c>
      <c r="F27" s="1" t="s">
        <v>2053</v>
      </c>
      <c r="G27" s="1" t="s">
        <v>1941</v>
      </c>
      <c r="H27" s="1">
        <v>33982</v>
      </c>
      <c r="I27" t="s">
        <v>1942</v>
      </c>
    </row>
    <row r="28" spans="1:9" x14ac:dyDescent="0.25">
      <c r="A28" s="1" t="s">
        <v>79</v>
      </c>
      <c r="B28" s="1" t="s">
        <v>2067</v>
      </c>
      <c r="C28" s="1" t="s">
        <v>2068</v>
      </c>
      <c r="D28" s="1" t="s">
        <v>2069</v>
      </c>
      <c r="E28" s="1" t="s">
        <v>2070</v>
      </c>
      <c r="F28" s="1" t="s">
        <v>2071</v>
      </c>
      <c r="G28" s="1" t="s">
        <v>1941</v>
      </c>
      <c r="H28" s="1">
        <v>94975</v>
      </c>
      <c r="I28" t="s">
        <v>1942</v>
      </c>
    </row>
    <row r="29" spans="1:9" x14ac:dyDescent="0.25">
      <c r="A29" s="1" t="s">
        <v>82</v>
      </c>
      <c r="B29" s="1" t="s">
        <v>2072</v>
      </c>
      <c r="C29" s="1" t="s">
        <v>2073</v>
      </c>
      <c r="D29" s="1" t="s">
        <v>2074</v>
      </c>
      <c r="E29" s="1" t="s">
        <v>2075</v>
      </c>
      <c r="F29" s="1" t="s">
        <v>2076</v>
      </c>
      <c r="G29" s="1" t="s">
        <v>1949</v>
      </c>
      <c r="H29" s="1" t="s">
        <v>2077</v>
      </c>
      <c r="I29" t="s">
        <v>1951</v>
      </c>
    </row>
    <row r="30" spans="1:9" x14ac:dyDescent="0.25">
      <c r="A30" s="1" t="s">
        <v>84</v>
      </c>
      <c r="B30" s="1" t="s">
        <v>2078</v>
      </c>
      <c r="C30" s="1" t="s">
        <v>2079</v>
      </c>
      <c r="D30" s="1" t="s">
        <v>2080</v>
      </c>
      <c r="E30" s="1" t="s">
        <v>2081</v>
      </c>
      <c r="F30" s="1" t="s">
        <v>2082</v>
      </c>
      <c r="G30" s="1" t="s">
        <v>1949</v>
      </c>
      <c r="H30" s="1" t="s">
        <v>2083</v>
      </c>
      <c r="I30" t="s">
        <v>1951</v>
      </c>
    </row>
    <row r="31" spans="1:9" x14ac:dyDescent="0.25">
      <c r="A31" s="1" t="s">
        <v>87</v>
      </c>
      <c r="B31" s="1" t="s">
        <v>2084</v>
      </c>
      <c r="C31" s="1" t="s">
        <v>2085</v>
      </c>
      <c r="D31" s="1" t="s">
        <v>2086</v>
      </c>
      <c r="E31" s="1" t="s">
        <v>2087</v>
      </c>
      <c r="F31" s="1" t="s">
        <v>2088</v>
      </c>
      <c r="G31" s="1" t="s">
        <v>1949</v>
      </c>
      <c r="H31" s="1" t="s">
        <v>2089</v>
      </c>
      <c r="I31" t="s">
        <v>1942</v>
      </c>
    </row>
    <row r="32" spans="1:9" x14ac:dyDescent="0.25">
      <c r="A32" s="1" t="s">
        <v>89</v>
      </c>
      <c r="B32" s="1" t="s">
        <v>2090</v>
      </c>
      <c r="C32" s="1"/>
      <c r="D32" s="1" t="s">
        <v>2091</v>
      </c>
      <c r="E32" s="1" t="s">
        <v>2092</v>
      </c>
      <c r="F32" s="1" t="s">
        <v>2093</v>
      </c>
      <c r="G32" s="1" t="s">
        <v>1941</v>
      </c>
      <c r="H32" s="1">
        <v>80044</v>
      </c>
      <c r="I32" t="s">
        <v>1951</v>
      </c>
    </row>
    <row r="33" spans="1:9" x14ac:dyDescent="0.25">
      <c r="A33" s="1" t="s">
        <v>2094</v>
      </c>
      <c r="B33" s="1" t="s">
        <v>2095</v>
      </c>
      <c r="C33" s="1" t="s">
        <v>2096</v>
      </c>
      <c r="D33" s="1" t="s">
        <v>2097</v>
      </c>
      <c r="E33" s="1" t="s">
        <v>2098</v>
      </c>
      <c r="F33" s="1" t="s">
        <v>2099</v>
      </c>
      <c r="G33" s="1" t="s">
        <v>1941</v>
      </c>
      <c r="H33" s="1">
        <v>11407</v>
      </c>
      <c r="I33" t="s">
        <v>1951</v>
      </c>
    </row>
    <row r="34" spans="1:9" x14ac:dyDescent="0.25">
      <c r="A34" s="1" t="s">
        <v>2100</v>
      </c>
      <c r="B34" s="1" t="s">
        <v>2101</v>
      </c>
      <c r="C34" s="1" t="s">
        <v>2102</v>
      </c>
      <c r="D34" s="1" t="s">
        <v>2103</v>
      </c>
      <c r="E34" s="1" t="s">
        <v>2104</v>
      </c>
      <c r="F34" s="1" t="s">
        <v>2105</v>
      </c>
      <c r="G34" s="1" t="s">
        <v>1949</v>
      </c>
      <c r="H34" s="1" t="s">
        <v>2106</v>
      </c>
      <c r="I34" t="s">
        <v>1942</v>
      </c>
    </row>
    <row r="35" spans="1:9" x14ac:dyDescent="0.25">
      <c r="A35" s="1" t="s">
        <v>93</v>
      </c>
      <c r="B35" s="1" t="s">
        <v>2107</v>
      </c>
      <c r="C35" s="1" t="s">
        <v>2108</v>
      </c>
      <c r="D35" s="1"/>
      <c r="E35" s="1" t="s">
        <v>2109</v>
      </c>
      <c r="F35" s="1" t="s">
        <v>2110</v>
      </c>
      <c r="G35" s="1" t="s">
        <v>1941</v>
      </c>
      <c r="H35" s="1">
        <v>58207</v>
      </c>
      <c r="I35" t="s">
        <v>1951</v>
      </c>
    </row>
    <row r="36" spans="1:9" x14ac:dyDescent="0.25">
      <c r="A36" s="1" t="s">
        <v>95</v>
      </c>
      <c r="B36" s="1" t="s">
        <v>2111</v>
      </c>
      <c r="C36" s="1" t="s">
        <v>2112</v>
      </c>
      <c r="D36" s="1" t="s">
        <v>2113</v>
      </c>
      <c r="E36" s="1" t="s">
        <v>2114</v>
      </c>
      <c r="F36" s="1" t="s">
        <v>2115</v>
      </c>
      <c r="G36" s="1" t="s">
        <v>2116</v>
      </c>
      <c r="H36" s="1" t="s">
        <v>2117</v>
      </c>
      <c r="I36" t="s">
        <v>1942</v>
      </c>
    </row>
    <row r="37" spans="1:9" x14ac:dyDescent="0.25">
      <c r="A37" s="1" t="s">
        <v>98</v>
      </c>
      <c r="B37" s="1" t="s">
        <v>2118</v>
      </c>
      <c r="C37" s="1" t="s">
        <v>2119</v>
      </c>
      <c r="D37" s="1" t="s">
        <v>2120</v>
      </c>
      <c r="E37" s="1" t="s">
        <v>2121</v>
      </c>
      <c r="F37" s="1" t="s">
        <v>2122</v>
      </c>
      <c r="G37" s="1" t="s">
        <v>1941</v>
      </c>
      <c r="H37" s="1">
        <v>25362</v>
      </c>
      <c r="I37" t="s">
        <v>1951</v>
      </c>
    </row>
    <row r="38" spans="1:9" x14ac:dyDescent="0.25">
      <c r="A38" s="1" t="s">
        <v>100</v>
      </c>
      <c r="B38" s="1" t="s">
        <v>2123</v>
      </c>
      <c r="C38" s="1" t="s">
        <v>2124</v>
      </c>
      <c r="D38" s="1" t="s">
        <v>2125</v>
      </c>
      <c r="E38" s="1" t="s">
        <v>2126</v>
      </c>
      <c r="F38" s="1" t="s">
        <v>2127</v>
      </c>
      <c r="G38" s="1" t="s">
        <v>1941</v>
      </c>
      <c r="H38" s="1">
        <v>72204</v>
      </c>
      <c r="I38" t="s">
        <v>1951</v>
      </c>
    </row>
    <row r="39" spans="1:9" x14ac:dyDescent="0.25">
      <c r="A39" s="1" t="s">
        <v>102</v>
      </c>
      <c r="B39" s="1" t="s">
        <v>2128</v>
      </c>
      <c r="C39" s="1" t="s">
        <v>2129</v>
      </c>
      <c r="D39" s="1" t="s">
        <v>2130</v>
      </c>
      <c r="E39" s="1" t="s">
        <v>2131</v>
      </c>
      <c r="F39" s="1" t="s">
        <v>2132</v>
      </c>
      <c r="G39" s="1" t="s">
        <v>1941</v>
      </c>
      <c r="H39" s="1">
        <v>80291</v>
      </c>
      <c r="I39" t="s">
        <v>1951</v>
      </c>
    </row>
    <row r="40" spans="1:9" x14ac:dyDescent="0.25">
      <c r="A40" s="1" t="s">
        <v>104</v>
      </c>
      <c r="B40" s="1" t="s">
        <v>2133</v>
      </c>
      <c r="C40" s="1" t="s">
        <v>2134</v>
      </c>
      <c r="D40" s="1" t="s">
        <v>2135</v>
      </c>
      <c r="E40" s="1" t="s">
        <v>2136</v>
      </c>
      <c r="F40" s="1" t="s">
        <v>2137</v>
      </c>
      <c r="G40" s="1" t="s">
        <v>1941</v>
      </c>
      <c r="H40" s="1">
        <v>55458</v>
      </c>
      <c r="I40" t="s">
        <v>1951</v>
      </c>
    </row>
    <row r="41" spans="1:9" x14ac:dyDescent="0.25">
      <c r="A41" s="1" t="s">
        <v>106</v>
      </c>
      <c r="B41" s="1" t="s">
        <v>2138</v>
      </c>
      <c r="C41" s="1"/>
      <c r="D41" s="1"/>
      <c r="E41" s="1" t="s">
        <v>2139</v>
      </c>
      <c r="F41" s="1" t="s">
        <v>2140</v>
      </c>
      <c r="G41" s="1" t="s">
        <v>1941</v>
      </c>
      <c r="H41" s="1">
        <v>85715</v>
      </c>
      <c r="I41" t="s">
        <v>1942</v>
      </c>
    </row>
    <row r="42" spans="1:9" x14ac:dyDescent="0.25">
      <c r="A42" s="1" t="s">
        <v>108</v>
      </c>
      <c r="B42" s="1" t="s">
        <v>2141</v>
      </c>
      <c r="C42" s="1"/>
      <c r="D42" s="1" t="s">
        <v>2142</v>
      </c>
      <c r="E42" s="1" t="s">
        <v>2143</v>
      </c>
      <c r="F42" s="1" t="s">
        <v>2144</v>
      </c>
      <c r="G42" s="1" t="s">
        <v>1941</v>
      </c>
      <c r="H42" s="1">
        <v>70116</v>
      </c>
      <c r="I42" t="s">
        <v>1951</v>
      </c>
    </row>
    <row r="43" spans="1:9" x14ac:dyDescent="0.25">
      <c r="A43" s="1" t="s">
        <v>111</v>
      </c>
      <c r="B43" s="1" t="s">
        <v>2145</v>
      </c>
      <c r="C43" s="1" t="s">
        <v>2146</v>
      </c>
      <c r="D43" s="1" t="s">
        <v>2147</v>
      </c>
      <c r="E43" s="1" t="s">
        <v>2148</v>
      </c>
      <c r="F43" s="1" t="s">
        <v>2149</v>
      </c>
      <c r="G43" s="1" t="s">
        <v>1941</v>
      </c>
      <c r="H43" s="1">
        <v>6183</v>
      </c>
      <c r="I43" t="s">
        <v>1942</v>
      </c>
    </row>
    <row r="44" spans="1:9" x14ac:dyDescent="0.25">
      <c r="A44" s="1" t="s">
        <v>113</v>
      </c>
      <c r="B44" s="1" t="s">
        <v>2150</v>
      </c>
      <c r="C44" s="1" t="s">
        <v>2151</v>
      </c>
      <c r="D44" s="1" t="s">
        <v>2152</v>
      </c>
      <c r="E44" s="1" t="s">
        <v>2153</v>
      </c>
      <c r="F44" s="1" t="s">
        <v>2154</v>
      </c>
      <c r="G44" s="1" t="s">
        <v>1941</v>
      </c>
      <c r="H44" s="1">
        <v>84409</v>
      </c>
      <c r="I44" t="s">
        <v>1942</v>
      </c>
    </row>
    <row r="45" spans="1:9" x14ac:dyDescent="0.25">
      <c r="A45" s="1" t="s">
        <v>116</v>
      </c>
      <c r="B45" s="1" t="s">
        <v>2155</v>
      </c>
      <c r="C45" s="1"/>
      <c r="D45" s="1" t="s">
        <v>2156</v>
      </c>
      <c r="E45" s="1" t="s">
        <v>2157</v>
      </c>
      <c r="F45" s="1" t="s">
        <v>2158</v>
      </c>
      <c r="G45" s="1" t="s">
        <v>1941</v>
      </c>
      <c r="H45" s="1">
        <v>2216</v>
      </c>
      <c r="I45" t="s">
        <v>1951</v>
      </c>
    </row>
    <row r="46" spans="1:9" x14ac:dyDescent="0.25">
      <c r="A46" s="1" t="s">
        <v>119</v>
      </c>
      <c r="B46" s="1" t="s">
        <v>2159</v>
      </c>
      <c r="C46" s="1" t="s">
        <v>2160</v>
      </c>
      <c r="D46" s="1" t="s">
        <v>2161</v>
      </c>
      <c r="E46" s="1" t="s">
        <v>2162</v>
      </c>
      <c r="F46" s="1" t="s">
        <v>2163</v>
      </c>
      <c r="G46" s="1" t="s">
        <v>1941</v>
      </c>
      <c r="H46" s="1">
        <v>14604</v>
      </c>
      <c r="I46" t="s">
        <v>1942</v>
      </c>
    </row>
    <row r="47" spans="1:9" x14ac:dyDescent="0.25">
      <c r="A47" s="1" t="s">
        <v>121</v>
      </c>
      <c r="B47" s="1" t="s">
        <v>2164</v>
      </c>
      <c r="C47" s="1" t="s">
        <v>2165</v>
      </c>
      <c r="D47" s="1" t="s">
        <v>2166</v>
      </c>
      <c r="E47" s="1" t="s">
        <v>2167</v>
      </c>
      <c r="F47" s="1" t="s">
        <v>2168</v>
      </c>
      <c r="G47" s="1" t="s">
        <v>1941</v>
      </c>
      <c r="H47" s="1">
        <v>10469</v>
      </c>
      <c r="I47" t="s">
        <v>1951</v>
      </c>
    </row>
    <row r="48" spans="1:9" x14ac:dyDescent="0.25">
      <c r="A48" s="1" t="s">
        <v>124</v>
      </c>
      <c r="B48" s="1" t="s">
        <v>2169</v>
      </c>
      <c r="C48" s="1"/>
      <c r="D48" s="1" t="s">
        <v>2170</v>
      </c>
      <c r="E48" s="1" t="s">
        <v>2171</v>
      </c>
      <c r="F48" s="1" t="s">
        <v>2172</v>
      </c>
      <c r="G48" s="1" t="s">
        <v>1941</v>
      </c>
      <c r="H48" s="1">
        <v>35205</v>
      </c>
      <c r="I48" t="s">
        <v>1942</v>
      </c>
    </row>
    <row r="49" spans="1:9" x14ac:dyDescent="0.25">
      <c r="A49" s="1" t="s">
        <v>127</v>
      </c>
      <c r="B49" s="1" t="s">
        <v>2173</v>
      </c>
      <c r="C49" s="1" t="s">
        <v>2174</v>
      </c>
      <c r="D49" s="1" t="s">
        <v>2175</v>
      </c>
      <c r="E49" s="1" t="s">
        <v>2176</v>
      </c>
      <c r="F49" s="1" t="s">
        <v>2177</v>
      </c>
      <c r="G49" s="1" t="s">
        <v>1941</v>
      </c>
      <c r="H49" s="1">
        <v>92415</v>
      </c>
      <c r="I49" t="s">
        <v>1942</v>
      </c>
    </row>
    <row r="50" spans="1:9" x14ac:dyDescent="0.25">
      <c r="A50" s="1" t="s">
        <v>130</v>
      </c>
      <c r="B50" s="1" t="s">
        <v>2178</v>
      </c>
      <c r="C50" s="1" t="s">
        <v>2179</v>
      </c>
      <c r="D50" s="1"/>
      <c r="E50" s="1" t="s">
        <v>2180</v>
      </c>
      <c r="F50" s="1" t="s">
        <v>2181</v>
      </c>
      <c r="G50" s="1" t="s">
        <v>1941</v>
      </c>
      <c r="H50" s="1">
        <v>23514</v>
      </c>
      <c r="I50" t="s">
        <v>1951</v>
      </c>
    </row>
    <row r="51" spans="1:9" x14ac:dyDescent="0.25">
      <c r="A51" s="1" t="s">
        <v>133</v>
      </c>
      <c r="B51" s="1" t="s">
        <v>2182</v>
      </c>
      <c r="C51" s="1" t="s">
        <v>2183</v>
      </c>
      <c r="D51" s="1" t="s">
        <v>2184</v>
      </c>
      <c r="E51" s="1" t="s">
        <v>2185</v>
      </c>
      <c r="F51" s="1" t="s">
        <v>2186</v>
      </c>
      <c r="G51" s="1" t="s">
        <v>1941</v>
      </c>
      <c r="H51" s="1">
        <v>20409</v>
      </c>
      <c r="I51" t="s">
        <v>1951</v>
      </c>
    </row>
    <row r="52" spans="1:9" x14ac:dyDescent="0.25">
      <c r="A52" s="1" t="s">
        <v>135</v>
      </c>
      <c r="B52" s="1" t="s">
        <v>2187</v>
      </c>
      <c r="C52" s="1" t="s">
        <v>2188</v>
      </c>
      <c r="D52" s="1" t="s">
        <v>2189</v>
      </c>
      <c r="E52" s="1" t="s">
        <v>2190</v>
      </c>
      <c r="F52" s="1" t="s">
        <v>2191</v>
      </c>
      <c r="G52" s="1" t="s">
        <v>1941</v>
      </c>
      <c r="H52" s="1">
        <v>33355</v>
      </c>
      <c r="I52" t="s">
        <v>1951</v>
      </c>
    </row>
    <row r="53" spans="1:9" x14ac:dyDescent="0.25">
      <c r="A53" s="1" t="s">
        <v>138</v>
      </c>
      <c r="B53" s="1" t="s">
        <v>2192</v>
      </c>
      <c r="C53" s="1" t="s">
        <v>2193</v>
      </c>
      <c r="D53" s="1" t="s">
        <v>2194</v>
      </c>
      <c r="E53" s="1" t="s">
        <v>2195</v>
      </c>
      <c r="F53" s="1" t="s">
        <v>1948</v>
      </c>
      <c r="G53" s="1" t="s">
        <v>1949</v>
      </c>
      <c r="H53" s="1" t="s">
        <v>1950</v>
      </c>
      <c r="I53" t="s">
        <v>1942</v>
      </c>
    </row>
    <row r="54" spans="1:9" x14ac:dyDescent="0.25">
      <c r="A54" s="1" t="s">
        <v>140</v>
      </c>
      <c r="B54" s="1" t="s">
        <v>2196</v>
      </c>
      <c r="C54" s="1" t="s">
        <v>2197</v>
      </c>
      <c r="D54" s="1"/>
      <c r="E54" s="1" t="s">
        <v>2198</v>
      </c>
      <c r="F54" s="1" t="s">
        <v>2199</v>
      </c>
      <c r="G54" s="1" t="s">
        <v>2116</v>
      </c>
      <c r="H54" s="1" t="s">
        <v>2200</v>
      </c>
      <c r="I54" t="s">
        <v>1951</v>
      </c>
    </row>
    <row r="55" spans="1:9" x14ac:dyDescent="0.25">
      <c r="A55" s="1" t="s">
        <v>2201</v>
      </c>
      <c r="B55" s="1" t="s">
        <v>2202</v>
      </c>
      <c r="C55" s="1" t="s">
        <v>2203</v>
      </c>
      <c r="D55" s="1" t="s">
        <v>2204</v>
      </c>
      <c r="E55" s="1" t="s">
        <v>2205</v>
      </c>
      <c r="F55" s="1" t="s">
        <v>2206</v>
      </c>
      <c r="G55" s="1" t="s">
        <v>1941</v>
      </c>
      <c r="H55" s="1">
        <v>84605</v>
      </c>
      <c r="I55" t="s">
        <v>1951</v>
      </c>
    </row>
    <row r="56" spans="1:9" x14ac:dyDescent="0.25">
      <c r="A56" s="1" t="s">
        <v>142</v>
      </c>
      <c r="B56" s="1" t="s">
        <v>2207</v>
      </c>
      <c r="C56" s="1" t="s">
        <v>2208</v>
      </c>
      <c r="D56" s="1" t="s">
        <v>2209</v>
      </c>
      <c r="E56" s="1" t="s">
        <v>2210</v>
      </c>
      <c r="F56" s="1" t="s">
        <v>2211</v>
      </c>
      <c r="G56" s="1" t="s">
        <v>1941</v>
      </c>
      <c r="H56" s="1">
        <v>43666</v>
      </c>
      <c r="I56" t="s">
        <v>1951</v>
      </c>
    </row>
    <row r="57" spans="1:9" x14ac:dyDescent="0.25">
      <c r="A57" s="1" t="s">
        <v>144</v>
      </c>
      <c r="B57" s="1" t="s">
        <v>2212</v>
      </c>
      <c r="C57" s="1"/>
      <c r="D57" s="1" t="s">
        <v>2213</v>
      </c>
      <c r="E57" s="1" t="s">
        <v>2214</v>
      </c>
      <c r="F57" s="1" t="s">
        <v>2215</v>
      </c>
      <c r="G57" s="1" t="s">
        <v>1941</v>
      </c>
      <c r="H57" s="1">
        <v>8650</v>
      </c>
      <c r="I57" t="s">
        <v>1951</v>
      </c>
    </row>
    <row r="58" spans="1:9" x14ac:dyDescent="0.25">
      <c r="A58" s="1" t="s">
        <v>147</v>
      </c>
      <c r="B58" s="1" t="s">
        <v>2216</v>
      </c>
      <c r="C58" s="1" t="s">
        <v>2217</v>
      </c>
      <c r="D58" s="1" t="s">
        <v>2218</v>
      </c>
      <c r="E58" s="1" t="s">
        <v>2219</v>
      </c>
      <c r="F58" s="1" t="s">
        <v>2220</v>
      </c>
      <c r="G58" s="1" t="s">
        <v>1941</v>
      </c>
      <c r="H58" s="1">
        <v>33686</v>
      </c>
      <c r="I58" t="s">
        <v>1942</v>
      </c>
    </row>
    <row r="59" spans="1:9" x14ac:dyDescent="0.25">
      <c r="A59" s="1" t="s">
        <v>149</v>
      </c>
      <c r="B59" s="1" t="s">
        <v>2221</v>
      </c>
      <c r="C59" s="1" t="s">
        <v>2222</v>
      </c>
      <c r="D59" s="1" t="s">
        <v>2223</v>
      </c>
      <c r="E59" s="1" t="s">
        <v>2224</v>
      </c>
      <c r="F59" s="1" t="s">
        <v>2225</v>
      </c>
      <c r="G59" s="1" t="s">
        <v>1941</v>
      </c>
      <c r="H59" s="1">
        <v>32590</v>
      </c>
      <c r="I59" t="s">
        <v>1951</v>
      </c>
    </row>
    <row r="60" spans="1:9" x14ac:dyDescent="0.25">
      <c r="A60" s="1" t="s">
        <v>152</v>
      </c>
      <c r="B60" s="1" t="s">
        <v>2226</v>
      </c>
      <c r="C60" s="1"/>
      <c r="D60" s="1" t="s">
        <v>2227</v>
      </c>
      <c r="E60" s="1" t="s">
        <v>2228</v>
      </c>
      <c r="F60" s="1" t="s">
        <v>2229</v>
      </c>
      <c r="G60" s="1" t="s">
        <v>1941</v>
      </c>
      <c r="H60" s="1">
        <v>33543</v>
      </c>
      <c r="I60" t="s">
        <v>1942</v>
      </c>
    </row>
    <row r="61" spans="1:9" x14ac:dyDescent="0.25">
      <c r="A61" s="1" t="s">
        <v>154</v>
      </c>
      <c r="B61" s="1" t="s">
        <v>2230</v>
      </c>
      <c r="C61" s="1" t="s">
        <v>2231</v>
      </c>
      <c r="D61" s="1"/>
      <c r="E61" s="1" t="s">
        <v>2232</v>
      </c>
      <c r="F61" s="1" t="s">
        <v>2233</v>
      </c>
      <c r="G61" s="1" t="s">
        <v>1941</v>
      </c>
      <c r="H61" s="1">
        <v>55123</v>
      </c>
      <c r="I61" t="s">
        <v>1942</v>
      </c>
    </row>
    <row r="62" spans="1:9" x14ac:dyDescent="0.25">
      <c r="A62" s="1" t="s">
        <v>156</v>
      </c>
      <c r="B62" s="1" t="s">
        <v>2234</v>
      </c>
      <c r="C62" s="1" t="s">
        <v>2235</v>
      </c>
      <c r="D62" s="1" t="s">
        <v>2236</v>
      </c>
      <c r="E62" s="1" t="s">
        <v>2237</v>
      </c>
      <c r="F62" s="1" t="s">
        <v>2238</v>
      </c>
      <c r="G62" s="1" t="s">
        <v>1941</v>
      </c>
      <c r="H62" s="1">
        <v>46862</v>
      </c>
      <c r="I62" t="s">
        <v>1951</v>
      </c>
    </row>
    <row r="63" spans="1:9" x14ac:dyDescent="0.25">
      <c r="A63" s="1" t="s">
        <v>158</v>
      </c>
      <c r="B63" s="1" t="s">
        <v>2239</v>
      </c>
      <c r="C63" s="1"/>
      <c r="D63" s="1" t="s">
        <v>2240</v>
      </c>
      <c r="E63" s="1" t="s">
        <v>2241</v>
      </c>
      <c r="F63" s="1" t="s">
        <v>2242</v>
      </c>
      <c r="G63" s="1" t="s">
        <v>2116</v>
      </c>
      <c r="H63" s="1" t="s">
        <v>2243</v>
      </c>
      <c r="I63" t="s">
        <v>1942</v>
      </c>
    </row>
    <row r="64" spans="1:9" x14ac:dyDescent="0.25">
      <c r="A64" s="1" t="s">
        <v>161</v>
      </c>
      <c r="B64" s="1" t="s">
        <v>2244</v>
      </c>
      <c r="C64" s="1"/>
      <c r="D64" s="1" t="s">
        <v>2245</v>
      </c>
      <c r="E64" s="1" t="s">
        <v>2246</v>
      </c>
      <c r="F64" s="1" t="s">
        <v>2247</v>
      </c>
      <c r="G64" s="1" t="s">
        <v>1941</v>
      </c>
      <c r="H64" s="1">
        <v>34114</v>
      </c>
      <c r="I64" t="s">
        <v>1942</v>
      </c>
    </row>
    <row r="65" spans="1:9" x14ac:dyDescent="0.25">
      <c r="A65" s="1" t="s">
        <v>163</v>
      </c>
      <c r="B65" s="1" t="s">
        <v>2248</v>
      </c>
      <c r="C65" s="1" t="s">
        <v>2249</v>
      </c>
      <c r="D65" s="1" t="s">
        <v>2250</v>
      </c>
      <c r="E65" s="1" t="s">
        <v>2251</v>
      </c>
      <c r="F65" s="1" t="s">
        <v>2252</v>
      </c>
      <c r="G65" s="1" t="s">
        <v>1941</v>
      </c>
      <c r="H65" s="1">
        <v>60681</v>
      </c>
      <c r="I65" t="s">
        <v>1951</v>
      </c>
    </row>
    <row r="66" spans="1:9" x14ac:dyDescent="0.25">
      <c r="A66" s="1" t="s">
        <v>165</v>
      </c>
      <c r="B66" s="1" t="s">
        <v>2253</v>
      </c>
      <c r="C66" s="1"/>
      <c r="D66" s="1" t="s">
        <v>2254</v>
      </c>
      <c r="E66" s="1" t="s">
        <v>2255</v>
      </c>
      <c r="F66" s="1" t="s">
        <v>2256</v>
      </c>
      <c r="G66" s="1" t="s">
        <v>1941</v>
      </c>
      <c r="H66" s="1">
        <v>7104</v>
      </c>
      <c r="I66" t="s">
        <v>1942</v>
      </c>
    </row>
    <row r="67" spans="1:9" x14ac:dyDescent="0.25">
      <c r="A67" s="1" t="s">
        <v>167</v>
      </c>
      <c r="B67" s="1" t="s">
        <v>2257</v>
      </c>
      <c r="C67" s="1" t="s">
        <v>2258</v>
      </c>
      <c r="D67" s="1" t="s">
        <v>2259</v>
      </c>
      <c r="E67" s="1" t="s">
        <v>2260</v>
      </c>
      <c r="F67" s="1" t="s">
        <v>2261</v>
      </c>
      <c r="G67" s="1" t="s">
        <v>1941</v>
      </c>
      <c r="H67" s="1">
        <v>22184</v>
      </c>
      <c r="I67" t="s">
        <v>1942</v>
      </c>
    </row>
    <row r="68" spans="1:9" x14ac:dyDescent="0.25">
      <c r="A68" s="1" t="s">
        <v>169</v>
      </c>
      <c r="B68" s="1" t="s">
        <v>2262</v>
      </c>
      <c r="C68" s="1" t="s">
        <v>2263</v>
      </c>
      <c r="D68" s="1" t="s">
        <v>2264</v>
      </c>
      <c r="E68" s="1" t="s">
        <v>2265</v>
      </c>
      <c r="F68" s="1" t="s">
        <v>2266</v>
      </c>
      <c r="G68" s="1" t="s">
        <v>1941</v>
      </c>
      <c r="H68" s="1">
        <v>76178</v>
      </c>
      <c r="I68" t="s">
        <v>1942</v>
      </c>
    </row>
    <row r="69" spans="1:9" x14ac:dyDescent="0.25">
      <c r="A69" s="1" t="s">
        <v>172</v>
      </c>
      <c r="B69" s="1" t="s">
        <v>2267</v>
      </c>
      <c r="C69" s="1" t="s">
        <v>2268</v>
      </c>
      <c r="D69" s="1" t="s">
        <v>2269</v>
      </c>
      <c r="E69" s="1" t="s">
        <v>2270</v>
      </c>
      <c r="F69" s="1" t="s">
        <v>2271</v>
      </c>
      <c r="G69" s="1" t="s">
        <v>1941</v>
      </c>
      <c r="H69" s="1">
        <v>91505</v>
      </c>
      <c r="I69" t="s">
        <v>1951</v>
      </c>
    </row>
    <row r="70" spans="1:9" x14ac:dyDescent="0.25">
      <c r="A70" s="1" t="s">
        <v>174</v>
      </c>
      <c r="B70" s="1" t="s">
        <v>2272</v>
      </c>
      <c r="C70" s="1" t="s">
        <v>2273</v>
      </c>
      <c r="D70" s="1" t="s">
        <v>2274</v>
      </c>
      <c r="E70" s="1" t="s">
        <v>2275</v>
      </c>
      <c r="F70" s="1" t="s">
        <v>2276</v>
      </c>
      <c r="G70" s="1" t="s">
        <v>1941</v>
      </c>
      <c r="H70" s="1">
        <v>37665</v>
      </c>
      <c r="I70" t="s">
        <v>1951</v>
      </c>
    </row>
    <row r="71" spans="1:9" x14ac:dyDescent="0.25">
      <c r="A71" s="1" t="s">
        <v>177</v>
      </c>
      <c r="B71" s="1" t="s">
        <v>2277</v>
      </c>
      <c r="C71" s="1" t="s">
        <v>2278</v>
      </c>
      <c r="D71" s="1" t="s">
        <v>2279</v>
      </c>
      <c r="E71" s="1" t="s">
        <v>2280</v>
      </c>
      <c r="F71" s="1" t="s">
        <v>2281</v>
      </c>
      <c r="G71" s="1" t="s">
        <v>2116</v>
      </c>
      <c r="H71" s="1" t="s">
        <v>2282</v>
      </c>
      <c r="I71" t="s">
        <v>1942</v>
      </c>
    </row>
    <row r="72" spans="1:9" x14ac:dyDescent="0.25">
      <c r="A72" s="1" t="s">
        <v>179</v>
      </c>
      <c r="B72" s="1" t="s">
        <v>2283</v>
      </c>
      <c r="C72" s="1" t="s">
        <v>2284</v>
      </c>
      <c r="D72" s="1" t="s">
        <v>2285</v>
      </c>
      <c r="E72" s="1" t="s">
        <v>2286</v>
      </c>
      <c r="F72" s="1" t="s">
        <v>2287</v>
      </c>
      <c r="G72" s="1" t="s">
        <v>1941</v>
      </c>
      <c r="H72" s="1">
        <v>43231</v>
      </c>
      <c r="I72" t="s">
        <v>1951</v>
      </c>
    </row>
    <row r="73" spans="1:9" x14ac:dyDescent="0.25">
      <c r="A73" s="1" t="s">
        <v>181</v>
      </c>
      <c r="B73" s="1" t="s">
        <v>2288</v>
      </c>
      <c r="C73" s="1" t="s">
        <v>2289</v>
      </c>
      <c r="D73" s="1" t="s">
        <v>2290</v>
      </c>
      <c r="E73" s="1" t="s">
        <v>2291</v>
      </c>
      <c r="F73" s="1" t="s">
        <v>2292</v>
      </c>
      <c r="G73" s="1" t="s">
        <v>1949</v>
      </c>
      <c r="H73" s="1" t="s">
        <v>2293</v>
      </c>
      <c r="I73" t="s">
        <v>1951</v>
      </c>
    </row>
    <row r="74" spans="1:9" x14ac:dyDescent="0.25">
      <c r="A74" s="1" t="s">
        <v>183</v>
      </c>
      <c r="B74" s="1" t="s">
        <v>2294</v>
      </c>
      <c r="C74" s="1"/>
      <c r="D74" s="1" t="s">
        <v>2295</v>
      </c>
      <c r="E74" s="1" t="s">
        <v>2296</v>
      </c>
      <c r="F74" s="1" t="s">
        <v>2144</v>
      </c>
      <c r="G74" s="1" t="s">
        <v>1941</v>
      </c>
      <c r="H74" s="1">
        <v>70183</v>
      </c>
      <c r="I74" t="s">
        <v>1951</v>
      </c>
    </row>
    <row r="75" spans="1:9" x14ac:dyDescent="0.25">
      <c r="A75" s="1" t="s">
        <v>186</v>
      </c>
      <c r="B75" s="1" t="s">
        <v>2297</v>
      </c>
      <c r="C75" s="1"/>
      <c r="D75" s="1" t="s">
        <v>2298</v>
      </c>
      <c r="E75" s="1" t="s">
        <v>2299</v>
      </c>
      <c r="F75" s="1" t="s">
        <v>2300</v>
      </c>
      <c r="G75" s="1" t="s">
        <v>1941</v>
      </c>
      <c r="H75" s="1">
        <v>28230</v>
      </c>
      <c r="I75" t="s">
        <v>1942</v>
      </c>
    </row>
    <row r="76" spans="1:9" x14ac:dyDescent="0.25">
      <c r="A76" s="1" t="s">
        <v>188</v>
      </c>
      <c r="B76" s="1" t="s">
        <v>2301</v>
      </c>
      <c r="C76" s="1" t="s">
        <v>2302</v>
      </c>
      <c r="D76" s="1" t="s">
        <v>2303</v>
      </c>
      <c r="E76" s="1" t="s">
        <v>2304</v>
      </c>
      <c r="F76" s="1" t="s">
        <v>1962</v>
      </c>
      <c r="G76" s="1" t="s">
        <v>1941</v>
      </c>
      <c r="H76" s="1">
        <v>1114</v>
      </c>
      <c r="I76" t="s">
        <v>1942</v>
      </c>
    </row>
    <row r="77" spans="1:9" x14ac:dyDescent="0.25">
      <c r="A77" s="1" t="s">
        <v>191</v>
      </c>
      <c r="B77" s="1" t="s">
        <v>2305</v>
      </c>
      <c r="C77" s="1" t="s">
        <v>2306</v>
      </c>
      <c r="D77" s="1" t="s">
        <v>2307</v>
      </c>
      <c r="E77" s="1" t="s">
        <v>2308</v>
      </c>
      <c r="F77" s="1" t="s">
        <v>2309</v>
      </c>
      <c r="G77" s="1" t="s">
        <v>1949</v>
      </c>
      <c r="H77" s="1" t="s">
        <v>2310</v>
      </c>
      <c r="I77" t="s">
        <v>1942</v>
      </c>
    </row>
    <row r="78" spans="1:9" x14ac:dyDescent="0.25">
      <c r="A78" s="1" t="s">
        <v>194</v>
      </c>
      <c r="B78" s="1" t="s">
        <v>2311</v>
      </c>
      <c r="C78" s="1"/>
      <c r="D78" s="1" t="s">
        <v>2312</v>
      </c>
      <c r="E78" s="1" t="s">
        <v>2313</v>
      </c>
      <c r="F78" s="1" t="s">
        <v>2314</v>
      </c>
      <c r="G78" s="1" t="s">
        <v>1949</v>
      </c>
      <c r="H78" s="1" t="s">
        <v>2315</v>
      </c>
      <c r="I78" t="s">
        <v>1942</v>
      </c>
    </row>
    <row r="79" spans="1:9" x14ac:dyDescent="0.25">
      <c r="A79" s="1" t="s">
        <v>197</v>
      </c>
      <c r="B79" s="1" t="s">
        <v>2316</v>
      </c>
      <c r="C79" s="1" t="s">
        <v>2317</v>
      </c>
      <c r="D79" s="1" t="s">
        <v>2318</v>
      </c>
      <c r="E79" s="1" t="s">
        <v>2319</v>
      </c>
      <c r="F79" s="1" t="s">
        <v>2320</v>
      </c>
      <c r="G79" s="1" t="s">
        <v>1941</v>
      </c>
      <c r="H79" s="1">
        <v>79705</v>
      </c>
      <c r="I79" t="s">
        <v>1951</v>
      </c>
    </row>
    <row r="80" spans="1:9" x14ac:dyDescent="0.25">
      <c r="A80" s="1" t="s">
        <v>199</v>
      </c>
      <c r="B80" s="1" t="s">
        <v>2321</v>
      </c>
      <c r="C80" s="1" t="s">
        <v>2322</v>
      </c>
      <c r="D80" s="1" t="s">
        <v>2323</v>
      </c>
      <c r="E80" s="1" t="s">
        <v>2324</v>
      </c>
      <c r="F80" s="1" t="s">
        <v>2325</v>
      </c>
      <c r="G80" s="1" t="s">
        <v>1941</v>
      </c>
      <c r="H80" s="1">
        <v>75323</v>
      </c>
      <c r="I80" t="s">
        <v>1942</v>
      </c>
    </row>
    <row r="81" spans="1:9" x14ac:dyDescent="0.25">
      <c r="A81" s="1" t="s">
        <v>201</v>
      </c>
      <c r="B81" s="1" t="s">
        <v>2326</v>
      </c>
      <c r="C81" s="1" t="s">
        <v>2327</v>
      </c>
      <c r="D81" s="1" t="s">
        <v>2328</v>
      </c>
      <c r="E81" s="1" t="s">
        <v>2329</v>
      </c>
      <c r="F81" s="1" t="s">
        <v>2330</v>
      </c>
      <c r="G81" s="1" t="s">
        <v>1941</v>
      </c>
      <c r="H81" s="1">
        <v>20189</v>
      </c>
      <c r="I81" t="s">
        <v>1951</v>
      </c>
    </row>
    <row r="82" spans="1:9" x14ac:dyDescent="0.25">
      <c r="A82" s="1" t="s">
        <v>204</v>
      </c>
      <c r="B82" s="1" t="s">
        <v>2331</v>
      </c>
      <c r="C82" s="1" t="s">
        <v>2332</v>
      </c>
      <c r="D82" s="1" t="s">
        <v>2333</v>
      </c>
      <c r="E82" s="1" t="s">
        <v>2334</v>
      </c>
      <c r="F82" s="1" t="s">
        <v>2335</v>
      </c>
      <c r="G82" s="1" t="s">
        <v>1941</v>
      </c>
      <c r="H82" s="1">
        <v>94627</v>
      </c>
      <c r="I82" t="s">
        <v>1942</v>
      </c>
    </row>
    <row r="83" spans="1:9" x14ac:dyDescent="0.25">
      <c r="A83" s="1" t="s">
        <v>207</v>
      </c>
      <c r="B83" s="1" t="s">
        <v>2336</v>
      </c>
      <c r="C83" s="1" t="s">
        <v>2337</v>
      </c>
      <c r="D83" s="1" t="s">
        <v>2338</v>
      </c>
      <c r="E83" s="1" t="s">
        <v>2339</v>
      </c>
      <c r="F83" s="1" t="s">
        <v>2340</v>
      </c>
      <c r="G83" s="1" t="s">
        <v>1941</v>
      </c>
      <c r="H83" s="1">
        <v>80930</v>
      </c>
      <c r="I83" t="s">
        <v>1942</v>
      </c>
    </row>
    <row r="84" spans="1:9" x14ac:dyDescent="0.25">
      <c r="A84" s="1" t="s">
        <v>209</v>
      </c>
      <c r="B84" s="1" t="s">
        <v>2341</v>
      </c>
      <c r="C84" s="1" t="s">
        <v>2342</v>
      </c>
      <c r="D84" s="1" t="s">
        <v>2343</v>
      </c>
      <c r="E84" s="1" t="s">
        <v>2344</v>
      </c>
      <c r="F84" s="1" t="s">
        <v>2345</v>
      </c>
      <c r="G84" s="1" t="s">
        <v>1949</v>
      </c>
      <c r="H84" s="1" t="s">
        <v>2346</v>
      </c>
      <c r="I84" t="s">
        <v>1942</v>
      </c>
    </row>
    <row r="85" spans="1:9" x14ac:dyDescent="0.25">
      <c r="A85" s="1" t="s">
        <v>212</v>
      </c>
      <c r="B85" s="1" t="s">
        <v>2347</v>
      </c>
      <c r="C85" s="1"/>
      <c r="D85" s="1" t="s">
        <v>2348</v>
      </c>
      <c r="E85" s="1" t="s">
        <v>2349</v>
      </c>
      <c r="F85" s="1" t="s">
        <v>2350</v>
      </c>
      <c r="G85" s="1" t="s">
        <v>1941</v>
      </c>
      <c r="H85" s="1">
        <v>14205</v>
      </c>
      <c r="I85" t="s">
        <v>1942</v>
      </c>
    </row>
    <row r="86" spans="1:9" x14ac:dyDescent="0.25">
      <c r="A86" s="1" t="s">
        <v>214</v>
      </c>
      <c r="B86" s="1" t="s">
        <v>2351</v>
      </c>
      <c r="C86" s="1" t="s">
        <v>2352</v>
      </c>
      <c r="D86" s="1" t="s">
        <v>2353</v>
      </c>
      <c r="E86" s="1" t="s">
        <v>2354</v>
      </c>
      <c r="F86" s="1" t="s">
        <v>2355</v>
      </c>
      <c r="G86" s="1" t="s">
        <v>1941</v>
      </c>
      <c r="H86" s="1">
        <v>93715</v>
      </c>
      <c r="I86" t="s">
        <v>1951</v>
      </c>
    </row>
    <row r="87" spans="1:9" x14ac:dyDescent="0.25">
      <c r="A87" s="1" t="s">
        <v>216</v>
      </c>
      <c r="B87" s="1" t="s">
        <v>2356</v>
      </c>
      <c r="C87" s="1" t="s">
        <v>2357</v>
      </c>
      <c r="D87" s="1"/>
      <c r="E87" s="1" t="s">
        <v>2358</v>
      </c>
      <c r="F87" s="1" t="s">
        <v>2266</v>
      </c>
      <c r="G87" s="1" t="s">
        <v>1941</v>
      </c>
      <c r="H87" s="1">
        <v>76121</v>
      </c>
      <c r="I87" t="s">
        <v>1951</v>
      </c>
    </row>
    <row r="88" spans="1:9" x14ac:dyDescent="0.25">
      <c r="A88" s="1" t="s">
        <v>313</v>
      </c>
      <c r="B88" s="1" t="s">
        <v>2359</v>
      </c>
      <c r="C88" s="1" t="s">
        <v>2360</v>
      </c>
      <c r="D88" s="1"/>
      <c r="E88" s="1" t="s">
        <v>2361</v>
      </c>
      <c r="F88" s="1" t="s">
        <v>2362</v>
      </c>
      <c r="G88" s="1" t="s">
        <v>1941</v>
      </c>
      <c r="H88" s="1">
        <v>73179</v>
      </c>
      <c r="I88" t="s">
        <v>1942</v>
      </c>
    </row>
    <row r="89" spans="1:9" x14ac:dyDescent="0.25">
      <c r="A89" s="1" t="s">
        <v>219</v>
      </c>
      <c r="B89" s="1" t="s">
        <v>2363</v>
      </c>
      <c r="C89" s="1" t="s">
        <v>2364</v>
      </c>
      <c r="D89" s="1"/>
      <c r="E89" s="1" t="s">
        <v>2365</v>
      </c>
      <c r="F89" s="1" t="s">
        <v>2366</v>
      </c>
      <c r="G89" s="1" t="s">
        <v>1941</v>
      </c>
      <c r="H89" s="1">
        <v>77705</v>
      </c>
      <c r="I89" t="s">
        <v>1951</v>
      </c>
    </row>
    <row r="90" spans="1:9" x14ac:dyDescent="0.25">
      <c r="A90" s="1" t="s">
        <v>221</v>
      </c>
      <c r="B90" s="1" t="s">
        <v>2367</v>
      </c>
      <c r="C90" s="1" t="s">
        <v>2368</v>
      </c>
      <c r="D90" s="1"/>
      <c r="E90" s="1" t="s">
        <v>2369</v>
      </c>
      <c r="F90" s="1" t="s">
        <v>2370</v>
      </c>
      <c r="G90" s="1" t="s">
        <v>1941</v>
      </c>
      <c r="H90" s="1">
        <v>89519</v>
      </c>
      <c r="I90" t="s">
        <v>1951</v>
      </c>
    </row>
    <row r="91" spans="1:9" x14ac:dyDescent="0.25">
      <c r="A91" s="1" t="s">
        <v>223</v>
      </c>
      <c r="B91" s="1" t="s">
        <v>2371</v>
      </c>
      <c r="C91" s="1" t="s">
        <v>2372</v>
      </c>
      <c r="D91" s="1" t="s">
        <v>2373</v>
      </c>
      <c r="E91" s="1" t="s">
        <v>2374</v>
      </c>
      <c r="F91" s="1" t="s">
        <v>2375</v>
      </c>
      <c r="G91" s="1" t="s">
        <v>1941</v>
      </c>
      <c r="H91" s="1">
        <v>64136</v>
      </c>
      <c r="I91" t="s">
        <v>1951</v>
      </c>
    </row>
    <row r="92" spans="1:9" x14ac:dyDescent="0.25">
      <c r="A92" s="1" t="s">
        <v>225</v>
      </c>
      <c r="B92" s="1" t="s">
        <v>2376</v>
      </c>
      <c r="C92" s="1"/>
      <c r="D92" s="1" t="s">
        <v>2377</v>
      </c>
      <c r="E92" s="1" t="s">
        <v>2378</v>
      </c>
      <c r="F92" s="1" t="s">
        <v>1948</v>
      </c>
      <c r="G92" s="1" t="s">
        <v>1949</v>
      </c>
      <c r="H92" s="1" t="s">
        <v>1950</v>
      </c>
      <c r="I92" t="s">
        <v>1942</v>
      </c>
    </row>
    <row r="93" spans="1:9" x14ac:dyDescent="0.25">
      <c r="A93" s="1" t="s">
        <v>227</v>
      </c>
      <c r="B93" s="1" t="s">
        <v>2379</v>
      </c>
      <c r="C93" s="1" t="s">
        <v>2380</v>
      </c>
      <c r="D93" s="1" t="s">
        <v>2381</v>
      </c>
      <c r="E93" s="1" t="s">
        <v>2382</v>
      </c>
      <c r="F93" s="1" t="s">
        <v>2383</v>
      </c>
      <c r="G93" s="1" t="s">
        <v>1941</v>
      </c>
      <c r="H93" s="1">
        <v>92878</v>
      </c>
      <c r="I93" t="s">
        <v>1951</v>
      </c>
    </row>
    <row r="94" spans="1:9" x14ac:dyDescent="0.25">
      <c r="A94" s="1" t="s">
        <v>229</v>
      </c>
      <c r="B94" s="1" t="s">
        <v>2384</v>
      </c>
      <c r="C94" s="1"/>
      <c r="D94" s="1" t="s">
        <v>2385</v>
      </c>
      <c r="E94" s="1" t="s">
        <v>2386</v>
      </c>
      <c r="F94" s="1" t="s">
        <v>2387</v>
      </c>
      <c r="G94" s="1" t="s">
        <v>1941</v>
      </c>
      <c r="H94" s="1">
        <v>78759</v>
      </c>
      <c r="I94" t="s">
        <v>1942</v>
      </c>
    </row>
    <row r="95" spans="1:9" x14ac:dyDescent="0.25">
      <c r="A95" s="1" t="s">
        <v>231</v>
      </c>
      <c r="B95" s="1" t="s">
        <v>2388</v>
      </c>
      <c r="C95" s="1" t="s">
        <v>2389</v>
      </c>
      <c r="D95" s="1" t="s">
        <v>2390</v>
      </c>
      <c r="E95" s="1" t="s">
        <v>2391</v>
      </c>
      <c r="F95" s="1" t="s">
        <v>2392</v>
      </c>
      <c r="G95" s="1" t="s">
        <v>2116</v>
      </c>
      <c r="H95" s="1" t="s">
        <v>2393</v>
      </c>
      <c r="I95" t="s">
        <v>1942</v>
      </c>
    </row>
    <row r="96" spans="1:9" x14ac:dyDescent="0.25">
      <c r="A96" s="1" t="s">
        <v>233</v>
      </c>
      <c r="B96" s="1" t="s">
        <v>2394</v>
      </c>
      <c r="C96" s="1"/>
      <c r="D96" s="1"/>
      <c r="E96" s="1" t="s">
        <v>2395</v>
      </c>
      <c r="F96" s="1" t="s">
        <v>2396</v>
      </c>
      <c r="G96" s="1" t="s">
        <v>1949</v>
      </c>
      <c r="H96" s="1" t="s">
        <v>2397</v>
      </c>
      <c r="I96" t="s">
        <v>1942</v>
      </c>
    </row>
    <row r="97" spans="1:9" x14ac:dyDescent="0.25">
      <c r="A97" s="1" t="s">
        <v>235</v>
      </c>
      <c r="B97" s="1" t="s">
        <v>2398</v>
      </c>
      <c r="C97" s="1" t="s">
        <v>2399</v>
      </c>
      <c r="D97" s="1"/>
      <c r="E97" s="1" t="s">
        <v>2400</v>
      </c>
      <c r="F97" s="1" t="s">
        <v>2355</v>
      </c>
      <c r="G97" s="1" t="s">
        <v>1941</v>
      </c>
      <c r="H97" s="1">
        <v>93762</v>
      </c>
      <c r="I97" t="s">
        <v>1951</v>
      </c>
    </row>
    <row r="98" spans="1:9" x14ac:dyDescent="0.25">
      <c r="A98" s="1" t="s">
        <v>237</v>
      </c>
      <c r="B98" s="1" t="s">
        <v>2401</v>
      </c>
      <c r="C98" s="1" t="s">
        <v>2402</v>
      </c>
      <c r="D98" s="1"/>
      <c r="E98" s="1" t="s">
        <v>2403</v>
      </c>
      <c r="F98" s="1" t="s">
        <v>2013</v>
      </c>
      <c r="G98" s="1" t="s">
        <v>1941</v>
      </c>
      <c r="H98" s="1">
        <v>63150</v>
      </c>
      <c r="I98" t="s">
        <v>1951</v>
      </c>
    </row>
    <row r="99" spans="1:9" x14ac:dyDescent="0.25">
      <c r="A99" s="1" t="s">
        <v>239</v>
      </c>
      <c r="B99" s="1" t="s">
        <v>2404</v>
      </c>
      <c r="C99" s="1" t="s">
        <v>2405</v>
      </c>
      <c r="D99" s="1" t="s">
        <v>2406</v>
      </c>
      <c r="E99" s="1" t="s">
        <v>2407</v>
      </c>
      <c r="F99" s="1" t="s">
        <v>2355</v>
      </c>
      <c r="G99" s="1" t="s">
        <v>1941</v>
      </c>
      <c r="H99" s="1">
        <v>93726</v>
      </c>
      <c r="I99" t="s">
        <v>1951</v>
      </c>
    </row>
    <row r="100" spans="1:9" x14ac:dyDescent="0.25">
      <c r="A100" s="1" t="s">
        <v>241</v>
      </c>
      <c r="B100" s="1" t="s">
        <v>2408</v>
      </c>
      <c r="C100" s="1"/>
      <c r="D100" s="1" t="s">
        <v>2409</v>
      </c>
      <c r="E100" s="1" t="s">
        <v>2410</v>
      </c>
      <c r="F100" s="1" t="s">
        <v>2411</v>
      </c>
      <c r="G100" s="1" t="s">
        <v>1949</v>
      </c>
      <c r="H100" s="1" t="s">
        <v>2412</v>
      </c>
      <c r="I100" t="s">
        <v>1951</v>
      </c>
    </row>
    <row r="101" spans="1:9" x14ac:dyDescent="0.25">
      <c r="A101" s="1" t="s">
        <v>243</v>
      </c>
      <c r="B101" s="1" t="s">
        <v>2413</v>
      </c>
      <c r="C101" s="1"/>
      <c r="D101" s="1" t="s">
        <v>2414</v>
      </c>
      <c r="E101" s="1" t="s">
        <v>2415</v>
      </c>
      <c r="F101" s="1" t="s">
        <v>2287</v>
      </c>
      <c r="G101" s="1" t="s">
        <v>1941</v>
      </c>
      <c r="H101" s="1">
        <v>43210</v>
      </c>
      <c r="I101" t="s">
        <v>1942</v>
      </c>
    </row>
    <row r="102" spans="1:9" x14ac:dyDescent="0.25">
      <c r="A102" s="1" t="s">
        <v>245</v>
      </c>
      <c r="B102" s="1" t="s">
        <v>2416</v>
      </c>
      <c r="C102" s="1"/>
      <c r="D102" s="1" t="s">
        <v>2417</v>
      </c>
      <c r="E102" s="1" t="s">
        <v>2418</v>
      </c>
      <c r="F102" s="1" t="s">
        <v>2419</v>
      </c>
      <c r="G102" s="1" t="s">
        <v>1941</v>
      </c>
      <c r="H102" s="1">
        <v>95205</v>
      </c>
      <c r="I102" t="s">
        <v>1942</v>
      </c>
    </row>
    <row r="103" spans="1:9" x14ac:dyDescent="0.25">
      <c r="A103" s="1" t="s">
        <v>247</v>
      </c>
      <c r="B103" s="1" t="s">
        <v>2420</v>
      </c>
      <c r="C103" s="1" t="s">
        <v>2421</v>
      </c>
      <c r="D103" s="1" t="s">
        <v>2422</v>
      </c>
      <c r="E103" s="1" t="s">
        <v>2423</v>
      </c>
      <c r="F103" s="1" t="s">
        <v>2424</v>
      </c>
      <c r="G103" s="1" t="s">
        <v>1949</v>
      </c>
      <c r="H103" s="1" t="s">
        <v>2425</v>
      </c>
      <c r="I103" t="s">
        <v>1942</v>
      </c>
    </row>
    <row r="104" spans="1:9" x14ac:dyDescent="0.25">
      <c r="A104" s="1" t="s">
        <v>249</v>
      </c>
      <c r="B104" s="1" t="s">
        <v>2426</v>
      </c>
      <c r="C104" s="1" t="s">
        <v>2427</v>
      </c>
      <c r="D104" s="1" t="s">
        <v>2428</v>
      </c>
      <c r="E104" s="1" t="s">
        <v>2429</v>
      </c>
      <c r="F104" s="1" t="s">
        <v>2430</v>
      </c>
      <c r="G104" s="1" t="s">
        <v>1949</v>
      </c>
      <c r="H104" s="1" t="s">
        <v>2412</v>
      </c>
      <c r="I104" t="s">
        <v>1942</v>
      </c>
    </row>
    <row r="105" spans="1:9" x14ac:dyDescent="0.25">
      <c r="A105" s="1" t="s">
        <v>251</v>
      </c>
      <c r="B105" s="1" t="s">
        <v>2431</v>
      </c>
      <c r="C105" s="1" t="s">
        <v>2432</v>
      </c>
      <c r="D105" s="1" t="s">
        <v>2433</v>
      </c>
      <c r="E105" s="1" t="s">
        <v>2434</v>
      </c>
      <c r="F105" s="1" t="s">
        <v>2163</v>
      </c>
      <c r="G105" s="1" t="s">
        <v>1941</v>
      </c>
      <c r="H105" s="1">
        <v>14652</v>
      </c>
      <c r="I105" t="s">
        <v>1951</v>
      </c>
    </row>
    <row r="106" spans="1:9" x14ac:dyDescent="0.25">
      <c r="A106" s="1" t="s">
        <v>253</v>
      </c>
      <c r="B106" s="1" t="s">
        <v>2435</v>
      </c>
      <c r="C106" s="1" t="s">
        <v>2436</v>
      </c>
      <c r="D106" s="1" t="s">
        <v>2437</v>
      </c>
      <c r="E106" s="1" t="s">
        <v>2438</v>
      </c>
      <c r="F106" s="1" t="s">
        <v>2439</v>
      </c>
      <c r="G106" s="1" t="s">
        <v>1941</v>
      </c>
      <c r="H106" s="1">
        <v>35487</v>
      </c>
      <c r="I106" t="s">
        <v>1951</v>
      </c>
    </row>
    <row r="107" spans="1:9" x14ac:dyDescent="0.25">
      <c r="A107" s="1" t="s">
        <v>255</v>
      </c>
      <c r="B107" s="1" t="s">
        <v>2440</v>
      </c>
      <c r="C107" s="1" t="s">
        <v>2441</v>
      </c>
      <c r="D107" s="1" t="s">
        <v>2442</v>
      </c>
      <c r="E107" s="1" t="s">
        <v>2443</v>
      </c>
      <c r="F107" s="1" t="s">
        <v>2027</v>
      </c>
      <c r="G107" s="1" t="s">
        <v>1941</v>
      </c>
      <c r="H107" s="1">
        <v>77260</v>
      </c>
      <c r="I107" t="s">
        <v>1942</v>
      </c>
    </row>
    <row r="108" spans="1:9" x14ac:dyDescent="0.25">
      <c r="A108" s="1" t="s">
        <v>257</v>
      </c>
      <c r="B108" s="1" t="s">
        <v>2444</v>
      </c>
      <c r="C108" s="1" t="s">
        <v>2445</v>
      </c>
      <c r="D108" s="1" t="s">
        <v>2446</v>
      </c>
      <c r="E108" s="1" t="s">
        <v>2447</v>
      </c>
      <c r="F108" s="1" t="s">
        <v>2448</v>
      </c>
      <c r="G108" s="1" t="s">
        <v>1941</v>
      </c>
      <c r="H108" s="1">
        <v>88514</v>
      </c>
      <c r="I108" t="s">
        <v>1951</v>
      </c>
    </row>
    <row r="109" spans="1:9" x14ac:dyDescent="0.25">
      <c r="A109" s="1" t="s">
        <v>260</v>
      </c>
      <c r="B109" s="1" t="s">
        <v>2449</v>
      </c>
      <c r="C109" s="1" t="s">
        <v>2450</v>
      </c>
      <c r="D109" s="1" t="s">
        <v>2451</v>
      </c>
      <c r="E109" s="1" t="s">
        <v>2452</v>
      </c>
      <c r="F109" s="1" t="s">
        <v>2340</v>
      </c>
      <c r="G109" s="1" t="s">
        <v>1941</v>
      </c>
      <c r="H109" s="1">
        <v>80935</v>
      </c>
      <c r="I109" t="s">
        <v>1942</v>
      </c>
    </row>
    <row r="110" spans="1:9" x14ac:dyDescent="0.25">
      <c r="A110" s="1" t="s">
        <v>262</v>
      </c>
      <c r="B110" s="1" t="s">
        <v>2453</v>
      </c>
      <c r="C110" s="1"/>
      <c r="D110" s="1" t="s">
        <v>2454</v>
      </c>
      <c r="E110" s="1" t="s">
        <v>2455</v>
      </c>
      <c r="F110" s="1" t="s">
        <v>2238</v>
      </c>
      <c r="G110" s="1" t="s">
        <v>1941</v>
      </c>
      <c r="H110" s="1">
        <v>46862</v>
      </c>
      <c r="I110" t="s">
        <v>1951</v>
      </c>
    </row>
    <row r="111" spans="1:9" x14ac:dyDescent="0.25">
      <c r="A111" s="1" t="s">
        <v>264</v>
      </c>
      <c r="B111" s="1" t="s">
        <v>2456</v>
      </c>
      <c r="C111" s="1" t="s">
        <v>2457</v>
      </c>
      <c r="D111" s="1" t="s">
        <v>2458</v>
      </c>
      <c r="E111" s="1" t="s">
        <v>2459</v>
      </c>
      <c r="F111" s="1" t="s">
        <v>2460</v>
      </c>
      <c r="G111" s="1" t="s">
        <v>1941</v>
      </c>
      <c r="H111" s="1">
        <v>11054</v>
      </c>
      <c r="I111" t="s">
        <v>1942</v>
      </c>
    </row>
    <row r="112" spans="1:9" x14ac:dyDescent="0.25">
      <c r="A112" s="1" t="s">
        <v>266</v>
      </c>
      <c r="B112" s="1" t="s">
        <v>2461</v>
      </c>
      <c r="C112" s="1" t="s">
        <v>2462</v>
      </c>
      <c r="D112" s="1" t="s">
        <v>2463</v>
      </c>
      <c r="E112" s="1" t="s">
        <v>2464</v>
      </c>
      <c r="F112" s="1" t="s">
        <v>1962</v>
      </c>
      <c r="G112" s="1" t="s">
        <v>1941</v>
      </c>
      <c r="H112" s="1">
        <v>1105</v>
      </c>
      <c r="I112" t="s">
        <v>1942</v>
      </c>
    </row>
    <row r="113" spans="1:9" x14ac:dyDescent="0.25">
      <c r="A113" s="1" t="s">
        <v>269</v>
      </c>
      <c r="B113" s="1" t="s">
        <v>2465</v>
      </c>
      <c r="C113" s="1" t="s">
        <v>2466</v>
      </c>
      <c r="D113" s="1"/>
      <c r="E113" s="1" t="s">
        <v>2467</v>
      </c>
      <c r="F113" s="1" t="s">
        <v>2225</v>
      </c>
      <c r="G113" s="1" t="s">
        <v>1941</v>
      </c>
      <c r="H113" s="1">
        <v>32575</v>
      </c>
      <c r="I113" t="s">
        <v>1951</v>
      </c>
    </row>
    <row r="114" spans="1:9" x14ac:dyDescent="0.25">
      <c r="A114" s="1" t="s">
        <v>271</v>
      </c>
      <c r="B114" s="1" t="s">
        <v>2468</v>
      </c>
      <c r="C114" s="1" t="s">
        <v>2469</v>
      </c>
      <c r="D114" s="1" t="s">
        <v>2470</v>
      </c>
      <c r="E114" s="1" t="s">
        <v>2471</v>
      </c>
      <c r="F114" s="1" t="s">
        <v>2004</v>
      </c>
      <c r="G114" s="1" t="s">
        <v>1941</v>
      </c>
      <c r="H114" s="1">
        <v>23242</v>
      </c>
      <c r="I114" t="s">
        <v>1951</v>
      </c>
    </row>
    <row r="115" spans="1:9" x14ac:dyDescent="0.25">
      <c r="A115" s="1" t="s">
        <v>273</v>
      </c>
      <c r="B115" s="1" t="s">
        <v>2472</v>
      </c>
      <c r="C115" s="1" t="s">
        <v>2473</v>
      </c>
      <c r="D115" s="1" t="s">
        <v>2474</v>
      </c>
      <c r="E115" s="1" t="s">
        <v>2475</v>
      </c>
      <c r="F115" s="1" t="s">
        <v>2476</v>
      </c>
      <c r="G115" s="1" t="s">
        <v>1949</v>
      </c>
      <c r="H115" s="1" t="s">
        <v>2477</v>
      </c>
      <c r="I115" t="s">
        <v>1951</v>
      </c>
    </row>
    <row r="116" spans="1:9" x14ac:dyDescent="0.25">
      <c r="A116" s="1" t="s">
        <v>275</v>
      </c>
      <c r="B116" s="1" t="s">
        <v>2478</v>
      </c>
      <c r="C116" s="1"/>
      <c r="D116" s="1" t="s">
        <v>2479</v>
      </c>
      <c r="E116" s="1" t="s">
        <v>2480</v>
      </c>
      <c r="F116" s="1" t="s">
        <v>2481</v>
      </c>
      <c r="G116" s="1" t="s">
        <v>1941</v>
      </c>
      <c r="H116" s="1">
        <v>25705</v>
      </c>
      <c r="I116" t="s">
        <v>1951</v>
      </c>
    </row>
    <row r="117" spans="1:9" x14ac:dyDescent="0.25">
      <c r="A117" s="1" t="s">
        <v>277</v>
      </c>
      <c r="B117" s="1" t="s">
        <v>2482</v>
      </c>
      <c r="C117" s="1" t="s">
        <v>2483</v>
      </c>
      <c r="D117" s="1" t="s">
        <v>2484</v>
      </c>
      <c r="E117" s="1" t="s">
        <v>2485</v>
      </c>
      <c r="F117" s="1" t="s">
        <v>2172</v>
      </c>
      <c r="G117" s="1" t="s">
        <v>2116</v>
      </c>
      <c r="H117" s="1" t="s">
        <v>2486</v>
      </c>
      <c r="I117" t="s">
        <v>1951</v>
      </c>
    </row>
    <row r="118" spans="1:9" x14ac:dyDescent="0.25">
      <c r="A118" s="1" t="s">
        <v>279</v>
      </c>
      <c r="B118" s="1" t="s">
        <v>2487</v>
      </c>
      <c r="C118" s="1" t="s">
        <v>2488</v>
      </c>
      <c r="D118" s="1" t="s">
        <v>2489</v>
      </c>
      <c r="E118" s="1" t="s">
        <v>2490</v>
      </c>
      <c r="F118" s="1" t="s">
        <v>2491</v>
      </c>
      <c r="G118" s="1" t="s">
        <v>1949</v>
      </c>
      <c r="H118" s="1" t="s">
        <v>2492</v>
      </c>
      <c r="I118" t="s">
        <v>1942</v>
      </c>
    </row>
    <row r="119" spans="1:9" x14ac:dyDescent="0.25">
      <c r="A119" s="1" t="s">
        <v>281</v>
      </c>
      <c r="B119" s="1" t="s">
        <v>2493</v>
      </c>
      <c r="C119" s="1" t="s">
        <v>2494</v>
      </c>
      <c r="D119" s="1" t="s">
        <v>2495</v>
      </c>
      <c r="E119" s="1" t="s">
        <v>2496</v>
      </c>
      <c r="F119" s="1" t="s">
        <v>1976</v>
      </c>
      <c r="G119" s="1" t="s">
        <v>1941</v>
      </c>
      <c r="H119" s="1">
        <v>45432</v>
      </c>
      <c r="I119" t="s">
        <v>1951</v>
      </c>
    </row>
    <row r="120" spans="1:9" x14ac:dyDescent="0.25">
      <c r="A120" s="1" t="s">
        <v>283</v>
      </c>
      <c r="B120" s="1" t="s">
        <v>2497</v>
      </c>
      <c r="C120" s="1" t="s">
        <v>2498</v>
      </c>
      <c r="D120" s="1" t="s">
        <v>2499</v>
      </c>
      <c r="E120" s="1" t="s">
        <v>2500</v>
      </c>
      <c r="F120" s="1" t="s">
        <v>2501</v>
      </c>
      <c r="G120" s="1" t="s">
        <v>1941</v>
      </c>
      <c r="H120" s="1">
        <v>99507</v>
      </c>
      <c r="I120" t="s">
        <v>1942</v>
      </c>
    </row>
    <row r="121" spans="1:9" x14ac:dyDescent="0.25">
      <c r="A121" s="1" t="s">
        <v>285</v>
      </c>
      <c r="B121" s="1" t="s">
        <v>2502</v>
      </c>
      <c r="C121" s="1" t="s">
        <v>2503</v>
      </c>
      <c r="D121" s="1" t="s">
        <v>2504</v>
      </c>
      <c r="E121" s="1" t="s">
        <v>2505</v>
      </c>
      <c r="F121" s="1" t="s">
        <v>2506</v>
      </c>
      <c r="G121" s="1" t="s">
        <v>1941</v>
      </c>
      <c r="H121" s="1">
        <v>37215</v>
      </c>
      <c r="I121" t="s">
        <v>1951</v>
      </c>
    </row>
    <row r="122" spans="1:9" x14ac:dyDescent="0.25">
      <c r="A122" s="1" t="s">
        <v>2507</v>
      </c>
      <c r="B122" s="1" t="s">
        <v>2508</v>
      </c>
      <c r="C122" s="1" t="s">
        <v>2509</v>
      </c>
      <c r="D122" s="1" t="s">
        <v>2510</v>
      </c>
      <c r="E122" s="1" t="s">
        <v>2511</v>
      </c>
      <c r="F122" s="1" t="s">
        <v>1986</v>
      </c>
      <c r="G122" s="1" t="s">
        <v>1941</v>
      </c>
      <c r="H122" s="1">
        <v>90040</v>
      </c>
      <c r="I122" t="s">
        <v>1942</v>
      </c>
    </row>
    <row r="123" spans="1:9" x14ac:dyDescent="0.25">
      <c r="A123" s="1" t="s">
        <v>2512</v>
      </c>
      <c r="B123" s="1" t="s">
        <v>2513</v>
      </c>
      <c r="C123" s="1" t="s">
        <v>2514</v>
      </c>
      <c r="D123" s="1" t="s">
        <v>2515</v>
      </c>
      <c r="E123" s="1" t="s">
        <v>2516</v>
      </c>
      <c r="F123" s="1" t="s">
        <v>2300</v>
      </c>
      <c r="G123" s="1" t="s">
        <v>1941</v>
      </c>
      <c r="H123" s="1">
        <v>28289</v>
      </c>
      <c r="I123" t="s">
        <v>1951</v>
      </c>
    </row>
    <row r="124" spans="1:9" x14ac:dyDescent="0.25">
      <c r="A124" s="1" t="s">
        <v>287</v>
      </c>
      <c r="B124" s="1" t="s">
        <v>2517</v>
      </c>
      <c r="C124" s="1" t="s">
        <v>2518</v>
      </c>
      <c r="D124" s="1" t="s">
        <v>2519</v>
      </c>
      <c r="E124" s="1" t="s">
        <v>2520</v>
      </c>
      <c r="F124" s="1" t="s">
        <v>2132</v>
      </c>
      <c r="G124" s="1" t="s">
        <v>1941</v>
      </c>
      <c r="H124" s="1">
        <v>80217</v>
      </c>
      <c r="I124" t="s">
        <v>1942</v>
      </c>
    </row>
    <row r="125" spans="1:9" x14ac:dyDescent="0.25">
      <c r="A125" s="1" t="s">
        <v>289</v>
      </c>
      <c r="B125" s="1" t="s">
        <v>2521</v>
      </c>
      <c r="C125" s="1" t="s">
        <v>2522</v>
      </c>
      <c r="D125" s="1" t="s">
        <v>2523</v>
      </c>
      <c r="E125" s="1" t="s">
        <v>2524</v>
      </c>
      <c r="F125" s="1" t="s">
        <v>2525</v>
      </c>
      <c r="G125" s="1" t="s">
        <v>1941</v>
      </c>
      <c r="H125" s="1">
        <v>6912</v>
      </c>
      <c r="I125" t="s">
        <v>1951</v>
      </c>
    </row>
    <row r="126" spans="1:9" x14ac:dyDescent="0.25">
      <c r="A126" s="1" t="s">
        <v>291</v>
      </c>
      <c r="B126" s="1" t="s">
        <v>2526</v>
      </c>
      <c r="C126" s="1" t="s">
        <v>2527</v>
      </c>
      <c r="D126" s="1" t="s">
        <v>2528</v>
      </c>
      <c r="E126" s="1" t="s">
        <v>2529</v>
      </c>
      <c r="F126" s="1" t="s">
        <v>2530</v>
      </c>
      <c r="G126" s="1" t="s">
        <v>1941</v>
      </c>
      <c r="H126" s="1">
        <v>23605</v>
      </c>
      <c r="I126" t="s">
        <v>1942</v>
      </c>
    </row>
    <row r="127" spans="1:9" x14ac:dyDescent="0.25">
      <c r="A127" s="1" t="s">
        <v>293</v>
      </c>
      <c r="B127" s="1" t="s">
        <v>2531</v>
      </c>
      <c r="C127" s="1" t="s">
        <v>2532</v>
      </c>
      <c r="D127" s="1" t="s">
        <v>2533</v>
      </c>
      <c r="E127" s="1" t="s">
        <v>2534</v>
      </c>
      <c r="F127" s="1" t="s">
        <v>2535</v>
      </c>
      <c r="G127" s="1" t="s">
        <v>1949</v>
      </c>
      <c r="H127" s="1" t="s">
        <v>2536</v>
      </c>
      <c r="I127" t="s">
        <v>1942</v>
      </c>
    </row>
    <row r="128" spans="1:9" x14ac:dyDescent="0.25">
      <c r="A128" s="1" t="s">
        <v>295</v>
      </c>
      <c r="B128" s="1" t="s">
        <v>2537</v>
      </c>
      <c r="C128" s="1" t="s">
        <v>2538</v>
      </c>
      <c r="D128" s="1" t="s">
        <v>2539</v>
      </c>
      <c r="E128" s="1" t="s">
        <v>2540</v>
      </c>
      <c r="F128" s="1" t="s">
        <v>2501</v>
      </c>
      <c r="G128" s="1" t="s">
        <v>1941</v>
      </c>
      <c r="H128" s="1">
        <v>99599</v>
      </c>
      <c r="I128" t="s">
        <v>1951</v>
      </c>
    </row>
    <row r="129" spans="1:9" x14ac:dyDescent="0.25">
      <c r="A129" s="1" t="s">
        <v>297</v>
      </c>
      <c r="B129" s="1" t="s">
        <v>2541</v>
      </c>
      <c r="C129" s="1" t="s">
        <v>2542</v>
      </c>
      <c r="D129" s="1" t="s">
        <v>2543</v>
      </c>
      <c r="E129" s="1" t="s">
        <v>2544</v>
      </c>
      <c r="F129" s="1" t="s">
        <v>2366</v>
      </c>
      <c r="G129" s="1" t="s">
        <v>1949</v>
      </c>
      <c r="H129" s="1" t="s">
        <v>2545</v>
      </c>
      <c r="I129" t="s">
        <v>1951</v>
      </c>
    </row>
    <row r="130" spans="1:9" x14ac:dyDescent="0.25">
      <c r="A130" s="1" t="s">
        <v>299</v>
      </c>
      <c r="B130" s="1" t="s">
        <v>2546</v>
      </c>
      <c r="C130" s="1" t="s">
        <v>2547</v>
      </c>
      <c r="D130" s="1" t="s">
        <v>2548</v>
      </c>
      <c r="E130" s="1" t="s">
        <v>2549</v>
      </c>
      <c r="F130" s="1" t="s">
        <v>2550</v>
      </c>
      <c r="G130" s="1" t="s">
        <v>1941</v>
      </c>
      <c r="H130" s="1">
        <v>58122</v>
      </c>
      <c r="I130" t="s">
        <v>1951</v>
      </c>
    </row>
    <row r="131" spans="1:9" x14ac:dyDescent="0.25">
      <c r="A131" s="1" t="s">
        <v>301</v>
      </c>
      <c r="B131" s="1" t="s">
        <v>2551</v>
      </c>
      <c r="C131" s="1" t="s">
        <v>2552</v>
      </c>
      <c r="D131" s="1" t="s">
        <v>2553</v>
      </c>
      <c r="E131" s="1" t="s">
        <v>2554</v>
      </c>
      <c r="F131" s="1" t="s">
        <v>2555</v>
      </c>
      <c r="G131" s="1" t="s">
        <v>1941</v>
      </c>
      <c r="H131" s="1">
        <v>47737</v>
      </c>
      <c r="I131" t="s">
        <v>1942</v>
      </c>
    </row>
    <row r="132" spans="1:9" x14ac:dyDescent="0.25">
      <c r="A132" s="1" t="s">
        <v>303</v>
      </c>
      <c r="B132" s="1" t="s">
        <v>2556</v>
      </c>
      <c r="C132" s="1"/>
      <c r="D132" s="1" t="s">
        <v>2557</v>
      </c>
      <c r="E132" s="1" t="s">
        <v>2558</v>
      </c>
      <c r="F132" s="1" t="s">
        <v>2476</v>
      </c>
      <c r="G132" s="1" t="s">
        <v>1949</v>
      </c>
      <c r="H132" s="1" t="s">
        <v>2477</v>
      </c>
      <c r="I132" t="s">
        <v>1942</v>
      </c>
    </row>
    <row r="133" spans="1:9" x14ac:dyDescent="0.25">
      <c r="A133" s="1" t="s">
        <v>305</v>
      </c>
      <c r="B133" s="1" t="s">
        <v>2559</v>
      </c>
      <c r="C133" s="1" t="s">
        <v>2560</v>
      </c>
      <c r="D133" s="1" t="s">
        <v>2561</v>
      </c>
      <c r="E133" s="1" t="s">
        <v>2562</v>
      </c>
      <c r="F133" s="1" t="s">
        <v>2300</v>
      </c>
      <c r="G133" s="1" t="s">
        <v>1941</v>
      </c>
      <c r="H133" s="1">
        <v>28210</v>
      </c>
      <c r="I133" t="s">
        <v>1942</v>
      </c>
    </row>
    <row r="134" spans="1:9" x14ac:dyDescent="0.25">
      <c r="A134" s="1" t="s">
        <v>307</v>
      </c>
      <c r="B134" s="1" t="s">
        <v>2563</v>
      </c>
      <c r="C134" s="1" t="s">
        <v>2564</v>
      </c>
      <c r="D134" s="1" t="s">
        <v>2565</v>
      </c>
      <c r="E134" s="1" t="s">
        <v>2566</v>
      </c>
      <c r="F134" s="1" t="s">
        <v>2567</v>
      </c>
      <c r="G134" s="1" t="s">
        <v>1941</v>
      </c>
      <c r="H134" s="1">
        <v>35815</v>
      </c>
      <c r="I134" t="s">
        <v>1942</v>
      </c>
    </row>
    <row r="135" spans="1:9" x14ac:dyDescent="0.25">
      <c r="A135" s="1" t="s">
        <v>309</v>
      </c>
      <c r="B135" s="1" t="s">
        <v>2568</v>
      </c>
      <c r="C135" s="1" t="s">
        <v>2569</v>
      </c>
      <c r="D135" s="1" t="s">
        <v>2570</v>
      </c>
      <c r="E135" s="1" t="s">
        <v>2571</v>
      </c>
      <c r="F135" s="1" t="s">
        <v>2572</v>
      </c>
      <c r="G135" s="1" t="s">
        <v>1941</v>
      </c>
      <c r="H135" s="1">
        <v>92725</v>
      </c>
      <c r="I135" t="s">
        <v>1951</v>
      </c>
    </row>
    <row r="136" spans="1:9" x14ac:dyDescent="0.25">
      <c r="A136" s="1" t="s">
        <v>311</v>
      </c>
      <c r="B136" s="1" t="s">
        <v>2573</v>
      </c>
      <c r="C136" s="1"/>
      <c r="D136" s="1"/>
      <c r="E136" s="1" t="s">
        <v>2574</v>
      </c>
      <c r="F136" s="1" t="s">
        <v>2186</v>
      </c>
      <c r="G136" s="1" t="s">
        <v>1941</v>
      </c>
      <c r="H136" s="1">
        <v>20520</v>
      </c>
      <c r="I136" t="s">
        <v>1942</v>
      </c>
    </row>
    <row r="137" spans="1:9" x14ac:dyDescent="0.25">
      <c r="A137" s="1" t="s">
        <v>2575</v>
      </c>
      <c r="B137" s="1" t="s">
        <v>2576</v>
      </c>
      <c r="C137" s="1" t="s">
        <v>2577</v>
      </c>
      <c r="D137" s="1" t="s">
        <v>2578</v>
      </c>
      <c r="E137" s="1" t="s">
        <v>2579</v>
      </c>
      <c r="F137" s="1" t="s">
        <v>2580</v>
      </c>
      <c r="G137" s="1" t="s">
        <v>1949</v>
      </c>
      <c r="H137" s="1" t="s">
        <v>2581</v>
      </c>
      <c r="I137" t="s">
        <v>1951</v>
      </c>
    </row>
    <row r="138" spans="1:9" x14ac:dyDescent="0.25">
      <c r="A138" s="1" t="s">
        <v>315</v>
      </c>
      <c r="B138" s="1" t="s">
        <v>2582</v>
      </c>
      <c r="C138" s="1" t="s">
        <v>2583</v>
      </c>
      <c r="D138" s="1" t="s">
        <v>2584</v>
      </c>
      <c r="E138" s="1" t="s">
        <v>2585</v>
      </c>
      <c r="F138" s="1" t="s">
        <v>2013</v>
      </c>
      <c r="G138" s="1" t="s">
        <v>1941</v>
      </c>
      <c r="H138" s="1">
        <v>63131</v>
      </c>
      <c r="I138" t="s">
        <v>1951</v>
      </c>
    </row>
    <row r="139" spans="1:9" x14ac:dyDescent="0.25">
      <c r="A139" s="1" t="s">
        <v>317</v>
      </c>
      <c r="B139" s="1" t="s">
        <v>2586</v>
      </c>
      <c r="C139" s="1"/>
      <c r="D139" s="1" t="s">
        <v>2587</v>
      </c>
      <c r="E139" s="1" t="s">
        <v>2588</v>
      </c>
      <c r="F139" s="1" t="s">
        <v>2105</v>
      </c>
      <c r="G139" s="1" t="s">
        <v>1949</v>
      </c>
      <c r="H139" s="1" t="s">
        <v>2106</v>
      </c>
      <c r="I139" t="s">
        <v>1951</v>
      </c>
    </row>
    <row r="140" spans="1:9" x14ac:dyDescent="0.25">
      <c r="A140" s="1" t="s">
        <v>319</v>
      </c>
      <c r="B140" s="1" t="s">
        <v>2589</v>
      </c>
      <c r="C140" s="1"/>
      <c r="D140" s="1" t="s">
        <v>2590</v>
      </c>
      <c r="E140" s="1" t="s">
        <v>2591</v>
      </c>
      <c r="F140" s="1" t="s">
        <v>2592</v>
      </c>
      <c r="G140" s="1" t="s">
        <v>1941</v>
      </c>
      <c r="H140" s="1">
        <v>96805</v>
      </c>
      <c r="I140" t="s">
        <v>1951</v>
      </c>
    </row>
    <row r="141" spans="1:9" x14ac:dyDescent="0.25">
      <c r="A141" s="1" t="s">
        <v>321</v>
      </c>
      <c r="B141" s="1" t="s">
        <v>2593</v>
      </c>
      <c r="C141" s="1"/>
      <c r="D141" s="1" t="s">
        <v>2594</v>
      </c>
      <c r="E141" s="1" t="s">
        <v>2595</v>
      </c>
      <c r="F141" s="1" t="s">
        <v>2383</v>
      </c>
      <c r="G141" s="1" t="s">
        <v>1941</v>
      </c>
      <c r="H141" s="1">
        <v>92878</v>
      </c>
      <c r="I141" t="s">
        <v>1942</v>
      </c>
    </row>
    <row r="142" spans="1:9" x14ac:dyDescent="0.25">
      <c r="A142" s="1" t="s">
        <v>323</v>
      </c>
      <c r="B142" s="1" t="s">
        <v>2596</v>
      </c>
      <c r="C142" s="1" t="s">
        <v>2597</v>
      </c>
      <c r="D142" s="1" t="s">
        <v>2598</v>
      </c>
      <c r="E142" s="1" t="s">
        <v>2599</v>
      </c>
      <c r="F142" s="1" t="s">
        <v>2600</v>
      </c>
      <c r="G142" s="1" t="s">
        <v>1949</v>
      </c>
      <c r="H142" s="1" t="s">
        <v>2545</v>
      </c>
      <c r="I142" t="s">
        <v>1942</v>
      </c>
    </row>
    <row r="143" spans="1:9" x14ac:dyDescent="0.25">
      <c r="A143" s="1" t="s">
        <v>325</v>
      </c>
      <c r="B143" s="1" t="s">
        <v>2601</v>
      </c>
      <c r="C143" s="1" t="s">
        <v>2602</v>
      </c>
      <c r="D143" s="1" t="s">
        <v>2603</v>
      </c>
      <c r="E143" s="1" t="s">
        <v>2604</v>
      </c>
      <c r="F143" s="1" t="s">
        <v>2186</v>
      </c>
      <c r="G143" s="1" t="s">
        <v>1941</v>
      </c>
      <c r="H143" s="1">
        <v>20520</v>
      </c>
      <c r="I143" t="s">
        <v>1942</v>
      </c>
    </row>
    <row r="144" spans="1:9" x14ac:dyDescent="0.25">
      <c r="A144" s="1" t="s">
        <v>327</v>
      </c>
      <c r="B144" s="1" t="s">
        <v>2605</v>
      </c>
      <c r="C144" s="1"/>
      <c r="D144" s="1"/>
      <c r="E144" s="1" t="s">
        <v>2606</v>
      </c>
      <c r="F144" s="1" t="s">
        <v>2607</v>
      </c>
      <c r="G144" s="1" t="s">
        <v>1949</v>
      </c>
      <c r="H144" s="1" t="s">
        <v>2310</v>
      </c>
      <c r="I144" t="s">
        <v>1942</v>
      </c>
    </row>
    <row r="145" spans="1:9" x14ac:dyDescent="0.25">
      <c r="A145" s="1" t="s">
        <v>329</v>
      </c>
      <c r="B145" s="1" t="s">
        <v>2608</v>
      </c>
      <c r="C145" s="1" t="s">
        <v>2609</v>
      </c>
      <c r="D145" s="1" t="s">
        <v>2610</v>
      </c>
      <c r="E145" s="1" t="s">
        <v>2611</v>
      </c>
      <c r="F145" s="1" t="s">
        <v>2027</v>
      </c>
      <c r="G145" s="1" t="s">
        <v>1941</v>
      </c>
      <c r="H145" s="1">
        <v>77281</v>
      </c>
      <c r="I145" t="s">
        <v>1951</v>
      </c>
    </row>
    <row r="146" spans="1:9" x14ac:dyDescent="0.25">
      <c r="A146" s="1" t="s">
        <v>331</v>
      </c>
      <c r="B146" s="1" t="s">
        <v>2612</v>
      </c>
      <c r="C146" s="1" t="s">
        <v>2613</v>
      </c>
      <c r="D146" s="1" t="s">
        <v>2614</v>
      </c>
      <c r="E146" s="1" t="s">
        <v>2615</v>
      </c>
      <c r="F146" s="1" t="s">
        <v>2616</v>
      </c>
      <c r="G146" s="1" t="s">
        <v>1941</v>
      </c>
      <c r="H146" s="1">
        <v>92668</v>
      </c>
      <c r="I146" t="s">
        <v>1942</v>
      </c>
    </row>
    <row r="147" spans="1:9" x14ac:dyDescent="0.25">
      <c r="A147" s="1" t="s">
        <v>333</v>
      </c>
      <c r="B147" s="1" t="s">
        <v>2617</v>
      </c>
      <c r="C147" s="1" t="s">
        <v>2618</v>
      </c>
      <c r="D147" s="1" t="s">
        <v>2619</v>
      </c>
      <c r="E147" s="1" t="s">
        <v>2620</v>
      </c>
      <c r="F147" s="1" t="s">
        <v>2448</v>
      </c>
      <c r="G147" s="1" t="s">
        <v>1941</v>
      </c>
      <c r="H147" s="1">
        <v>88553</v>
      </c>
      <c r="I147" t="s">
        <v>1951</v>
      </c>
    </row>
    <row r="148" spans="1:9" x14ac:dyDescent="0.25">
      <c r="A148" s="1" t="s">
        <v>335</v>
      </c>
      <c r="B148" s="1" t="s">
        <v>2621</v>
      </c>
      <c r="C148" s="1" t="s">
        <v>2622</v>
      </c>
      <c r="D148" s="1" t="s">
        <v>2623</v>
      </c>
      <c r="E148" s="1" t="s">
        <v>2624</v>
      </c>
      <c r="F148" s="1" t="s">
        <v>2625</v>
      </c>
      <c r="G148" s="1" t="s">
        <v>1941</v>
      </c>
      <c r="H148" s="1">
        <v>89714</v>
      </c>
      <c r="I148" t="s">
        <v>1951</v>
      </c>
    </row>
    <row r="149" spans="1:9" x14ac:dyDescent="0.25">
      <c r="A149" s="1" t="s">
        <v>2626</v>
      </c>
      <c r="B149" s="1" t="s">
        <v>2627</v>
      </c>
      <c r="C149" s="1" t="s">
        <v>2628</v>
      </c>
      <c r="D149" s="1" t="s">
        <v>2629</v>
      </c>
      <c r="E149" s="1" t="s">
        <v>2630</v>
      </c>
      <c r="F149" s="1" t="s">
        <v>2266</v>
      </c>
      <c r="G149" s="1" t="s">
        <v>1941</v>
      </c>
      <c r="H149" s="1">
        <v>76105</v>
      </c>
      <c r="I149" t="s">
        <v>1942</v>
      </c>
    </row>
    <row r="150" spans="1:9" x14ac:dyDescent="0.25">
      <c r="A150" s="1" t="s">
        <v>337</v>
      </c>
      <c r="B150" s="1" t="s">
        <v>2631</v>
      </c>
      <c r="C150" s="1" t="s">
        <v>2632</v>
      </c>
      <c r="D150" s="1" t="s">
        <v>2633</v>
      </c>
      <c r="E150" s="1" t="s">
        <v>2634</v>
      </c>
      <c r="F150" s="1" t="s">
        <v>2206</v>
      </c>
      <c r="G150" s="1" t="s">
        <v>1941</v>
      </c>
      <c r="H150" s="1">
        <v>84605</v>
      </c>
      <c r="I150" t="s">
        <v>1942</v>
      </c>
    </row>
    <row r="151" spans="1:9" x14ac:dyDescent="0.25">
      <c r="A151" s="1" t="s">
        <v>339</v>
      </c>
      <c r="B151" s="1" t="s">
        <v>2635</v>
      </c>
      <c r="C151" s="1"/>
      <c r="D151" s="1" t="s">
        <v>2636</v>
      </c>
      <c r="E151" s="1" t="s">
        <v>2637</v>
      </c>
      <c r="F151" s="1" t="s">
        <v>2638</v>
      </c>
      <c r="G151" s="1" t="s">
        <v>1941</v>
      </c>
      <c r="H151" s="1">
        <v>33487</v>
      </c>
      <c r="I151" t="s">
        <v>1942</v>
      </c>
    </row>
    <row r="152" spans="1:9" x14ac:dyDescent="0.25">
      <c r="A152" s="1" t="s">
        <v>341</v>
      </c>
      <c r="B152" s="1" t="s">
        <v>2639</v>
      </c>
      <c r="C152" s="1" t="s">
        <v>2640</v>
      </c>
      <c r="D152" s="1" t="s">
        <v>2641</v>
      </c>
      <c r="E152" s="1" t="s">
        <v>2642</v>
      </c>
      <c r="F152" s="1" t="s">
        <v>2643</v>
      </c>
      <c r="G152" s="1" t="s">
        <v>1941</v>
      </c>
      <c r="H152" s="1">
        <v>24040</v>
      </c>
      <c r="I152" t="s">
        <v>1942</v>
      </c>
    </row>
    <row r="153" spans="1:9" x14ac:dyDescent="0.25">
      <c r="A153" s="1" t="s">
        <v>343</v>
      </c>
      <c r="B153" s="1" t="s">
        <v>2644</v>
      </c>
      <c r="C153" s="1"/>
      <c r="D153" s="1" t="s">
        <v>2645</v>
      </c>
      <c r="E153" s="1" t="s">
        <v>2646</v>
      </c>
      <c r="F153" s="1" t="s">
        <v>2647</v>
      </c>
      <c r="G153" s="1" t="s">
        <v>1941</v>
      </c>
      <c r="H153" s="1">
        <v>50369</v>
      </c>
      <c r="I153" t="s">
        <v>1942</v>
      </c>
    </row>
    <row r="154" spans="1:9" x14ac:dyDescent="0.25">
      <c r="A154" s="1" t="s">
        <v>345</v>
      </c>
      <c r="B154" s="1" t="s">
        <v>2648</v>
      </c>
      <c r="C154" s="1" t="s">
        <v>2649</v>
      </c>
      <c r="D154" s="1" t="s">
        <v>2650</v>
      </c>
      <c r="E154" s="1" t="s">
        <v>2651</v>
      </c>
      <c r="F154" s="1" t="s">
        <v>2592</v>
      </c>
      <c r="G154" s="1" t="s">
        <v>1941</v>
      </c>
      <c r="H154" s="1">
        <v>96805</v>
      </c>
      <c r="I154" t="s">
        <v>1942</v>
      </c>
    </row>
    <row r="155" spans="1:9" x14ac:dyDescent="0.25">
      <c r="A155" s="1" t="s">
        <v>347</v>
      </c>
      <c r="B155" s="1" t="s">
        <v>2652</v>
      </c>
      <c r="C155" s="1"/>
      <c r="D155" s="1" t="s">
        <v>2653</v>
      </c>
      <c r="E155" s="1" t="s">
        <v>2654</v>
      </c>
      <c r="F155" s="1" t="s">
        <v>2191</v>
      </c>
      <c r="G155" s="1" t="s">
        <v>1941</v>
      </c>
      <c r="H155" s="1">
        <v>33345</v>
      </c>
      <c r="I155" t="s">
        <v>1951</v>
      </c>
    </row>
    <row r="156" spans="1:9" x14ac:dyDescent="0.25">
      <c r="A156" s="1" t="s">
        <v>349</v>
      </c>
      <c r="B156" s="1" t="s">
        <v>2655</v>
      </c>
      <c r="C156" s="1" t="s">
        <v>2656</v>
      </c>
      <c r="D156" s="1" t="s">
        <v>2657</v>
      </c>
      <c r="E156" s="1" t="s">
        <v>2658</v>
      </c>
      <c r="F156" s="1" t="s">
        <v>2017</v>
      </c>
      <c r="G156" s="1" t="s">
        <v>1941</v>
      </c>
      <c r="H156" s="1">
        <v>19172</v>
      </c>
      <c r="I156" t="s">
        <v>1951</v>
      </c>
    </row>
    <row r="157" spans="1:9" x14ac:dyDescent="0.25">
      <c r="A157" s="1" t="s">
        <v>351</v>
      </c>
      <c r="B157" s="1" t="s">
        <v>2659</v>
      </c>
      <c r="C157" s="1" t="s">
        <v>2660</v>
      </c>
      <c r="D157" s="1" t="s">
        <v>2661</v>
      </c>
      <c r="E157" s="1" t="s">
        <v>2662</v>
      </c>
      <c r="F157" s="1" t="s">
        <v>2663</v>
      </c>
      <c r="G157" s="1" t="s">
        <v>1941</v>
      </c>
      <c r="H157" s="1">
        <v>6854</v>
      </c>
      <c r="I157" t="s">
        <v>1942</v>
      </c>
    </row>
    <row r="158" spans="1:9" x14ac:dyDescent="0.25">
      <c r="A158" s="1" t="s">
        <v>353</v>
      </c>
      <c r="B158" s="1" t="s">
        <v>2664</v>
      </c>
      <c r="C158" s="1" t="s">
        <v>2665</v>
      </c>
      <c r="D158" s="1" t="s">
        <v>2666</v>
      </c>
      <c r="E158" s="1" t="s">
        <v>2667</v>
      </c>
      <c r="F158" s="1" t="s">
        <v>2668</v>
      </c>
      <c r="G158" s="1" t="s">
        <v>1941</v>
      </c>
      <c r="H158" s="1">
        <v>76011</v>
      </c>
      <c r="I158" t="s">
        <v>1942</v>
      </c>
    </row>
    <row r="159" spans="1:9" x14ac:dyDescent="0.25">
      <c r="A159" s="1" t="s">
        <v>355</v>
      </c>
      <c r="B159" s="1" t="s">
        <v>2669</v>
      </c>
      <c r="C159" s="1" t="s">
        <v>2670</v>
      </c>
      <c r="D159" s="1" t="s">
        <v>2671</v>
      </c>
      <c r="E159" s="1" t="s">
        <v>2672</v>
      </c>
      <c r="F159" s="1" t="s">
        <v>2673</v>
      </c>
      <c r="G159" s="1" t="s">
        <v>1949</v>
      </c>
      <c r="H159" s="1" t="s">
        <v>2674</v>
      </c>
      <c r="I159" t="s">
        <v>1951</v>
      </c>
    </row>
    <row r="160" spans="1:9" x14ac:dyDescent="0.25">
      <c r="A160" s="1" t="s">
        <v>357</v>
      </c>
      <c r="B160" s="1" t="s">
        <v>2675</v>
      </c>
      <c r="C160" s="1"/>
      <c r="D160" s="1" t="s">
        <v>2676</v>
      </c>
      <c r="E160" s="1" t="s">
        <v>2677</v>
      </c>
      <c r="F160" s="1" t="s">
        <v>2678</v>
      </c>
      <c r="G160" s="1" t="s">
        <v>1941</v>
      </c>
      <c r="H160" s="1">
        <v>37416</v>
      </c>
      <c r="I160" t="s">
        <v>1942</v>
      </c>
    </row>
    <row r="161" spans="1:9" x14ac:dyDescent="0.25">
      <c r="A161" s="1" t="s">
        <v>359</v>
      </c>
      <c r="B161" s="1" t="s">
        <v>2679</v>
      </c>
      <c r="C161" s="1"/>
      <c r="D161" s="1" t="s">
        <v>2680</v>
      </c>
      <c r="E161" s="1" t="s">
        <v>2681</v>
      </c>
      <c r="F161" s="1" t="s">
        <v>2022</v>
      </c>
      <c r="G161" s="1" t="s">
        <v>1941</v>
      </c>
      <c r="H161" s="1">
        <v>97296</v>
      </c>
      <c r="I161" t="s">
        <v>1951</v>
      </c>
    </row>
    <row r="162" spans="1:9" x14ac:dyDescent="0.25">
      <c r="A162" s="1" t="s">
        <v>361</v>
      </c>
      <c r="B162" s="1" t="s">
        <v>2682</v>
      </c>
      <c r="C162" s="1" t="s">
        <v>2683</v>
      </c>
      <c r="D162" s="1" t="s">
        <v>2684</v>
      </c>
      <c r="E162" s="1" t="s">
        <v>2685</v>
      </c>
      <c r="F162" s="1" t="s">
        <v>2362</v>
      </c>
      <c r="G162" s="1" t="s">
        <v>1941</v>
      </c>
      <c r="H162" s="1">
        <v>73135</v>
      </c>
      <c r="I162" t="s">
        <v>1951</v>
      </c>
    </row>
    <row r="163" spans="1:9" x14ac:dyDescent="0.25">
      <c r="A163" s="1" t="s">
        <v>363</v>
      </c>
      <c r="B163" s="1" t="s">
        <v>2686</v>
      </c>
      <c r="C163" s="1" t="s">
        <v>2687</v>
      </c>
      <c r="D163" s="1" t="s">
        <v>2688</v>
      </c>
      <c r="E163" s="1" t="s">
        <v>2689</v>
      </c>
      <c r="F163" s="1" t="s">
        <v>2186</v>
      </c>
      <c r="G163" s="1" t="s">
        <v>1941</v>
      </c>
      <c r="H163" s="1">
        <v>20520</v>
      </c>
      <c r="I163" t="s">
        <v>1951</v>
      </c>
    </row>
    <row r="164" spans="1:9" x14ac:dyDescent="0.25">
      <c r="A164" s="1" t="s">
        <v>365</v>
      </c>
      <c r="B164" s="1" t="s">
        <v>2690</v>
      </c>
      <c r="C164" s="1" t="s">
        <v>2691</v>
      </c>
      <c r="D164" s="1" t="s">
        <v>2692</v>
      </c>
      <c r="E164" s="1" t="s">
        <v>2693</v>
      </c>
      <c r="F164" s="1" t="s">
        <v>2694</v>
      </c>
      <c r="G164" s="1" t="s">
        <v>1941</v>
      </c>
      <c r="H164" s="1">
        <v>27415</v>
      </c>
      <c r="I164" t="s">
        <v>1942</v>
      </c>
    </row>
    <row r="165" spans="1:9" x14ac:dyDescent="0.25">
      <c r="A165" s="1" t="s">
        <v>367</v>
      </c>
      <c r="B165" s="1" t="s">
        <v>2695</v>
      </c>
      <c r="C165" s="1" t="s">
        <v>2696</v>
      </c>
      <c r="D165" s="1" t="s">
        <v>2697</v>
      </c>
      <c r="E165" s="1" t="s">
        <v>2698</v>
      </c>
      <c r="F165" s="1" t="s">
        <v>2699</v>
      </c>
      <c r="G165" s="1" t="s">
        <v>1941</v>
      </c>
      <c r="H165" s="1">
        <v>22313</v>
      </c>
      <c r="I165" t="s">
        <v>1951</v>
      </c>
    </row>
    <row r="166" spans="1:9" x14ac:dyDescent="0.25">
      <c r="A166" s="1" t="s">
        <v>369</v>
      </c>
      <c r="B166" s="1" t="s">
        <v>2700</v>
      </c>
      <c r="C166" s="1" t="s">
        <v>2701</v>
      </c>
      <c r="D166" s="1" t="s">
        <v>2702</v>
      </c>
      <c r="E166" s="1" t="s">
        <v>2703</v>
      </c>
      <c r="F166" s="1" t="s">
        <v>2704</v>
      </c>
      <c r="G166" s="1" t="s">
        <v>1949</v>
      </c>
      <c r="H166" s="1" t="s">
        <v>2705</v>
      </c>
      <c r="I166" t="s">
        <v>1951</v>
      </c>
    </row>
    <row r="167" spans="1:9" x14ac:dyDescent="0.25">
      <c r="A167" s="1" t="s">
        <v>371</v>
      </c>
      <c r="B167" s="1" t="s">
        <v>2706</v>
      </c>
      <c r="C167" s="1"/>
      <c r="D167" s="1" t="s">
        <v>2707</v>
      </c>
      <c r="E167" s="1" t="s">
        <v>2708</v>
      </c>
      <c r="F167" s="1" t="s">
        <v>2709</v>
      </c>
      <c r="G167" s="1" t="s">
        <v>1941</v>
      </c>
      <c r="H167" s="1">
        <v>53405</v>
      </c>
      <c r="I167" t="s">
        <v>1942</v>
      </c>
    </row>
    <row r="168" spans="1:9" x14ac:dyDescent="0.25">
      <c r="A168" s="1" t="s">
        <v>373</v>
      </c>
      <c r="B168" s="1" t="s">
        <v>2710</v>
      </c>
      <c r="C168" s="1"/>
      <c r="D168" s="1" t="s">
        <v>2711</v>
      </c>
      <c r="E168" s="1" t="s">
        <v>2712</v>
      </c>
      <c r="F168" s="1" t="s">
        <v>2713</v>
      </c>
      <c r="G168" s="1" t="s">
        <v>1941</v>
      </c>
      <c r="H168" s="1">
        <v>34629</v>
      </c>
      <c r="I168" t="s">
        <v>1942</v>
      </c>
    </row>
    <row r="169" spans="1:9" x14ac:dyDescent="0.25">
      <c r="A169" s="1" t="s">
        <v>375</v>
      </c>
      <c r="B169" s="1" t="s">
        <v>2714</v>
      </c>
      <c r="C169" s="1" t="s">
        <v>2715</v>
      </c>
      <c r="D169" s="1" t="s">
        <v>2716</v>
      </c>
      <c r="E169" s="1" t="s">
        <v>2717</v>
      </c>
      <c r="F169" s="1" t="s">
        <v>2709</v>
      </c>
      <c r="G169" s="1" t="s">
        <v>1941</v>
      </c>
      <c r="H169" s="1">
        <v>53405</v>
      </c>
      <c r="I169" t="s">
        <v>1942</v>
      </c>
    </row>
    <row r="170" spans="1:9" x14ac:dyDescent="0.25">
      <c r="A170" s="1" t="s">
        <v>377</v>
      </c>
      <c r="B170" s="1" t="s">
        <v>2718</v>
      </c>
      <c r="C170" s="1"/>
      <c r="D170" s="1" t="s">
        <v>2719</v>
      </c>
      <c r="E170" s="1" t="s">
        <v>2720</v>
      </c>
      <c r="F170" s="1" t="s">
        <v>2704</v>
      </c>
      <c r="G170" s="1" t="s">
        <v>1949</v>
      </c>
      <c r="H170" s="1" t="s">
        <v>2705</v>
      </c>
      <c r="I170" t="s">
        <v>1951</v>
      </c>
    </row>
    <row r="171" spans="1:9" x14ac:dyDescent="0.25">
      <c r="A171" s="1" t="s">
        <v>379</v>
      </c>
      <c r="B171" s="1" t="s">
        <v>2721</v>
      </c>
      <c r="C171" s="1" t="s">
        <v>2722</v>
      </c>
      <c r="D171" s="1" t="s">
        <v>2723</v>
      </c>
      <c r="E171" s="1" t="s">
        <v>2724</v>
      </c>
      <c r="F171" s="1" t="s">
        <v>2725</v>
      </c>
      <c r="G171" s="1" t="s">
        <v>1949</v>
      </c>
      <c r="H171" s="1" t="s">
        <v>2726</v>
      </c>
      <c r="I171" t="s">
        <v>1951</v>
      </c>
    </row>
    <row r="172" spans="1:9" x14ac:dyDescent="0.25">
      <c r="A172" s="1" t="s">
        <v>381</v>
      </c>
      <c r="B172" s="1" t="s">
        <v>2727</v>
      </c>
      <c r="C172" s="1" t="s">
        <v>2728</v>
      </c>
      <c r="D172" s="1"/>
      <c r="E172" s="1" t="s">
        <v>2729</v>
      </c>
      <c r="F172" s="1" t="s">
        <v>2730</v>
      </c>
      <c r="G172" s="1" t="s">
        <v>2116</v>
      </c>
      <c r="H172" s="1" t="s">
        <v>2731</v>
      </c>
      <c r="I172" t="s">
        <v>1951</v>
      </c>
    </row>
    <row r="173" spans="1:9" x14ac:dyDescent="0.25">
      <c r="A173" s="1" t="s">
        <v>383</v>
      </c>
      <c r="B173" s="1" t="s">
        <v>2732</v>
      </c>
      <c r="C173" s="1" t="s">
        <v>2733</v>
      </c>
      <c r="D173" s="1" t="s">
        <v>2734</v>
      </c>
      <c r="E173" s="1" t="s">
        <v>2735</v>
      </c>
      <c r="F173" s="1" t="s">
        <v>2220</v>
      </c>
      <c r="G173" s="1" t="s">
        <v>1941</v>
      </c>
      <c r="H173" s="1">
        <v>33686</v>
      </c>
      <c r="I173" t="s">
        <v>1942</v>
      </c>
    </row>
    <row r="174" spans="1:9" x14ac:dyDescent="0.25">
      <c r="A174" s="1" t="s">
        <v>385</v>
      </c>
      <c r="B174" s="1" t="s">
        <v>2736</v>
      </c>
      <c r="C174" s="1" t="s">
        <v>2737</v>
      </c>
      <c r="D174" s="1"/>
      <c r="E174" s="1" t="s">
        <v>2738</v>
      </c>
      <c r="F174" s="1" t="s">
        <v>2739</v>
      </c>
      <c r="G174" s="1" t="s">
        <v>1949</v>
      </c>
      <c r="H174" s="1" t="s">
        <v>2412</v>
      </c>
      <c r="I174" t="s">
        <v>1951</v>
      </c>
    </row>
    <row r="175" spans="1:9" x14ac:dyDescent="0.25">
      <c r="A175" s="1" t="s">
        <v>387</v>
      </c>
      <c r="B175" s="1" t="s">
        <v>2740</v>
      </c>
      <c r="C175" s="1" t="s">
        <v>2741</v>
      </c>
      <c r="D175" s="1" t="s">
        <v>2742</v>
      </c>
      <c r="E175" s="1" t="s">
        <v>2743</v>
      </c>
      <c r="F175" s="1" t="s">
        <v>2744</v>
      </c>
      <c r="G175" s="1" t="s">
        <v>1941</v>
      </c>
      <c r="H175" s="1">
        <v>36195</v>
      </c>
      <c r="I175" t="s">
        <v>1951</v>
      </c>
    </row>
    <row r="176" spans="1:9" x14ac:dyDescent="0.25">
      <c r="A176" s="1" t="s">
        <v>389</v>
      </c>
      <c r="B176" s="1" t="s">
        <v>2745</v>
      </c>
      <c r="C176" s="1"/>
      <c r="D176" s="1" t="s">
        <v>2746</v>
      </c>
      <c r="E176" s="1" t="s">
        <v>2747</v>
      </c>
      <c r="F176" s="1" t="s">
        <v>2748</v>
      </c>
      <c r="G176" s="1" t="s">
        <v>1941</v>
      </c>
      <c r="H176" s="1">
        <v>89436</v>
      </c>
      <c r="I176" t="s">
        <v>1942</v>
      </c>
    </row>
    <row r="177" spans="1:9" x14ac:dyDescent="0.25">
      <c r="A177" s="1" t="s">
        <v>391</v>
      </c>
      <c r="B177" s="1" t="s">
        <v>2749</v>
      </c>
      <c r="C177" s="1" t="s">
        <v>2750</v>
      </c>
      <c r="D177" s="1" t="s">
        <v>2751</v>
      </c>
      <c r="E177" s="1" t="s">
        <v>2752</v>
      </c>
      <c r="F177" s="1" t="s">
        <v>2753</v>
      </c>
      <c r="G177" s="1" t="s">
        <v>1941</v>
      </c>
      <c r="H177" s="1">
        <v>31205</v>
      </c>
      <c r="I177" t="s">
        <v>1942</v>
      </c>
    </row>
    <row r="178" spans="1:9" x14ac:dyDescent="0.25">
      <c r="A178" s="1" t="s">
        <v>393</v>
      </c>
      <c r="B178" s="1" t="s">
        <v>2754</v>
      </c>
      <c r="C178" s="1" t="s">
        <v>2755</v>
      </c>
      <c r="D178" s="1" t="s">
        <v>2756</v>
      </c>
      <c r="E178" s="1" t="s">
        <v>2757</v>
      </c>
      <c r="F178" s="1" t="s">
        <v>2758</v>
      </c>
      <c r="G178" s="1" t="s">
        <v>1941</v>
      </c>
      <c r="H178" s="1">
        <v>90605</v>
      </c>
      <c r="I178" t="s">
        <v>1942</v>
      </c>
    </row>
    <row r="179" spans="1:9" x14ac:dyDescent="0.25">
      <c r="A179" s="1" t="s">
        <v>395</v>
      </c>
      <c r="B179" s="1" t="s">
        <v>2759</v>
      </c>
      <c r="C179" s="1" t="s">
        <v>2760</v>
      </c>
      <c r="D179" s="1"/>
      <c r="E179" s="1" t="s">
        <v>2761</v>
      </c>
      <c r="F179" s="1" t="s">
        <v>2762</v>
      </c>
      <c r="G179" s="1" t="s">
        <v>1941</v>
      </c>
      <c r="H179" s="1">
        <v>37605</v>
      </c>
      <c r="I179" t="s">
        <v>1942</v>
      </c>
    </row>
    <row r="180" spans="1:9" x14ac:dyDescent="0.25">
      <c r="A180" s="1" t="s">
        <v>397</v>
      </c>
      <c r="B180" s="1" t="s">
        <v>2763</v>
      </c>
      <c r="C180" s="1" t="s">
        <v>2764</v>
      </c>
      <c r="D180" s="1" t="s">
        <v>2765</v>
      </c>
      <c r="E180" s="1" t="s">
        <v>2766</v>
      </c>
      <c r="F180" s="1" t="s">
        <v>2163</v>
      </c>
      <c r="G180" s="1" t="s">
        <v>1941</v>
      </c>
      <c r="H180" s="1">
        <v>14614</v>
      </c>
      <c r="I180" t="s">
        <v>1951</v>
      </c>
    </row>
    <row r="181" spans="1:9" x14ac:dyDescent="0.25">
      <c r="A181" s="1" t="s">
        <v>399</v>
      </c>
      <c r="B181" s="1" t="s">
        <v>2767</v>
      </c>
      <c r="C181" s="1"/>
      <c r="D181" s="1" t="s">
        <v>2768</v>
      </c>
      <c r="E181" s="1" t="s">
        <v>2769</v>
      </c>
      <c r="F181" s="1" t="s">
        <v>2770</v>
      </c>
      <c r="G181" s="1" t="s">
        <v>1949</v>
      </c>
      <c r="H181" s="1" t="s">
        <v>2771</v>
      </c>
      <c r="I181" t="s">
        <v>1951</v>
      </c>
    </row>
    <row r="182" spans="1:9" x14ac:dyDescent="0.25">
      <c r="A182" s="1" t="s">
        <v>401</v>
      </c>
      <c r="B182" s="1" t="s">
        <v>2772</v>
      </c>
      <c r="C182" s="1" t="s">
        <v>2773</v>
      </c>
      <c r="D182" s="1" t="s">
        <v>2774</v>
      </c>
      <c r="E182" s="1" t="s">
        <v>2775</v>
      </c>
      <c r="F182" s="1" t="s">
        <v>2776</v>
      </c>
      <c r="G182" s="1" t="s">
        <v>1941</v>
      </c>
      <c r="H182" s="1">
        <v>11254</v>
      </c>
      <c r="I182" t="s">
        <v>1951</v>
      </c>
    </row>
    <row r="183" spans="1:9" x14ac:dyDescent="0.25">
      <c r="A183" s="1" t="s">
        <v>2777</v>
      </c>
      <c r="B183" s="1" t="s">
        <v>2778</v>
      </c>
      <c r="C183" s="1" t="s">
        <v>2779</v>
      </c>
      <c r="D183" s="1" t="s">
        <v>2780</v>
      </c>
      <c r="E183" s="1" t="s">
        <v>2781</v>
      </c>
      <c r="F183" s="1" t="s">
        <v>1962</v>
      </c>
      <c r="G183" s="1" t="s">
        <v>1941</v>
      </c>
      <c r="H183" s="1">
        <v>1114</v>
      </c>
      <c r="I183" t="s">
        <v>1951</v>
      </c>
    </row>
    <row r="184" spans="1:9" x14ac:dyDescent="0.25">
      <c r="A184" s="1" t="s">
        <v>403</v>
      </c>
      <c r="B184" s="1" t="s">
        <v>2782</v>
      </c>
      <c r="C184" s="1" t="s">
        <v>2783</v>
      </c>
      <c r="D184" s="1" t="s">
        <v>2784</v>
      </c>
      <c r="E184" s="1" t="s">
        <v>2785</v>
      </c>
      <c r="F184" s="1" t="s">
        <v>2786</v>
      </c>
      <c r="G184" s="1" t="s">
        <v>1941</v>
      </c>
      <c r="H184" s="1">
        <v>22908</v>
      </c>
      <c r="I184" t="s">
        <v>1951</v>
      </c>
    </row>
    <row r="185" spans="1:9" x14ac:dyDescent="0.25">
      <c r="A185" s="1" t="s">
        <v>405</v>
      </c>
      <c r="B185" s="1" t="s">
        <v>2787</v>
      </c>
      <c r="C185" s="1" t="s">
        <v>2788</v>
      </c>
      <c r="D185" s="1" t="s">
        <v>2789</v>
      </c>
      <c r="E185" s="1" t="s">
        <v>2790</v>
      </c>
      <c r="F185" s="1" t="s">
        <v>2791</v>
      </c>
      <c r="G185" s="1" t="s">
        <v>1941</v>
      </c>
      <c r="H185" s="1">
        <v>75044</v>
      </c>
      <c r="I185" t="s">
        <v>1951</v>
      </c>
    </row>
    <row r="186" spans="1:9" x14ac:dyDescent="0.25">
      <c r="A186" s="1" t="s">
        <v>407</v>
      </c>
      <c r="B186" s="1" t="s">
        <v>2792</v>
      </c>
      <c r="C186" s="1" t="s">
        <v>2793</v>
      </c>
      <c r="D186" s="1" t="s">
        <v>2794</v>
      </c>
      <c r="E186" s="1" t="s">
        <v>2795</v>
      </c>
      <c r="F186" s="1" t="s">
        <v>2137</v>
      </c>
      <c r="G186" s="1" t="s">
        <v>1941</v>
      </c>
      <c r="H186" s="1">
        <v>55448</v>
      </c>
      <c r="I186" t="s">
        <v>1951</v>
      </c>
    </row>
    <row r="187" spans="1:9" x14ac:dyDescent="0.25">
      <c r="A187" s="1" t="s">
        <v>409</v>
      </c>
      <c r="B187" s="1" t="s">
        <v>2796</v>
      </c>
      <c r="C187" s="1" t="s">
        <v>2797</v>
      </c>
      <c r="D187" s="1" t="s">
        <v>2798</v>
      </c>
      <c r="E187" s="1" t="s">
        <v>2799</v>
      </c>
      <c r="F187" s="1" t="s">
        <v>2800</v>
      </c>
      <c r="G187" s="1" t="s">
        <v>1941</v>
      </c>
      <c r="H187" s="1">
        <v>48919</v>
      </c>
      <c r="I187" t="s">
        <v>1942</v>
      </c>
    </row>
    <row r="188" spans="1:9" x14ac:dyDescent="0.25">
      <c r="A188" s="1" t="s">
        <v>411</v>
      </c>
      <c r="B188" s="1" t="s">
        <v>2801</v>
      </c>
      <c r="C188" s="1" t="s">
        <v>2802</v>
      </c>
      <c r="D188" s="1" t="s">
        <v>2803</v>
      </c>
      <c r="E188" s="1" t="s">
        <v>2804</v>
      </c>
      <c r="F188" s="1" t="s">
        <v>2110</v>
      </c>
      <c r="G188" s="1" t="s">
        <v>1941</v>
      </c>
      <c r="H188" s="1">
        <v>58207</v>
      </c>
      <c r="I188" t="s">
        <v>1951</v>
      </c>
    </row>
    <row r="189" spans="1:9" x14ac:dyDescent="0.25">
      <c r="A189" s="1" t="s">
        <v>413</v>
      </c>
      <c r="B189" s="1" t="s">
        <v>2805</v>
      </c>
      <c r="C189" s="1" t="s">
        <v>2806</v>
      </c>
      <c r="D189" s="1"/>
      <c r="E189" s="1" t="s">
        <v>2807</v>
      </c>
      <c r="F189" s="1" t="s">
        <v>2501</v>
      </c>
      <c r="G189" s="1" t="s">
        <v>1941</v>
      </c>
      <c r="H189" s="1">
        <v>99522</v>
      </c>
      <c r="I189" t="s">
        <v>1942</v>
      </c>
    </row>
    <row r="190" spans="1:9" x14ac:dyDescent="0.25">
      <c r="A190" s="1" t="s">
        <v>415</v>
      </c>
      <c r="B190" s="1" t="s">
        <v>2808</v>
      </c>
      <c r="C190" s="1" t="s">
        <v>2809</v>
      </c>
      <c r="D190" s="1" t="s">
        <v>2810</v>
      </c>
      <c r="E190" s="1" t="s">
        <v>2811</v>
      </c>
      <c r="F190" s="1" t="s">
        <v>2362</v>
      </c>
      <c r="G190" s="1" t="s">
        <v>1941</v>
      </c>
      <c r="H190" s="1">
        <v>73129</v>
      </c>
      <c r="I190" t="s">
        <v>1942</v>
      </c>
    </row>
    <row r="191" spans="1:9" x14ac:dyDescent="0.25">
      <c r="A191" s="1" t="s">
        <v>417</v>
      </c>
      <c r="B191" s="1" t="s">
        <v>2812</v>
      </c>
      <c r="C191" s="1" t="s">
        <v>2813</v>
      </c>
      <c r="D191" s="1" t="s">
        <v>2814</v>
      </c>
      <c r="E191" s="1" t="s">
        <v>2815</v>
      </c>
      <c r="F191" s="1" t="s">
        <v>2816</v>
      </c>
      <c r="G191" s="1" t="s">
        <v>1941</v>
      </c>
      <c r="H191" s="1">
        <v>74103</v>
      </c>
      <c r="I191" t="s">
        <v>1942</v>
      </c>
    </row>
    <row r="192" spans="1:9" x14ac:dyDescent="0.25">
      <c r="A192" s="1" t="s">
        <v>419</v>
      </c>
      <c r="B192" s="1" t="s">
        <v>2817</v>
      </c>
      <c r="C192" s="1" t="s">
        <v>2818</v>
      </c>
      <c r="D192" s="1" t="s">
        <v>2819</v>
      </c>
      <c r="E192" s="1" t="s">
        <v>2820</v>
      </c>
      <c r="F192" s="1" t="s">
        <v>2821</v>
      </c>
      <c r="G192" s="1" t="s">
        <v>1941</v>
      </c>
      <c r="H192" s="1">
        <v>48211</v>
      </c>
      <c r="I192" t="s">
        <v>1942</v>
      </c>
    </row>
    <row r="193" spans="1:9" x14ac:dyDescent="0.25">
      <c r="A193" s="1" t="s">
        <v>421</v>
      </c>
      <c r="B193" s="1" t="s">
        <v>2822</v>
      </c>
      <c r="C193" s="1" t="s">
        <v>2823</v>
      </c>
      <c r="D193" s="1" t="s">
        <v>2824</v>
      </c>
      <c r="E193" s="1" t="s">
        <v>2825</v>
      </c>
      <c r="F193" s="1" t="s">
        <v>2186</v>
      </c>
      <c r="G193" s="1" t="s">
        <v>1941</v>
      </c>
      <c r="H193" s="1">
        <v>20436</v>
      </c>
      <c r="I193" t="s">
        <v>1942</v>
      </c>
    </row>
    <row r="194" spans="1:9" x14ac:dyDescent="0.25">
      <c r="A194" s="1" t="s">
        <v>423</v>
      </c>
      <c r="B194" s="1" t="s">
        <v>2826</v>
      </c>
      <c r="C194" s="1" t="s">
        <v>2827</v>
      </c>
      <c r="D194" s="1" t="s">
        <v>2828</v>
      </c>
      <c r="E194" s="1" t="s">
        <v>2829</v>
      </c>
      <c r="F194" s="1" t="s">
        <v>2830</v>
      </c>
      <c r="G194" s="1" t="s">
        <v>1949</v>
      </c>
      <c r="H194" s="1" t="s">
        <v>2831</v>
      </c>
      <c r="I194" t="s">
        <v>1942</v>
      </c>
    </row>
    <row r="195" spans="1:9" x14ac:dyDescent="0.25">
      <c r="A195" s="1" t="s">
        <v>425</v>
      </c>
      <c r="B195" s="1" t="s">
        <v>2832</v>
      </c>
      <c r="C195" s="1"/>
      <c r="D195" s="1" t="s">
        <v>2833</v>
      </c>
      <c r="E195" s="1" t="s">
        <v>2834</v>
      </c>
      <c r="F195" s="1" t="s">
        <v>2835</v>
      </c>
      <c r="G195" s="1" t="s">
        <v>1941</v>
      </c>
      <c r="H195" s="1">
        <v>85215</v>
      </c>
      <c r="I195" t="s">
        <v>1951</v>
      </c>
    </row>
    <row r="196" spans="1:9" x14ac:dyDescent="0.25">
      <c r="A196" s="1" t="s">
        <v>427</v>
      </c>
      <c r="B196" s="1" t="s">
        <v>2836</v>
      </c>
      <c r="C196" s="1" t="s">
        <v>2837</v>
      </c>
      <c r="D196" s="1" t="s">
        <v>2838</v>
      </c>
      <c r="E196" s="1" t="s">
        <v>2839</v>
      </c>
      <c r="F196" s="1" t="s">
        <v>2840</v>
      </c>
      <c r="G196" s="1" t="s">
        <v>1941</v>
      </c>
      <c r="H196" s="1">
        <v>44485</v>
      </c>
      <c r="I196" t="s">
        <v>1951</v>
      </c>
    </row>
    <row r="197" spans="1:9" x14ac:dyDescent="0.25">
      <c r="A197" s="1" t="s">
        <v>429</v>
      </c>
      <c r="B197" s="1" t="s">
        <v>2841</v>
      </c>
      <c r="C197" s="1" t="s">
        <v>2842</v>
      </c>
      <c r="D197" s="1" t="s">
        <v>2843</v>
      </c>
      <c r="E197" s="1" t="s">
        <v>2844</v>
      </c>
      <c r="F197" s="1" t="s">
        <v>2845</v>
      </c>
      <c r="G197" s="1" t="s">
        <v>1941</v>
      </c>
      <c r="H197" s="1">
        <v>38150</v>
      </c>
      <c r="I197" t="s">
        <v>1951</v>
      </c>
    </row>
    <row r="198" spans="1:9" x14ac:dyDescent="0.25">
      <c r="A198" s="1" t="s">
        <v>431</v>
      </c>
      <c r="B198" s="1" t="s">
        <v>2846</v>
      </c>
      <c r="C198" s="1" t="s">
        <v>2847</v>
      </c>
      <c r="D198" s="1"/>
      <c r="E198" s="1" t="s">
        <v>2848</v>
      </c>
      <c r="F198" s="1" t="s">
        <v>2186</v>
      </c>
      <c r="G198" s="1" t="s">
        <v>1941</v>
      </c>
      <c r="H198" s="1">
        <v>20535</v>
      </c>
      <c r="I198" t="s">
        <v>1951</v>
      </c>
    </row>
    <row r="199" spans="1:9" x14ac:dyDescent="0.25">
      <c r="A199" s="1" t="s">
        <v>2849</v>
      </c>
      <c r="B199" s="1" t="s">
        <v>2850</v>
      </c>
      <c r="C199" s="1" t="s">
        <v>2851</v>
      </c>
      <c r="D199" s="1" t="s">
        <v>2852</v>
      </c>
      <c r="E199" s="1" t="s">
        <v>2853</v>
      </c>
      <c r="F199" s="1" t="s">
        <v>2854</v>
      </c>
      <c r="G199" s="1" t="s">
        <v>1949</v>
      </c>
      <c r="H199" s="1" t="s">
        <v>2855</v>
      </c>
      <c r="I199" t="s">
        <v>1942</v>
      </c>
    </row>
    <row r="200" spans="1:9" x14ac:dyDescent="0.25">
      <c r="A200" s="1" t="s">
        <v>2856</v>
      </c>
      <c r="B200" s="1" t="s">
        <v>2857</v>
      </c>
      <c r="C200" s="1" t="s">
        <v>2858</v>
      </c>
      <c r="D200" s="1" t="s">
        <v>2859</v>
      </c>
      <c r="E200" s="1" t="s">
        <v>2860</v>
      </c>
      <c r="F200" s="1" t="s">
        <v>2861</v>
      </c>
      <c r="G200" s="1" t="s">
        <v>1941</v>
      </c>
      <c r="H200" s="1">
        <v>33064</v>
      </c>
      <c r="I200" t="s">
        <v>1951</v>
      </c>
    </row>
    <row r="201" spans="1:9" x14ac:dyDescent="0.25">
      <c r="A201" s="1" t="s">
        <v>2862</v>
      </c>
      <c r="B201" s="1" t="s">
        <v>2863</v>
      </c>
      <c r="C201" s="1" t="s">
        <v>2864</v>
      </c>
      <c r="D201" s="1" t="s">
        <v>2865</v>
      </c>
      <c r="E201" s="1" t="s">
        <v>2866</v>
      </c>
      <c r="F201" s="1" t="s">
        <v>2252</v>
      </c>
      <c r="G201" s="1" t="s">
        <v>1941</v>
      </c>
      <c r="H201" s="1">
        <v>60604</v>
      </c>
      <c r="I201" t="s">
        <v>1951</v>
      </c>
    </row>
    <row r="202" spans="1:9" x14ac:dyDescent="0.25">
      <c r="A202" s="1" t="s">
        <v>2867</v>
      </c>
      <c r="B202" s="1" t="s">
        <v>2868</v>
      </c>
      <c r="C202" s="1" t="s">
        <v>2869</v>
      </c>
      <c r="D202" s="1" t="s">
        <v>2870</v>
      </c>
      <c r="E202" s="1" t="s">
        <v>2871</v>
      </c>
      <c r="F202" s="1" t="s">
        <v>2872</v>
      </c>
      <c r="G202" s="1" t="s">
        <v>2116</v>
      </c>
      <c r="H202" s="1" t="s">
        <v>2873</v>
      </c>
      <c r="I202" t="s">
        <v>1951</v>
      </c>
    </row>
    <row r="203" spans="1:9" x14ac:dyDescent="0.25">
      <c r="A203" s="1" t="s">
        <v>433</v>
      </c>
      <c r="B203" s="1" t="s">
        <v>2874</v>
      </c>
      <c r="C203" s="1"/>
      <c r="D203" s="1" t="s">
        <v>2875</v>
      </c>
      <c r="E203" s="1" t="s">
        <v>2876</v>
      </c>
      <c r="F203" s="1" t="s">
        <v>2154</v>
      </c>
      <c r="G203" s="1" t="s">
        <v>1941</v>
      </c>
      <c r="H203" s="1">
        <v>84409</v>
      </c>
      <c r="I203" t="s">
        <v>1951</v>
      </c>
    </row>
    <row r="204" spans="1:9" x14ac:dyDescent="0.25">
      <c r="A204" s="1" t="s">
        <v>435</v>
      </c>
      <c r="B204" s="1" t="s">
        <v>2877</v>
      </c>
      <c r="C204" s="1" t="s">
        <v>2878</v>
      </c>
      <c r="D204" s="1" t="s">
        <v>2879</v>
      </c>
      <c r="E204" s="1" t="s">
        <v>2880</v>
      </c>
      <c r="F204" s="1" t="s">
        <v>2881</v>
      </c>
      <c r="G204" s="1" t="s">
        <v>1941</v>
      </c>
      <c r="H204" s="1">
        <v>12205</v>
      </c>
      <c r="I204" t="s">
        <v>1942</v>
      </c>
    </row>
    <row r="205" spans="1:9" x14ac:dyDescent="0.25">
      <c r="A205" s="1" t="s">
        <v>437</v>
      </c>
      <c r="B205" s="1" t="s">
        <v>2882</v>
      </c>
      <c r="C205" s="1" t="s">
        <v>2883</v>
      </c>
      <c r="D205" s="1" t="s">
        <v>2884</v>
      </c>
      <c r="E205" s="1" t="s">
        <v>2885</v>
      </c>
      <c r="F205" s="1" t="s">
        <v>2886</v>
      </c>
      <c r="G205" s="1" t="s">
        <v>1941</v>
      </c>
      <c r="H205" s="1">
        <v>29305</v>
      </c>
      <c r="I205" t="s">
        <v>1951</v>
      </c>
    </row>
    <row r="206" spans="1:9" x14ac:dyDescent="0.25">
      <c r="A206" s="1" t="s">
        <v>439</v>
      </c>
      <c r="B206" s="1" t="s">
        <v>2887</v>
      </c>
      <c r="C206" s="1"/>
      <c r="D206" s="1" t="s">
        <v>2888</v>
      </c>
      <c r="E206" s="1" t="s">
        <v>2889</v>
      </c>
      <c r="F206" s="1" t="s">
        <v>2890</v>
      </c>
      <c r="G206" s="1" t="s">
        <v>1941</v>
      </c>
      <c r="H206" s="1">
        <v>10310</v>
      </c>
      <c r="I206" t="s">
        <v>1951</v>
      </c>
    </row>
    <row r="207" spans="1:9" x14ac:dyDescent="0.25">
      <c r="A207" s="1" t="s">
        <v>441</v>
      </c>
      <c r="B207" s="1" t="s">
        <v>2891</v>
      </c>
      <c r="C207" s="1"/>
      <c r="D207" s="1" t="s">
        <v>2892</v>
      </c>
      <c r="E207" s="1" t="s">
        <v>2893</v>
      </c>
      <c r="F207" s="1" t="s">
        <v>2186</v>
      </c>
      <c r="G207" s="1" t="s">
        <v>1941</v>
      </c>
      <c r="H207" s="1">
        <v>20337</v>
      </c>
      <c r="I207" t="s">
        <v>1942</v>
      </c>
    </row>
    <row r="208" spans="1:9" x14ac:dyDescent="0.25">
      <c r="A208" s="1" t="s">
        <v>443</v>
      </c>
      <c r="B208" s="1" t="s">
        <v>2894</v>
      </c>
      <c r="C208" s="1" t="s">
        <v>2895</v>
      </c>
      <c r="D208" s="1"/>
      <c r="E208" s="1" t="s">
        <v>2896</v>
      </c>
      <c r="F208" s="1" t="s">
        <v>2300</v>
      </c>
      <c r="G208" s="1" t="s">
        <v>1941</v>
      </c>
      <c r="H208" s="1">
        <v>28225</v>
      </c>
      <c r="I208" t="s">
        <v>1951</v>
      </c>
    </row>
    <row r="209" spans="1:9" x14ac:dyDescent="0.25">
      <c r="A209" s="1" t="s">
        <v>445</v>
      </c>
      <c r="B209" s="1" t="s">
        <v>2897</v>
      </c>
      <c r="C209" s="1" t="s">
        <v>2898</v>
      </c>
      <c r="D209" s="1" t="s">
        <v>2899</v>
      </c>
      <c r="E209" s="1" t="s">
        <v>2900</v>
      </c>
      <c r="F209" s="1" t="s">
        <v>2901</v>
      </c>
      <c r="G209" s="1" t="s">
        <v>1941</v>
      </c>
      <c r="H209" s="1">
        <v>79491</v>
      </c>
      <c r="I209" t="s">
        <v>1942</v>
      </c>
    </row>
    <row r="210" spans="1:9" x14ac:dyDescent="0.25">
      <c r="A210" s="1" t="s">
        <v>447</v>
      </c>
      <c r="B210" s="1" t="s">
        <v>2902</v>
      </c>
      <c r="C210" s="1" t="s">
        <v>2903</v>
      </c>
      <c r="D210" s="1" t="s">
        <v>2904</v>
      </c>
      <c r="E210" s="1" t="s">
        <v>2905</v>
      </c>
      <c r="F210" s="1" t="s">
        <v>2906</v>
      </c>
      <c r="G210" s="1" t="s">
        <v>1949</v>
      </c>
      <c r="H210" s="1" t="s">
        <v>2907</v>
      </c>
      <c r="I210" t="s">
        <v>1942</v>
      </c>
    </row>
    <row r="211" spans="1:9" x14ac:dyDescent="0.25">
      <c r="A211" s="1" t="s">
        <v>449</v>
      </c>
      <c r="B211" s="1" t="s">
        <v>2908</v>
      </c>
      <c r="C211" s="1" t="s">
        <v>2909</v>
      </c>
      <c r="D211" s="1" t="s">
        <v>2910</v>
      </c>
      <c r="E211" s="1" t="s">
        <v>2911</v>
      </c>
      <c r="F211" s="1" t="s">
        <v>2912</v>
      </c>
      <c r="G211" s="1" t="s">
        <v>2116</v>
      </c>
      <c r="H211" s="1" t="s">
        <v>2913</v>
      </c>
      <c r="I211" t="s">
        <v>1951</v>
      </c>
    </row>
    <row r="212" spans="1:9" x14ac:dyDescent="0.25">
      <c r="A212" s="1" t="s">
        <v>451</v>
      </c>
      <c r="B212" s="1" t="s">
        <v>2914</v>
      </c>
      <c r="C212" s="1" t="s">
        <v>2915</v>
      </c>
      <c r="D212" s="1" t="s">
        <v>2916</v>
      </c>
      <c r="E212" s="1" t="s">
        <v>2917</v>
      </c>
      <c r="F212" s="1" t="s">
        <v>2786</v>
      </c>
      <c r="G212" s="1" t="s">
        <v>1941</v>
      </c>
      <c r="H212" s="1">
        <v>22908</v>
      </c>
      <c r="I212" t="s">
        <v>1942</v>
      </c>
    </row>
    <row r="213" spans="1:9" x14ac:dyDescent="0.25">
      <c r="A213" s="1" t="s">
        <v>453</v>
      </c>
      <c r="B213" s="1" t="s">
        <v>2918</v>
      </c>
      <c r="C213" s="1" t="s">
        <v>2919</v>
      </c>
      <c r="D213" s="1"/>
      <c r="E213" s="1" t="s">
        <v>2920</v>
      </c>
      <c r="F213" s="1" t="s">
        <v>2037</v>
      </c>
      <c r="G213" s="1" t="s">
        <v>1941</v>
      </c>
      <c r="H213" s="1">
        <v>10105</v>
      </c>
      <c r="I213" t="s">
        <v>1951</v>
      </c>
    </row>
    <row r="214" spans="1:9" x14ac:dyDescent="0.25">
      <c r="A214" s="1" t="s">
        <v>455</v>
      </c>
      <c r="B214" s="1" t="s">
        <v>2921</v>
      </c>
      <c r="C214" s="1" t="s">
        <v>2922</v>
      </c>
      <c r="D214" s="1" t="s">
        <v>2923</v>
      </c>
      <c r="E214" s="1" t="s">
        <v>2924</v>
      </c>
      <c r="F214" s="1" t="s">
        <v>2643</v>
      </c>
      <c r="G214" s="1" t="s">
        <v>1941</v>
      </c>
      <c r="H214" s="1">
        <v>24009</v>
      </c>
      <c r="I214" t="s">
        <v>1942</v>
      </c>
    </row>
    <row r="215" spans="1:9" x14ac:dyDescent="0.25">
      <c r="A215" s="1" t="s">
        <v>457</v>
      </c>
      <c r="B215" s="1" t="s">
        <v>2925</v>
      </c>
      <c r="C215" s="1" t="s">
        <v>2926</v>
      </c>
      <c r="D215" s="1" t="s">
        <v>2927</v>
      </c>
      <c r="E215" s="1" t="s">
        <v>2928</v>
      </c>
      <c r="F215" s="1" t="s">
        <v>2037</v>
      </c>
      <c r="G215" s="1" t="s">
        <v>1941</v>
      </c>
      <c r="H215" s="1">
        <v>10009</v>
      </c>
      <c r="I215" t="s">
        <v>1951</v>
      </c>
    </row>
    <row r="216" spans="1:9" x14ac:dyDescent="0.25">
      <c r="A216" s="1" t="s">
        <v>459</v>
      </c>
      <c r="B216" s="1" t="s">
        <v>2929</v>
      </c>
      <c r="C216" s="1" t="s">
        <v>2930</v>
      </c>
      <c r="D216" s="1" t="s">
        <v>2931</v>
      </c>
      <c r="E216" s="1" t="s">
        <v>2932</v>
      </c>
      <c r="F216" s="1" t="s">
        <v>2933</v>
      </c>
      <c r="G216" s="1" t="s">
        <v>1949</v>
      </c>
      <c r="H216" s="1" t="s">
        <v>2083</v>
      </c>
      <c r="I216" t="s">
        <v>1951</v>
      </c>
    </row>
    <row r="217" spans="1:9" x14ac:dyDescent="0.25">
      <c r="A217" s="1" t="s">
        <v>461</v>
      </c>
      <c r="B217" s="1" t="s">
        <v>2934</v>
      </c>
      <c r="C217" s="1" t="s">
        <v>2935</v>
      </c>
      <c r="D217" s="1" t="s">
        <v>2936</v>
      </c>
      <c r="E217" s="1" t="s">
        <v>2937</v>
      </c>
      <c r="F217" s="1" t="s">
        <v>2938</v>
      </c>
      <c r="G217" s="1" t="s">
        <v>1941</v>
      </c>
      <c r="H217" s="1">
        <v>84120</v>
      </c>
      <c r="I217" t="s">
        <v>1951</v>
      </c>
    </row>
    <row r="218" spans="1:9" x14ac:dyDescent="0.25">
      <c r="A218" s="1" t="s">
        <v>463</v>
      </c>
      <c r="B218" s="1" t="s">
        <v>2939</v>
      </c>
      <c r="C218" s="1" t="s">
        <v>2940</v>
      </c>
      <c r="D218" s="1" t="s">
        <v>2941</v>
      </c>
      <c r="E218" s="1" t="s">
        <v>2942</v>
      </c>
      <c r="F218" s="1" t="s">
        <v>2211</v>
      </c>
      <c r="G218" s="1" t="s">
        <v>1941</v>
      </c>
      <c r="H218" s="1">
        <v>43635</v>
      </c>
      <c r="I218" t="s">
        <v>1942</v>
      </c>
    </row>
    <row r="219" spans="1:9" x14ac:dyDescent="0.25">
      <c r="A219" s="1" t="s">
        <v>465</v>
      </c>
      <c r="B219" s="1" t="s">
        <v>2943</v>
      </c>
      <c r="C219" s="1" t="s">
        <v>2944</v>
      </c>
      <c r="D219" s="1" t="s">
        <v>2945</v>
      </c>
      <c r="E219" s="1" t="s">
        <v>2946</v>
      </c>
      <c r="F219" s="1" t="s">
        <v>2947</v>
      </c>
      <c r="G219" s="1" t="s">
        <v>1941</v>
      </c>
      <c r="H219" s="1">
        <v>91131</v>
      </c>
      <c r="I219" t="s">
        <v>1951</v>
      </c>
    </row>
    <row r="220" spans="1:9" x14ac:dyDescent="0.25">
      <c r="A220" s="1" t="s">
        <v>467</v>
      </c>
      <c r="B220" s="1" t="s">
        <v>2948</v>
      </c>
      <c r="C220" s="1" t="s">
        <v>2949</v>
      </c>
      <c r="D220" s="1" t="s">
        <v>2950</v>
      </c>
      <c r="E220" s="1" t="s">
        <v>2951</v>
      </c>
      <c r="F220" s="1" t="s">
        <v>2952</v>
      </c>
      <c r="G220" s="1" t="s">
        <v>1949</v>
      </c>
      <c r="H220" s="1" t="s">
        <v>2293</v>
      </c>
      <c r="I220" t="s">
        <v>1942</v>
      </c>
    </row>
    <row r="221" spans="1:9" x14ac:dyDescent="0.25">
      <c r="A221" s="1" t="s">
        <v>469</v>
      </c>
      <c r="B221" s="1" t="s">
        <v>2953</v>
      </c>
      <c r="C221" s="1" t="s">
        <v>2954</v>
      </c>
      <c r="D221" s="1" t="s">
        <v>2955</v>
      </c>
      <c r="E221" s="1" t="s">
        <v>2956</v>
      </c>
      <c r="F221" s="1" t="s">
        <v>2957</v>
      </c>
      <c r="G221" s="1" t="s">
        <v>1941</v>
      </c>
      <c r="H221" s="1">
        <v>64082</v>
      </c>
      <c r="I221" t="s">
        <v>1951</v>
      </c>
    </row>
    <row r="222" spans="1:9" x14ac:dyDescent="0.25">
      <c r="A222" s="1" t="s">
        <v>2958</v>
      </c>
      <c r="B222" s="1" t="s">
        <v>2959</v>
      </c>
      <c r="C222" s="1" t="s">
        <v>2960</v>
      </c>
      <c r="D222" s="1" t="s">
        <v>2961</v>
      </c>
      <c r="E222" s="1" t="s">
        <v>2962</v>
      </c>
      <c r="F222" s="1" t="s">
        <v>2266</v>
      </c>
      <c r="G222" s="1" t="s">
        <v>1941</v>
      </c>
      <c r="H222" s="1">
        <v>76121</v>
      </c>
      <c r="I222" t="s">
        <v>1951</v>
      </c>
    </row>
    <row r="223" spans="1:9" x14ac:dyDescent="0.25">
      <c r="A223" s="1" t="s">
        <v>471</v>
      </c>
      <c r="B223" s="1" t="s">
        <v>2963</v>
      </c>
      <c r="C223" s="1" t="s">
        <v>2964</v>
      </c>
      <c r="D223" s="1" t="s">
        <v>2965</v>
      </c>
      <c r="E223" s="1" t="s">
        <v>2966</v>
      </c>
      <c r="F223" s="1" t="s">
        <v>2967</v>
      </c>
      <c r="G223" s="1" t="s">
        <v>1941</v>
      </c>
      <c r="H223" s="1">
        <v>92619</v>
      </c>
      <c r="I223" t="s">
        <v>1942</v>
      </c>
    </row>
    <row r="224" spans="1:9" x14ac:dyDescent="0.25">
      <c r="A224" s="1" t="s">
        <v>473</v>
      </c>
      <c r="B224" s="1" t="s">
        <v>2968</v>
      </c>
      <c r="C224" s="1" t="s">
        <v>2969</v>
      </c>
      <c r="D224" s="1" t="s">
        <v>2970</v>
      </c>
      <c r="E224" s="1" t="s">
        <v>2971</v>
      </c>
      <c r="F224" s="1" t="s">
        <v>2972</v>
      </c>
      <c r="G224" s="1" t="s">
        <v>1941</v>
      </c>
      <c r="H224" s="1">
        <v>11854</v>
      </c>
      <c r="I224" t="s">
        <v>1951</v>
      </c>
    </row>
    <row r="225" spans="1:9" x14ac:dyDescent="0.25">
      <c r="A225" s="1" t="s">
        <v>475</v>
      </c>
      <c r="B225" s="1" t="s">
        <v>2973</v>
      </c>
      <c r="C225" s="1"/>
      <c r="D225" s="1" t="s">
        <v>2974</v>
      </c>
      <c r="E225" s="1" t="s">
        <v>2975</v>
      </c>
      <c r="F225" s="1" t="s">
        <v>2186</v>
      </c>
      <c r="G225" s="1" t="s">
        <v>1941</v>
      </c>
      <c r="H225" s="1">
        <v>20546</v>
      </c>
      <c r="I225" t="s">
        <v>1942</v>
      </c>
    </row>
    <row r="226" spans="1:9" x14ac:dyDescent="0.25">
      <c r="A226" s="1" t="s">
        <v>477</v>
      </c>
      <c r="B226" s="1" t="s">
        <v>2976</v>
      </c>
      <c r="C226" s="1" t="s">
        <v>2977</v>
      </c>
      <c r="D226" s="1" t="s">
        <v>2978</v>
      </c>
      <c r="E226" s="1" t="s">
        <v>2979</v>
      </c>
      <c r="F226" s="1" t="s">
        <v>2037</v>
      </c>
      <c r="G226" s="1" t="s">
        <v>1941</v>
      </c>
      <c r="H226" s="1">
        <v>10060</v>
      </c>
      <c r="I226" t="s">
        <v>1942</v>
      </c>
    </row>
    <row r="227" spans="1:9" x14ac:dyDescent="0.25">
      <c r="A227" s="1" t="s">
        <v>479</v>
      </c>
      <c r="B227" s="1" t="s">
        <v>2980</v>
      </c>
      <c r="C227" s="1" t="s">
        <v>2981</v>
      </c>
      <c r="D227" s="1" t="s">
        <v>2982</v>
      </c>
      <c r="E227" s="1" t="s">
        <v>2983</v>
      </c>
      <c r="F227" s="1" t="s">
        <v>2292</v>
      </c>
      <c r="G227" s="1" t="s">
        <v>1949</v>
      </c>
      <c r="H227" s="1" t="s">
        <v>2293</v>
      </c>
      <c r="I227" t="s">
        <v>1951</v>
      </c>
    </row>
    <row r="228" spans="1:9" x14ac:dyDescent="0.25">
      <c r="A228" s="1" t="s">
        <v>481</v>
      </c>
      <c r="B228" s="1" t="s">
        <v>2984</v>
      </c>
      <c r="C228" s="1" t="s">
        <v>2985</v>
      </c>
      <c r="D228" s="1" t="s">
        <v>2986</v>
      </c>
      <c r="E228" s="1" t="s">
        <v>2987</v>
      </c>
      <c r="F228" s="1" t="s">
        <v>2988</v>
      </c>
      <c r="G228" s="1" t="s">
        <v>1941</v>
      </c>
      <c r="H228" s="1">
        <v>66276</v>
      </c>
      <c r="I228" t="s">
        <v>1951</v>
      </c>
    </row>
    <row r="229" spans="1:9" x14ac:dyDescent="0.25">
      <c r="A229" s="1" t="s">
        <v>483</v>
      </c>
      <c r="B229" s="1" t="s">
        <v>2989</v>
      </c>
      <c r="C229" s="1" t="s">
        <v>2990</v>
      </c>
      <c r="D229" s="1" t="s">
        <v>2991</v>
      </c>
      <c r="E229" s="1" t="s">
        <v>2992</v>
      </c>
      <c r="F229" s="1" t="s">
        <v>2993</v>
      </c>
      <c r="G229" s="1" t="s">
        <v>2116</v>
      </c>
      <c r="H229" s="1" t="s">
        <v>2994</v>
      </c>
      <c r="I229" t="s">
        <v>1942</v>
      </c>
    </row>
    <row r="230" spans="1:9" x14ac:dyDescent="0.25">
      <c r="A230" s="1" t="s">
        <v>485</v>
      </c>
      <c r="B230" s="1" t="s">
        <v>2995</v>
      </c>
      <c r="C230" s="1" t="s">
        <v>2996</v>
      </c>
      <c r="D230" s="1" t="s">
        <v>2997</v>
      </c>
      <c r="E230" s="1" t="s">
        <v>2998</v>
      </c>
      <c r="F230" s="1" t="s">
        <v>2999</v>
      </c>
      <c r="G230" s="1" t="s">
        <v>1941</v>
      </c>
      <c r="H230" s="1">
        <v>94291</v>
      </c>
      <c r="I230" t="s">
        <v>1951</v>
      </c>
    </row>
    <row r="231" spans="1:9" x14ac:dyDescent="0.25">
      <c r="A231" s="1" t="s">
        <v>487</v>
      </c>
      <c r="B231" s="1" t="s">
        <v>3000</v>
      </c>
      <c r="C231" s="1" t="s">
        <v>3001</v>
      </c>
      <c r="D231" s="1" t="s">
        <v>3002</v>
      </c>
      <c r="E231" s="1" t="s">
        <v>3003</v>
      </c>
      <c r="F231" s="1" t="s">
        <v>3004</v>
      </c>
      <c r="G231" s="1" t="s">
        <v>1941</v>
      </c>
      <c r="H231" s="1">
        <v>18706</v>
      </c>
      <c r="I231" t="s">
        <v>1951</v>
      </c>
    </row>
    <row r="232" spans="1:9" x14ac:dyDescent="0.25">
      <c r="A232" s="1" t="s">
        <v>489</v>
      </c>
      <c r="B232" s="1" t="s">
        <v>3005</v>
      </c>
      <c r="C232" s="1" t="s">
        <v>3006</v>
      </c>
      <c r="D232" s="1" t="s">
        <v>3007</v>
      </c>
      <c r="E232" s="1" t="s">
        <v>3008</v>
      </c>
      <c r="F232" s="1" t="s">
        <v>2694</v>
      </c>
      <c r="G232" s="1" t="s">
        <v>1941</v>
      </c>
      <c r="H232" s="1">
        <v>27499</v>
      </c>
      <c r="I232" t="s">
        <v>1951</v>
      </c>
    </row>
    <row r="233" spans="1:9" x14ac:dyDescent="0.25">
      <c r="A233" s="1" t="s">
        <v>491</v>
      </c>
      <c r="B233" s="1" t="s">
        <v>3009</v>
      </c>
      <c r="C233" s="1"/>
      <c r="D233" s="1" t="s">
        <v>3010</v>
      </c>
      <c r="E233" s="1" t="s">
        <v>3011</v>
      </c>
      <c r="F233" s="1" t="s">
        <v>2256</v>
      </c>
      <c r="G233" s="1" t="s">
        <v>1941</v>
      </c>
      <c r="H233" s="1">
        <v>19725</v>
      </c>
      <c r="I233" t="s">
        <v>1942</v>
      </c>
    </row>
    <row r="234" spans="1:9" x14ac:dyDescent="0.25">
      <c r="A234" s="1" t="s">
        <v>493</v>
      </c>
      <c r="B234" s="1" t="s">
        <v>3012</v>
      </c>
      <c r="C234" s="1" t="s">
        <v>3013</v>
      </c>
      <c r="D234" s="1" t="s">
        <v>3014</v>
      </c>
      <c r="E234" s="1" t="s">
        <v>3015</v>
      </c>
      <c r="F234" s="1" t="s">
        <v>2199</v>
      </c>
      <c r="G234" s="1" t="s">
        <v>2116</v>
      </c>
      <c r="H234" s="1" t="s">
        <v>2200</v>
      </c>
      <c r="I234" t="s">
        <v>1951</v>
      </c>
    </row>
    <row r="235" spans="1:9" x14ac:dyDescent="0.25">
      <c r="A235" s="1" t="s">
        <v>495</v>
      </c>
      <c r="B235" s="1" t="s">
        <v>3016</v>
      </c>
      <c r="C235" s="1" t="s">
        <v>3017</v>
      </c>
      <c r="D235" s="1" t="s">
        <v>3018</v>
      </c>
      <c r="E235" s="1" t="s">
        <v>3019</v>
      </c>
      <c r="F235" s="1" t="s">
        <v>2592</v>
      </c>
      <c r="G235" s="1" t="s">
        <v>1941</v>
      </c>
      <c r="H235" s="1">
        <v>96825</v>
      </c>
      <c r="I235" t="s">
        <v>1951</v>
      </c>
    </row>
    <row r="236" spans="1:9" x14ac:dyDescent="0.25">
      <c r="A236" s="1" t="s">
        <v>497</v>
      </c>
      <c r="B236" s="1" t="s">
        <v>3020</v>
      </c>
      <c r="C236" s="1" t="s">
        <v>3021</v>
      </c>
      <c r="D236" s="1" t="s">
        <v>3022</v>
      </c>
      <c r="E236" s="1" t="s">
        <v>3023</v>
      </c>
      <c r="F236" s="1" t="s">
        <v>2037</v>
      </c>
      <c r="G236" s="1" t="s">
        <v>1941</v>
      </c>
      <c r="H236" s="1">
        <v>10150</v>
      </c>
      <c r="I236" t="s">
        <v>1951</v>
      </c>
    </row>
    <row r="237" spans="1:9" x14ac:dyDescent="0.25">
      <c r="A237" s="1" t="s">
        <v>499</v>
      </c>
      <c r="B237" s="1" t="s">
        <v>3024</v>
      </c>
      <c r="C237" s="1"/>
      <c r="D237" s="1"/>
      <c r="E237" s="1" t="s">
        <v>3025</v>
      </c>
      <c r="F237" s="1" t="s">
        <v>3026</v>
      </c>
      <c r="G237" s="1" t="s">
        <v>1949</v>
      </c>
      <c r="H237" s="1" t="s">
        <v>3027</v>
      </c>
      <c r="I237" t="s">
        <v>1951</v>
      </c>
    </row>
    <row r="238" spans="1:9" x14ac:dyDescent="0.25">
      <c r="A238" s="1" t="s">
        <v>501</v>
      </c>
      <c r="B238" s="1" t="s">
        <v>3028</v>
      </c>
      <c r="C238" s="1" t="s">
        <v>3029</v>
      </c>
      <c r="D238" s="1" t="s">
        <v>3030</v>
      </c>
      <c r="E238" s="1" t="s">
        <v>3031</v>
      </c>
      <c r="F238" s="1" t="s">
        <v>3032</v>
      </c>
      <c r="G238" s="1" t="s">
        <v>1949</v>
      </c>
      <c r="H238" s="1" t="s">
        <v>3033</v>
      </c>
      <c r="I238" t="s">
        <v>1951</v>
      </c>
    </row>
    <row r="239" spans="1:9" x14ac:dyDescent="0.25">
      <c r="A239" s="1" t="s">
        <v>503</v>
      </c>
      <c r="B239" s="1" t="s">
        <v>3034</v>
      </c>
      <c r="C239" s="1"/>
      <c r="D239" s="1" t="s">
        <v>3035</v>
      </c>
      <c r="E239" s="1" t="s">
        <v>3036</v>
      </c>
      <c r="F239" s="1" t="s">
        <v>3037</v>
      </c>
      <c r="G239" s="1" t="s">
        <v>1941</v>
      </c>
      <c r="H239" s="1">
        <v>45218</v>
      </c>
      <c r="I239" t="s">
        <v>1942</v>
      </c>
    </row>
    <row r="240" spans="1:9" x14ac:dyDescent="0.25">
      <c r="A240" s="1" t="s">
        <v>505</v>
      </c>
      <c r="B240" s="1" t="s">
        <v>3038</v>
      </c>
      <c r="C240" s="1" t="s">
        <v>3039</v>
      </c>
      <c r="D240" s="1" t="s">
        <v>3040</v>
      </c>
      <c r="E240" s="1" t="s">
        <v>3041</v>
      </c>
      <c r="F240" s="1" t="s">
        <v>2320</v>
      </c>
      <c r="G240" s="1" t="s">
        <v>1941</v>
      </c>
      <c r="H240" s="1">
        <v>48670</v>
      </c>
      <c r="I240" t="s">
        <v>1942</v>
      </c>
    </row>
    <row r="241" spans="1:9" x14ac:dyDescent="0.25">
      <c r="A241" s="1" t="s">
        <v>507</v>
      </c>
      <c r="B241" s="1" t="s">
        <v>3042</v>
      </c>
      <c r="C241" s="1" t="s">
        <v>3043</v>
      </c>
      <c r="D241" s="1" t="s">
        <v>3044</v>
      </c>
      <c r="E241" s="1" t="s">
        <v>3045</v>
      </c>
      <c r="F241" s="1" t="s">
        <v>3046</v>
      </c>
      <c r="G241" s="1" t="s">
        <v>1941</v>
      </c>
      <c r="H241" s="1">
        <v>82007</v>
      </c>
      <c r="I241" t="s">
        <v>1951</v>
      </c>
    </row>
    <row r="242" spans="1:9" x14ac:dyDescent="0.25">
      <c r="A242" s="1" t="s">
        <v>509</v>
      </c>
      <c r="B242" s="1" t="s">
        <v>3047</v>
      </c>
      <c r="C242" s="1"/>
      <c r="D242" s="1"/>
      <c r="E242" s="1" t="s">
        <v>3048</v>
      </c>
      <c r="F242" s="1" t="s">
        <v>3049</v>
      </c>
      <c r="G242" s="1" t="s">
        <v>1941</v>
      </c>
      <c r="H242" s="1">
        <v>31119</v>
      </c>
      <c r="I242" t="s">
        <v>1942</v>
      </c>
    </row>
    <row r="243" spans="1:9" x14ac:dyDescent="0.25">
      <c r="A243" s="1" t="s">
        <v>511</v>
      </c>
      <c r="B243" s="1" t="s">
        <v>3050</v>
      </c>
      <c r="C243" s="1"/>
      <c r="D243" s="1" t="s">
        <v>3051</v>
      </c>
      <c r="E243" s="1" t="s">
        <v>3052</v>
      </c>
      <c r="F243" s="1" t="s">
        <v>3053</v>
      </c>
      <c r="G243" s="1" t="s">
        <v>1941</v>
      </c>
      <c r="H243" s="1">
        <v>30096</v>
      </c>
      <c r="I243" t="s">
        <v>1951</v>
      </c>
    </row>
    <row r="244" spans="1:9" x14ac:dyDescent="0.25">
      <c r="A244" s="1" t="s">
        <v>513</v>
      </c>
      <c r="B244" s="1" t="s">
        <v>3054</v>
      </c>
      <c r="C244" s="1" t="s">
        <v>3055</v>
      </c>
      <c r="D244" s="1" t="s">
        <v>3056</v>
      </c>
      <c r="E244" s="1" t="s">
        <v>3057</v>
      </c>
      <c r="F244" s="1" t="s">
        <v>2999</v>
      </c>
      <c r="G244" s="1" t="s">
        <v>1941</v>
      </c>
      <c r="H244" s="1">
        <v>94250</v>
      </c>
      <c r="I244" t="s">
        <v>1942</v>
      </c>
    </row>
    <row r="245" spans="1:9" x14ac:dyDescent="0.25">
      <c r="A245" s="1" t="s">
        <v>515</v>
      </c>
      <c r="B245" s="1" t="s">
        <v>3058</v>
      </c>
      <c r="C245" s="1" t="s">
        <v>3059</v>
      </c>
      <c r="D245" s="1" t="s">
        <v>3060</v>
      </c>
      <c r="E245" s="1" t="s">
        <v>3061</v>
      </c>
      <c r="F245" s="1" t="s">
        <v>2220</v>
      </c>
      <c r="G245" s="1" t="s">
        <v>1941</v>
      </c>
      <c r="H245" s="1">
        <v>33661</v>
      </c>
      <c r="I245" t="s">
        <v>1942</v>
      </c>
    </row>
    <row r="246" spans="1:9" x14ac:dyDescent="0.25">
      <c r="A246" s="1" t="s">
        <v>517</v>
      </c>
      <c r="B246" s="1" t="s">
        <v>3062</v>
      </c>
      <c r="C246" s="1" t="s">
        <v>3063</v>
      </c>
      <c r="D246" s="1" t="s">
        <v>3064</v>
      </c>
      <c r="E246" s="1" t="s">
        <v>3065</v>
      </c>
      <c r="F246" s="1" t="s">
        <v>2592</v>
      </c>
      <c r="G246" s="1" t="s">
        <v>1941</v>
      </c>
      <c r="H246" s="1">
        <v>96805</v>
      </c>
      <c r="I246" t="s">
        <v>1951</v>
      </c>
    </row>
    <row r="247" spans="1:9" x14ac:dyDescent="0.25">
      <c r="A247" s="1" t="s">
        <v>519</v>
      </c>
      <c r="B247" s="1" t="s">
        <v>3066</v>
      </c>
      <c r="C247" s="1" t="s">
        <v>3067</v>
      </c>
      <c r="D247" s="1" t="s">
        <v>3068</v>
      </c>
      <c r="E247" s="1" t="s">
        <v>3069</v>
      </c>
      <c r="F247" s="1" t="s">
        <v>3070</v>
      </c>
      <c r="G247" s="1" t="s">
        <v>1941</v>
      </c>
      <c r="H247" s="1">
        <v>70820</v>
      </c>
      <c r="I247" t="s">
        <v>1942</v>
      </c>
    </row>
    <row r="248" spans="1:9" x14ac:dyDescent="0.25">
      <c r="A248" s="1" t="s">
        <v>521</v>
      </c>
      <c r="B248" s="1" t="s">
        <v>3071</v>
      </c>
      <c r="C248" s="1" t="s">
        <v>3072</v>
      </c>
      <c r="D248" s="1" t="s">
        <v>3073</v>
      </c>
      <c r="E248" s="1" t="s">
        <v>3074</v>
      </c>
      <c r="F248" s="1" t="s">
        <v>3075</v>
      </c>
      <c r="G248" s="1" t="s">
        <v>2116</v>
      </c>
      <c r="H248" s="1" t="s">
        <v>3076</v>
      </c>
      <c r="I248" t="s">
        <v>1951</v>
      </c>
    </row>
    <row r="249" spans="1:9" x14ac:dyDescent="0.25">
      <c r="A249" s="1" t="s">
        <v>523</v>
      </c>
      <c r="B249" s="1" t="s">
        <v>3077</v>
      </c>
      <c r="C249" s="1"/>
      <c r="D249" s="1" t="s">
        <v>3078</v>
      </c>
      <c r="E249" s="1" t="s">
        <v>3079</v>
      </c>
      <c r="F249" s="1" t="s">
        <v>3080</v>
      </c>
      <c r="G249" s="1" t="s">
        <v>1949</v>
      </c>
      <c r="H249" s="1" t="s">
        <v>3081</v>
      </c>
      <c r="I249" t="s">
        <v>1942</v>
      </c>
    </row>
    <row r="250" spans="1:9" x14ac:dyDescent="0.25">
      <c r="A250" s="1" t="s">
        <v>525</v>
      </c>
      <c r="B250" s="1" t="s">
        <v>3082</v>
      </c>
      <c r="C250" s="1" t="s">
        <v>3083</v>
      </c>
      <c r="D250" s="1" t="s">
        <v>3084</v>
      </c>
      <c r="E250" s="1" t="s">
        <v>3085</v>
      </c>
      <c r="F250" s="1" t="s">
        <v>2137</v>
      </c>
      <c r="G250" s="1" t="s">
        <v>1941</v>
      </c>
      <c r="H250" s="1">
        <v>55458</v>
      </c>
      <c r="I250" t="s">
        <v>1942</v>
      </c>
    </row>
    <row r="251" spans="1:9" x14ac:dyDescent="0.25">
      <c r="A251" s="1" t="s">
        <v>3086</v>
      </c>
      <c r="B251" s="1" t="s">
        <v>3087</v>
      </c>
      <c r="C251" s="1"/>
      <c r="D251" s="1" t="s">
        <v>3088</v>
      </c>
      <c r="E251" s="1" t="s">
        <v>3089</v>
      </c>
      <c r="F251" s="1" t="s">
        <v>3090</v>
      </c>
      <c r="G251" s="1" t="s">
        <v>1941</v>
      </c>
      <c r="H251" s="1">
        <v>94159</v>
      </c>
      <c r="I251" t="s">
        <v>1951</v>
      </c>
    </row>
    <row r="252" spans="1:9" x14ac:dyDescent="0.25">
      <c r="A252" s="1" t="s">
        <v>529</v>
      </c>
      <c r="B252" s="1" t="s">
        <v>3091</v>
      </c>
      <c r="C252" s="1" t="s">
        <v>3092</v>
      </c>
      <c r="D252" s="1" t="s">
        <v>3093</v>
      </c>
      <c r="E252" s="1" t="s">
        <v>3094</v>
      </c>
      <c r="F252" s="1" t="s">
        <v>2300</v>
      </c>
      <c r="G252" s="1" t="s">
        <v>1941</v>
      </c>
      <c r="H252" s="1">
        <v>28225</v>
      </c>
      <c r="I252" t="s">
        <v>1942</v>
      </c>
    </row>
    <row r="253" spans="1:9" x14ac:dyDescent="0.25">
      <c r="A253" s="1" t="s">
        <v>531</v>
      </c>
      <c r="B253" s="1" t="s">
        <v>3095</v>
      </c>
      <c r="C253" s="1" t="s">
        <v>3096</v>
      </c>
      <c r="D253" s="1" t="s">
        <v>3097</v>
      </c>
      <c r="E253" s="1" t="s">
        <v>3098</v>
      </c>
      <c r="F253" s="1" t="s">
        <v>3099</v>
      </c>
      <c r="G253" s="1" t="s">
        <v>1941</v>
      </c>
      <c r="H253" s="1">
        <v>85099</v>
      </c>
      <c r="I253" t="s">
        <v>1942</v>
      </c>
    </row>
    <row r="254" spans="1:9" x14ac:dyDescent="0.25">
      <c r="A254" s="1" t="s">
        <v>533</v>
      </c>
      <c r="B254" s="1" t="s">
        <v>3100</v>
      </c>
      <c r="C254" s="1"/>
      <c r="D254" s="1" t="s">
        <v>3101</v>
      </c>
      <c r="E254" s="1" t="s">
        <v>3102</v>
      </c>
      <c r="F254" s="1" t="s">
        <v>2099</v>
      </c>
      <c r="G254" s="1" t="s">
        <v>1941</v>
      </c>
      <c r="H254" s="1">
        <v>11407</v>
      </c>
      <c r="I254" t="s">
        <v>1951</v>
      </c>
    </row>
    <row r="255" spans="1:9" x14ac:dyDescent="0.25">
      <c r="A255" s="1" t="s">
        <v>535</v>
      </c>
      <c r="B255" s="1" t="s">
        <v>3103</v>
      </c>
      <c r="C255" s="1" t="s">
        <v>3104</v>
      </c>
      <c r="D255" s="1" t="s">
        <v>3105</v>
      </c>
      <c r="E255" s="1" t="s">
        <v>3106</v>
      </c>
      <c r="F255" s="1" t="s">
        <v>3107</v>
      </c>
      <c r="G255" s="1" t="s">
        <v>1941</v>
      </c>
      <c r="H255" s="1">
        <v>61825</v>
      </c>
      <c r="I255" t="s">
        <v>1951</v>
      </c>
    </row>
    <row r="256" spans="1:9" x14ac:dyDescent="0.25">
      <c r="A256" s="1" t="s">
        <v>537</v>
      </c>
      <c r="B256" s="1" t="s">
        <v>3108</v>
      </c>
      <c r="C256" s="1" t="s">
        <v>3109</v>
      </c>
      <c r="D256" s="1"/>
      <c r="E256" s="1" t="s">
        <v>3110</v>
      </c>
      <c r="F256" s="1" t="s">
        <v>3111</v>
      </c>
      <c r="G256" s="1" t="s">
        <v>2116</v>
      </c>
      <c r="H256" s="1" t="s">
        <v>3112</v>
      </c>
      <c r="I256" t="s">
        <v>1951</v>
      </c>
    </row>
    <row r="257" spans="1:9" x14ac:dyDescent="0.25">
      <c r="A257" s="1" t="s">
        <v>539</v>
      </c>
      <c r="B257" s="1" t="s">
        <v>3113</v>
      </c>
      <c r="C257" s="1" t="s">
        <v>3114</v>
      </c>
      <c r="D257" s="1" t="s">
        <v>3115</v>
      </c>
      <c r="E257" s="1" t="s">
        <v>3116</v>
      </c>
      <c r="F257" s="1" t="s">
        <v>2140</v>
      </c>
      <c r="G257" s="1" t="s">
        <v>1941</v>
      </c>
      <c r="H257" s="1">
        <v>85715</v>
      </c>
      <c r="I257" t="s">
        <v>1951</v>
      </c>
    </row>
    <row r="258" spans="1:9" x14ac:dyDescent="0.25">
      <c r="A258" s="1" t="s">
        <v>527</v>
      </c>
      <c r="B258" s="1" t="s">
        <v>3117</v>
      </c>
      <c r="C258" s="1" t="s">
        <v>3118</v>
      </c>
      <c r="D258" s="1" t="s">
        <v>3119</v>
      </c>
      <c r="E258" s="1" t="s">
        <v>3120</v>
      </c>
      <c r="F258" s="1" t="s">
        <v>3121</v>
      </c>
      <c r="G258" s="1" t="s">
        <v>1941</v>
      </c>
      <c r="H258" s="1">
        <v>53205</v>
      </c>
      <c r="I258" t="s">
        <v>1942</v>
      </c>
    </row>
    <row r="259" spans="1:9" x14ac:dyDescent="0.25">
      <c r="A259" s="1" t="s">
        <v>542</v>
      </c>
      <c r="B259" s="1" t="s">
        <v>3122</v>
      </c>
      <c r="C259" s="1" t="s">
        <v>3123</v>
      </c>
      <c r="D259" s="1" t="s">
        <v>3124</v>
      </c>
      <c r="E259" s="1" t="s">
        <v>3125</v>
      </c>
      <c r="F259" s="1" t="s">
        <v>2861</v>
      </c>
      <c r="G259" s="1" t="s">
        <v>1941</v>
      </c>
      <c r="H259" s="1">
        <v>33064</v>
      </c>
      <c r="I259" t="s">
        <v>1942</v>
      </c>
    </row>
    <row r="260" spans="1:9" x14ac:dyDescent="0.25">
      <c r="A260" s="1" t="s">
        <v>545</v>
      </c>
      <c r="B260" s="1" t="s">
        <v>3126</v>
      </c>
      <c r="C260" s="1" t="s">
        <v>3127</v>
      </c>
      <c r="D260" s="1" t="s">
        <v>3128</v>
      </c>
      <c r="E260" s="1" t="s">
        <v>3129</v>
      </c>
      <c r="F260" s="1" t="s">
        <v>2758</v>
      </c>
      <c r="G260" s="1" t="s">
        <v>1941</v>
      </c>
      <c r="H260" s="1">
        <v>90610</v>
      </c>
      <c r="I260" t="s">
        <v>1951</v>
      </c>
    </row>
    <row r="261" spans="1:9" x14ac:dyDescent="0.25">
      <c r="A261" s="1" t="s">
        <v>547</v>
      </c>
      <c r="B261" s="1" t="s">
        <v>3130</v>
      </c>
      <c r="C261" s="1" t="s">
        <v>3131</v>
      </c>
      <c r="D261" s="1" t="s">
        <v>3132</v>
      </c>
      <c r="E261" s="1" t="s">
        <v>3133</v>
      </c>
      <c r="F261" s="1" t="s">
        <v>3134</v>
      </c>
      <c r="G261" s="1" t="s">
        <v>2116</v>
      </c>
      <c r="H261" s="1" t="s">
        <v>3135</v>
      </c>
      <c r="I261" t="s">
        <v>1951</v>
      </c>
    </row>
    <row r="262" spans="1:9" x14ac:dyDescent="0.25">
      <c r="A262" s="1" t="s">
        <v>549</v>
      </c>
      <c r="B262" s="1" t="s">
        <v>3136</v>
      </c>
      <c r="C262" s="1" t="s">
        <v>3137</v>
      </c>
      <c r="D262" s="1"/>
      <c r="E262" s="1" t="s">
        <v>3138</v>
      </c>
      <c r="F262" s="1" t="s">
        <v>2013</v>
      </c>
      <c r="G262" s="1" t="s">
        <v>1941</v>
      </c>
      <c r="H262" s="1">
        <v>63180</v>
      </c>
      <c r="I262" t="s">
        <v>1942</v>
      </c>
    </row>
    <row r="263" spans="1:9" x14ac:dyDescent="0.25">
      <c r="A263" s="1" t="s">
        <v>551</v>
      </c>
      <c r="B263" s="1" t="s">
        <v>3139</v>
      </c>
      <c r="C263" s="1" t="s">
        <v>3140</v>
      </c>
      <c r="D263" s="1" t="s">
        <v>3141</v>
      </c>
      <c r="E263" s="1" t="s">
        <v>3142</v>
      </c>
      <c r="F263" s="1" t="s">
        <v>3143</v>
      </c>
      <c r="G263" s="1" t="s">
        <v>1941</v>
      </c>
      <c r="H263" s="1">
        <v>16522</v>
      </c>
      <c r="I263" t="s">
        <v>1942</v>
      </c>
    </row>
    <row r="264" spans="1:9" x14ac:dyDescent="0.25">
      <c r="A264" s="1" t="s">
        <v>553</v>
      </c>
      <c r="B264" s="1" t="s">
        <v>3144</v>
      </c>
      <c r="C264" s="1" t="s">
        <v>3145</v>
      </c>
      <c r="D264" s="1" t="s">
        <v>3146</v>
      </c>
      <c r="E264" s="1" t="s">
        <v>3147</v>
      </c>
      <c r="F264" s="1" t="s">
        <v>3148</v>
      </c>
      <c r="G264" s="1" t="s">
        <v>1941</v>
      </c>
      <c r="H264" s="1">
        <v>98464</v>
      </c>
      <c r="I264" t="s">
        <v>1951</v>
      </c>
    </row>
    <row r="265" spans="1:9" x14ac:dyDescent="0.25">
      <c r="A265" s="1" t="s">
        <v>555</v>
      </c>
      <c r="B265" s="1" t="s">
        <v>3149</v>
      </c>
      <c r="C265" s="1"/>
      <c r="D265" s="1" t="s">
        <v>3150</v>
      </c>
      <c r="E265" s="1" t="s">
        <v>3151</v>
      </c>
      <c r="F265" s="1" t="s">
        <v>2004</v>
      </c>
      <c r="G265" s="1" t="s">
        <v>1941</v>
      </c>
      <c r="H265" s="1">
        <v>23277</v>
      </c>
      <c r="I265" t="s">
        <v>1951</v>
      </c>
    </row>
    <row r="266" spans="1:9" x14ac:dyDescent="0.25">
      <c r="A266" s="1" t="s">
        <v>557</v>
      </c>
      <c r="B266" s="1" t="s">
        <v>3152</v>
      </c>
      <c r="C266" s="1"/>
      <c r="D266" s="1" t="s">
        <v>3153</v>
      </c>
      <c r="E266" s="1" t="s">
        <v>3154</v>
      </c>
      <c r="F266" s="1" t="s">
        <v>3155</v>
      </c>
      <c r="G266" s="1" t="s">
        <v>1949</v>
      </c>
      <c r="H266" s="1" t="s">
        <v>2545</v>
      </c>
      <c r="I266" t="s">
        <v>1942</v>
      </c>
    </row>
    <row r="267" spans="1:9" x14ac:dyDescent="0.25">
      <c r="A267" s="1" t="s">
        <v>559</v>
      </c>
      <c r="B267" s="1" t="s">
        <v>3156</v>
      </c>
      <c r="C267" s="1" t="s">
        <v>3157</v>
      </c>
      <c r="D267" s="1" t="s">
        <v>3158</v>
      </c>
      <c r="E267" s="1" t="s">
        <v>3159</v>
      </c>
      <c r="F267" s="1" t="s">
        <v>2127</v>
      </c>
      <c r="G267" s="1" t="s">
        <v>1941</v>
      </c>
      <c r="H267" s="1">
        <v>72204</v>
      </c>
      <c r="I267" t="s">
        <v>1942</v>
      </c>
    </row>
    <row r="268" spans="1:9" x14ac:dyDescent="0.25">
      <c r="A268" s="1" t="s">
        <v>561</v>
      </c>
      <c r="B268" s="1" t="s">
        <v>3160</v>
      </c>
      <c r="C268" s="1" t="s">
        <v>3161</v>
      </c>
      <c r="D268" s="1" t="s">
        <v>3162</v>
      </c>
      <c r="E268" s="1" t="s">
        <v>3163</v>
      </c>
      <c r="F268" s="1" t="s">
        <v>3164</v>
      </c>
      <c r="G268" s="1" t="s">
        <v>2116</v>
      </c>
      <c r="H268" s="1" t="s">
        <v>3165</v>
      </c>
      <c r="I268" t="s">
        <v>1951</v>
      </c>
    </row>
    <row r="269" spans="1:9" x14ac:dyDescent="0.25">
      <c r="A269" s="1" t="s">
        <v>563</v>
      </c>
      <c r="B269" s="1" t="s">
        <v>3166</v>
      </c>
      <c r="C269" s="1" t="s">
        <v>3167</v>
      </c>
      <c r="D269" s="1" t="s">
        <v>3168</v>
      </c>
      <c r="E269" s="1" t="s">
        <v>3169</v>
      </c>
      <c r="F269" s="1" t="s">
        <v>2748</v>
      </c>
      <c r="G269" s="1" t="s">
        <v>1941</v>
      </c>
      <c r="H269" s="1">
        <v>89436</v>
      </c>
      <c r="I269" t="s">
        <v>1942</v>
      </c>
    </row>
    <row r="270" spans="1:9" x14ac:dyDescent="0.25">
      <c r="A270" s="1" t="s">
        <v>3170</v>
      </c>
      <c r="B270" s="1" t="s">
        <v>3171</v>
      </c>
      <c r="C270" s="1"/>
      <c r="D270" s="1" t="s">
        <v>3172</v>
      </c>
      <c r="E270" s="1" t="s">
        <v>3173</v>
      </c>
      <c r="F270" s="1" t="s">
        <v>3174</v>
      </c>
      <c r="G270" s="1" t="s">
        <v>1941</v>
      </c>
      <c r="H270" s="1">
        <v>77806</v>
      </c>
      <c r="I270" t="s">
        <v>1942</v>
      </c>
    </row>
    <row r="271" spans="1:9" x14ac:dyDescent="0.25">
      <c r="A271" s="1" t="s">
        <v>566</v>
      </c>
      <c r="B271" s="1" t="s">
        <v>3175</v>
      </c>
      <c r="C271" s="1" t="s">
        <v>3176</v>
      </c>
      <c r="D271" s="1" t="s">
        <v>3177</v>
      </c>
      <c r="E271" s="1" t="s">
        <v>3178</v>
      </c>
      <c r="F271" s="1" t="s">
        <v>3179</v>
      </c>
      <c r="G271" s="1" t="s">
        <v>1941</v>
      </c>
      <c r="H271" s="1">
        <v>76210</v>
      </c>
      <c r="I271" t="s">
        <v>1951</v>
      </c>
    </row>
    <row r="272" spans="1:9" x14ac:dyDescent="0.25">
      <c r="A272" s="1" t="s">
        <v>568</v>
      </c>
      <c r="B272" s="1" t="s">
        <v>3180</v>
      </c>
      <c r="C272" s="1"/>
      <c r="D272" s="1"/>
      <c r="E272" s="1" t="s">
        <v>3181</v>
      </c>
      <c r="F272" s="1" t="s">
        <v>3182</v>
      </c>
      <c r="G272" s="1" t="s">
        <v>1949</v>
      </c>
      <c r="H272" s="1" t="s">
        <v>3183</v>
      </c>
      <c r="I272" t="s">
        <v>1942</v>
      </c>
    </row>
    <row r="273" spans="1:9" x14ac:dyDescent="0.25">
      <c r="A273" s="1" t="s">
        <v>570</v>
      </c>
      <c r="B273" s="1" t="s">
        <v>3184</v>
      </c>
      <c r="C273" s="1" t="s">
        <v>3185</v>
      </c>
      <c r="D273" s="1" t="s">
        <v>3186</v>
      </c>
      <c r="E273" s="1" t="s">
        <v>3187</v>
      </c>
      <c r="F273" s="1" t="s">
        <v>3188</v>
      </c>
      <c r="G273" s="1" t="s">
        <v>1941</v>
      </c>
      <c r="H273" s="1">
        <v>27635</v>
      </c>
      <c r="I273" t="s">
        <v>1942</v>
      </c>
    </row>
    <row r="274" spans="1:9" x14ac:dyDescent="0.25">
      <c r="A274" s="1" t="s">
        <v>572</v>
      </c>
      <c r="B274" s="1" t="s">
        <v>3189</v>
      </c>
      <c r="C274" s="1" t="s">
        <v>3190</v>
      </c>
      <c r="D274" s="1" t="s">
        <v>3191</v>
      </c>
      <c r="E274" s="1" t="s">
        <v>3192</v>
      </c>
      <c r="F274" s="1" t="s">
        <v>3193</v>
      </c>
      <c r="G274" s="1" t="s">
        <v>1949</v>
      </c>
      <c r="H274" s="1" t="s">
        <v>3194</v>
      </c>
      <c r="I274" t="s">
        <v>1942</v>
      </c>
    </row>
    <row r="275" spans="1:9" x14ac:dyDescent="0.25">
      <c r="A275" s="1" t="s">
        <v>574</v>
      </c>
      <c r="B275" s="1" t="s">
        <v>3195</v>
      </c>
      <c r="C275" s="1" t="s">
        <v>3196</v>
      </c>
      <c r="D275" s="1" t="s">
        <v>3197</v>
      </c>
      <c r="E275" s="1" t="s">
        <v>3198</v>
      </c>
      <c r="F275" s="1" t="s">
        <v>2037</v>
      </c>
      <c r="G275" s="1" t="s">
        <v>1941</v>
      </c>
      <c r="H275" s="1">
        <v>10105</v>
      </c>
      <c r="I275" t="s">
        <v>1951</v>
      </c>
    </row>
    <row r="276" spans="1:9" x14ac:dyDescent="0.25">
      <c r="A276" s="1" t="s">
        <v>576</v>
      </c>
      <c r="B276" s="1" t="s">
        <v>3199</v>
      </c>
      <c r="C276" s="1" t="s">
        <v>3200</v>
      </c>
      <c r="D276" s="1" t="s">
        <v>3201</v>
      </c>
      <c r="E276" s="1" t="s">
        <v>3202</v>
      </c>
      <c r="F276" s="1" t="s">
        <v>2525</v>
      </c>
      <c r="G276" s="1" t="s">
        <v>1941</v>
      </c>
      <c r="H276" s="1">
        <v>6905</v>
      </c>
      <c r="I276" t="s">
        <v>1951</v>
      </c>
    </row>
    <row r="277" spans="1:9" x14ac:dyDescent="0.25">
      <c r="A277" s="1" t="s">
        <v>578</v>
      </c>
      <c r="B277" s="1" t="s">
        <v>3203</v>
      </c>
      <c r="C277" s="1" t="s">
        <v>3204</v>
      </c>
      <c r="D277" s="1" t="s">
        <v>3205</v>
      </c>
      <c r="E277" s="1" t="s">
        <v>3206</v>
      </c>
      <c r="F277" s="1" t="s">
        <v>2211</v>
      </c>
      <c r="G277" s="1" t="s">
        <v>1941</v>
      </c>
      <c r="H277" s="1">
        <v>43666</v>
      </c>
      <c r="I277" t="s">
        <v>1951</v>
      </c>
    </row>
    <row r="278" spans="1:9" x14ac:dyDescent="0.25">
      <c r="A278" s="1" t="s">
        <v>580</v>
      </c>
      <c r="B278" s="1" t="s">
        <v>3207</v>
      </c>
      <c r="C278" s="1" t="s">
        <v>3208</v>
      </c>
      <c r="D278" s="1" t="s">
        <v>3209</v>
      </c>
      <c r="E278" s="1" t="s">
        <v>3210</v>
      </c>
      <c r="F278" s="1" t="s">
        <v>3211</v>
      </c>
      <c r="G278" s="1" t="s">
        <v>1949</v>
      </c>
      <c r="H278" s="1" t="s">
        <v>3212</v>
      </c>
      <c r="I278" t="s">
        <v>1942</v>
      </c>
    </row>
    <row r="279" spans="1:9" x14ac:dyDescent="0.25">
      <c r="A279" s="1" t="s">
        <v>582</v>
      </c>
      <c r="B279" s="1" t="s">
        <v>3213</v>
      </c>
      <c r="C279" s="1" t="s">
        <v>3214</v>
      </c>
      <c r="D279" s="1" t="s">
        <v>3215</v>
      </c>
      <c r="E279" s="1" t="s">
        <v>3216</v>
      </c>
      <c r="F279" s="1" t="s">
        <v>3217</v>
      </c>
      <c r="G279" s="1" t="s">
        <v>1941</v>
      </c>
      <c r="H279" s="1">
        <v>65211</v>
      </c>
      <c r="I279" t="s">
        <v>1951</v>
      </c>
    </row>
    <row r="280" spans="1:9" x14ac:dyDescent="0.25">
      <c r="A280" s="1" t="s">
        <v>584</v>
      </c>
      <c r="B280" s="1" t="s">
        <v>3218</v>
      </c>
      <c r="C280" s="1" t="s">
        <v>3219</v>
      </c>
      <c r="D280" s="1" t="s">
        <v>3220</v>
      </c>
      <c r="E280" s="1" t="s">
        <v>3221</v>
      </c>
      <c r="F280" s="1" t="s">
        <v>2238</v>
      </c>
      <c r="G280" s="1" t="s">
        <v>1941</v>
      </c>
      <c r="H280" s="1">
        <v>46852</v>
      </c>
      <c r="I280" t="s">
        <v>1942</v>
      </c>
    </row>
    <row r="281" spans="1:9" x14ac:dyDescent="0.25">
      <c r="A281" s="1" t="s">
        <v>586</v>
      </c>
      <c r="B281" s="1" t="s">
        <v>3222</v>
      </c>
      <c r="C281" s="1" t="s">
        <v>3223</v>
      </c>
      <c r="D281" s="1" t="s">
        <v>3224</v>
      </c>
      <c r="E281" s="1" t="s">
        <v>3225</v>
      </c>
      <c r="F281" s="1" t="s">
        <v>2013</v>
      </c>
      <c r="G281" s="1" t="s">
        <v>1941</v>
      </c>
      <c r="H281" s="1">
        <v>63143</v>
      </c>
      <c r="I281" t="s">
        <v>1942</v>
      </c>
    </row>
    <row r="282" spans="1:9" x14ac:dyDescent="0.25">
      <c r="A282" s="1" t="s">
        <v>588</v>
      </c>
      <c r="B282" s="1" t="s">
        <v>3226</v>
      </c>
      <c r="C282" s="1"/>
      <c r="D282" s="1" t="s">
        <v>3227</v>
      </c>
      <c r="E282" s="1" t="s">
        <v>3228</v>
      </c>
      <c r="F282" s="1" t="s">
        <v>2022</v>
      </c>
      <c r="G282" s="1" t="s">
        <v>1941</v>
      </c>
      <c r="H282" s="1">
        <v>97211</v>
      </c>
      <c r="I282" t="s">
        <v>1942</v>
      </c>
    </row>
    <row r="283" spans="1:9" x14ac:dyDescent="0.25">
      <c r="A283" s="1" t="s">
        <v>590</v>
      </c>
      <c r="B283" s="1" t="s">
        <v>3229</v>
      </c>
      <c r="C283" s="1" t="s">
        <v>3230</v>
      </c>
      <c r="D283" s="1" t="s">
        <v>3231</v>
      </c>
      <c r="E283" s="1" t="s">
        <v>3232</v>
      </c>
      <c r="F283" s="1" t="s">
        <v>3233</v>
      </c>
      <c r="G283" s="1" t="s">
        <v>1941</v>
      </c>
      <c r="H283" s="1">
        <v>80305</v>
      </c>
      <c r="I283" t="s">
        <v>1942</v>
      </c>
    </row>
    <row r="284" spans="1:9" x14ac:dyDescent="0.25">
      <c r="A284" s="1" t="s">
        <v>592</v>
      </c>
      <c r="B284" s="1" t="s">
        <v>3234</v>
      </c>
      <c r="C284" s="1" t="s">
        <v>3235</v>
      </c>
      <c r="D284" s="1" t="s">
        <v>3236</v>
      </c>
      <c r="E284" s="1" t="s">
        <v>3237</v>
      </c>
      <c r="F284" s="1" t="s">
        <v>3238</v>
      </c>
      <c r="G284" s="1" t="s">
        <v>2116</v>
      </c>
      <c r="H284" s="1" t="s">
        <v>3239</v>
      </c>
      <c r="I284" t="s">
        <v>1951</v>
      </c>
    </row>
    <row r="285" spans="1:9" x14ac:dyDescent="0.25">
      <c r="A285" s="1" t="s">
        <v>594</v>
      </c>
      <c r="B285" s="1" t="s">
        <v>3240</v>
      </c>
      <c r="C285" s="1" t="s">
        <v>3241</v>
      </c>
      <c r="D285" s="1" t="s">
        <v>3242</v>
      </c>
      <c r="E285" s="1" t="s">
        <v>3243</v>
      </c>
      <c r="F285" s="1" t="s">
        <v>3134</v>
      </c>
      <c r="G285" s="1" t="s">
        <v>2116</v>
      </c>
      <c r="H285" s="1" t="s">
        <v>3135</v>
      </c>
      <c r="I285" t="s">
        <v>1942</v>
      </c>
    </row>
    <row r="286" spans="1:9" x14ac:dyDescent="0.25">
      <c r="A286" s="1" t="s">
        <v>596</v>
      </c>
      <c r="B286" s="1" t="s">
        <v>3244</v>
      </c>
      <c r="C286" s="1"/>
      <c r="D286" s="1" t="s">
        <v>3245</v>
      </c>
      <c r="E286" s="1" t="s">
        <v>3246</v>
      </c>
      <c r="F286" s="1" t="s">
        <v>3247</v>
      </c>
      <c r="G286" s="1" t="s">
        <v>1941</v>
      </c>
      <c r="H286" s="1">
        <v>40298</v>
      </c>
      <c r="I286" t="s">
        <v>1951</v>
      </c>
    </row>
    <row r="287" spans="1:9" x14ac:dyDescent="0.25">
      <c r="A287" s="1" t="s">
        <v>598</v>
      </c>
      <c r="B287" s="1" t="s">
        <v>3248</v>
      </c>
      <c r="C287" s="1"/>
      <c r="D287" s="1" t="s">
        <v>3249</v>
      </c>
      <c r="E287" s="1" t="s">
        <v>3250</v>
      </c>
      <c r="F287" s="1" t="s">
        <v>2350</v>
      </c>
      <c r="G287" s="1" t="s">
        <v>1941</v>
      </c>
      <c r="H287" s="1">
        <v>14276</v>
      </c>
      <c r="I287" t="s">
        <v>1951</v>
      </c>
    </row>
    <row r="288" spans="1:9" x14ac:dyDescent="0.25">
      <c r="A288" s="1" t="s">
        <v>600</v>
      </c>
      <c r="B288" s="1" t="s">
        <v>3251</v>
      </c>
      <c r="C288" s="1" t="s">
        <v>3252</v>
      </c>
      <c r="D288" s="1"/>
      <c r="E288" s="1" t="s">
        <v>3253</v>
      </c>
      <c r="F288" s="1" t="s">
        <v>3254</v>
      </c>
      <c r="G288" s="1" t="s">
        <v>1941</v>
      </c>
      <c r="H288" s="1">
        <v>44710</v>
      </c>
      <c r="I288" t="s">
        <v>1942</v>
      </c>
    </row>
    <row r="289" spans="1:9" x14ac:dyDescent="0.25">
      <c r="A289" s="1" t="s">
        <v>602</v>
      </c>
      <c r="B289" s="1" t="s">
        <v>3255</v>
      </c>
      <c r="C289" s="1" t="s">
        <v>3256</v>
      </c>
      <c r="D289" s="1" t="s">
        <v>3257</v>
      </c>
      <c r="E289" s="1" t="s">
        <v>3258</v>
      </c>
      <c r="F289" s="1" t="s">
        <v>2158</v>
      </c>
      <c r="G289" s="1" t="s">
        <v>1941</v>
      </c>
      <c r="H289" s="1">
        <v>2114</v>
      </c>
      <c r="I289" t="s">
        <v>1951</v>
      </c>
    </row>
    <row r="290" spans="1:9" x14ac:dyDescent="0.25">
      <c r="A290" s="1" t="s">
        <v>604</v>
      </c>
      <c r="B290" s="1" t="s">
        <v>3259</v>
      </c>
      <c r="C290" s="1"/>
      <c r="D290" s="1" t="s">
        <v>3260</v>
      </c>
      <c r="E290" s="1" t="s">
        <v>3261</v>
      </c>
      <c r="F290" s="1" t="s">
        <v>3262</v>
      </c>
      <c r="G290" s="1" t="s">
        <v>1949</v>
      </c>
      <c r="H290" s="1" t="s">
        <v>3263</v>
      </c>
      <c r="I290" t="s">
        <v>1942</v>
      </c>
    </row>
    <row r="291" spans="1:9" x14ac:dyDescent="0.25">
      <c r="A291" s="1" t="s">
        <v>606</v>
      </c>
      <c r="B291" s="1" t="s">
        <v>3264</v>
      </c>
      <c r="C291" s="1"/>
      <c r="D291" s="1"/>
      <c r="E291" s="1" t="s">
        <v>3265</v>
      </c>
      <c r="F291" s="1" t="s">
        <v>3266</v>
      </c>
      <c r="G291" s="1" t="s">
        <v>1941</v>
      </c>
      <c r="H291" s="1">
        <v>24515</v>
      </c>
      <c r="I291" t="s">
        <v>1942</v>
      </c>
    </row>
    <row r="292" spans="1:9" x14ac:dyDescent="0.25">
      <c r="A292" s="1" t="s">
        <v>608</v>
      </c>
      <c r="B292" s="1" t="s">
        <v>3267</v>
      </c>
      <c r="C292" s="1" t="s">
        <v>3268</v>
      </c>
      <c r="D292" s="1" t="s">
        <v>3269</v>
      </c>
      <c r="E292" s="1" t="s">
        <v>3270</v>
      </c>
      <c r="F292" s="1" t="s">
        <v>1986</v>
      </c>
      <c r="G292" s="1" t="s">
        <v>1941</v>
      </c>
      <c r="H292" s="1">
        <v>90071</v>
      </c>
      <c r="I292" t="s">
        <v>1951</v>
      </c>
    </row>
    <row r="293" spans="1:9" x14ac:dyDescent="0.25">
      <c r="A293" s="1" t="s">
        <v>610</v>
      </c>
      <c r="B293" s="1" t="s">
        <v>3271</v>
      </c>
      <c r="C293" s="1"/>
      <c r="D293" s="1"/>
      <c r="E293" s="1" t="s">
        <v>3272</v>
      </c>
      <c r="F293" s="1" t="s">
        <v>2535</v>
      </c>
      <c r="G293" s="1" t="s">
        <v>1949</v>
      </c>
      <c r="H293" s="1" t="s">
        <v>2536</v>
      </c>
      <c r="I293" t="s">
        <v>1951</v>
      </c>
    </row>
    <row r="294" spans="1:9" x14ac:dyDescent="0.25">
      <c r="A294" s="1" t="s">
        <v>612</v>
      </c>
      <c r="B294" s="1" t="s">
        <v>3273</v>
      </c>
      <c r="C294" s="1" t="s">
        <v>3274</v>
      </c>
      <c r="D294" s="1"/>
      <c r="E294" s="1" t="s">
        <v>3275</v>
      </c>
      <c r="F294" s="1" t="s">
        <v>2172</v>
      </c>
      <c r="G294" s="1" t="s">
        <v>1941</v>
      </c>
      <c r="H294" s="1">
        <v>35236</v>
      </c>
      <c r="I294" t="s">
        <v>1951</v>
      </c>
    </row>
    <row r="295" spans="1:9" x14ac:dyDescent="0.25">
      <c r="A295" s="1" t="s">
        <v>614</v>
      </c>
      <c r="B295" s="1" t="s">
        <v>3276</v>
      </c>
      <c r="C295" s="1" t="s">
        <v>3277</v>
      </c>
      <c r="D295" s="1" t="s">
        <v>3278</v>
      </c>
      <c r="E295" s="1" t="s">
        <v>3279</v>
      </c>
      <c r="F295" s="1" t="s">
        <v>2699</v>
      </c>
      <c r="G295" s="1" t="s">
        <v>1941</v>
      </c>
      <c r="H295" s="1">
        <v>22309</v>
      </c>
      <c r="I295" t="s">
        <v>1951</v>
      </c>
    </row>
    <row r="296" spans="1:9" x14ac:dyDescent="0.25">
      <c r="A296" s="1" t="s">
        <v>616</v>
      </c>
      <c r="B296" s="1" t="s">
        <v>3280</v>
      </c>
      <c r="C296" s="1"/>
      <c r="D296" s="1" t="s">
        <v>3281</v>
      </c>
      <c r="E296" s="1" t="s">
        <v>3282</v>
      </c>
      <c r="F296" s="1" t="s">
        <v>3283</v>
      </c>
      <c r="G296" s="1" t="s">
        <v>1941</v>
      </c>
      <c r="H296" s="1">
        <v>6816</v>
      </c>
      <c r="I296" t="s">
        <v>1951</v>
      </c>
    </row>
    <row r="297" spans="1:9" x14ac:dyDescent="0.25">
      <c r="A297" s="1" t="s">
        <v>618</v>
      </c>
      <c r="B297" s="1" t="s">
        <v>3284</v>
      </c>
      <c r="C297" s="1"/>
      <c r="D297" s="1"/>
      <c r="E297" s="1" t="s">
        <v>3285</v>
      </c>
      <c r="F297" s="1" t="s">
        <v>2881</v>
      </c>
      <c r="G297" s="1" t="s">
        <v>1941</v>
      </c>
      <c r="H297" s="1">
        <v>12205</v>
      </c>
      <c r="I297" t="s">
        <v>1951</v>
      </c>
    </row>
    <row r="298" spans="1:9" x14ac:dyDescent="0.25">
      <c r="A298" s="1" t="s">
        <v>620</v>
      </c>
      <c r="B298" s="1" t="s">
        <v>3286</v>
      </c>
      <c r="C298" s="1" t="s">
        <v>3287</v>
      </c>
      <c r="D298" s="1" t="s">
        <v>3288</v>
      </c>
      <c r="E298" s="1" t="s">
        <v>3289</v>
      </c>
      <c r="F298" s="1" t="s">
        <v>2247</v>
      </c>
      <c r="G298" s="1" t="s">
        <v>1941</v>
      </c>
      <c r="H298" s="1">
        <v>34108</v>
      </c>
      <c r="I298" t="s">
        <v>1942</v>
      </c>
    </row>
    <row r="299" spans="1:9" x14ac:dyDescent="0.25">
      <c r="A299" s="1" t="s">
        <v>622</v>
      </c>
      <c r="B299" s="1" t="s">
        <v>3290</v>
      </c>
      <c r="C299" s="1" t="s">
        <v>3291</v>
      </c>
      <c r="D299" s="1" t="s">
        <v>3292</v>
      </c>
      <c r="E299" s="1" t="s">
        <v>3293</v>
      </c>
      <c r="F299" s="1" t="s">
        <v>3294</v>
      </c>
      <c r="G299" s="1" t="s">
        <v>1941</v>
      </c>
      <c r="H299" s="1">
        <v>33141</v>
      </c>
      <c r="I299" t="s">
        <v>1942</v>
      </c>
    </row>
    <row r="300" spans="1:9" x14ac:dyDescent="0.25">
      <c r="A300" s="1" t="s">
        <v>624</v>
      </c>
      <c r="B300" s="1" t="s">
        <v>3295</v>
      </c>
      <c r="C300" s="1" t="s">
        <v>3296</v>
      </c>
      <c r="D300" s="1" t="s">
        <v>3297</v>
      </c>
      <c r="E300" s="1" t="s">
        <v>3298</v>
      </c>
      <c r="F300" s="1" t="s">
        <v>3049</v>
      </c>
      <c r="G300" s="1" t="s">
        <v>1941</v>
      </c>
      <c r="H300" s="1">
        <v>30358</v>
      </c>
      <c r="I300" t="s">
        <v>1942</v>
      </c>
    </row>
    <row r="301" spans="1:9" x14ac:dyDescent="0.25">
      <c r="A301" s="1" t="s">
        <v>626</v>
      </c>
      <c r="B301" s="1" t="s">
        <v>3299</v>
      </c>
      <c r="C301" s="1" t="s">
        <v>3300</v>
      </c>
      <c r="D301" s="1" t="s">
        <v>3301</v>
      </c>
      <c r="E301" s="1" t="s">
        <v>3302</v>
      </c>
      <c r="F301" s="1" t="s">
        <v>3303</v>
      </c>
      <c r="G301" s="1" t="s">
        <v>1941</v>
      </c>
      <c r="H301" s="1">
        <v>78405</v>
      </c>
      <c r="I301" t="s">
        <v>1942</v>
      </c>
    </row>
    <row r="302" spans="1:9" x14ac:dyDescent="0.25">
      <c r="A302" s="1" t="s">
        <v>628</v>
      </c>
      <c r="B302" s="1" t="s">
        <v>3304</v>
      </c>
      <c r="C302" s="1" t="s">
        <v>3305</v>
      </c>
      <c r="D302" s="1" t="s">
        <v>3306</v>
      </c>
      <c r="E302" s="1" t="s">
        <v>3307</v>
      </c>
      <c r="F302" s="1" t="s">
        <v>2592</v>
      </c>
      <c r="G302" s="1" t="s">
        <v>1941</v>
      </c>
      <c r="H302" s="1">
        <v>96835</v>
      </c>
      <c r="I302" t="s">
        <v>1942</v>
      </c>
    </row>
    <row r="303" spans="1:9" x14ac:dyDescent="0.25">
      <c r="A303" s="1" t="s">
        <v>630</v>
      </c>
      <c r="B303" s="1" t="s">
        <v>3308</v>
      </c>
      <c r="C303" s="1" t="s">
        <v>3309</v>
      </c>
      <c r="D303" s="1" t="s">
        <v>3310</v>
      </c>
      <c r="E303" s="1" t="s">
        <v>3311</v>
      </c>
      <c r="F303" s="1" t="s">
        <v>2387</v>
      </c>
      <c r="G303" s="1" t="s">
        <v>1941</v>
      </c>
      <c r="H303" s="1">
        <v>78737</v>
      </c>
      <c r="I303" t="s">
        <v>1942</v>
      </c>
    </row>
    <row r="304" spans="1:9" x14ac:dyDescent="0.25">
      <c r="A304" s="1" t="s">
        <v>632</v>
      </c>
      <c r="B304" s="1" t="s">
        <v>3312</v>
      </c>
      <c r="C304" s="1" t="s">
        <v>3313</v>
      </c>
      <c r="D304" s="1" t="s">
        <v>3314</v>
      </c>
      <c r="E304" s="1" t="s">
        <v>3315</v>
      </c>
      <c r="F304" s="1" t="s">
        <v>3316</v>
      </c>
      <c r="G304" s="1" t="s">
        <v>1941</v>
      </c>
      <c r="H304" s="1">
        <v>21290</v>
      </c>
      <c r="I304" t="s">
        <v>1951</v>
      </c>
    </row>
    <row r="305" spans="1:9" x14ac:dyDescent="0.25">
      <c r="A305" s="1" t="s">
        <v>634</v>
      </c>
      <c r="B305" s="1" t="s">
        <v>3317</v>
      </c>
      <c r="C305" s="1" t="s">
        <v>3318</v>
      </c>
      <c r="D305" s="1"/>
      <c r="E305" s="1" t="s">
        <v>3319</v>
      </c>
      <c r="F305" s="1" t="s">
        <v>3320</v>
      </c>
      <c r="G305" s="1" t="s">
        <v>1941</v>
      </c>
      <c r="H305" s="1">
        <v>40596</v>
      </c>
      <c r="I305" t="s">
        <v>1942</v>
      </c>
    </row>
    <row r="306" spans="1:9" x14ac:dyDescent="0.25">
      <c r="A306" s="1" t="s">
        <v>3321</v>
      </c>
      <c r="B306" s="1" t="s">
        <v>3322</v>
      </c>
      <c r="C306" s="1" t="s">
        <v>3323</v>
      </c>
      <c r="D306" s="1"/>
      <c r="E306" s="1" t="s">
        <v>3324</v>
      </c>
      <c r="F306" s="1" t="s">
        <v>3325</v>
      </c>
      <c r="G306" s="1" t="s">
        <v>1941</v>
      </c>
      <c r="H306" s="1">
        <v>60435</v>
      </c>
      <c r="I306" t="s">
        <v>1942</v>
      </c>
    </row>
    <row r="307" spans="1:9" x14ac:dyDescent="0.25">
      <c r="A307" s="1" t="s">
        <v>638</v>
      </c>
      <c r="B307" s="1" t="s">
        <v>3326</v>
      </c>
      <c r="C307" s="1" t="s">
        <v>3327</v>
      </c>
      <c r="D307" s="1" t="s">
        <v>3328</v>
      </c>
      <c r="E307" s="1" t="s">
        <v>3329</v>
      </c>
      <c r="F307" s="1" t="s">
        <v>3330</v>
      </c>
      <c r="G307" s="1" t="s">
        <v>2116</v>
      </c>
      <c r="H307" s="1" t="s">
        <v>3331</v>
      </c>
      <c r="I307" t="s">
        <v>1951</v>
      </c>
    </row>
    <row r="308" spans="1:9" x14ac:dyDescent="0.25">
      <c r="A308" s="1" t="s">
        <v>640</v>
      </c>
      <c r="B308" s="1" t="s">
        <v>3332</v>
      </c>
      <c r="C308" s="1" t="s">
        <v>3333</v>
      </c>
      <c r="D308" s="1" t="s">
        <v>3334</v>
      </c>
      <c r="E308" s="1" t="s">
        <v>3335</v>
      </c>
      <c r="F308" s="1" t="s">
        <v>3336</v>
      </c>
      <c r="G308" s="1" t="s">
        <v>1941</v>
      </c>
      <c r="H308" s="1">
        <v>68505</v>
      </c>
      <c r="I308" t="s">
        <v>1951</v>
      </c>
    </row>
    <row r="309" spans="1:9" x14ac:dyDescent="0.25">
      <c r="A309" s="1" t="s">
        <v>642</v>
      </c>
      <c r="B309" s="1" t="s">
        <v>3337</v>
      </c>
      <c r="C309" s="1" t="s">
        <v>3338</v>
      </c>
      <c r="D309" s="1" t="s">
        <v>3339</v>
      </c>
      <c r="E309" s="1" t="s">
        <v>3340</v>
      </c>
      <c r="F309" s="1" t="s">
        <v>3037</v>
      </c>
      <c r="G309" s="1" t="s">
        <v>1941</v>
      </c>
      <c r="H309" s="1">
        <v>45254</v>
      </c>
      <c r="I309" t="s">
        <v>1942</v>
      </c>
    </row>
    <row r="310" spans="1:9" x14ac:dyDescent="0.25">
      <c r="A310" s="1" t="s">
        <v>644</v>
      </c>
      <c r="B310" s="1" t="s">
        <v>3341</v>
      </c>
      <c r="C310" s="1" t="s">
        <v>3342</v>
      </c>
      <c r="D310" s="1"/>
      <c r="E310" s="1" t="s">
        <v>3343</v>
      </c>
      <c r="F310" s="1" t="s">
        <v>3134</v>
      </c>
      <c r="G310" s="1" t="s">
        <v>2116</v>
      </c>
      <c r="H310" s="1" t="s">
        <v>3135</v>
      </c>
      <c r="I310" t="s">
        <v>1951</v>
      </c>
    </row>
    <row r="311" spans="1:9" x14ac:dyDescent="0.25">
      <c r="A311" s="1" t="s">
        <v>646</v>
      </c>
      <c r="B311" s="1" t="s">
        <v>3344</v>
      </c>
      <c r="C311" s="1" t="s">
        <v>3345</v>
      </c>
      <c r="D311" s="1" t="s">
        <v>3346</v>
      </c>
      <c r="E311" s="1" t="s">
        <v>3347</v>
      </c>
      <c r="F311" s="1" t="s">
        <v>3348</v>
      </c>
      <c r="G311" s="1" t="s">
        <v>1941</v>
      </c>
      <c r="H311" s="1">
        <v>6127</v>
      </c>
      <c r="I311" t="s">
        <v>1942</v>
      </c>
    </row>
    <row r="312" spans="1:9" x14ac:dyDescent="0.25">
      <c r="A312" s="1" t="s">
        <v>648</v>
      </c>
      <c r="B312" s="1" t="s">
        <v>3349</v>
      </c>
      <c r="C312" s="1" t="s">
        <v>3350</v>
      </c>
      <c r="D312" s="1" t="s">
        <v>3351</v>
      </c>
      <c r="E312" s="1" t="s">
        <v>3352</v>
      </c>
      <c r="F312" s="1" t="s">
        <v>2309</v>
      </c>
      <c r="G312" s="1" t="s">
        <v>1949</v>
      </c>
      <c r="H312" s="1" t="s">
        <v>2310</v>
      </c>
      <c r="I312" t="s">
        <v>1951</v>
      </c>
    </row>
    <row r="313" spans="1:9" x14ac:dyDescent="0.25">
      <c r="A313" s="1" t="s">
        <v>636</v>
      </c>
      <c r="B313" s="1" t="s">
        <v>3353</v>
      </c>
      <c r="C313" s="1" t="s">
        <v>3354</v>
      </c>
      <c r="D313" s="1" t="s">
        <v>3355</v>
      </c>
      <c r="E313" s="1" t="s">
        <v>3356</v>
      </c>
      <c r="F313" s="1" t="s">
        <v>2300</v>
      </c>
      <c r="G313" s="1" t="s">
        <v>1941</v>
      </c>
      <c r="H313" s="1">
        <v>28299</v>
      </c>
      <c r="I313" t="s">
        <v>1942</v>
      </c>
    </row>
    <row r="314" spans="1:9" x14ac:dyDescent="0.25">
      <c r="A314" s="1" t="s">
        <v>651</v>
      </c>
      <c r="B314" s="1" t="s">
        <v>3357</v>
      </c>
      <c r="C314" s="1" t="s">
        <v>3358</v>
      </c>
      <c r="D314" s="1" t="s">
        <v>3359</v>
      </c>
      <c r="E314" s="1" t="s">
        <v>3360</v>
      </c>
      <c r="F314" s="1" t="s">
        <v>2699</v>
      </c>
      <c r="G314" s="1" t="s">
        <v>1941</v>
      </c>
      <c r="H314" s="1">
        <v>71307</v>
      </c>
      <c r="I314" t="s">
        <v>1942</v>
      </c>
    </row>
    <row r="315" spans="1:9" x14ac:dyDescent="0.25">
      <c r="A315" s="1" t="s">
        <v>653</v>
      </c>
      <c r="B315" s="1" t="s">
        <v>3361</v>
      </c>
      <c r="C315" s="1" t="s">
        <v>3362</v>
      </c>
      <c r="D315" s="1" t="s">
        <v>3363</v>
      </c>
      <c r="E315" s="1" t="s">
        <v>3364</v>
      </c>
      <c r="F315" s="1" t="s">
        <v>3365</v>
      </c>
      <c r="G315" s="1" t="s">
        <v>2116</v>
      </c>
      <c r="H315" s="1" t="s">
        <v>3366</v>
      </c>
      <c r="I315" t="s">
        <v>1942</v>
      </c>
    </row>
    <row r="316" spans="1:9" x14ac:dyDescent="0.25">
      <c r="A316" s="1" t="s">
        <v>655</v>
      </c>
      <c r="B316" s="1" t="s">
        <v>3367</v>
      </c>
      <c r="C316" s="1"/>
      <c r="D316" s="1" t="s">
        <v>3368</v>
      </c>
      <c r="E316" s="1" t="s">
        <v>3369</v>
      </c>
      <c r="F316" s="1" t="s">
        <v>3370</v>
      </c>
      <c r="G316" s="1" t="s">
        <v>1941</v>
      </c>
      <c r="H316" s="1">
        <v>89115</v>
      </c>
      <c r="I316" t="s">
        <v>1951</v>
      </c>
    </row>
    <row r="317" spans="1:9" x14ac:dyDescent="0.25">
      <c r="A317" s="1" t="s">
        <v>657</v>
      </c>
      <c r="B317" s="1" t="s">
        <v>3371</v>
      </c>
      <c r="C317" s="1" t="s">
        <v>3372</v>
      </c>
      <c r="D317" s="1" t="s">
        <v>3373</v>
      </c>
      <c r="E317" s="1" t="s">
        <v>3374</v>
      </c>
      <c r="F317" s="1" t="s">
        <v>2647</v>
      </c>
      <c r="G317" s="1" t="s">
        <v>1941</v>
      </c>
      <c r="H317" s="1">
        <v>50369</v>
      </c>
      <c r="I317" t="s">
        <v>1942</v>
      </c>
    </row>
    <row r="318" spans="1:9" x14ac:dyDescent="0.25">
      <c r="A318" s="1" t="s">
        <v>659</v>
      </c>
      <c r="B318" s="1" t="s">
        <v>3375</v>
      </c>
      <c r="C318" s="1" t="s">
        <v>3376</v>
      </c>
      <c r="D318" s="1" t="s">
        <v>3377</v>
      </c>
      <c r="E318" s="1" t="s">
        <v>3378</v>
      </c>
      <c r="F318" s="1" t="s">
        <v>2600</v>
      </c>
      <c r="G318" s="1" t="s">
        <v>1949</v>
      </c>
      <c r="H318" s="1" t="s">
        <v>2545</v>
      </c>
      <c r="I318" t="s">
        <v>1951</v>
      </c>
    </row>
    <row r="319" spans="1:9" x14ac:dyDescent="0.25">
      <c r="A319" s="1" t="s">
        <v>661</v>
      </c>
      <c r="B319" s="1" t="s">
        <v>3379</v>
      </c>
      <c r="C319" s="1" t="s">
        <v>3380</v>
      </c>
      <c r="D319" s="1" t="s">
        <v>3381</v>
      </c>
      <c r="E319" s="1" t="s">
        <v>3382</v>
      </c>
      <c r="F319" s="1" t="s">
        <v>3383</v>
      </c>
      <c r="G319" s="1" t="s">
        <v>1941</v>
      </c>
      <c r="H319" s="1">
        <v>44315</v>
      </c>
      <c r="I319" t="s">
        <v>1951</v>
      </c>
    </row>
    <row r="320" spans="1:9" x14ac:dyDescent="0.25">
      <c r="A320" s="1" t="s">
        <v>663</v>
      </c>
      <c r="B320" s="1" t="s">
        <v>3384</v>
      </c>
      <c r="C320" s="1" t="s">
        <v>3385</v>
      </c>
      <c r="D320" s="1" t="s">
        <v>3386</v>
      </c>
      <c r="E320" s="1" t="s">
        <v>3387</v>
      </c>
      <c r="F320" s="1" t="s">
        <v>3388</v>
      </c>
      <c r="G320" s="1" t="s">
        <v>1941</v>
      </c>
      <c r="H320" s="1">
        <v>33405</v>
      </c>
      <c r="I320" t="s">
        <v>1942</v>
      </c>
    </row>
    <row r="321" spans="1:9" x14ac:dyDescent="0.25">
      <c r="A321" s="1" t="s">
        <v>665</v>
      </c>
      <c r="B321" s="1" t="s">
        <v>3389</v>
      </c>
      <c r="C321" s="1" t="s">
        <v>3390</v>
      </c>
      <c r="D321" s="1"/>
      <c r="E321" s="1" t="s">
        <v>3391</v>
      </c>
      <c r="F321" s="1" t="s">
        <v>2355</v>
      </c>
      <c r="G321" s="1" t="s">
        <v>1941</v>
      </c>
      <c r="H321" s="1">
        <v>93715</v>
      </c>
      <c r="I321" t="s">
        <v>1942</v>
      </c>
    </row>
    <row r="322" spans="1:9" x14ac:dyDescent="0.25">
      <c r="A322" s="1" t="s">
        <v>3392</v>
      </c>
      <c r="B322" s="1" t="s">
        <v>3393</v>
      </c>
      <c r="C322" s="1" t="s">
        <v>3394</v>
      </c>
      <c r="D322" s="1" t="s">
        <v>3395</v>
      </c>
      <c r="E322" s="1" t="s">
        <v>3396</v>
      </c>
      <c r="F322" s="1" t="s">
        <v>3397</v>
      </c>
      <c r="G322" s="1" t="s">
        <v>1941</v>
      </c>
      <c r="H322" s="1">
        <v>52245</v>
      </c>
      <c r="I322" t="s">
        <v>1942</v>
      </c>
    </row>
    <row r="323" spans="1:9" x14ac:dyDescent="0.25">
      <c r="A323" s="1" t="s">
        <v>667</v>
      </c>
      <c r="B323" s="1" t="s">
        <v>3398</v>
      </c>
      <c r="C323" s="1" t="s">
        <v>3399</v>
      </c>
      <c r="D323" s="1" t="s">
        <v>3400</v>
      </c>
      <c r="E323" s="1" t="s">
        <v>3401</v>
      </c>
      <c r="F323" s="1" t="s">
        <v>3402</v>
      </c>
      <c r="G323" s="1" t="s">
        <v>1949</v>
      </c>
      <c r="H323" s="1" t="s">
        <v>2083</v>
      </c>
      <c r="I323" t="s">
        <v>1942</v>
      </c>
    </row>
    <row r="324" spans="1:9" x14ac:dyDescent="0.25">
      <c r="A324" s="1" t="s">
        <v>669</v>
      </c>
      <c r="B324" s="1" t="s">
        <v>3403</v>
      </c>
      <c r="C324" s="1" t="s">
        <v>3404</v>
      </c>
      <c r="D324" s="1" t="s">
        <v>3405</v>
      </c>
      <c r="E324" s="1" t="s">
        <v>3406</v>
      </c>
      <c r="F324" s="1" t="s">
        <v>3407</v>
      </c>
      <c r="G324" s="1" t="s">
        <v>1949</v>
      </c>
      <c r="H324" s="1" t="s">
        <v>2083</v>
      </c>
      <c r="I324" t="s">
        <v>1951</v>
      </c>
    </row>
    <row r="325" spans="1:9" x14ac:dyDescent="0.25">
      <c r="A325" s="1" t="s">
        <v>671</v>
      </c>
      <c r="B325" s="1" t="s">
        <v>3408</v>
      </c>
      <c r="C325" s="1" t="s">
        <v>3409</v>
      </c>
      <c r="D325" s="1" t="s">
        <v>3410</v>
      </c>
      <c r="E325" s="1" t="s">
        <v>3411</v>
      </c>
      <c r="F325" s="1" t="s">
        <v>3412</v>
      </c>
      <c r="G325" s="1" t="s">
        <v>1941</v>
      </c>
      <c r="H325" s="1">
        <v>37924</v>
      </c>
      <c r="I325" t="s">
        <v>1942</v>
      </c>
    </row>
    <row r="326" spans="1:9" x14ac:dyDescent="0.25">
      <c r="A326" s="1" t="s">
        <v>673</v>
      </c>
      <c r="B326" s="1" t="s">
        <v>3413</v>
      </c>
      <c r="C326" s="1"/>
      <c r="D326" s="1" t="s">
        <v>3414</v>
      </c>
      <c r="E326" s="1" t="s">
        <v>3415</v>
      </c>
      <c r="F326" s="1" t="s">
        <v>2988</v>
      </c>
      <c r="G326" s="1" t="s">
        <v>1941</v>
      </c>
      <c r="H326" s="1">
        <v>66276</v>
      </c>
      <c r="I326" t="s">
        <v>1951</v>
      </c>
    </row>
    <row r="327" spans="1:9" x14ac:dyDescent="0.25">
      <c r="A327" s="1" t="s">
        <v>675</v>
      </c>
      <c r="B327" s="1" t="s">
        <v>3416</v>
      </c>
      <c r="C327" s="1" t="s">
        <v>3417</v>
      </c>
      <c r="D327" s="1" t="s">
        <v>3418</v>
      </c>
      <c r="E327" s="1" t="s">
        <v>3419</v>
      </c>
      <c r="F327" s="1" t="s">
        <v>3090</v>
      </c>
      <c r="G327" s="1" t="s">
        <v>1941</v>
      </c>
      <c r="H327" s="1">
        <v>94132</v>
      </c>
      <c r="I327" t="s">
        <v>1942</v>
      </c>
    </row>
    <row r="328" spans="1:9" x14ac:dyDescent="0.25">
      <c r="A328" s="1" t="s">
        <v>677</v>
      </c>
      <c r="B328" s="1" t="s">
        <v>3420</v>
      </c>
      <c r="C328" s="1"/>
      <c r="D328" s="1" t="s">
        <v>3421</v>
      </c>
      <c r="E328" s="1" t="s">
        <v>3422</v>
      </c>
      <c r="F328" s="1" t="s">
        <v>2172</v>
      </c>
      <c r="G328" s="1" t="s">
        <v>1941</v>
      </c>
      <c r="H328" s="1">
        <v>35244</v>
      </c>
      <c r="I328" t="s">
        <v>1951</v>
      </c>
    </row>
    <row r="329" spans="1:9" x14ac:dyDescent="0.25">
      <c r="A329" s="1" t="s">
        <v>679</v>
      </c>
      <c r="B329" s="1" t="s">
        <v>3423</v>
      </c>
      <c r="C329" s="1" t="s">
        <v>3424</v>
      </c>
      <c r="D329" s="1" t="s">
        <v>3425</v>
      </c>
      <c r="E329" s="1" t="s">
        <v>3426</v>
      </c>
      <c r="F329" s="1" t="s">
        <v>2776</v>
      </c>
      <c r="G329" s="1" t="s">
        <v>1941</v>
      </c>
      <c r="H329" s="1">
        <v>11215</v>
      </c>
      <c r="I329" t="s">
        <v>1942</v>
      </c>
    </row>
    <row r="330" spans="1:9" x14ac:dyDescent="0.25">
      <c r="A330" s="1" t="s">
        <v>681</v>
      </c>
      <c r="B330" s="1" t="s">
        <v>3427</v>
      </c>
      <c r="C330" s="1"/>
      <c r="D330" s="1" t="s">
        <v>3428</v>
      </c>
      <c r="E330" s="1" t="s">
        <v>3429</v>
      </c>
      <c r="F330" s="1" t="s">
        <v>2448</v>
      </c>
      <c r="G330" s="1" t="s">
        <v>1941</v>
      </c>
      <c r="H330" s="1">
        <v>79934</v>
      </c>
      <c r="I330" t="s">
        <v>1942</v>
      </c>
    </row>
    <row r="331" spans="1:9" x14ac:dyDescent="0.25">
      <c r="A331" s="1" t="s">
        <v>683</v>
      </c>
      <c r="B331" s="1" t="s">
        <v>3430</v>
      </c>
      <c r="C331" s="1" t="s">
        <v>3431</v>
      </c>
      <c r="D331" s="1"/>
      <c r="E331" s="1" t="s">
        <v>3432</v>
      </c>
      <c r="F331" s="1" t="s">
        <v>2999</v>
      </c>
      <c r="G331" s="1" t="s">
        <v>1941</v>
      </c>
      <c r="H331" s="1">
        <v>94250</v>
      </c>
      <c r="I331" t="s">
        <v>1942</v>
      </c>
    </row>
    <row r="332" spans="1:9" x14ac:dyDescent="0.25">
      <c r="A332" s="1" t="s">
        <v>3433</v>
      </c>
      <c r="B332" s="1" t="s">
        <v>3434</v>
      </c>
      <c r="C332" s="1" t="s">
        <v>3435</v>
      </c>
      <c r="D332" s="1" t="s">
        <v>3436</v>
      </c>
      <c r="E332" s="1" t="s">
        <v>3437</v>
      </c>
      <c r="F332" s="1" t="s">
        <v>2186</v>
      </c>
      <c r="G332" s="1" t="s">
        <v>1941</v>
      </c>
      <c r="H332" s="1">
        <v>20220</v>
      </c>
      <c r="I332" t="s">
        <v>1951</v>
      </c>
    </row>
    <row r="333" spans="1:9" x14ac:dyDescent="0.25">
      <c r="A333" s="1" t="s">
        <v>686</v>
      </c>
      <c r="B333" s="1" t="s">
        <v>3438</v>
      </c>
      <c r="C333" s="1" t="s">
        <v>3439</v>
      </c>
      <c r="D333" s="1" t="s">
        <v>3440</v>
      </c>
      <c r="E333" s="1" t="s">
        <v>3441</v>
      </c>
      <c r="F333" s="1" t="s">
        <v>3442</v>
      </c>
      <c r="G333" s="1" t="s">
        <v>1941</v>
      </c>
      <c r="H333" s="1">
        <v>33436</v>
      </c>
      <c r="I333" t="s">
        <v>1942</v>
      </c>
    </row>
    <row r="334" spans="1:9" x14ac:dyDescent="0.25">
      <c r="A334" s="1" t="s">
        <v>688</v>
      </c>
      <c r="B334" s="1" t="s">
        <v>3443</v>
      </c>
      <c r="C334" s="1" t="s">
        <v>3444</v>
      </c>
      <c r="D334" s="1" t="s">
        <v>3445</v>
      </c>
      <c r="E334" s="1" t="s">
        <v>3446</v>
      </c>
      <c r="F334" s="1" t="s">
        <v>1986</v>
      </c>
      <c r="G334" s="1" t="s">
        <v>1941</v>
      </c>
      <c r="H334" s="1">
        <v>90094</v>
      </c>
      <c r="I334" t="s">
        <v>1942</v>
      </c>
    </row>
    <row r="335" spans="1:9" x14ac:dyDescent="0.25">
      <c r="A335" s="1" t="s">
        <v>690</v>
      </c>
      <c r="B335" s="1" t="s">
        <v>3447</v>
      </c>
      <c r="C335" s="1" t="s">
        <v>3448</v>
      </c>
      <c r="D335" s="1" t="s">
        <v>3449</v>
      </c>
      <c r="E335" s="1" t="s">
        <v>3450</v>
      </c>
      <c r="F335" s="1" t="s">
        <v>3316</v>
      </c>
      <c r="G335" s="1" t="s">
        <v>1941</v>
      </c>
      <c r="H335" s="1">
        <v>21275</v>
      </c>
      <c r="I335" t="s">
        <v>1942</v>
      </c>
    </row>
    <row r="336" spans="1:9" x14ac:dyDescent="0.25">
      <c r="A336" s="1" t="s">
        <v>692</v>
      </c>
      <c r="B336" s="1" t="s">
        <v>3451</v>
      </c>
      <c r="C336" s="1"/>
      <c r="D336" s="1"/>
      <c r="E336" s="1" t="s">
        <v>3452</v>
      </c>
      <c r="F336" s="1" t="s">
        <v>2938</v>
      </c>
      <c r="G336" s="1" t="s">
        <v>1941</v>
      </c>
      <c r="H336" s="1">
        <v>84125</v>
      </c>
      <c r="I336" t="s">
        <v>1951</v>
      </c>
    </row>
    <row r="337" spans="1:9" x14ac:dyDescent="0.25">
      <c r="A337" s="1" t="s">
        <v>694</v>
      </c>
      <c r="B337" s="1" t="s">
        <v>3453</v>
      </c>
      <c r="C337" s="1" t="s">
        <v>3454</v>
      </c>
      <c r="D337" s="1" t="s">
        <v>3455</v>
      </c>
      <c r="E337" s="1" t="s">
        <v>3456</v>
      </c>
      <c r="F337" s="1" t="s">
        <v>2791</v>
      </c>
      <c r="G337" s="1" t="s">
        <v>1941</v>
      </c>
      <c r="H337" s="1">
        <v>75049</v>
      </c>
      <c r="I337" t="s">
        <v>1942</v>
      </c>
    </row>
    <row r="338" spans="1:9" x14ac:dyDescent="0.25">
      <c r="A338" s="1" t="s">
        <v>696</v>
      </c>
      <c r="B338" s="1" t="s">
        <v>3457</v>
      </c>
      <c r="C338" s="1" t="s">
        <v>3458</v>
      </c>
      <c r="D338" s="1" t="s">
        <v>3459</v>
      </c>
      <c r="E338" s="1" t="s">
        <v>3460</v>
      </c>
      <c r="F338" s="1" t="s">
        <v>3461</v>
      </c>
      <c r="G338" s="1" t="s">
        <v>2116</v>
      </c>
      <c r="H338" s="1" t="s">
        <v>3462</v>
      </c>
      <c r="I338" t="s">
        <v>1951</v>
      </c>
    </row>
    <row r="339" spans="1:9" x14ac:dyDescent="0.25">
      <c r="A339" s="1" t="s">
        <v>3463</v>
      </c>
      <c r="B339" s="1" t="s">
        <v>3464</v>
      </c>
      <c r="C339" s="1"/>
      <c r="D339" s="1" t="s">
        <v>3465</v>
      </c>
      <c r="E339" s="1" t="s">
        <v>3466</v>
      </c>
      <c r="F339" s="1" t="s">
        <v>2287</v>
      </c>
      <c r="G339" s="1" t="s">
        <v>1941</v>
      </c>
      <c r="H339" s="1">
        <v>43240</v>
      </c>
      <c r="I339" t="s">
        <v>1951</v>
      </c>
    </row>
    <row r="340" spans="1:9" x14ac:dyDescent="0.25">
      <c r="A340" s="1" t="s">
        <v>699</v>
      </c>
      <c r="B340" s="1" t="s">
        <v>3467</v>
      </c>
      <c r="C340" s="1" t="s">
        <v>3468</v>
      </c>
      <c r="D340" s="1" t="s">
        <v>3469</v>
      </c>
      <c r="E340" s="1" t="s">
        <v>3470</v>
      </c>
      <c r="F340" s="1" t="s">
        <v>2037</v>
      </c>
      <c r="G340" s="1" t="s">
        <v>1941</v>
      </c>
      <c r="H340" s="1">
        <v>10184</v>
      </c>
      <c r="I340" t="s">
        <v>1951</v>
      </c>
    </row>
    <row r="341" spans="1:9" x14ac:dyDescent="0.25">
      <c r="A341" s="1" t="s">
        <v>701</v>
      </c>
      <c r="B341" s="1" t="s">
        <v>3471</v>
      </c>
      <c r="C341" s="1" t="s">
        <v>3472</v>
      </c>
      <c r="D341" s="1" t="s">
        <v>3473</v>
      </c>
      <c r="E341" s="1" t="s">
        <v>3474</v>
      </c>
      <c r="F341" s="1" t="s">
        <v>2158</v>
      </c>
      <c r="G341" s="1" t="s">
        <v>1941</v>
      </c>
      <c r="H341" s="1">
        <v>2216</v>
      </c>
      <c r="I341" t="s">
        <v>1942</v>
      </c>
    </row>
    <row r="342" spans="1:9" x14ac:dyDescent="0.25">
      <c r="A342" s="1" t="s">
        <v>703</v>
      </c>
      <c r="B342" s="1" t="s">
        <v>3475</v>
      </c>
      <c r="C342" s="1" t="s">
        <v>3476</v>
      </c>
      <c r="D342" s="1" t="s">
        <v>3477</v>
      </c>
      <c r="E342" s="1" t="s">
        <v>3478</v>
      </c>
      <c r="F342" s="1" t="s">
        <v>3090</v>
      </c>
      <c r="G342" s="1" t="s">
        <v>1941</v>
      </c>
      <c r="H342" s="1">
        <v>94132</v>
      </c>
      <c r="I342" t="s">
        <v>1942</v>
      </c>
    </row>
    <row r="343" spans="1:9" x14ac:dyDescent="0.25">
      <c r="A343" s="1" t="s">
        <v>705</v>
      </c>
      <c r="B343" s="1" t="s">
        <v>3479</v>
      </c>
      <c r="C343" s="1" t="s">
        <v>3480</v>
      </c>
      <c r="D343" s="1" t="s">
        <v>3481</v>
      </c>
      <c r="E343" s="1" t="s">
        <v>3482</v>
      </c>
      <c r="F343" s="1" t="s">
        <v>3483</v>
      </c>
      <c r="G343" s="1" t="s">
        <v>1941</v>
      </c>
      <c r="H343" s="1">
        <v>46295</v>
      </c>
      <c r="I343" t="s">
        <v>1951</v>
      </c>
    </row>
    <row r="344" spans="1:9" x14ac:dyDescent="0.25">
      <c r="A344" s="1" t="s">
        <v>3484</v>
      </c>
      <c r="B344" s="1" t="s">
        <v>3485</v>
      </c>
      <c r="C344" s="1" t="s">
        <v>3486</v>
      </c>
      <c r="D344" s="1"/>
      <c r="E344" s="1" t="s">
        <v>3487</v>
      </c>
      <c r="F344" s="1" t="s">
        <v>3488</v>
      </c>
      <c r="G344" s="1" t="s">
        <v>1941</v>
      </c>
      <c r="H344" s="1">
        <v>32209</v>
      </c>
      <c r="I344" t="s">
        <v>1951</v>
      </c>
    </row>
    <row r="345" spans="1:9" x14ac:dyDescent="0.25">
      <c r="A345" s="1" t="s">
        <v>707</v>
      </c>
      <c r="B345" s="1" t="s">
        <v>3489</v>
      </c>
      <c r="C345" s="1" t="s">
        <v>3490</v>
      </c>
      <c r="D345" s="1"/>
      <c r="E345" s="1" t="s">
        <v>3491</v>
      </c>
      <c r="F345" s="1" t="s">
        <v>3492</v>
      </c>
      <c r="G345" s="1" t="s">
        <v>1941</v>
      </c>
      <c r="H345" s="1">
        <v>98148</v>
      </c>
      <c r="I345" t="s">
        <v>1951</v>
      </c>
    </row>
    <row r="346" spans="1:9" x14ac:dyDescent="0.25">
      <c r="A346" s="1" t="s">
        <v>709</v>
      </c>
      <c r="B346" s="1" t="s">
        <v>3493</v>
      </c>
      <c r="C346" s="1"/>
      <c r="D346" s="1" t="s">
        <v>3494</v>
      </c>
      <c r="E346" s="1" t="s">
        <v>3495</v>
      </c>
      <c r="F346" s="1" t="s">
        <v>3496</v>
      </c>
      <c r="G346" s="1" t="s">
        <v>1949</v>
      </c>
      <c r="H346" s="1" t="s">
        <v>3497</v>
      </c>
      <c r="I346" t="s">
        <v>1942</v>
      </c>
    </row>
    <row r="347" spans="1:9" x14ac:dyDescent="0.25">
      <c r="A347" s="1" t="s">
        <v>711</v>
      </c>
      <c r="B347" s="1" t="s">
        <v>3498</v>
      </c>
      <c r="C347" s="1" t="s">
        <v>3499</v>
      </c>
      <c r="D347" s="1" t="s">
        <v>3500</v>
      </c>
      <c r="E347" s="1" t="s">
        <v>3501</v>
      </c>
      <c r="F347" s="1" t="s">
        <v>2744</v>
      </c>
      <c r="G347" s="1" t="s">
        <v>1941</v>
      </c>
      <c r="H347" s="1">
        <v>36109</v>
      </c>
      <c r="I347" t="s">
        <v>1951</v>
      </c>
    </row>
    <row r="348" spans="1:9" x14ac:dyDescent="0.25">
      <c r="A348" s="1" t="s">
        <v>713</v>
      </c>
      <c r="B348" s="1" t="s">
        <v>3502</v>
      </c>
      <c r="C348" s="1" t="s">
        <v>3503</v>
      </c>
      <c r="D348" s="1" t="s">
        <v>3504</v>
      </c>
      <c r="E348" s="1" t="s">
        <v>3505</v>
      </c>
      <c r="F348" s="1" t="s">
        <v>2325</v>
      </c>
      <c r="G348" s="1" t="s">
        <v>1941</v>
      </c>
      <c r="H348" s="1">
        <v>75372</v>
      </c>
      <c r="I348" t="s">
        <v>1942</v>
      </c>
    </row>
    <row r="349" spans="1:9" x14ac:dyDescent="0.25">
      <c r="A349" s="1" t="s">
        <v>715</v>
      </c>
      <c r="B349" s="1" t="s">
        <v>3506</v>
      </c>
      <c r="C349" s="1" t="s">
        <v>3507</v>
      </c>
      <c r="D349" s="1" t="s">
        <v>3508</v>
      </c>
      <c r="E349" s="1" t="s">
        <v>3509</v>
      </c>
      <c r="F349" s="1" t="s">
        <v>3510</v>
      </c>
      <c r="G349" s="1" t="s">
        <v>1941</v>
      </c>
      <c r="H349" s="1">
        <v>66622</v>
      </c>
      <c r="I349" t="s">
        <v>1951</v>
      </c>
    </row>
    <row r="350" spans="1:9" x14ac:dyDescent="0.25">
      <c r="A350" s="1" t="s">
        <v>717</v>
      </c>
      <c r="B350" s="1" t="s">
        <v>3511</v>
      </c>
      <c r="C350" s="1" t="s">
        <v>3512</v>
      </c>
      <c r="D350" s="1" t="s">
        <v>3513</v>
      </c>
      <c r="E350" s="1" t="s">
        <v>3514</v>
      </c>
      <c r="F350" s="1" t="s">
        <v>3515</v>
      </c>
      <c r="G350" s="1" t="s">
        <v>1941</v>
      </c>
      <c r="H350" s="1">
        <v>75799</v>
      </c>
      <c r="I350" t="s">
        <v>1951</v>
      </c>
    </row>
    <row r="351" spans="1:9" x14ac:dyDescent="0.25">
      <c r="A351" s="1" t="s">
        <v>719</v>
      </c>
      <c r="B351" s="1" t="s">
        <v>3516</v>
      </c>
      <c r="C351" s="1" t="s">
        <v>3517</v>
      </c>
      <c r="D351" s="1" t="s">
        <v>3518</v>
      </c>
      <c r="E351" s="1" t="s">
        <v>3519</v>
      </c>
      <c r="F351" s="1" t="s">
        <v>1986</v>
      </c>
      <c r="G351" s="1" t="s">
        <v>1941</v>
      </c>
      <c r="H351" s="1">
        <v>90065</v>
      </c>
      <c r="I351" t="s">
        <v>1951</v>
      </c>
    </row>
    <row r="352" spans="1:9" x14ac:dyDescent="0.25">
      <c r="A352" s="1" t="s">
        <v>721</v>
      </c>
      <c r="B352" s="1" t="s">
        <v>3520</v>
      </c>
      <c r="C352" s="1" t="s">
        <v>3521</v>
      </c>
      <c r="D352" s="1" t="s">
        <v>3522</v>
      </c>
      <c r="E352" s="1" t="s">
        <v>3523</v>
      </c>
      <c r="F352" s="1" t="s">
        <v>3524</v>
      </c>
      <c r="G352" s="1" t="s">
        <v>1941</v>
      </c>
      <c r="H352" s="1">
        <v>71137</v>
      </c>
      <c r="I352" t="s">
        <v>1951</v>
      </c>
    </row>
    <row r="353" spans="1:9" x14ac:dyDescent="0.25">
      <c r="A353" s="1" t="s">
        <v>723</v>
      </c>
      <c r="B353" s="1" t="s">
        <v>3525</v>
      </c>
      <c r="C353" s="1" t="s">
        <v>3526</v>
      </c>
      <c r="D353" s="1" t="s">
        <v>3527</v>
      </c>
      <c r="E353" s="1" t="s">
        <v>3528</v>
      </c>
      <c r="F353" s="1" t="s">
        <v>3529</v>
      </c>
      <c r="G353" s="1" t="s">
        <v>1941</v>
      </c>
      <c r="H353" s="1">
        <v>83722</v>
      </c>
      <c r="I353" t="s">
        <v>1951</v>
      </c>
    </row>
    <row r="354" spans="1:9" x14ac:dyDescent="0.25">
      <c r="A354" s="1" t="s">
        <v>3530</v>
      </c>
      <c r="B354" s="1" t="s">
        <v>3531</v>
      </c>
      <c r="C354" s="1" t="s">
        <v>3532</v>
      </c>
      <c r="D354" s="1" t="s">
        <v>3533</v>
      </c>
      <c r="E354" s="1" t="s">
        <v>3534</v>
      </c>
      <c r="F354" s="1" t="s">
        <v>2177</v>
      </c>
      <c r="G354" s="1" t="s">
        <v>1941</v>
      </c>
      <c r="H354" s="1">
        <v>92415</v>
      </c>
      <c r="I354" t="s">
        <v>1951</v>
      </c>
    </row>
    <row r="355" spans="1:9" x14ac:dyDescent="0.25">
      <c r="A355" s="1" t="s">
        <v>726</v>
      </c>
      <c r="B355" s="1" t="s">
        <v>3535</v>
      </c>
      <c r="C355" s="1"/>
      <c r="D355" s="1" t="s">
        <v>3536</v>
      </c>
      <c r="E355" s="1" t="s">
        <v>3537</v>
      </c>
      <c r="F355" s="1" t="s">
        <v>2744</v>
      </c>
      <c r="G355" s="1" t="s">
        <v>1941</v>
      </c>
      <c r="H355" s="1">
        <v>36177</v>
      </c>
      <c r="I355" t="s">
        <v>1942</v>
      </c>
    </row>
    <row r="356" spans="1:9" x14ac:dyDescent="0.25">
      <c r="A356" s="1" t="s">
        <v>728</v>
      </c>
      <c r="B356" s="1" t="s">
        <v>3538</v>
      </c>
      <c r="C356" s="1" t="s">
        <v>3539</v>
      </c>
      <c r="D356" s="1"/>
      <c r="E356" s="1" t="s">
        <v>3540</v>
      </c>
      <c r="F356" s="1" t="s">
        <v>3541</v>
      </c>
      <c r="G356" s="1" t="s">
        <v>1941</v>
      </c>
      <c r="H356" s="1">
        <v>34981</v>
      </c>
      <c r="I356" t="s">
        <v>1951</v>
      </c>
    </row>
    <row r="357" spans="1:9" x14ac:dyDescent="0.25">
      <c r="A357" s="1" t="s">
        <v>730</v>
      </c>
      <c r="B357" s="1" t="s">
        <v>3542</v>
      </c>
      <c r="C357" s="1" t="s">
        <v>3543</v>
      </c>
      <c r="D357" s="1" t="s">
        <v>3544</v>
      </c>
      <c r="E357" s="1" t="s">
        <v>3545</v>
      </c>
      <c r="F357" s="1" t="s">
        <v>2694</v>
      </c>
      <c r="G357" s="1" t="s">
        <v>1941</v>
      </c>
      <c r="H357" s="1">
        <v>27415</v>
      </c>
      <c r="I357" t="s">
        <v>1942</v>
      </c>
    </row>
    <row r="358" spans="1:9" x14ac:dyDescent="0.25">
      <c r="A358" s="1" t="s">
        <v>732</v>
      </c>
      <c r="B358" s="1" t="s">
        <v>3546</v>
      </c>
      <c r="C358" s="1" t="s">
        <v>3547</v>
      </c>
      <c r="D358" s="1" t="s">
        <v>3548</v>
      </c>
      <c r="E358" s="1" t="s">
        <v>3549</v>
      </c>
      <c r="F358" s="1" t="s">
        <v>2999</v>
      </c>
      <c r="G358" s="1" t="s">
        <v>1941</v>
      </c>
      <c r="H358" s="1">
        <v>94237</v>
      </c>
      <c r="I358" t="s">
        <v>1942</v>
      </c>
    </row>
    <row r="359" spans="1:9" x14ac:dyDescent="0.25">
      <c r="A359" s="1" t="s">
        <v>734</v>
      </c>
      <c r="B359" s="1" t="s">
        <v>3550</v>
      </c>
      <c r="C359" s="1"/>
      <c r="D359" s="1" t="s">
        <v>3551</v>
      </c>
      <c r="E359" s="1" t="s">
        <v>3552</v>
      </c>
      <c r="F359" s="1" t="s">
        <v>3553</v>
      </c>
      <c r="G359" s="1" t="s">
        <v>1941</v>
      </c>
      <c r="H359" s="1">
        <v>78682</v>
      </c>
      <c r="I359" t="s">
        <v>1951</v>
      </c>
    </row>
    <row r="360" spans="1:9" x14ac:dyDescent="0.25">
      <c r="A360" s="1" t="s">
        <v>736</v>
      </c>
      <c r="B360" s="1" t="s">
        <v>3554</v>
      </c>
      <c r="C360" s="1" t="s">
        <v>3555</v>
      </c>
      <c r="D360" s="1" t="s">
        <v>3556</v>
      </c>
      <c r="E360" s="1" t="s">
        <v>3557</v>
      </c>
      <c r="F360" s="1" t="s">
        <v>3558</v>
      </c>
      <c r="G360" s="1" t="s">
        <v>1941</v>
      </c>
      <c r="H360" s="1">
        <v>22096</v>
      </c>
      <c r="I360" t="s">
        <v>1951</v>
      </c>
    </row>
    <row r="361" spans="1:9" x14ac:dyDescent="0.25">
      <c r="A361" s="1" t="s">
        <v>738</v>
      </c>
      <c r="B361" s="1" t="s">
        <v>3559</v>
      </c>
      <c r="C361" s="1" t="s">
        <v>3560</v>
      </c>
      <c r="D361" s="1" t="s">
        <v>3561</v>
      </c>
      <c r="E361" s="1" t="s">
        <v>3562</v>
      </c>
      <c r="F361" s="1" t="s">
        <v>3563</v>
      </c>
      <c r="G361" s="1" t="s">
        <v>2116</v>
      </c>
      <c r="H361" s="1" t="s">
        <v>3564</v>
      </c>
      <c r="I361" t="s">
        <v>1951</v>
      </c>
    </row>
    <row r="362" spans="1:9" x14ac:dyDescent="0.25">
      <c r="A362" s="1" t="s">
        <v>740</v>
      </c>
      <c r="B362" s="1" t="s">
        <v>3565</v>
      </c>
      <c r="C362" s="1" t="s">
        <v>3566</v>
      </c>
      <c r="D362" s="1" t="s">
        <v>3567</v>
      </c>
      <c r="E362" s="1" t="s">
        <v>3568</v>
      </c>
      <c r="F362" s="1" t="s">
        <v>3217</v>
      </c>
      <c r="G362" s="1" t="s">
        <v>1941</v>
      </c>
      <c r="H362" s="1">
        <v>29220</v>
      </c>
      <c r="I362" t="s">
        <v>1951</v>
      </c>
    </row>
    <row r="363" spans="1:9" x14ac:dyDescent="0.25">
      <c r="A363" s="1" t="s">
        <v>3569</v>
      </c>
      <c r="B363" s="1" t="s">
        <v>3570</v>
      </c>
      <c r="C363" s="1" t="s">
        <v>3571</v>
      </c>
      <c r="D363" s="1" t="s">
        <v>3572</v>
      </c>
      <c r="E363" s="1" t="s">
        <v>3573</v>
      </c>
      <c r="F363" s="1" t="s">
        <v>2506</v>
      </c>
      <c r="G363" s="1" t="s">
        <v>1941</v>
      </c>
      <c r="H363" s="1">
        <v>37215</v>
      </c>
      <c r="I363" t="s">
        <v>1942</v>
      </c>
    </row>
    <row r="364" spans="1:9" x14ac:dyDescent="0.25">
      <c r="A364" s="1" t="s">
        <v>742</v>
      </c>
      <c r="B364" s="1" t="s">
        <v>3574</v>
      </c>
      <c r="C364" s="1" t="s">
        <v>3575</v>
      </c>
      <c r="D364" s="1" t="s">
        <v>3576</v>
      </c>
      <c r="E364" s="1" t="s">
        <v>3577</v>
      </c>
      <c r="F364" s="1" t="s">
        <v>3099</v>
      </c>
      <c r="G364" s="1" t="s">
        <v>1941</v>
      </c>
      <c r="H364" s="1">
        <v>85025</v>
      </c>
      <c r="I364" t="s">
        <v>1942</v>
      </c>
    </row>
    <row r="365" spans="1:9" x14ac:dyDescent="0.25">
      <c r="A365" s="1" t="s">
        <v>744</v>
      </c>
      <c r="B365" s="1" t="s">
        <v>3578</v>
      </c>
      <c r="C365" s="1" t="s">
        <v>3579</v>
      </c>
      <c r="D365" s="1"/>
      <c r="E365" s="1" t="s">
        <v>3580</v>
      </c>
      <c r="F365" s="1" t="s">
        <v>3581</v>
      </c>
      <c r="G365" s="1" t="s">
        <v>1941</v>
      </c>
      <c r="H365" s="1">
        <v>33233</v>
      </c>
      <c r="I365" t="s">
        <v>1951</v>
      </c>
    </row>
    <row r="366" spans="1:9" x14ac:dyDescent="0.25">
      <c r="A366" s="1" t="s">
        <v>746</v>
      </c>
      <c r="B366" s="1" t="s">
        <v>3582</v>
      </c>
      <c r="C366" s="1" t="s">
        <v>3583</v>
      </c>
      <c r="D366" s="1" t="s">
        <v>3584</v>
      </c>
      <c r="E366" s="1" t="s">
        <v>3585</v>
      </c>
      <c r="F366" s="1" t="s">
        <v>2355</v>
      </c>
      <c r="G366" s="1" t="s">
        <v>1941</v>
      </c>
      <c r="H366" s="1">
        <v>93762</v>
      </c>
      <c r="I366" t="s">
        <v>1942</v>
      </c>
    </row>
    <row r="367" spans="1:9" x14ac:dyDescent="0.25">
      <c r="A367" s="1" t="s">
        <v>748</v>
      </c>
      <c r="B367" s="1" t="s">
        <v>3586</v>
      </c>
      <c r="C367" s="1" t="s">
        <v>3587</v>
      </c>
      <c r="D367" s="1"/>
      <c r="E367" s="1" t="s">
        <v>3588</v>
      </c>
      <c r="F367" s="1" t="s">
        <v>3589</v>
      </c>
      <c r="G367" s="1" t="s">
        <v>1941</v>
      </c>
      <c r="H367" s="1">
        <v>92825</v>
      </c>
      <c r="I367" t="s">
        <v>1951</v>
      </c>
    </row>
    <row r="368" spans="1:9" x14ac:dyDescent="0.25">
      <c r="A368" s="1" t="s">
        <v>750</v>
      </c>
      <c r="B368" s="1" t="s">
        <v>3590</v>
      </c>
      <c r="C368" s="1"/>
      <c r="D368" s="1" t="s">
        <v>3591</v>
      </c>
      <c r="E368" s="1" t="s">
        <v>3592</v>
      </c>
      <c r="F368" s="1" t="s">
        <v>2530</v>
      </c>
      <c r="G368" s="1" t="s">
        <v>1941</v>
      </c>
      <c r="H368" s="1">
        <v>23605</v>
      </c>
      <c r="I368" t="s">
        <v>1951</v>
      </c>
    </row>
    <row r="369" spans="1:9" x14ac:dyDescent="0.25">
      <c r="A369" s="1" t="s">
        <v>752</v>
      </c>
      <c r="B369" s="1" t="s">
        <v>3593</v>
      </c>
      <c r="C369" s="1"/>
      <c r="D369" s="1"/>
      <c r="E369" s="1" t="s">
        <v>3594</v>
      </c>
      <c r="F369" s="1" t="s">
        <v>2886</v>
      </c>
      <c r="G369" s="1" t="s">
        <v>1941</v>
      </c>
      <c r="H369" s="1">
        <v>29305</v>
      </c>
      <c r="I369" t="s">
        <v>1942</v>
      </c>
    </row>
    <row r="370" spans="1:9" x14ac:dyDescent="0.25">
      <c r="A370" s="1" t="s">
        <v>754</v>
      </c>
      <c r="B370" s="1" t="s">
        <v>3595</v>
      </c>
      <c r="C370" s="1" t="s">
        <v>3596</v>
      </c>
      <c r="D370" s="1" t="s">
        <v>3597</v>
      </c>
      <c r="E370" s="1" t="s">
        <v>3598</v>
      </c>
      <c r="F370" s="1" t="s">
        <v>2890</v>
      </c>
      <c r="G370" s="1" t="s">
        <v>1941</v>
      </c>
      <c r="H370" s="1">
        <v>10305</v>
      </c>
      <c r="I370" t="s">
        <v>1951</v>
      </c>
    </row>
    <row r="371" spans="1:9" x14ac:dyDescent="0.25">
      <c r="A371" s="1" t="s">
        <v>756</v>
      </c>
      <c r="B371" s="1" t="s">
        <v>3599</v>
      </c>
      <c r="C371" s="1"/>
      <c r="D371" s="1"/>
      <c r="E371" s="1" t="s">
        <v>3600</v>
      </c>
      <c r="F371" s="1" t="s">
        <v>3370</v>
      </c>
      <c r="G371" s="1" t="s">
        <v>1941</v>
      </c>
      <c r="H371" s="1">
        <v>89115</v>
      </c>
      <c r="I371" t="s">
        <v>1942</v>
      </c>
    </row>
    <row r="372" spans="1:9" x14ac:dyDescent="0.25">
      <c r="A372" s="1" t="s">
        <v>758</v>
      </c>
      <c r="B372" s="1" t="s">
        <v>3601</v>
      </c>
      <c r="C372" s="1" t="s">
        <v>3602</v>
      </c>
      <c r="D372" s="1" t="s">
        <v>3603</v>
      </c>
      <c r="E372" s="1" t="s">
        <v>3604</v>
      </c>
      <c r="F372" s="1" t="s">
        <v>2938</v>
      </c>
      <c r="G372" s="1" t="s">
        <v>1941</v>
      </c>
      <c r="H372" s="1">
        <v>84105</v>
      </c>
      <c r="I372" t="s">
        <v>1942</v>
      </c>
    </row>
    <row r="373" spans="1:9" x14ac:dyDescent="0.25">
      <c r="A373" s="1" t="s">
        <v>760</v>
      </c>
      <c r="B373" s="1" t="s">
        <v>3605</v>
      </c>
      <c r="C373" s="1" t="s">
        <v>3606</v>
      </c>
      <c r="D373" s="1" t="s">
        <v>3607</v>
      </c>
      <c r="E373" s="1" t="s">
        <v>3608</v>
      </c>
      <c r="F373" s="1" t="s">
        <v>3492</v>
      </c>
      <c r="G373" s="1" t="s">
        <v>1941</v>
      </c>
      <c r="H373" s="1">
        <v>98109</v>
      </c>
      <c r="I373" t="s">
        <v>1942</v>
      </c>
    </row>
    <row r="374" spans="1:9" x14ac:dyDescent="0.25">
      <c r="A374" s="1" t="s">
        <v>762</v>
      </c>
      <c r="B374" s="1" t="s">
        <v>3609</v>
      </c>
      <c r="C374" s="1" t="s">
        <v>3610</v>
      </c>
      <c r="D374" s="1" t="s">
        <v>3611</v>
      </c>
      <c r="E374" s="1" t="s">
        <v>3612</v>
      </c>
      <c r="F374" s="1" t="s">
        <v>3613</v>
      </c>
      <c r="G374" s="1" t="s">
        <v>1941</v>
      </c>
      <c r="H374" s="1">
        <v>79764</v>
      </c>
      <c r="I374" t="s">
        <v>1951</v>
      </c>
    </row>
    <row r="375" spans="1:9" x14ac:dyDescent="0.25">
      <c r="A375" s="1" t="s">
        <v>764</v>
      </c>
      <c r="B375" s="1" t="s">
        <v>3614</v>
      </c>
      <c r="C375" s="1"/>
      <c r="D375" s="1" t="s">
        <v>3615</v>
      </c>
      <c r="E375" s="1" t="s">
        <v>3616</v>
      </c>
      <c r="F375" s="1" t="s">
        <v>3617</v>
      </c>
      <c r="G375" s="1" t="s">
        <v>1949</v>
      </c>
      <c r="H375" s="1" t="s">
        <v>3618</v>
      </c>
      <c r="I375" t="s">
        <v>1942</v>
      </c>
    </row>
    <row r="376" spans="1:9" x14ac:dyDescent="0.25">
      <c r="A376" s="1" t="s">
        <v>766</v>
      </c>
      <c r="B376" s="1" t="s">
        <v>3619</v>
      </c>
      <c r="C376" s="1" t="s">
        <v>3620</v>
      </c>
      <c r="D376" s="1" t="s">
        <v>3621</v>
      </c>
      <c r="E376" s="1" t="s">
        <v>3622</v>
      </c>
      <c r="F376" s="1" t="s">
        <v>3623</v>
      </c>
      <c r="G376" s="1" t="s">
        <v>1941</v>
      </c>
      <c r="H376" s="1">
        <v>75037</v>
      </c>
      <c r="I376" t="s">
        <v>1942</v>
      </c>
    </row>
    <row r="377" spans="1:9" x14ac:dyDescent="0.25">
      <c r="A377" s="1" t="s">
        <v>768</v>
      </c>
      <c r="B377" s="1" t="s">
        <v>3624</v>
      </c>
      <c r="C377" s="1" t="s">
        <v>3625</v>
      </c>
      <c r="D377" s="1" t="s">
        <v>3626</v>
      </c>
      <c r="E377" s="1" t="s">
        <v>3627</v>
      </c>
      <c r="F377" s="1" t="s">
        <v>1976</v>
      </c>
      <c r="G377" s="1" t="s">
        <v>1941</v>
      </c>
      <c r="H377" s="1">
        <v>45426</v>
      </c>
      <c r="I377" t="s">
        <v>1942</v>
      </c>
    </row>
    <row r="378" spans="1:9" x14ac:dyDescent="0.25">
      <c r="A378" s="1" t="s">
        <v>770</v>
      </c>
      <c r="B378" s="1" t="s">
        <v>3628</v>
      </c>
      <c r="C378" s="1" t="s">
        <v>3629</v>
      </c>
      <c r="D378" s="1" t="s">
        <v>3630</v>
      </c>
      <c r="E378" s="1" t="s">
        <v>3631</v>
      </c>
      <c r="F378" s="1" t="s">
        <v>2048</v>
      </c>
      <c r="G378" s="1" t="s">
        <v>1941</v>
      </c>
      <c r="H378" s="1">
        <v>49560</v>
      </c>
      <c r="I378" t="s">
        <v>1942</v>
      </c>
    </row>
    <row r="379" spans="1:9" x14ac:dyDescent="0.25">
      <c r="A379" s="1" t="s">
        <v>772</v>
      </c>
      <c r="B379" s="1" t="s">
        <v>3632</v>
      </c>
      <c r="C379" s="1" t="s">
        <v>3633</v>
      </c>
      <c r="D379" s="1" t="s">
        <v>3634</v>
      </c>
      <c r="E379" s="1" t="s">
        <v>3635</v>
      </c>
      <c r="F379" s="1" t="s">
        <v>2933</v>
      </c>
      <c r="G379" s="1" t="s">
        <v>1949</v>
      </c>
      <c r="H379" s="1" t="s">
        <v>2083</v>
      </c>
      <c r="I379" t="s">
        <v>1951</v>
      </c>
    </row>
    <row r="380" spans="1:9" x14ac:dyDescent="0.25">
      <c r="A380" s="1" t="s">
        <v>774</v>
      </c>
      <c r="B380" s="1" t="s">
        <v>3636</v>
      </c>
      <c r="C380" s="1" t="s">
        <v>3637</v>
      </c>
      <c r="D380" s="1" t="s">
        <v>3638</v>
      </c>
      <c r="E380" s="1" t="s">
        <v>3639</v>
      </c>
      <c r="F380" s="1" t="s">
        <v>3640</v>
      </c>
      <c r="G380" s="1" t="s">
        <v>1949</v>
      </c>
      <c r="H380" s="1" t="s">
        <v>2425</v>
      </c>
      <c r="I380" t="s">
        <v>1942</v>
      </c>
    </row>
    <row r="381" spans="1:9" x14ac:dyDescent="0.25">
      <c r="A381" s="1" t="s">
        <v>776</v>
      </c>
      <c r="B381" s="1" t="s">
        <v>3641</v>
      </c>
      <c r="C381" s="1" t="s">
        <v>3642</v>
      </c>
      <c r="D381" s="1"/>
      <c r="E381" s="1" t="s">
        <v>3643</v>
      </c>
      <c r="F381" s="1" t="s">
        <v>3644</v>
      </c>
      <c r="G381" s="1" t="s">
        <v>2116</v>
      </c>
      <c r="H381" s="1" t="s">
        <v>3645</v>
      </c>
      <c r="I381" t="s">
        <v>1942</v>
      </c>
    </row>
    <row r="382" spans="1:9" x14ac:dyDescent="0.25">
      <c r="A382" s="1" t="s">
        <v>3646</v>
      </c>
      <c r="B382" s="1" t="s">
        <v>3647</v>
      </c>
      <c r="C382" s="1" t="s">
        <v>3648</v>
      </c>
      <c r="D382" s="1" t="s">
        <v>3649</v>
      </c>
      <c r="E382" s="1" t="s">
        <v>3650</v>
      </c>
      <c r="F382" s="1" t="s">
        <v>1962</v>
      </c>
      <c r="G382" s="1" t="s">
        <v>1941</v>
      </c>
      <c r="H382" s="1">
        <v>62756</v>
      </c>
      <c r="I382" t="s">
        <v>1951</v>
      </c>
    </row>
    <row r="383" spans="1:9" x14ac:dyDescent="0.25">
      <c r="A383" s="1" t="s">
        <v>779</v>
      </c>
      <c r="B383" s="1" t="s">
        <v>3651</v>
      </c>
      <c r="C383" s="1" t="s">
        <v>3652</v>
      </c>
      <c r="D383" s="1" t="s">
        <v>3653</v>
      </c>
      <c r="E383" s="1" t="s">
        <v>3654</v>
      </c>
      <c r="F383" s="1" t="s">
        <v>1986</v>
      </c>
      <c r="G383" s="1" t="s">
        <v>1941</v>
      </c>
      <c r="H383" s="1">
        <v>90010</v>
      </c>
      <c r="I383" t="s">
        <v>1942</v>
      </c>
    </row>
    <row r="384" spans="1:9" x14ac:dyDescent="0.25">
      <c r="A384" s="1" t="s">
        <v>781</v>
      </c>
      <c r="B384" s="1" t="s">
        <v>3655</v>
      </c>
      <c r="C384" s="1" t="s">
        <v>3656</v>
      </c>
      <c r="D384" s="1" t="s">
        <v>3657</v>
      </c>
      <c r="E384" s="1" t="s">
        <v>3658</v>
      </c>
      <c r="F384" s="1" t="s">
        <v>3316</v>
      </c>
      <c r="G384" s="1" t="s">
        <v>1941</v>
      </c>
      <c r="H384" s="1">
        <v>21239</v>
      </c>
      <c r="I384" t="s">
        <v>1951</v>
      </c>
    </row>
    <row r="385" spans="1:9" x14ac:dyDescent="0.25">
      <c r="A385" s="1" t="s">
        <v>783</v>
      </c>
      <c r="B385" s="1" t="s">
        <v>3659</v>
      </c>
      <c r="C385" s="1"/>
      <c r="D385" s="1" t="s">
        <v>3660</v>
      </c>
      <c r="E385" s="1" t="s">
        <v>3661</v>
      </c>
      <c r="F385" s="1" t="s">
        <v>3662</v>
      </c>
      <c r="G385" s="1" t="s">
        <v>1941</v>
      </c>
      <c r="H385" s="1">
        <v>17126</v>
      </c>
      <c r="I385" t="s">
        <v>1942</v>
      </c>
    </row>
    <row r="386" spans="1:9" x14ac:dyDescent="0.25">
      <c r="A386" s="1" t="s">
        <v>785</v>
      </c>
      <c r="B386" s="1" t="s">
        <v>3663</v>
      </c>
      <c r="C386" s="1"/>
      <c r="D386" s="1" t="s">
        <v>3664</v>
      </c>
      <c r="E386" s="1" t="s">
        <v>3665</v>
      </c>
      <c r="F386" s="1" t="s">
        <v>2325</v>
      </c>
      <c r="G386" s="1" t="s">
        <v>1941</v>
      </c>
      <c r="H386" s="1">
        <v>75216</v>
      </c>
      <c r="I386" t="s">
        <v>1951</v>
      </c>
    </row>
    <row r="387" spans="1:9" x14ac:dyDescent="0.25">
      <c r="A387" s="1" t="s">
        <v>787</v>
      </c>
      <c r="B387" s="1" t="s">
        <v>3666</v>
      </c>
      <c r="C387" s="1" t="s">
        <v>3667</v>
      </c>
      <c r="D387" s="1" t="s">
        <v>3668</v>
      </c>
      <c r="E387" s="1" t="s">
        <v>3669</v>
      </c>
      <c r="F387" s="1" t="s">
        <v>2375</v>
      </c>
      <c r="G387" s="1" t="s">
        <v>1941</v>
      </c>
      <c r="H387" s="1">
        <v>64125</v>
      </c>
      <c r="I387" t="s">
        <v>1942</v>
      </c>
    </row>
    <row r="388" spans="1:9" x14ac:dyDescent="0.25">
      <c r="A388" s="1" t="s">
        <v>789</v>
      </c>
      <c r="B388" s="1" t="s">
        <v>3670</v>
      </c>
      <c r="C388" s="1"/>
      <c r="D388" s="1" t="s">
        <v>3671</v>
      </c>
      <c r="E388" s="1" t="s">
        <v>3672</v>
      </c>
      <c r="F388" s="1" t="s">
        <v>1962</v>
      </c>
      <c r="G388" s="1" t="s">
        <v>1941</v>
      </c>
      <c r="H388" s="1">
        <v>62723</v>
      </c>
      <c r="I388" t="s">
        <v>1942</v>
      </c>
    </row>
    <row r="389" spans="1:9" x14ac:dyDescent="0.25">
      <c r="A389" s="1" t="s">
        <v>791</v>
      </c>
      <c r="B389" s="1" t="s">
        <v>3673</v>
      </c>
      <c r="C389" s="1" t="s">
        <v>3674</v>
      </c>
      <c r="D389" s="1" t="s">
        <v>3675</v>
      </c>
      <c r="E389" s="1" t="s">
        <v>3676</v>
      </c>
      <c r="F389" s="1" t="s">
        <v>3677</v>
      </c>
      <c r="G389" s="1" t="s">
        <v>1941</v>
      </c>
      <c r="H389" s="1">
        <v>6510</v>
      </c>
      <c r="I389" t="s">
        <v>1942</v>
      </c>
    </row>
    <row r="390" spans="1:9" x14ac:dyDescent="0.25">
      <c r="A390" s="1" t="s">
        <v>793</v>
      </c>
      <c r="B390" s="1" t="s">
        <v>3678</v>
      </c>
      <c r="C390" s="1" t="s">
        <v>3679</v>
      </c>
      <c r="D390" s="1" t="s">
        <v>3680</v>
      </c>
      <c r="E390" s="1" t="s">
        <v>3681</v>
      </c>
      <c r="F390" s="1" t="s">
        <v>3682</v>
      </c>
      <c r="G390" s="1" t="s">
        <v>1941</v>
      </c>
      <c r="H390" s="1">
        <v>30045</v>
      </c>
      <c r="I390" t="s">
        <v>1942</v>
      </c>
    </row>
    <row r="391" spans="1:9" x14ac:dyDescent="0.25">
      <c r="A391" s="1" t="s">
        <v>795</v>
      </c>
      <c r="B391" s="1" t="s">
        <v>3683</v>
      </c>
      <c r="C391" s="1" t="s">
        <v>3684</v>
      </c>
      <c r="D391" s="1" t="s">
        <v>3685</v>
      </c>
      <c r="E391" s="1" t="s">
        <v>3686</v>
      </c>
      <c r="F391" s="1" t="s">
        <v>3687</v>
      </c>
      <c r="G391" s="1" t="s">
        <v>1941</v>
      </c>
      <c r="H391" s="1">
        <v>28805</v>
      </c>
      <c r="I391" t="s">
        <v>1942</v>
      </c>
    </row>
    <row r="392" spans="1:9" x14ac:dyDescent="0.25">
      <c r="A392" s="1" t="s">
        <v>797</v>
      </c>
      <c r="B392" s="1" t="s">
        <v>3688</v>
      </c>
      <c r="C392" s="1" t="s">
        <v>3689</v>
      </c>
      <c r="D392" s="1"/>
      <c r="E392" s="1" t="s">
        <v>3690</v>
      </c>
      <c r="F392" s="1" t="s">
        <v>2233</v>
      </c>
      <c r="G392" s="1" t="s">
        <v>1941</v>
      </c>
      <c r="H392" s="1">
        <v>55123</v>
      </c>
      <c r="I392" t="s">
        <v>1942</v>
      </c>
    </row>
    <row r="393" spans="1:9" x14ac:dyDescent="0.25">
      <c r="A393" s="1" t="s">
        <v>799</v>
      </c>
      <c r="B393" s="1" t="s">
        <v>3691</v>
      </c>
      <c r="C393" s="1" t="s">
        <v>3692</v>
      </c>
      <c r="D393" s="1"/>
      <c r="E393" s="1" t="s">
        <v>3693</v>
      </c>
      <c r="F393" s="1" t="s">
        <v>2137</v>
      </c>
      <c r="G393" s="1" t="s">
        <v>1941</v>
      </c>
      <c r="H393" s="1">
        <v>55458</v>
      </c>
      <c r="I393" t="s">
        <v>1951</v>
      </c>
    </row>
    <row r="394" spans="1:9" x14ac:dyDescent="0.25">
      <c r="A394" s="1" t="s">
        <v>801</v>
      </c>
      <c r="B394" s="1" t="s">
        <v>3694</v>
      </c>
      <c r="C394" s="1" t="s">
        <v>3695</v>
      </c>
      <c r="D394" s="1" t="s">
        <v>3696</v>
      </c>
      <c r="E394" s="1" t="s">
        <v>3697</v>
      </c>
      <c r="F394" s="1" t="s">
        <v>2572</v>
      </c>
      <c r="G394" s="1" t="s">
        <v>1941</v>
      </c>
      <c r="H394" s="1">
        <v>92725</v>
      </c>
      <c r="I394" t="s">
        <v>1951</v>
      </c>
    </row>
    <row r="395" spans="1:9" x14ac:dyDescent="0.25">
      <c r="A395" s="1" t="s">
        <v>3698</v>
      </c>
      <c r="B395" s="1" t="s">
        <v>3699</v>
      </c>
      <c r="C395" s="1" t="s">
        <v>3700</v>
      </c>
      <c r="D395" s="1" t="s">
        <v>3701</v>
      </c>
      <c r="E395" s="1" t="s">
        <v>3702</v>
      </c>
      <c r="F395" s="1" t="s">
        <v>3703</v>
      </c>
      <c r="G395" s="1" t="s">
        <v>1941</v>
      </c>
      <c r="H395" s="1">
        <v>21747</v>
      </c>
      <c r="I395" t="s">
        <v>1942</v>
      </c>
    </row>
    <row r="396" spans="1:9" x14ac:dyDescent="0.25">
      <c r="A396" s="1" t="s">
        <v>803</v>
      </c>
      <c r="B396" s="1" t="s">
        <v>3704</v>
      </c>
      <c r="C396" s="1" t="s">
        <v>3705</v>
      </c>
      <c r="D396" s="1" t="s">
        <v>3706</v>
      </c>
      <c r="E396" s="1" t="s">
        <v>3707</v>
      </c>
      <c r="F396" s="1" t="s">
        <v>2137</v>
      </c>
      <c r="G396" s="1" t="s">
        <v>1941</v>
      </c>
      <c r="H396" s="1">
        <v>55458</v>
      </c>
      <c r="I396" t="s">
        <v>1951</v>
      </c>
    </row>
    <row r="397" spans="1:9" x14ac:dyDescent="0.25">
      <c r="A397" s="1" t="s">
        <v>805</v>
      </c>
      <c r="B397" s="1" t="s">
        <v>3708</v>
      </c>
      <c r="C397" s="1" t="s">
        <v>3709</v>
      </c>
      <c r="D397" s="1"/>
      <c r="E397" s="1" t="s">
        <v>3710</v>
      </c>
      <c r="F397" s="1" t="s">
        <v>2186</v>
      </c>
      <c r="G397" s="1" t="s">
        <v>1941</v>
      </c>
      <c r="H397" s="1">
        <v>20420</v>
      </c>
      <c r="I397" t="s">
        <v>1942</v>
      </c>
    </row>
    <row r="398" spans="1:9" x14ac:dyDescent="0.25">
      <c r="A398" s="1" t="s">
        <v>807</v>
      </c>
      <c r="B398" s="1" t="s">
        <v>3711</v>
      </c>
      <c r="C398" s="1" t="s">
        <v>3712</v>
      </c>
      <c r="D398" s="1" t="s">
        <v>3713</v>
      </c>
      <c r="E398" s="1" t="s">
        <v>3714</v>
      </c>
      <c r="F398" s="1" t="s">
        <v>2177</v>
      </c>
      <c r="G398" s="1" t="s">
        <v>1941</v>
      </c>
      <c r="H398" s="1">
        <v>92415</v>
      </c>
      <c r="I398" t="s">
        <v>1951</v>
      </c>
    </row>
    <row r="399" spans="1:9" x14ac:dyDescent="0.25">
      <c r="A399" s="1" t="s">
        <v>809</v>
      </c>
      <c r="B399" s="1" t="s">
        <v>3715</v>
      </c>
      <c r="C399" s="1" t="s">
        <v>3716</v>
      </c>
      <c r="D399" s="1" t="s">
        <v>3717</v>
      </c>
      <c r="E399" s="1" t="s">
        <v>3718</v>
      </c>
      <c r="F399" s="1" t="s">
        <v>2163</v>
      </c>
      <c r="G399" s="1" t="s">
        <v>1941</v>
      </c>
      <c r="H399" s="1">
        <v>14609</v>
      </c>
      <c r="I399" t="s">
        <v>1942</v>
      </c>
    </row>
    <row r="400" spans="1:9" x14ac:dyDescent="0.25">
      <c r="A400" s="1" t="s">
        <v>811</v>
      </c>
      <c r="B400" s="1" t="s">
        <v>3719</v>
      </c>
      <c r="C400" s="1" t="s">
        <v>3720</v>
      </c>
      <c r="D400" s="1" t="s">
        <v>3721</v>
      </c>
      <c r="E400" s="1" t="s">
        <v>3722</v>
      </c>
      <c r="F400" s="1" t="s">
        <v>2058</v>
      </c>
      <c r="G400" s="1" t="s">
        <v>1941</v>
      </c>
      <c r="H400" s="1">
        <v>98664</v>
      </c>
      <c r="I400" t="s">
        <v>1942</v>
      </c>
    </row>
    <row r="401" spans="1:9" x14ac:dyDescent="0.25">
      <c r="A401" s="1" t="s">
        <v>813</v>
      </c>
      <c r="B401" s="1" t="s">
        <v>3723</v>
      </c>
      <c r="C401" s="1" t="s">
        <v>3724</v>
      </c>
      <c r="D401" s="1" t="s">
        <v>3725</v>
      </c>
      <c r="E401" s="1" t="s">
        <v>3726</v>
      </c>
      <c r="F401" s="1" t="s">
        <v>3727</v>
      </c>
      <c r="G401" s="1" t="s">
        <v>2116</v>
      </c>
      <c r="H401" s="1" t="s">
        <v>3728</v>
      </c>
      <c r="I401" t="s">
        <v>1951</v>
      </c>
    </row>
    <row r="402" spans="1:9" x14ac:dyDescent="0.25">
      <c r="A402" s="1" t="s">
        <v>815</v>
      </c>
      <c r="B402" s="1" t="s">
        <v>3729</v>
      </c>
      <c r="C402" s="1" t="s">
        <v>3730</v>
      </c>
      <c r="D402" s="1" t="s">
        <v>3731</v>
      </c>
      <c r="E402" s="1" t="s">
        <v>3732</v>
      </c>
      <c r="F402" s="1" t="s">
        <v>2186</v>
      </c>
      <c r="G402" s="1" t="s">
        <v>1941</v>
      </c>
      <c r="H402" s="1">
        <v>20057</v>
      </c>
      <c r="I402" t="s">
        <v>1951</v>
      </c>
    </row>
    <row r="403" spans="1:9" x14ac:dyDescent="0.25">
      <c r="A403" s="1" t="s">
        <v>817</v>
      </c>
      <c r="B403" s="1" t="s">
        <v>3733</v>
      </c>
      <c r="C403" s="1" t="s">
        <v>3734</v>
      </c>
      <c r="D403" s="1" t="s">
        <v>3735</v>
      </c>
      <c r="E403" s="1" t="s">
        <v>3736</v>
      </c>
      <c r="F403" s="1" t="s">
        <v>3412</v>
      </c>
      <c r="G403" s="1" t="s">
        <v>1941</v>
      </c>
      <c r="H403" s="1">
        <v>37924</v>
      </c>
      <c r="I403" t="s">
        <v>1942</v>
      </c>
    </row>
    <row r="404" spans="1:9" x14ac:dyDescent="0.25">
      <c r="A404" s="1" t="s">
        <v>819</v>
      </c>
      <c r="B404" s="1" t="s">
        <v>3737</v>
      </c>
      <c r="C404" s="1" t="s">
        <v>3738</v>
      </c>
      <c r="D404" s="1" t="s">
        <v>3739</v>
      </c>
      <c r="E404" s="1" t="s">
        <v>3740</v>
      </c>
      <c r="F404" s="1" t="s">
        <v>2122</v>
      </c>
      <c r="G404" s="1" t="s">
        <v>1941</v>
      </c>
      <c r="H404" s="1">
        <v>25336</v>
      </c>
      <c r="I404" t="s">
        <v>1942</v>
      </c>
    </row>
    <row r="405" spans="1:9" x14ac:dyDescent="0.25">
      <c r="A405" s="1" t="s">
        <v>821</v>
      </c>
      <c r="B405" s="1" t="s">
        <v>3741</v>
      </c>
      <c r="C405" s="1" t="s">
        <v>3742</v>
      </c>
      <c r="D405" s="1" t="s">
        <v>3743</v>
      </c>
      <c r="E405" s="1" t="s">
        <v>3744</v>
      </c>
      <c r="F405" s="1" t="s">
        <v>2325</v>
      </c>
      <c r="G405" s="1" t="s">
        <v>1941</v>
      </c>
      <c r="H405" s="1">
        <v>75372</v>
      </c>
      <c r="I405" t="s">
        <v>1951</v>
      </c>
    </row>
    <row r="406" spans="1:9" x14ac:dyDescent="0.25">
      <c r="A406" s="1" t="s">
        <v>823</v>
      </c>
      <c r="B406" s="1" t="s">
        <v>3745</v>
      </c>
      <c r="C406" s="1" t="s">
        <v>3746</v>
      </c>
      <c r="D406" s="1" t="s">
        <v>3747</v>
      </c>
      <c r="E406" s="1" t="s">
        <v>3748</v>
      </c>
      <c r="F406" s="1" t="s">
        <v>3749</v>
      </c>
      <c r="G406" s="1" t="s">
        <v>1949</v>
      </c>
      <c r="H406" s="1" t="s">
        <v>3750</v>
      </c>
      <c r="I406" t="s">
        <v>1951</v>
      </c>
    </row>
    <row r="407" spans="1:9" x14ac:dyDescent="0.25">
      <c r="A407" s="1" t="s">
        <v>825</v>
      </c>
      <c r="B407" s="1" t="s">
        <v>3751</v>
      </c>
      <c r="C407" s="1" t="s">
        <v>3752</v>
      </c>
      <c r="D407" s="1" t="s">
        <v>3753</v>
      </c>
      <c r="E407" s="1" t="s">
        <v>3754</v>
      </c>
      <c r="F407" s="1" t="s">
        <v>3755</v>
      </c>
      <c r="G407" s="1" t="s">
        <v>1941</v>
      </c>
      <c r="H407" s="1">
        <v>95973</v>
      </c>
      <c r="I407" t="s">
        <v>1942</v>
      </c>
    </row>
    <row r="408" spans="1:9" x14ac:dyDescent="0.25">
      <c r="A408" s="1" t="s">
        <v>827</v>
      </c>
      <c r="B408" s="1" t="s">
        <v>3756</v>
      </c>
      <c r="C408" s="1" t="s">
        <v>3757</v>
      </c>
      <c r="D408" s="1" t="s">
        <v>3758</v>
      </c>
      <c r="E408" s="1" t="s">
        <v>3759</v>
      </c>
      <c r="F408" s="1" t="s">
        <v>2127</v>
      </c>
      <c r="G408" s="1" t="s">
        <v>1941</v>
      </c>
      <c r="H408" s="1">
        <v>72215</v>
      </c>
      <c r="I408" t="s">
        <v>1942</v>
      </c>
    </row>
    <row r="409" spans="1:9" x14ac:dyDescent="0.25">
      <c r="A409" s="1" t="s">
        <v>829</v>
      </c>
      <c r="B409" s="1" t="s">
        <v>3760</v>
      </c>
      <c r="C409" s="1"/>
      <c r="D409" s="1" t="s">
        <v>3761</v>
      </c>
      <c r="E409" s="1" t="s">
        <v>3762</v>
      </c>
      <c r="F409" s="1" t="s">
        <v>3763</v>
      </c>
      <c r="G409" s="1" t="s">
        <v>1949</v>
      </c>
      <c r="H409" s="1" t="s">
        <v>3764</v>
      </c>
      <c r="I409" t="s">
        <v>1951</v>
      </c>
    </row>
    <row r="410" spans="1:9" x14ac:dyDescent="0.25">
      <c r="A410" s="1" t="s">
        <v>831</v>
      </c>
      <c r="B410" s="1" t="s">
        <v>3765</v>
      </c>
      <c r="C410" s="1" t="s">
        <v>3766</v>
      </c>
      <c r="D410" s="1" t="s">
        <v>3767</v>
      </c>
      <c r="E410" s="1" t="s">
        <v>3768</v>
      </c>
      <c r="F410" s="1" t="s">
        <v>3769</v>
      </c>
      <c r="G410" s="1" t="s">
        <v>1941</v>
      </c>
      <c r="H410" s="1">
        <v>8922</v>
      </c>
      <c r="I410" t="s">
        <v>1942</v>
      </c>
    </row>
    <row r="411" spans="1:9" x14ac:dyDescent="0.25">
      <c r="A411" s="1" t="s">
        <v>833</v>
      </c>
      <c r="B411" s="1" t="s">
        <v>3770</v>
      </c>
      <c r="C411" s="1"/>
      <c r="D411" s="1" t="s">
        <v>3771</v>
      </c>
      <c r="E411" s="1" t="s">
        <v>3772</v>
      </c>
      <c r="F411" s="1" t="s">
        <v>3773</v>
      </c>
      <c r="G411" s="1" t="s">
        <v>1949</v>
      </c>
      <c r="H411" s="1" t="s">
        <v>3774</v>
      </c>
      <c r="I411" t="s">
        <v>1942</v>
      </c>
    </row>
    <row r="412" spans="1:9" x14ac:dyDescent="0.25">
      <c r="A412" s="1" t="s">
        <v>835</v>
      </c>
      <c r="B412" s="1" t="s">
        <v>3775</v>
      </c>
      <c r="C412" s="1"/>
      <c r="D412" s="1" t="s">
        <v>3776</v>
      </c>
      <c r="E412" s="1" t="s">
        <v>3777</v>
      </c>
      <c r="F412" s="1" t="s">
        <v>3090</v>
      </c>
      <c r="G412" s="1" t="s">
        <v>1941</v>
      </c>
      <c r="H412" s="1">
        <v>94132</v>
      </c>
      <c r="I412" t="s">
        <v>1951</v>
      </c>
    </row>
    <row r="413" spans="1:9" x14ac:dyDescent="0.25">
      <c r="A413" s="1" t="s">
        <v>837</v>
      </c>
      <c r="B413" s="1" t="s">
        <v>3778</v>
      </c>
      <c r="C413" s="1"/>
      <c r="D413" s="1" t="s">
        <v>3779</v>
      </c>
      <c r="E413" s="1" t="s">
        <v>3780</v>
      </c>
      <c r="F413" s="1" t="s">
        <v>3781</v>
      </c>
      <c r="G413" s="1" t="s">
        <v>1941</v>
      </c>
      <c r="H413" s="1">
        <v>70505</v>
      </c>
      <c r="I413" t="s">
        <v>1942</v>
      </c>
    </row>
    <row r="414" spans="1:9" x14ac:dyDescent="0.25">
      <c r="A414" s="1" t="s">
        <v>839</v>
      </c>
      <c r="B414" s="1" t="s">
        <v>3782</v>
      </c>
      <c r="C414" s="1"/>
      <c r="D414" s="1" t="s">
        <v>3783</v>
      </c>
      <c r="E414" s="1" t="s">
        <v>3784</v>
      </c>
      <c r="F414" s="1" t="s">
        <v>3785</v>
      </c>
      <c r="G414" s="1" t="s">
        <v>1941</v>
      </c>
      <c r="H414" s="1">
        <v>92191</v>
      </c>
      <c r="I414" t="s">
        <v>1942</v>
      </c>
    </row>
    <row r="415" spans="1:9" x14ac:dyDescent="0.25">
      <c r="A415" s="1" t="s">
        <v>841</v>
      </c>
      <c r="B415" s="1" t="s">
        <v>3786</v>
      </c>
      <c r="C415" s="1" t="s">
        <v>3787</v>
      </c>
      <c r="D415" s="1" t="s">
        <v>3788</v>
      </c>
      <c r="E415" s="1" t="s">
        <v>3789</v>
      </c>
      <c r="F415" s="1" t="s">
        <v>3790</v>
      </c>
      <c r="G415" s="1" t="s">
        <v>1941</v>
      </c>
      <c r="H415" s="1">
        <v>91841</v>
      </c>
      <c r="I415" t="s">
        <v>1942</v>
      </c>
    </row>
    <row r="416" spans="1:9" x14ac:dyDescent="0.25">
      <c r="A416" s="1" t="s">
        <v>843</v>
      </c>
      <c r="B416" s="1" t="s">
        <v>3791</v>
      </c>
      <c r="C416" s="1"/>
      <c r="D416" s="1" t="s">
        <v>3792</v>
      </c>
      <c r="E416" s="1" t="s">
        <v>3793</v>
      </c>
      <c r="F416" s="1" t="s">
        <v>3515</v>
      </c>
      <c r="G416" s="1" t="s">
        <v>1941</v>
      </c>
      <c r="H416" s="1">
        <v>75799</v>
      </c>
      <c r="I416" t="s">
        <v>1942</v>
      </c>
    </row>
    <row r="417" spans="1:9" x14ac:dyDescent="0.25">
      <c r="A417" s="1" t="s">
        <v>845</v>
      </c>
      <c r="B417" s="1" t="s">
        <v>3794</v>
      </c>
      <c r="C417" s="1" t="s">
        <v>3795</v>
      </c>
      <c r="D417" s="1"/>
      <c r="E417" s="1" t="s">
        <v>3796</v>
      </c>
      <c r="F417" s="1" t="s">
        <v>3781</v>
      </c>
      <c r="G417" s="1" t="s">
        <v>1941</v>
      </c>
      <c r="H417" s="1">
        <v>70593</v>
      </c>
      <c r="I417" t="s">
        <v>1951</v>
      </c>
    </row>
    <row r="418" spans="1:9" x14ac:dyDescent="0.25">
      <c r="A418" s="1" t="s">
        <v>847</v>
      </c>
      <c r="B418" s="1" t="s">
        <v>3797</v>
      </c>
      <c r="C418" s="1"/>
      <c r="D418" s="1" t="s">
        <v>3798</v>
      </c>
      <c r="E418" s="1" t="s">
        <v>3799</v>
      </c>
      <c r="F418" s="1" t="s">
        <v>1976</v>
      </c>
      <c r="G418" s="1" t="s">
        <v>1941</v>
      </c>
      <c r="H418" s="1">
        <v>45426</v>
      </c>
      <c r="I418" t="s">
        <v>1942</v>
      </c>
    </row>
    <row r="419" spans="1:9" x14ac:dyDescent="0.25">
      <c r="A419" s="1" t="s">
        <v>849</v>
      </c>
      <c r="B419" s="1" t="s">
        <v>3800</v>
      </c>
      <c r="C419" s="1"/>
      <c r="D419" s="1" t="s">
        <v>3801</v>
      </c>
      <c r="E419" s="1" t="s">
        <v>3802</v>
      </c>
      <c r="F419" s="1" t="s">
        <v>3099</v>
      </c>
      <c r="G419" s="1" t="s">
        <v>1941</v>
      </c>
      <c r="H419" s="1">
        <v>85072</v>
      </c>
      <c r="I419" t="s">
        <v>1942</v>
      </c>
    </row>
    <row r="420" spans="1:9" x14ac:dyDescent="0.25">
      <c r="A420" s="1" t="s">
        <v>851</v>
      </c>
      <c r="B420" s="1" t="s">
        <v>3803</v>
      </c>
      <c r="C420" s="1" t="s">
        <v>3804</v>
      </c>
      <c r="D420" s="1"/>
      <c r="E420" s="1" t="s">
        <v>3805</v>
      </c>
      <c r="F420" s="1" t="s">
        <v>2999</v>
      </c>
      <c r="G420" s="1" t="s">
        <v>1941</v>
      </c>
      <c r="H420" s="1">
        <v>94263</v>
      </c>
      <c r="I420" t="s">
        <v>1942</v>
      </c>
    </row>
    <row r="421" spans="1:9" x14ac:dyDescent="0.25">
      <c r="A421" s="1" t="s">
        <v>853</v>
      </c>
      <c r="B421" s="1" t="s">
        <v>3806</v>
      </c>
      <c r="C421" s="1" t="s">
        <v>3807</v>
      </c>
      <c r="D421" s="1" t="s">
        <v>3808</v>
      </c>
      <c r="E421" s="1" t="s">
        <v>3809</v>
      </c>
      <c r="F421" s="1" t="s">
        <v>3336</v>
      </c>
      <c r="G421" s="1" t="s">
        <v>1941</v>
      </c>
      <c r="H421" s="1">
        <v>68505</v>
      </c>
      <c r="I421" t="s">
        <v>1942</v>
      </c>
    </row>
    <row r="422" spans="1:9" x14ac:dyDescent="0.25">
      <c r="A422" s="1" t="s">
        <v>3810</v>
      </c>
      <c r="B422" s="1" t="s">
        <v>3811</v>
      </c>
      <c r="C422" s="1" t="s">
        <v>3812</v>
      </c>
      <c r="D422" s="1" t="s">
        <v>3813</v>
      </c>
      <c r="E422" s="1" t="s">
        <v>3814</v>
      </c>
      <c r="F422" s="1" t="s">
        <v>3662</v>
      </c>
      <c r="G422" s="1" t="s">
        <v>1941</v>
      </c>
      <c r="H422" s="1">
        <v>17126</v>
      </c>
      <c r="I422" t="s">
        <v>1951</v>
      </c>
    </row>
    <row r="423" spans="1:9" x14ac:dyDescent="0.25">
      <c r="A423" s="1" t="s">
        <v>3815</v>
      </c>
      <c r="B423" s="1" t="s">
        <v>3816</v>
      </c>
      <c r="C423" s="1" t="s">
        <v>3817</v>
      </c>
      <c r="D423" s="1" t="s">
        <v>3818</v>
      </c>
      <c r="E423" s="1" t="s">
        <v>3819</v>
      </c>
      <c r="F423" s="1" t="s">
        <v>2144</v>
      </c>
      <c r="G423" s="1" t="s">
        <v>1941</v>
      </c>
      <c r="H423" s="1">
        <v>70174</v>
      </c>
      <c r="I423" t="s">
        <v>1942</v>
      </c>
    </row>
    <row r="424" spans="1:9" x14ac:dyDescent="0.25">
      <c r="A424" s="1" t="s">
        <v>856</v>
      </c>
      <c r="B424" s="1" t="s">
        <v>3820</v>
      </c>
      <c r="C424" s="1"/>
      <c r="D424" s="1" t="s">
        <v>3821</v>
      </c>
      <c r="E424" s="1" t="s">
        <v>3822</v>
      </c>
      <c r="F424" s="1" t="s">
        <v>3823</v>
      </c>
      <c r="G424" s="1" t="s">
        <v>1941</v>
      </c>
      <c r="H424" s="1">
        <v>53726</v>
      </c>
      <c r="I424" t="s">
        <v>1951</v>
      </c>
    </row>
    <row r="425" spans="1:9" x14ac:dyDescent="0.25">
      <c r="A425" s="1" t="s">
        <v>858</v>
      </c>
      <c r="B425" s="1" t="s">
        <v>3824</v>
      </c>
      <c r="C425" s="1"/>
      <c r="D425" s="1" t="s">
        <v>3825</v>
      </c>
      <c r="E425" s="1" t="s">
        <v>3826</v>
      </c>
      <c r="F425" s="1" t="s">
        <v>2122</v>
      </c>
      <c r="G425" s="1" t="s">
        <v>1941</v>
      </c>
      <c r="H425" s="1">
        <v>25336</v>
      </c>
      <c r="I425" t="s">
        <v>1951</v>
      </c>
    </row>
    <row r="426" spans="1:9" x14ac:dyDescent="0.25">
      <c r="A426" s="1" t="s">
        <v>860</v>
      </c>
      <c r="B426" s="1" t="s">
        <v>3827</v>
      </c>
      <c r="C426" s="1" t="s">
        <v>3828</v>
      </c>
      <c r="D426" s="1" t="s">
        <v>3829</v>
      </c>
      <c r="E426" s="1" t="s">
        <v>3830</v>
      </c>
      <c r="F426" s="1" t="s">
        <v>2127</v>
      </c>
      <c r="G426" s="1" t="s">
        <v>1941</v>
      </c>
      <c r="H426" s="1">
        <v>72204</v>
      </c>
      <c r="I426" t="s">
        <v>1942</v>
      </c>
    </row>
    <row r="427" spans="1:9" x14ac:dyDescent="0.25">
      <c r="A427" s="1" t="s">
        <v>862</v>
      </c>
      <c r="B427" s="1" t="s">
        <v>3831</v>
      </c>
      <c r="C427" s="1" t="s">
        <v>3832</v>
      </c>
      <c r="D427" s="1" t="s">
        <v>3833</v>
      </c>
      <c r="E427" s="1" t="s">
        <v>3834</v>
      </c>
      <c r="F427" s="1" t="s">
        <v>2501</v>
      </c>
      <c r="G427" s="1" t="s">
        <v>1941</v>
      </c>
      <c r="H427" s="1">
        <v>99507</v>
      </c>
      <c r="I427" t="s">
        <v>1951</v>
      </c>
    </row>
    <row r="428" spans="1:9" x14ac:dyDescent="0.25">
      <c r="A428" s="1" t="s">
        <v>864</v>
      </c>
      <c r="B428" s="1" t="s">
        <v>3835</v>
      </c>
      <c r="C428" s="1" t="s">
        <v>3836</v>
      </c>
      <c r="D428" s="1" t="s">
        <v>3837</v>
      </c>
      <c r="E428" s="1" t="s">
        <v>3838</v>
      </c>
      <c r="F428" s="1" t="s">
        <v>3839</v>
      </c>
      <c r="G428" s="1" t="s">
        <v>1949</v>
      </c>
      <c r="H428" s="1" t="s">
        <v>3840</v>
      </c>
      <c r="I428" t="s">
        <v>1942</v>
      </c>
    </row>
    <row r="429" spans="1:9" x14ac:dyDescent="0.25">
      <c r="A429" s="1" t="s">
        <v>866</v>
      </c>
      <c r="B429" s="1" t="s">
        <v>3841</v>
      </c>
      <c r="C429" s="1"/>
      <c r="D429" s="1" t="s">
        <v>3842</v>
      </c>
      <c r="E429" s="1" t="s">
        <v>3843</v>
      </c>
      <c r="F429" s="1" t="s">
        <v>3090</v>
      </c>
      <c r="G429" s="1" t="s">
        <v>1941</v>
      </c>
      <c r="H429" s="1">
        <v>94110</v>
      </c>
      <c r="I429" t="s">
        <v>1942</v>
      </c>
    </row>
    <row r="430" spans="1:9" x14ac:dyDescent="0.25">
      <c r="A430" s="1" t="s">
        <v>868</v>
      </c>
      <c r="B430" s="1" t="s">
        <v>3844</v>
      </c>
      <c r="C430" s="1" t="s">
        <v>3845</v>
      </c>
      <c r="D430" s="1" t="s">
        <v>3846</v>
      </c>
      <c r="E430" s="1" t="s">
        <v>3847</v>
      </c>
      <c r="F430" s="1" t="s">
        <v>2840</v>
      </c>
      <c r="G430" s="1" t="s">
        <v>1941</v>
      </c>
      <c r="H430" s="1">
        <v>44485</v>
      </c>
      <c r="I430" t="s">
        <v>1951</v>
      </c>
    </row>
    <row r="431" spans="1:9" x14ac:dyDescent="0.25">
      <c r="A431" s="1" t="s">
        <v>3848</v>
      </c>
      <c r="B431" s="1" t="s">
        <v>3849</v>
      </c>
      <c r="C431" s="1" t="s">
        <v>3850</v>
      </c>
      <c r="D431" s="1" t="s">
        <v>3851</v>
      </c>
      <c r="E431" s="1" t="s">
        <v>3852</v>
      </c>
      <c r="F431" s="1" t="s">
        <v>3853</v>
      </c>
      <c r="G431" s="1" t="s">
        <v>1941</v>
      </c>
      <c r="H431" s="1">
        <v>23324</v>
      </c>
      <c r="I431" t="s">
        <v>1951</v>
      </c>
    </row>
    <row r="432" spans="1:9" x14ac:dyDescent="0.25">
      <c r="A432" s="1" t="s">
        <v>871</v>
      </c>
      <c r="B432" s="1" t="s">
        <v>3854</v>
      </c>
      <c r="C432" s="1" t="s">
        <v>3855</v>
      </c>
      <c r="D432" s="1" t="s">
        <v>3856</v>
      </c>
      <c r="E432" s="1" t="s">
        <v>3857</v>
      </c>
      <c r="F432" s="1" t="s">
        <v>3858</v>
      </c>
      <c r="G432" s="1" t="s">
        <v>1941</v>
      </c>
      <c r="H432" s="1">
        <v>39236</v>
      </c>
      <c r="I432" t="s">
        <v>1942</v>
      </c>
    </row>
    <row r="433" spans="1:9" x14ac:dyDescent="0.25">
      <c r="A433" s="1" t="s">
        <v>873</v>
      </c>
      <c r="B433" s="1" t="s">
        <v>3859</v>
      </c>
      <c r="C433" s="1" t="s">
        <v>3860</v>
      </c>
      <c r="D433" s="1" t="s">
        <v>3861</v>
      </c>
      <c r="E433" s="1" t="s">
        <v>3862</v>
      </c>
      <c r="F433" s="1" t="s">
        <v>3863</v>
      </c>
      <c r="G433" s="1" t="s">
        <v>1949</v>
      </c>
      <c r="H433" s="1" t="s">
        <v>3864</v>
      </c>
      <c r="I433" t="s">
        <v>1942</v>
      </c>
    </row>
    <row r="434" spans="1:9" x14ac:dyDescent="0.25">
      <c r="A434" s="1" t="s">
        <v>875</v>
      </c>
      <c r="B434" s="1" t="s">
        <v>3865</v>
      </c>
      <c r="C434" s="1"/>
      <c r="D434" s="1" t="s">
        <v>3866</v>
      </c>
      <c r="E434" s="1" t="s">
        <v>3867</v>
      </c>
      <c r="F434" s="1" t="s">
        <v>3121</v>
      </c>
      <c r="G434" s="1" t="s">
        <v>1941</v>
      </c>
      <c r="H434" s="1">
        <v>53277</v>
      </c>
      <c r="I434" t="s">
        <v>1951</v>
      </c>
    </row>
    <row r="435" spans="1:9" x14ac:dyDescent="0.25">
      <c r="A435" s="1" t="s">
        <v>877</v>
      </c>
      <c r="B435" s="1" t="s">
        <v>3868</v>
      </c>
      <c r="C435" s="1" t="s">
        <v>3869</v>
      </c>
      <c r="D435" s="1" t="s">
        <v>3870</v>
      </c>
      <c r="E435" s="1" t="s">
        <v>3871</v>
      </c>
      <c r="F435" s="1" t="s">
        <v>2999</v>
      </c>
      <c r="G435" s="1" t="s">
        <v>1941</v>
      </c>
      <c r="H435" s="1">
        <v>94250</v>
      </c>
      <c r="I435" t="s">
        <v>1942</v>
      </c>
    </row>
    <row r="436" spans="1:9" x14ac:dyDescent="0.25">
      <c r="A436" s="1" t="s">
        <v>879</v>
      </c>
      <c r="B436" s="1" t="s">
        <v>3872</v>
      </c>
      <c r="C436" s="1"/>
      <c r="D436" s="1" t="s">
        <v>3873</v>
      </c>
      <c r="E436" s="1" t="s">
        <v>3874</v>
      </c>
      <c r="F436" s="1" t="s">
        <v>2158</v>
      </c>
      <c r="G436" s="1" t="s">
        <v>1941</v>
      </c>
      <c r="H436" s="1">
        <v>2298</v>
      </c>
      <c r="I436" t="s">
        <v>1951</v>
      </c>
    </row>
    <row r="437" spans="1:9" x14ac:dyDescent="0.25">
      <c r="A437" s="1" t="s">
        <v>881</v>
      </c>
      <c r="B437" s="1" t="s">
        <v>3875</v>
      </c>
      <c r="C437" s="1" t="s">
        <v>3876</v>
      </c>
      <c r="D437" s="1" t="s">
        <v>3877</v>
      </c>
      <c r="E437" s="1" t="s">
        <v>3878</v>
      </c>
      <c r="F437" s="1" t="s">
        <v>3510</v>
      </c>
      <c r="G437" s="1" t="s">
        <v>1941</v>
      </c>
      <c r="H437" s="1">
        <v>66622</v>
      </c>
      <c r="I437" t="s">
        <v>1951</v>
      </c>
    </row>
    <row r="438" spans="1:9" x14ac:dyDescent="0.25">
      <c r="A438" s="1" t="s">
        <v>883</v>
      </c>
      <c r="B438" s="1" t="s">
        <v>3879</v>
      </c>
      <c r="C438" s="1" t="s">
        <v>3880</v>
      </c>
      <c r="D438" s="1" t="s">
        <v>3881</v>
      </c>
      <c r="E438" s="1" t="s">
        <v>3882</v>
      </c>
      <c r="F438" s="1" t="s">
        <v>2550</v>
      </c>
      <c r="G438" s="1" t="s">
        <v>1941</v>
      </c>
      <c r="H438" s="1">
        <v>58122</v>
      </c>
      <c r="I438" t="s">
        <v>1942</v>
      </c>
    </row>
    <row r="439" spans="1:9" x14ac:dyDescent="0.25">
      <c r="A439" s="1" t="s">
        <v>885</v>
      </c>
      <c r="B439" s="1" t="s">
        <v>3883</v>
      </c>
      <c r="C439" s="1"/>
      <c r="D439" s="1" t="s">
        <v>3884</v>
      </c>
      <c r="E439" s="1" t="s">
        <v>3885</v>
      </c>
      <c r="F439" s="1" t="s">
        <v>2027</v>
      </c>
      <c r="G439" s="1" t="s">
        <v>1941</v>
      </c>
      <c r="H439" s="1">
        <v>77095</v>
      </c>
      <c r="I439" t="s">
        <v>1951</v>
      </c>
    </row>
    <row r="440" spans="1:9" x14ac:dyDescent="0.25">
      <c r="A440" s="1" t="s">
        <v>3886</v>
      </c>
      <c r="B440" s="1" t="s">
        <v>3887</v>
      </c>
      <c r="C440" s="1" t="s">
        <v>3888</v>
      </c>
      <c r="D440" s="1" t="s">
        <v>3889</v>
      </c>
      <c r="E440" s="1" t="s">
        <v>3890</v>
      </c>
      <c r="F440" s="1" t="s">
        <v>2362</v>
      </c>
      <c r="G440" s="1" t="s">
        <v>1941</v>
      </c>
      <c r="H440" s="1">
        <v>73190</v>
      </c>
      <c r="I440" t="s">
        <v>1951</v>
      </c>
    </row>
    <row r="441" spans="1:9" x14ac:dyDescent="0.25">
      <c r="A441" s="1" t="s">
        <v>889</v>
      </c>
      <c r="B441" s="1" t="s">
        <v>3891</v>
      </c>
      <c r="C441" s="1" t="s">
        <v>3892</v>
      </c>
      <c r="D441" s="1" t="s">
        <v>3893</v>
      </c>
      <c r="E441" s="1" t="s">
        <v>3894</v>
      </c>
      <c r="F441" s="1" t="s">
        <v>2031</v>
      </c>
      <c r="G441" s="1" t="s">
        <v>1949</v>
      </c>
      <c r="H441" s="1" t="s">
        <v>2032</v>
      </c>
      <c r="I441" t="s">
        <v>1951</v>
      </c>
    </row>
    <row r="442" spans="1:9" x14ac:dyDescent="0.25">
      <c r="A442" s="1" t="s">
        <v>891</v>
      </c>
      <c r="B442" s="1" t="s">
        <v>3895</v>
      </c>
      <c r="C442" s="1" t="s">
        <v>3896</v>
      </c>
      <c r="D442" s="1" t="s">
        <v>3897</v>
      </c>
      <c r="E442" s="1" t="s">
        <v>3898</v>
      </c>
      <c r="F442" s="1" t="s">
        <v>2350</v>
      </c>
      <c r="G442" s="1" t="s">
        <v>1941</v>
      </c>
      <c r="H442" s="1">
        <v>14205</v>
      </c>
      <c r="I442" t="s">
        <v>1942</v>
      </c>
    </row>
    <row r="443" spans="1:9" x14ac:dyDescent="0.25">
      <c r="A443" s="1" t="s">
        <v>893</v>
      </c>
      <c r="B443" s="1" t="s">
        <v>3899</v>
      </c>
      <c r="C443" s="1" t="s">
        <v>3900</v>
      </c>
      <c r="D443" s="1" t="s">
        <v>3901</v>
      </c>
      <c r="E443" s="1" t="s">
        <v>3902</v>
      </c>
      <c r="F443" s="1" t="s">
        <v>3193</v>
      </c>
      <c r="G443" s="1" t="s">
        <v>1949</v>
      </c>
      <c r="H443" s="1" t="s">
        <v>3194</v>
      </c>
      <c r="I443" t="s">
        <v>1942</v>
      </c>
    </row>
    <row r="444" spans="1:9" x14ac:dyDescent="0.25">
      <c r="A444" s="1" t="s">
        <v>895</v>
      </c>
      <c r="B444" s="1" t="s">
        <v>3903</v>
      </c>
      <c r="C444" s="1" t="s">
        <v>3904</v>
      </c>
      <c r="D444" s="1" t="s">
        <v>3905</v>
      </c>
      <c r="E444" s="1" t="s">
        <v>3906</v>
      </c>
      <c r="F444" s="1" t="s">
        <v>3907</v>
      </c>
      <c r="G444" s="1" t="s">
        <v>1941</v>
      </c>
      <c r="H444" s="1">
        <v>18018</v>
      </c>
      <c r="I444" t="s">
        <v>1951</v>
      </c>
    </row>
    <row r="445" spans="1:9" x14ac:dyDescent="0.25">
      <c r="A445" s="1" t="s">
        <v>897</v>
      </c>
      <c r="B445" s="1" t="s">
        <v>3908</v>
      </c>
      <c r="C445" s="1" t="s">
        <v>3909</v>
      </c>
      <c r="D445" s="1" t="s">
        <v>3910</v>
      </c>
      <c r="E445" s="1" t="s">
        <v>3911</v>
      </c>
      <c r="F445" s="1" t="s">
        <v>3912</v>
      </c>
      <c r="G445" s="1" t="s">
        <v>1949</v>
      </c>
      <c r="H445" s="1" t="s">
        <v>3913</v>
      </c>
      <c r="I445" t="s">
        <v>1942</v>
      </c>
    </row>
    <row r="446" spans="1:9" x14ac:dyDescent="0.25">
      <c r="A446" s="1" t="s">
        <v>899</v>
      </c>
      <c r="B446" s="1" t="s">
        <v>3914</v>
      </c>
      <c r="C446" s="1" t="s">
        <v>3915</v>
      </c>
      <c r="D446" s="1" t="s">
        <v>3916</v>
      </c>
      <c r="E446" s="1" t="s">
        <v>3917</v>
      </c>
      <c r="F446" s="1" t="s">
        <v>3918</v>
      </c>
      <c r="G446" s="1" t="s">
        <v>1949</v>
      </c>
      <c r="H446" s="1" t="s">
        <v>3919</v>
      </c>
      <c r="I446" t="s">
        <v>1951</v>
      </c>
    </row>
    <row r="447" spans="1:9" x14ac:dyDescent="0.25">
      <c r="A447" s="1" t="s">
        <v>901</v>
      </c>
      <c r="B447" s="1" t="s">
        <v>3920</v>
      </c>
      <c r="C447" s="1" t="s">
        <v>3921</v>
      </c>
      <c r="D447" s="1"/>
      <c r="E447" s="1" t="s">
        <v>3922</v>
      </c>
      <c r="F447" s="1" t="s">
        <v>3402</v>
      </c>
      <c r="G447" s="1" t="s">
        <v>1949</v>
      </c>
      <c r="H447" s="1" t="s">
        <v>2083</v>
      </c>
      <c r="I447" t="s">
        <v>1942</v>
      </c>
    </row>
    <row r="448" spans="1:9" x14ac:dyDescent="0.25">
      <c r="A448" s="1" t="s">
        <v>903</v>
      </c>
      <c r="B448" s="1" t="s">
        <v>3923</v>
      </c>
      <c r="C448" s="1" t="s">
        <v>3924</v>
      </c>
      <c r="D448" s="1" t="s">
        <v>3925</v>
      </c>
      <c r="E448" s="1" t="s">
        <v>3926</v>
      </c>
      <c r="F448" s="1" t="s">
        <v>2172</v>
      </c>
      <c r="G448" s="1" t="s">
        <v>2116</v>
      </c>
      <c r="H448" s="1" t="s">
        <v>3927</v>
      </c>
      <c r="I448" t="s">
        <v>1942</v>
      </c>
    </row>
    <row r="449" spans="1:9" x14ac:dyDescent="0.25">
      <c r="A449" s="1" t="s">
        <v>905</v>
      </c>
      <c r="B449" s="1" t="s">
        <v>3928</v>
      </c>
      <c r="C449" s="1" t="s">
        <v>3929</v>
      </c>
      <c r="D449" s="1"/>
      <c r="E449" s="1" t="s">
        <v>3930</v>
      </c>
      <c r="F449" s="1" t="s">
        <v>3099</v>
      </c>
      <c r="G449" s="1" t="s">
        <v>1941</v>
      </c>
      <c r="H449" s="1">
        <v>85099</v>
      </c>
      <c r="I449" t="s">
        <v>1951</v>
      </c>
    </row>
    <row r="450" spans="1:9" x14ac:dyDescent="0.25">
      <c r="A450" s="1" t="s">
        <v>907</v>
      </c>
      <c r="B450" s="1" t="s">
        <v>3931</v>
      </c>
      <c r="C450" s="1" t="s">
        <v>3932</v>
      </c>
      <c r="D450" s="1" t="s">
        <v>3933</v>
      </c>
      <c r="E450" s="1" t="s">
        <v>3934</v>
      </c>
      <c r="F450" s="1" t="s">
        <v>3935</v>
      </c>
      <c r="G450" s="1" t="s">
        <v>1949</v>
      </c>
      <c r="H450" s="1" t="s">
        <v>3936</v>
      </c>
      <c r="I450" t="s">
        <v>1951</v>
      </c>
    </row>
    <row r="451" spans="1:9" x14ac:dyDescent="0.25">
      <c r="A451" s="1" t="s">
        <v>909</v>
      </c>
      <c r="B451" s="1" t="s">
        <v>3937</v>
      </c>
      <c r="C451" s="1" t="s">
        <v>3938</v>
      </c>
      <c r="D451" s="1" t="s">
        <v>3939</v>
      </c>
      <c r="E451" s="1" t="s">
        <v>3940</v>
      </c>
      <c r="F451" s="1" t="s">
        <v>2211</v>
      </c>
      <c r="G451" s="1" t="s">
        <v>1941</v>
      </c>
      <c r="H451" s="1">
        <v>43610</v>
      </c>
      <c r="I451" t="s">
        <v>1951</v>
      </c>
    </row>
    <row r="452" spans="1:9" x14ac:dyDescent="0.25">
      <c r="A452" s="1" t="s">
        <v>911</v>
      </c>
      <c r="B452" s="1" t="s">
        <v>3941</v>
      </c>
      <c r="C452" s="1" t="s">
        <v>3942</v>
      </c>
      <c r="D452" s="1" t="s">
        <v>3943</v>
      </c>
      <c r="E452" s="1" t="s">
        <v>3944</v>
      </c>
      <c r="F452" s="1" t="s">
        <v>3945</v>
      </c>
      <c r="G452" s="1" t="s">
        <v>1949</v>
      </c>
      <c r="H452" s="1" t="s">
        <v>3946</v>
      </c>
      <c r="I452" t="s">
        <v>1951</v>
      </c>
    </row>
    <row r="453" spans="1:9" x14ac:dyDescent="0.25">
      <c r="A453" s="1" t="s">
        <v>913</v>
      </c>
      <c r="B453" s="1" t="s">
        <v>3947</v>
      </c>
      <c r="C453" s="1" t="s">
        <v>3948</v>
      </c>
      <c r="D453" s="1" t="s">
        <v>3949</v>
      </c>
      <c r="E453" s="1" t="s">
        <v>3950</v>
      </c>
      <c r="F453" s="1" t="s">
        <v>2300</v>
      </c>
      <c r="G453" s="1" t="s">
        <v>1941</v>
      </c>
      <c r="H453" s="1">
        <v>28210</v>
      </c>
      <c r="I453" t="s">
        <v>1942</v>
      </c>
    </row>
    <row r="454" spans="1:9" x14ac:dyDescent="0.25">
      <c r="A454" s="1" t="s">
        <v>887</v>
      </c>
      <c r="B454" s="1" t="s">
        <v>3951</v>
      </c>
      <c r="C454" s="1" t="s">
        <v>3952</v>
      </c>
      <c r="D454" s="1" t="s">
        <v>3953</v>
      </c>
      <c r="E454" s="1" t="s">
        <v>3954</v>
      </c>
      <c r="F454" s="1" t="s">
        <v>3492</v>
      </c>
      <c r="G454" s="1" t="s">
        <v>1941</v>
      </c>
      <c r="H454" s="1">
        <v>98109</v>
      </c>
      <c r="I454" t="s">
        <v>1951</v>
      </c>
    </row>
    <row r="455" spans="1:9" x14ac:dyDescent="0.25">
      <c r="A455" s="1" t="s">
        <v>916</v>
      </c>
      <c r="B455" s="1" t="s">
        <v>3955</v>
      </c>
      <c r="C455" s="1" t="s">
        <v>3956</v>
      </c>
      <c r="D455" s="1" t="s">
        <v>3957</v>
      </c>
      <c r="E455" s="1" t="s">
        <v>3958</v>
      </c>
      <c r="F455" s="1" t="s">
        <v>3004</v>
      </c>
      <c r="G455" s="1" t="s">
        <v>1941</v>
      </c>
      <c r="H455" s="1">
        <v>18706</v>
      </c>
      <c r="I455" t="s">
        <v>1951</v>
      </c>
    </row>
    <row r="456" spans="1:9" x14ac:dyDescent="0.25">
      <c r="A456" s="1" t="s">
        <v>918</v>
      </c>
      <c r="B456" s="1" t="s">
        <v>3959</v>
      </c>
      <c r="C456" s="1" t="s">
        <v>3960</v>
      </c>
      <c r="D456" s="1"/>
      <c r="E456" s="1" t="s">
        <v>3961</v>
      </c>
      <c r="F456" s="1" t="s">
        <v>3962</v>
      </c>
      <c r="G456" s="1" t="s">
        <v>1949</v>
      </c>
      <c r="H456" s="1" t="s">
        <v>1950</v>
      </c>
      <c r="I456" t="s">
        <v>1942</v>
      </c>
    </row>
    <row r="457" spans="1:9" x14ac:dyDescent="0.25">
      <c r="A457" s="1" t="s">
        <v>920</v>
      </c>
      <c r="B457" s="1" t="s">
        <v>3963</v>
      </c>
      <c r="C457" s="1" t="s">
        <v>3964</v>
      </c>
      <c r="D457" s="1" t="s">
        <v>3965</v>
      </c>
      <c r="E457" s="1" t="s">
        <v>3966</v>
      </c>
      <c r="F457" s="1" t="s">
        <v>3967</v>
      </c>
      <c r="G457" s="1" t="s">
        <v>1949</v>
      </c>
      <c r="H457" s="1" t="s">
        <v>2771</v>
      </c>
      <c r="I457" t="s">
        <v>1942</v>
      </c>
    </row>
    <row r="458" spans="1:9" x14ac:dyDescent="0.25">
      <c r="A458" s="1" t="s">
        <v>922</v>
      </c>
      <c r="B458" s="1" t="s">
        <v>3968</v>
      </c>
      <c r="C458" s="1" t="s">
        <v>3969</v>
      </c>
      <c r="D458" s="1" t="s">
        <v>3970</v>
      </c>
      <c r="E458" s="1" t="s">
        <v>3971</v>
      </c>
      <c r="F458" s="1" t="s">
        <v>2281</v>
      </c>
      <c r="G458" s="1" t="s">
        <v>2116</v>
      </c>
      <c r="H458" s="1" t="s">
        <v>3972</v>
      </c>
      <c r="I458" t="s">
        <v>1951</v>
      </c>
    </row>
    <row r="459" spans="1:9" x14ac:dyDescent="0.25">
      <c r="A459" s="1" t="s">
        <v>924</v>
      </c>
      <c r="B459" s="1" t="s">
        <v>3973</v>
      </c>
      <c r="C459" s="1" t="s">
        <v>3974</v>
      </c>
      <c r="D459" s="1" t="s">
        <v>3975</v>
      </c>
      <c r="E459" s="1" t="s">
        <v>3976</v>
      </c>
      <c r="F459" s="1" t="s">
        <v>2163</v>
      </c>
      <c r="G459" s="1" t="s">
        <v>1941</v>
      </c>
      <c r="H459" s="1">
        <v>14652</v>
      </c>
      <c r="I459" t="s">
        <v>1951</v>
      </c>
    </row>
    <row r="460" spans="1:9" x14ac:dyDescent="0.25">
      <c r="A460" s="1" t="s">
        <v>926</v>
      </c>
      <c r="B460" s="1" t="s">
        <v>3977</v>
      </c>
      <c r="C460" s="1" t="s">
        <v>3978</v>
      </c>
      <c r="D460" s="1" t="s">
        <v>3979</v>
      </c>
      <c r="E460" s="1" t="s">
        <v>3980</v>
      </c>
      <c r="F460" s="1" t="s">
        <v>2140</v>
      </c>
      <c r="G460" s="1" t="s">
        <v>1941</v>
      </c>
      <c r="H460" s="1">
        <v>85754</v>
      </c>
      <c r="I460" t="s">
        <v>1951</v>
      </c>
    </row>
    <row r="461" spans="1:9" x14ac:dyDescent="0.25">
      <c r="A461" s="1" t="s">
        <v>928</v>
      </c>
      <c r="B461" s="1" t="s">
        <v>3981</v>
      </c>
      <c r="C461" s="1" t="s">
        <v>3982</v>
      </c>
      <c r="D461" s="1" t="s">
        <v>3983</v>
      </c>
      <c r="E461" s="1" t="s">
        <v>3984</v>
      </c>
      <c r="F461" s="1" t="s">
        <v>2137</v>
      </c>
      <c r="G461" s="1" t="s">
        <v>1941</v>
      </c>
      <c r="H461" s="1">
        <v>55480</v>
      </c>
      <c r="I461" t="s">
        <v>1951</v>
      </c>
    </row>
    <row r="462" spans="1:9" x14ac:dyDescent="0.25">
      <c r="A462" s="1" t="s">
        <v>930</v>
      </c>
      <c r="B462" s="1" t="s">
        <v>3985</v>
      </c>
      <c r="C462" s="1" t="s">
        <v>3986</v>
      </c>
      <c r="D462" s="1" t="s">
        <v>3987</v>
      </c>
      <c r="E462" s="1" t="s">
        <v>3988</v>
      </c>
      <c r="F462" s="1" t="s">
        <v>3989</v>
      </c>
      <c r="G462" s="1" t="s">
        <v>1949</v>
      </c>
      <c r="H462" s="1" t="s">
        <v>3990</v>
      </c>
      <c r="I462" t="s">
        <v>1942</v>
      </c>
    </row>
    <row r="463" spans="1:9" x14ac:dyDescent="0.25">
      <c r="A463" s="1" t="s">
        <v>932</v>
      </c>
      <c r="B463" s="1" t="s">
        <v>3991</v>
      </c>
      <c r="C463" s="1" t="s">
        <v>3992</v>
      </c>
      <c r="D463" s="1" t="s">
        <v>3993</v>
      </c>
      <c r="E463" s="1" t="s">
        <v>3994</v>
      </c>
      <c r="F463" s="1" t="s">
        <v>3995</v>
      </c>
      <c r="G463" s="1" t="s">
        <v>2116</v>
      </c>
      <c r="H463" s="1" t="s">
        <v>3996</v>
      </c>
      <c r="I463" t="s">
        <v>1942</v>
      </c>
    </row>
    <row r="464" spans="1:9" x14ac:dyDescent="0.25">
      <c r="A464" s="1" t="s">
        <v>934</v>
      </c>
      <c r="B464" s="1" t="s">
        <v>3997</v>
      </c>
      <c r="C464" s="1" t="s">
        <v>3998</v>
      </c>
      <c r="D464" s="1" t="s">
        <v>3999</v>
      </c>
      <c r="E464" s="1" t="s">
        <v>4000</v>
      </c>
      <c r="F464" s="1" t="s">
        <v>3049</v>
      </c>
      <c r="G464" s="1" t="s">
        <v>1941</v>
      </c>
      <c r="H464" s="1">
        <v>31119</v>
      </c>
      <c r="I464" t="s">
        <v>1942</v>
      </c>
    </row>
    <row r="465" spans="1:9" x14ac:dyDescent="0.25">
      <c r="A465" s="1" t="s">
        <v>936</v>
      </c>
      <c r="B465" s="1" t="s">
        <v>4001</v>
      </c>
      <c r="C465" s="1" t="s">
        <v>4002</v>
      </c>
      <c r="D465" s="1" t="s">
        <v>4003</v>
      </c>
      <c r="E465" s="1" t="s">
        <v>4004</v>
      </c>
      <c r="F465" s="1" t="s">
        <v>4005</v>
      </c>
      <c r="G465" s="1" t="s">
        <v>1949</v>
      </c>
      <c r="H465" s="1" t="s">
        <v>4006</v>
      </c>
      <c r="I465" t="s">
        <v>1951</v>
      </c>
    </row>
    <row r="466" spans="1:9" x14ac:dyDescent="0.25">
      <c r="A466" s="1" t="s">
        <v>938</v>
      </c>
      <c r="B466" s="1" t="s">
        <v>4007</v>
      </c>
      <c r="C466" s="1" t="s">
        <v>4008</v>
      </c>
      <c r="D466" s="1" t="s">
        <v>4009</v>
      </c>
      <c r="E466" s="1" t="s">
        <v>4010</v>
      </c>
      <c r="F466" s="1" t="s">
        <v>2872</v>
      </c>
      <c r="G466" s="1" t="s">
        <v>2116</v>
      </c>
      <c r="H466" s="1" t="s">
        <v>2873</v>
      </c>
      <c r="I466" t="s">
        <v>1951</v>
      </c>
    </row>
    <row r="467" spans="1:9" x14ac:dyDescent="0.25">
      <c r="A467" s="1" t="s">
        <v>940</v>
      </c>
      <c r="B467" s="1" t="s">
        <v>4011</v>
      </c>
      <c r="C467" s="1" t="s">
        <v>4012</v>
      </c>
      <c r="D467" s="1" t="s">
        <v>4013</v>
      </c>
      <c r="E467" s="1" t="s">
        <v>4014</v>
      </c>
      <c r="F467" s="1" t="s">
        <v>3412</v>
      </c>
      <c r="G467" s="1" t="s">
        <v>1941</v>
      </c>
      <c r="H467" s="1">
        <v>37939</v>
      </c>
      <c r="I467" t="s">
        <v>1942</v>
      </c>
    </row>
    <row r="468" spans="1:9" x14ac:dyDescent="0.25">
      <c r="A468" s="1" t="s">
        <v>942</v>
      </c>
      <c r="B468" s="1" t="s">
        <v>4015</v>
      </c>
      <c r="C468" s="1" t="s">
        <v>4016</v>
      </c>
      <c r="D468" s="1" t="s">
        <v>4017</v>
      </c>
      <c r="E468" s="1" t="s">
        <v>4018</v>
      </c>
      <c r="F468" s="1" t="s">
        <v>4019</v>
      </c>
      <c r="G468" s="1" t="s">
        <v>1941</v>
      </c>
      <c r="H468" s="1">
        <v>48604</v>
      </c>
      <c r="I468" t="s">
        <v>1942</v>
      </c>
    </row>
    <row r="469" spans="1:9" x14ac:dyDescent="0.25">
      <c r="A469" s="1" t="s">
        <v>944</v>
      </c>
      <c r="B469" s="1" t="s">
        <v>4020</v>
      </c>
      <c r="C469" s="1" t="s">
        <v>4021</v>
      </c>
      <c r="D469" s="1" t="s">
        <v>4022</v>
      </c>
      <c r="E469" s="1" t="s">
        <v>4023</v>
      </c>
      <c r="F469" s="1" t="s">
        <v>4024</v>
      </c>
      <c r="G469" s="1" t="s">
        <v>1941</v>
      </c>
      <c r="H469" s="1">
        <v>32092</v>
      </c>
      <c r="I469" t="s">
        <v>1951</v>
      </c>
    </row>
    <row r="470" spans="1:9" x14ac:dyDescent="0.25">
      <c r="A470" s="1" t="s">
        <v>946</v>
      </c>
      <c r="B470" s="1" t="s">
        <v>4025</v>
      </c>
      <c r="C470" s="1" t="s">
        <v>4026</v>
      </c>
      <c r="D470" s="1"/>
      <c r="E470" s="1" t="s">
        <v>4027</v>
      </c>
      <c r="F470" s="1" t="s">
        <v>4028</v>
      </c>
      <c r="G470" s="1" t="s">
        <v>1941</v>
      </c>
      <c r="H470" s="1">
        <v>94913</v>
      </c>
      <c r="I470" t="s">
        <v>1942</v>
      </c>
    </row>
    <row r="471" spans="1:9" x14ac:dyDescent="0.25">
      <c r="A471" s="1" t="s">
        <v>4029</v>
      </c>
      <c r="B471" s="1" t="s">
        <v>4030</v>
      </c>
      <c r="C471" s="1" t="s">
        <v>4031</v>
      </c>
      <c r="D471" s="1" t="s">
        <v>4032</v>
      </c>
      <c r="E471" s="1" t="s">
        <v>4033</v>
      </c>
      <c r="F471" s="1" t="s">
        <v>1995</v>
      </c>
      <c r="G471" s="1" t="s">
        <v>1941</v>
      </c>
      <c r="H471" s="1">
        <v>95113</v>
      </c>
      <c r="I471" t="s">
        <v>1942</v>
      </c>
    </row>
    <row r="472" spans="1:9" x14ac:dyDescent="0.25">
      <c r="A472" s="1" t="s">
        <v>950</v>
      </c>
      <c r="B472" s="1" t="s">
        <v>4034</v>
      </c>
      <c r="C472" s="1" t="s">
        <v>4035</v>
      </c>
      <c r="D472" s="1" t="s">
        <v>4036</v>
      </c>
      <c r="E472" s="1" t="s">
        <v>4037</v>
      </c>
      <c r="F472" s="1" t="s">
        <v>3682</v>
      </c>
      <c r="G472" s="1" t="s">
        <v>1941</v>
      </c>
      <c r="H472" s="1">
        <v>30045</v>
      </c>
      <c r="I472" t="s">
        <v>1942</v>
      </c>
    </row>
    <row r="473" spans="1:9" x14ac:dyDescent="0.25">
      <c r="A473" s="1" t="s">
        <v>952</v>
      </c>
      <c r="B473" s="1" t="s">
        <v>4038</v>
      </c>
      <c r="C473" s="1"/>
      <c r="D473" s="1" t="s">
        <v>4039</v>
      </c>
      <c r="E473" s="1" t="s">
        <v>4040</v>
      </c>
      <c r="F473" s="1" t="s">
        <v>3510</v>
      </c>
      <c r="G473" s="1" t="s">
        <v>1941</v>
      </c>
      <c r="H473" s="1">
        <v>66622</v>
      </c>
      <c r="I473" t="s">
        <v>1942</v>
      </c>
    </row>
    <row r="474" spans="1:9" x14ac:dyDescent="0.25">
      <c r="A474" s="1" t="s">
        <v>954</v>
      </c>
      <c r="B474" s="1" t="s">
        <v>4041</v>
      </c>
      <c r="C474" s="1" t="s">
        <v>4042</v>
      </c>
      <c r="D474" s="1" t="s">
        <v>4043</v>
      </c>
      <c r="E474" s="1" t="s">
        <v>4044</v>
      </c>
      <c r="F474" s="1" t="s">
        <v>2988</v>
      </c>
      <c r="G474" s="1" t="s">
        <v>1941</v>
      </c>
      <c r="H474" s="1">
        <v>66276</v>
      </c>
      <c r="I474" t="s">
        <v>1951</v>
      </c>
    </row>
    <row r="475" spans="1:9" x14ac:dyDescent="0.25">
      <c r="A475" s="1" t="s">
        <v>956</v>
      </c>
      <c r="B475" s="1" t="s">
        <v>4045</v>
      </c>
      <c r="C475" s="1" t="s">
        <v>4046</v>
      </c>
      <c r="D475" s="1" t="s">
        <v>4047</v>
      </c>
      <c r="E475" s="1" t="s">
        <v>4048</v>
      </c>
      <c r="F475" s="1" t="s">
        <v>3492</v>
      </c>
      <c r="G475" s="1" t="s">
        <v>1941</v>
      </c>
      <c r="H475" s="1">
        <v>98148</v>
      </c>
      <c r="I475" t="s">
        <v>1951</v>
      </c>
    </row>
    <row r="476" spans="1:9" x14ac:dyDescent="0.25">
      <c r="A476" s="1" t="s">
        <v>958</v>
      </c>
      <c r="B476" s="1" t="s">
        <v>4049</v>
      </c>
      <c r="C476" s="1" t="s">
        <v>4050</v>
      </c>
      <c r="D476" s="1" t="s">
        <v>4051</v>
      </c>
      <c r="E476" s="1" t="s">
        <v>4052</v>
      </c>
      <c r="F476" s="1" t="s">
        <v>3080</v>
      </c>
      <c r="G476" s="1" t="s">
        <v>1949</v>
      </c>
      <c r="H476" s="1" t="s">
        <v>3081</v>
      </c>
      <c r="I476" t="s">
        <v>1942</v>
      </c>
    </row>
    <row r="477" spans="1:9" x14ac:dyDescent="0.25">
      <c r="A477" s="1" t="s">
        <v>960</v>
      </c>
      <c r="B477" s="1" t="s">
        <v>4053</v>
      </c>
      <c r="C477" s="1" t="s">
        <v>4054</v>
      </c>
      <c r="D477" s="1"/>
      <c r="E477" s="1" t="s">
        <v>4055</v>
      </c>
      <c r="F477" s="1" t="s">
        <v>4056</v>
      </c>
      <c r="G477" s="1" t="s">
        <v>1941</v>
      </c>
      <c r="H477" s="1">
        <v>34745</v>
      </c>
      <c r="I477" t="s">
        <v>1951</v>
      </c>
    </row>
    <row r="478" spans="1:9" x14ac:dyDescent="0.25">
      <c r="A478" s="1" t="s">
        <v>962</v>
      </c>
      <c r="B478" s="1" t="s">
        <v>4057</v>
      </c>
      <c r="C478" s="1" t="s">
        <v>4058</v>
      </c>
      <c r="D478" s="1" t="s">
        <v>4059</v>
      </c>
      <c r="E478" s="1" t="s">
        <v>4060</v>
      </c>
      <c r="F478" s="1" t="s">
        <v>2163</v>
      </c>
      <c r="G478" s="1" t="s">
        <v>1941</v>
      </c>
      <c r="H478" s="1">
        <v>14683</v>
      </c>
      <c r="I478" t="s">
        <v>1942</v>
      </c>
    </row>
    <row r="479" spans="1:9" x14ac:dyDescent="0.25">
      <c r="A479" s="1" t="s">
        <v>964</v>
      </c>
      <c r="B479" s="1" t="s">
        <v>4061</v>
      </c>
      <c r="C479" s="1" t="s">
        <v>4062</v>
      </c>
      <c r="D479" s="1" t="s">
        <v>4063</v>
      </c>
      <c r="E479" s="1" t="s">
        <v>4064</v>
      </c>
      <c r="F479" s="1" t="s">
        <v>3515</v>
      </c>
      <c r="G479" s="1" t="s">
        <v>1941</v>
      </c>
      <c r="H479" s="1">
        <v>75799</v>
      </c>
      <c r="I479" t="s">
        <v>1951</v>
      </c>
    </row>
    <row r="480" spans="1:9" x14ac:dyDescent="0.25">
      <c r="A480" s="1" t="s">
        <v>948</v>
      </c>
      <c r="B480" s="1" t="s">
        <v>4065</v>
      </c>
      <c r="C480" s="1" t="s">
        <v>4066</v>
      </c>
      <c r="D480" s="1" t="s">
        <v>4067</v>
      </c>
      <c r="E480" s="1" t="s">
        <v>4068</v>
      </c>
      <c r="F480" s="1" t="s">
        <v>4069</v>
      </c>
      <c r="G480" s="1" t="s">
        <v>1941</v>
      </c>
      <c r="H480" s="1">
        <v>11388</v>
      </c>
      <c r="I480" t="s">
        <v>1942</v>
      </c>
    </row>
    <row r="481" spans="1:9" x14ac:dyDescent="0.25">
      <c r="A481" s="1" t="s">
        <v>4070</v>
      </c>
      <c r="B481" s="1" t="s">
        <v>4071</v>
      </c>
      <c r="C481" s="1"/>
      <c r="D481" s="1" t="s">
        <v>4072</v>
      </c>
      <c r="E481" s="1" t="s">
        <v>4073</v>
      </c>
      <c r="F481" s="1" t="s">
        <v>4074</v>
      </c>
      <c r="G481" s="1" t="s">
        <v>1941</v>
      </c>
      <c r="H481" s="1">
        <v>20167</v>
      </c>
      <c r="I481" t="s">
        <v>1942</v>
      </c>
    </row>
    <row r="482" spans="1:9" x14ac:dyDescent="0.25">
      <c r="A482" s="1" t="s">
        <v>4075</v>
      </c>
      <c r="B482" s="1" t="s">
        <v>4076</v>
      </c>
      <c r="C482" s="1" t="s">
        <v>4077</v>
      </c>
      <c r="D482" s="1" t="s">
        <v>4078</v>
      </c>
      <c r="E482" s="1" t="s">
        <v>4079</v>
      </c>
      <c r="F482" s="1" t="s">
        <v>2004</v>
      </c>
      <c r="G482" s="1" t="s">
        <v>1941</v>
      </c>
      <c r="H482" s="1">
        <v>23203</v>
      </c>
      <c r="I482" t="s">
        <v>1951</v>
      </c>
    </row>
    <row r="483" spans="1:9" x14ac:dyDescent="0.25">
      <c r="A483" s="1" t="s">
        <v>967</v>
      </c>
      <c r="B483" s="1" t="s">
        <v>4080</v>
      </c>
      <c r="C483" s="1" t="s">
        <v>4081</v>
      </c>
      <c r="D483" s="1" t="s">
        <v>4082</v>
      </c>
      <c r="E483" s="1" t="s">
        <v>4083</v>
      </c>
      <c r="F483" s="1" t="s">
        <v>4084</v>
      </c>
      <c r="G483" s="1" t="s">
        <v>2116</v>
      </c>
      <c r="H483" s="1" t="s">
        <v>2393</v>
      </c>
      <c r="I483" t="s">
        <v>1951</v>
      </c>
    </row>
    <row r="484" spans="1:9" x14ac:dyDescent="0.25">
      <c r="A484" s="1" t="s">
        <v>969</v>
      </c>
      <c r="B484" s="1" t="s">
        <v>4085</v>
      </c>
      <c r="C484" s="1" t="s">
        <v>4086</v>
      </c>
      <c r="D484" s="1" t="s">
        <v>4087</v>
      </c>
      <c r="E484" s="1" t="s">
        <v>4088</v>
      </c>
      <c r="F484" s="1" t="s">
        <v>2699</v>
      </c>
      <c r="G484" s="1" t="s">
        <v>1941</v>
      </c>
      <c r="H484" s="1">
        <v>22309</v>
      </c>
      <c r="I484" t="s">
        <v>1942</v>
      </c>
    </row>
    <row r="485" spans="1:9" x14ac:dyDescent="0.25">
      <c r="A485" s="1" t="s">
        <v>971</v>
      </c>
      <c r="B485" s="1" t="s">
        <v>4089</v>
      </c>
      <c r="C485" s="1"/>
      <c r="D485" s="1" t="s">
        <v>4090</v>
      </c>
      <c r="E485" s="1" t="s">
        <v>4091</v>
      </c>
      <c r="F485" s="1" t="s">
        <v>2938</v>
      </c>
      <c r="G485" s="1" t="s">
        <v>1941</v>
      </c>
      <c r="H485" s="1">
        <v>84115</v>
      </c>
      <c r="I485" t="s">
        <v>1942</v>
      </c>
    </row>
    <row r="486" spans="1:9" x14ac:dyDescent="0.25">
      <c r="A486" s="1" t="s">
        <v>973</v>
      </c>
      <c r="B486" s="1" t="s">
        <v>4092</v>
      </c>
      <c r="C486" s="1" t="s">
        <v>4093</v>
      </c>
      <c r="D486" s="1"/>
      <c r="E486" s="1" t="s">
        <v>4094</v>
      </c>
      <c r="F486" s="1" t="s">
        <v>1995</v>
      </c>
      <c r="G486" s="1" t="s">
        <v>1941</v>
      </c>
      <c r="H486" s="1">
        <v>95108</v>
      </c>
      <c r="I486" t="s">
        <v>1951</v>
      </c>
    </row>
    <row r="487" spans="1:9" x14ac:dyDescent="0.25">
      <c r="A487" s="1" t="s">
        <v>975</v>
      </c>
      <c r="B487" s="1" t="s">
        <v>4095</v>
      </c>
      <c r="C487" s="1" t="s">
        <v>4096</v>
      </c>
      <c r="D487" s="1" t="s">
        <v>4097</v>
      </c>
      <c r="E487" s="1" t="s">
        <v>4098</v>
      </c>
      <c r="F487" s="1" t="s">
        <v>4099</v>
      </c>
      <c r="G487" s="1" t="s">
        <v>1949</v>
      </c>
      <c r="H487" s="1" t="s">
        <v>4100</v>
      </c>
      <c r="I487" t="s">
        <v>1942</v>
      </c>
    </row>
    <row r="488" spans="1:9" x14ac:dyDescent="0.25">
      <c r="A488" s="1" t="s">
        <v>977</v>
      </c>
      <c r="B488" s="1" t="s">
        <v>4101</v>
      </c>
      <c r="C488" s="1" t="s">
        <v>4102</v>
      </c>
      <c r="D488" s="1" t="s">
        <v>4103</v>
      </c>
      <c r="E488" s="1" t="s">
        <v>4104</v>
      </c>
      <c r="F488" s="1" t="s">
        <v>4105</v>
      </c>
      <c r="G488" s="1" t="s">
        <v>1949</v>
      </c>
      <c r="H488" s="1" t="s">
        <v>2545</v>
      </c>
      <c r="I488" t="s">
        <v>1942</v>
      </c>
    </row>
    <row r="489" spans="1:9" x14ac:dyDescent="0.25">
      <c r="A489" s="1" t="s">
        <v>979</v>
      </c>
      <c r="B489" s="1" t="s">
        <v>4106</v>
      </c>
      <c r="C489" s="1" t="s">
        <v>4107</v>
      </c>
      <c r="D489" s="1" t="s">
        <v>4108</v>
      </c>
      <c r="E489" s="1" t="s">
        <v>4109</v>
      </c>
      <c r="F489" s="1" t="s">
        <v>4105</v>
      </c>
      <c r="G489" s="1" t="s">
        <v>1949</v>
      </c>
      <c r="H489" s="1" t="s">
        <v>2545</v>
      </c>
      <c r="I489" t="s">
        <v>1951</v>
      </c>
    </row>
    <row r="490" spans="1:9" x14ac:dyDescent="0.25">
      <c r="A490" s="1" t="s">
        <v>981</v>
      </c>
      <c r="B490" s="1" t="s">
        <v>4110</v>
      </c>
      <c r="C490" s="1" t="s">
        <v>4111</v>
      </c>
      <c r="D490" s="1" t="s">
        <v>4112</v>
      </c>
      <c r="E490" s="1" t="s">
        <v>4113</v>
      </c>
      <c r="F490" s="1" t="s">
        <v>4114</v>
      </c>
      <c r="G490" s="1" t="s">
        <v>1949</v>
      </c>
      <c r="H490" s="1" t="s">
        <v>2855</v>
      </c>
      <c r="I490" t="s">
        <v>1942</v>
      </c>
    </row>
    <row r="491" spans="1:9" x14ac:dyDescent="0.25">
      <c r="A491" s="1" t="s">
        <v>983</v>
      </c>
      <c r="B491" s="1" t="s">
        <v>4115</v>
      </c>
      <c r="C491" s="1" t="s">
        <v>4116</v>
      </c>
      <c r="D491" s="1" t="s">
        <v>4117</v>
      </c>
      <c r="E491" s="1" t="s">
        <v>4118</v>
      </c>
      <c r="F491" s="1" t="s">
        <v>2448</v>
      </c>
      <c r="G491" s="1" t="s">
        <v>1941</v>
      </c>
      <c r="H491" s="1">
        <v>79945</v>
      </c>
      <c r="I491" t="s">
        <v>1951</v>
      </c>
    </row>
    <row r="492" spans="1:9" x14ac:dyDescent="0.25">
      <c r="A492" s="1" t="s">
        <v>985</v>
      </c>
      <c r="B492" s="1" t="s">
        <v>4119</v>
      </c>
      <c r="C492" s="1" t="s">
        <v>4120</v>
      </c>
      <c r="D492" s="1" t="s">
        <v>4121</v>
      </c>
      <c r="E492" s="1" t="s">
        <v>4122</v>
      </c>
      <c r="F492" s="1" t="s">
        <v>2191</v>
      </c>
      <c r="G492" s="1" t="s">
        <v>1941</v>
      </c>
      <c r="H492" s="1">
        <v>33355</v>
      </c>
      <c r="I492" t="s">
        <v>1951</v>
      </c>
    </row>
    <row r="493" spans="1:9" x14ac:dyDescent="0.25">
      <c r="A493" s="1" t="s">
        <v>987</v>
      </c>
      <c r="B493" s="1" t="s">
        <v>4123</v>
      </c>
      <c r="C493" s="1"/>
      <c r="D493" s="1" t="s">
        <v>4124</v>
      </c>
      <c r="E493" s="1" t="s">
        <v>4125</v>
      </c>
      <c r="F493" s="1" t="s">
        <v>3483</v>
      </c>
      <c r="G493" s="1" t="s">
        <v>1941</v>
      </c>
      <c r="H493" s="1">
        <v>46295</v>
      </c>
      <c r="I493" t="s">
        <v>1951</v>
      </c>
    </row>
    <row r="494" spans="1:9" x14ac:dyDescent="0.25">
      <c r="A494" s="1" t="s">
        <v>989</v>
      </c>
      <c r="B494" s="1" t="s">
        <v>4126</v>
      </c>
      <c r="C494" s="1" t="s">
        <v>4127</v>
      </c>
      <c r="D494" s="1" t="s">
        <v>4128</v>
      </c>
      <c r="E494" s="1" t="s">
        <v>4129</v>
      </c>
      <c r="F494" s="1" t="s">
        <v>3121</v>
      </c>
      <c r="G494" s="1" t="s">
        <v>1941</v>
      </c>
      <c r="H494" s="1">
        <v>53234</v>
      </c>
      <c r="I494" t="s">
        <v>1942</v>
      </c>
    </row>
    <row r="495" spans="1:9" x14ac:dyDescent="0.25">
      <c r="A495" s="1" t="s">
        <v>991</v>
      </c>
      <c r="B495" s="1" t="s">
        <v>4130</v>
      </c>
      <c r="C495" s="1" t="s">
        <v>4131</v>
      </c>
      <c r="D495" s="1" t="s">
        <v>4132</v>
      </c>
      <c r="E495" s="1" t="s">
        <v>4133</v>
      </c>
      <c r="F495" s="1" t="s">
        <v>3330</v>
      </c>
      <c r="G495" s="1" t="s">
        <v>2116</v>
      </c>
      <c r="H495" s="1" t="s">
        <v>3331</v>
      </c>
      <c r="I495" t="s">
        <v>1951</v>
      </c>
    </row>
    <row r="496" spans="1:9" x14ac:dyDescent="0.25">
      <c r="A496" s="1" t="s">
        <v>993</v>
      </c>
      <c r="B496" s="1" t="s">
        <v>4134</v>
      </c>
      <c r="C496" s="1" t="s">
        <v>4135</v>
      </c>
      <c r="D496" s="1" t="s">
        <v>4136</v>
      </c>
      <c r="E496" s="1" t="s">
        <v>4137</v>
      </c>
      <c r="F496" s="1" t="s">
        <v>3070</v>
      </c>
      <c r="G496" s="1" t="s">
        <v>1941</v>
      </c>
      <c r="H496" s="1">
        <v>70836</v>
      </c>
      <c r="I496" t="s">
        <v>1951</v>
      </c>
    </row>
    <row r="497" spans="1:9" x14ac:dyDescent="0.25">
      <c r="A497" s="1" t="s">
        <v>995</v>
      </c>
      <c r="B497" s="1" t="s">
        <v>4138</v>
      </c>
      <c r="C497" s="1"/>
      <c r="D497" s="1" t="s">
        <v>4139</v>
      </c>
      <c r="E497" s="1" t="s">
        <v>4140</v>
      </c>
      <c r="F497" s="1" t="s">
        <v>3283</v>
      </c>
      <c r="G497" s="1" t="s">
        <v>1941</v>
      </c>
      <c r="H497" s="1">
        <v>6816</v>
      </c>
      <c r="I497" t="s">
        <v>1942</v>
      </c>
    </row>
    <row r="498" spans="1:9" x14ac:dyDescent="0.25">
      <c r="A498" s="1" t="s">
        <v>997</v>
      </c>
      <c r="B498" s="1" t="s">
        <v>4141</v>
      </c>
      <c r="C498" s="1" t="s">
        <v>4142</v>
      </c>
      <c r="D498" s="1" t="s">
        <v>4143</v>
      </c>
      <c r="E498" s="1" t="s">
        <v>4144</v>
      </c>
      <c r="F498" s="1" t="s">
        <v>2225</v>
      </c>
      <c r="G498" s="1" t="s">
        <v>1941</v>
      </c>
      <c r="H498" s="1">
        <v>32590</v>
      </c>
      <c r="I498" t="s">
        <v>1951</v>
      </c>
    </row>
    <row r="499" spans="1:9" x14ac:dyDescent="0.25">
      <c r="A499" s="1" t="s">
        <v>999</v>
      </c>
      <c r="B499" s="1" t="s">
        <v>4145</v>
      </c>
      <c r="C499" s="1" t="s">
        <v>4146</v>
      </c>
      <c r="D499" s="1" t="s">
        <v>4147</v>
      </c>
      <c r="E499" s="1" t="s">
        <v>4148</v>
      </c>
      <c r="F499" s="1" t="s">
        <v>4149</v>
      </c>
      <c r="G499" s="1" t="s">
        <v>1949</v>
      </c>
      <c r="H499" s="1" t="s">
        <v>2083</v>
      </c>
      <c r="I499" t="s">
        <v>1951</v>
      </c>
    </row>
    <row r="500" spans="1:9" x14ac:dyDescent="0.25">
      <c r="A500" s="1" t="s">
        <v>4150</v>
      </c>
      <c r="B500" s="1" t="s">
        <v>4151</v>
      </c>
      <c r="C500" s="1" t="s">
        <v>4152</v>
      </c>
      <c r="D500" s="1" t="s">
        <v>4153</v>
      </c>
      <c r="E500" s="1" t="s">
        <v>4154</v>
      </c>
      <c r="F500" s="1" t="s">
        <v>3238</v>
      </c>
      <c r="G500" s="1" t="s">
        <v>2116</v>
      </c>
      <c r="H500" s="1" t="s">
        <v>3239</v>
      </c>
      <c r="I500" t="s">
        <v>1942</v>
      </c>
    </row>
    <row r="501" spans="1:9" x14ac:dyDescent="0.25">
      <c r="A501" s="1" t="s">
        <v>1003</v>
      </c>
      <c r="B501" s="1" t="s">
        <v>4155</v>
      </c>
      <c r="C501" s="1"/>
      <c r="D501" s="1" t="s">
        <v>4156</v>
      </c>
      <c r="E501" s="1" t="s">
        <v>4157</v>
      </c>
      <c r="F501" s="1" t="s">
        <v>2933</v>
      </c>
      <c r="G501" s="1" t="s">
        <v>1949</v>
      </c>
      <c r="H501" s="1" t="s">
        <v>2083</v>
      </c>
      <c r="I501" t="s">
        <v>1942</v>
      </c>
    </row>
    <row r="502" spans="1:9" x14ac:dyDescent="0.25">
      <c r="A502" s="1" t="s">
        <v>1005</v>
      </c>
      <c r="B502" s="1" t="s">
        <v>4158</v>
      </c>
      <c r="C502" s="1"/>
      <c r="D502" s="1" t="s">
        <v>4159</v>
      </c>
      <c r="E502" s="1" t="s">
        <v>4160</v>
      </c>
      <c r="F502" s="1" t="s">
        <v>2048</v>
      </c>
      <c r="G502" s="1" t="s">
        <v>1941</v>
      </c>
      <c r="H502" s="1">
        <v>49518</v>
      </c>
      <c r="I502" t="s">
        <v>1951</v>
      </c>
    </row>
    <row r="503" spans="1:9" x14ac:dyDescent="0.25">
      <c r="A503" s="1" t="s">
        <v>1007</v>
      </c>
      <c r="B503" s="1" t="s">
        <v>4161</v>
      </c>
      <c r="C503" s="1" t="s">
        <v>4162</v>
      </c>
      <c r="D503" s="1" t="s">
        <v>4163</v>
      </c>
      <c r="E503" s="1" t="s">
        <v>4164</v>
      </c>
      <c r="F503" s="1" t="s">
        <v>3365</v>
      </c>
      <c r="G503" s="1" t="s">
        <v>2116</v>
      </c>
      <c r="H503" s="1" t="s">
        <v>3366</v>
      </c>
      <c r="I503" t="s">
        <v>1951</v>
      </c>
    </row>
    <row r="504" spans="1:9" x14ac:dyDescent="0.25">
      <c r="A504" s="1" t="s">
        <v>4165</v>
      </c>
      <c r="B504" s="1" t="s">
        <v>4166</v>
      </c>
      <c r="C504" s="1" t="s">
        <v>4167</v>
      </c>
      <c r="D504" s="1" t="s">
        <v>4168</v>
      </c>
      <c r="E504" s="1" t="s">
        <v>4169</v>
      </c>
      <c r="F504" s="1" t="s">
        <v>2375</v>
      </c>
      <c r="G504" s="1" t="s">
        <v>1941</v>
      </c>
      <c r="H504" s="1">
        <v>66160</v>
      </c>
      <c r="I504" t="s">
        <v>1951</v>
      </c>
    </row>
    <row r="505" spans="1:9" x14ac:dyDescent="0.25">
      <c r="A505" s="1" t="s">
        <v>4170</v>
      </c>
      <c r="B505" s="1" t="s">
        <v>4171</v>
      </c>
      <c r="C505" s="1"/>
      <c r="D505" s="1" t="s">
        <v>4172</v>
      </c>
      <c r="E505" s="1" t="s">
        <v>4173</v>
      </c>
      <c r="F505" s="1" t="s">
        <v>4174</v>
      </c>
      <c r="G505" s="1" t="s">
        <v>1941</v>
      </c>
      <c r="H505" s="1">
        <v>14905</v>
      </c>
      <c r="I505" t="s">
        <v>1951</v>
      </c>
    </row>
    <row r="506" spans="1:9" x14ac:dyDescent="0.25">
      <c r="A506" s="1" t="s">
        <v>4175</v>
      </c>
      <c r="B506" s="1" t="s">
        <v>4176</v>
      </c>
      <c r="C506" s="1" t="s">
        <v>4177</v>
      </c>
      <c r="D506" s="1" t="s">
        <v>4178</v>
      </c>
      <c r="E506" s="1" t="s">
        <v>4179</v>
      </c>
      <c r="F506" s="1" t="s">
        <v>3121</v>
      </c>
      <c r="G506" s="1" t="s">
        <v>1941</v>
      </c>
      <c r="H506" s="1">
        <v>53205</v>
      </c>
      <c r="I506" t="s">
        <v>1942</v>
      </c>
    </row>
    <row r="507" spans="1:9" x14ac:dyDescent="0.25">
      <c r="A507" s="1" t="s">
        <v>1009</v>
      </c>
      <c r="B507" s="1" t="s">
        <v>4180</v>
      </c>
      <c r="C507" s="1" t="s">
        <v>4181</v>
      </c>
      <c r="D507" s="1" t="s">
        <v>4182</v>
      </c>
      <c r="E507" s="1" t="s">
        <v>4183</v>
      </c>
      <c r="F507" s="1" t="s">
        <v>4184</v>
      </c>
      <c r="G507" s="1" t="s">
        <v>1941</v>
      </c>
      <c r="H507" s="1">
        <v>27264</v>
      </c>
      <c r="I507" t="s">
        <v>1951</v>
      </c>
    </row>
    <row r="508" spans="1:9" x14ac:dyDescent="0.25">
      <c r="A508" s="1" t="s">
        <v>1011</v>
      </c>
      <c r="B508" s="1" t="s">
        <v>4185</v>
      </c>
      <c r="C508" s="1" t="s">
        <v>4186</v>
      </c>
      <c r="D508" s="1" t="s">
        <v>4187</v>
      </c>
      <c r="E508" s="1" t="s">
        <v>4188</v>
      </c>
      <c r="F508" s="1" t="s">
        <v>2448</v>
      </c>
      <c r="G508" s="1" t="s">
        <v>1941</v>
      </c>
      <c r="H508" s="1">
        <v>88546</v>
      </c>
      <c r="I508" t="s">
        <v>1942</v>
      </c>
    </row>
    <row r="509" spans="1:9" x14ac:dyDescent="0.25">
      <c r="A509" s="1" t="s">
        <v>1013</v>
      </c>
      <c r="B509" s="1" t="s">
        <v>4189</v>
      </c>
      <c r="C509" s="1" t="s">
        <v>4190</v>
      </c>
      <c r="D509" s="1" t="s">
        <v>4191</v>
      </c>
      <c r="E509" s="1" t="s">
        <v>4192</v>
      </c>
      <c r="F509" s="1" t="s">
        <v>4193</v>
      </c>
      <c r="G509" s="1" t="s">
        <v>1941</v>
      </c>
      <c r="H509" s="1">
        <v>44185</v>
      </c>
      <c r="I509" t="s">
        <v>1942</v>
      </c>
    </row>
    <row r="510" spans="1:9" x14ac:dyDescent="0.25">
      <c r="A510" s="1" t="s">
        <v>1015</v>
      </c>
      <c r="B510" s="1" t="s">
        <v>4194</v>
      </c>
      <c r="C510" s="1" t="s">
        <v>4195</v>
      </c>
      <c r="D510" s="1" t="s">
        <v>4196</v>
      </c>
      <c r="E510" s="1" t="s">
        <v>4197</v>
      </c>
      <c r="F510" s="1" t="s">
        <v>4198</v>
      </c>
      <c r="G510" s="1" t="s">
        <v>1949</v>
      </c>
      <c r="H510" s="1" t="s">
        <v>4199</v>
      </c>
      <c r="I510" t="s">
        <v>1951</v>
      </c>
    </row>
    <row r="511" spans="1:9" x14ac:dyDescent="0.25">
      <c r="A511" s="1" t="s">
        <v>1001</v>
      </c>
      <c r="B511" s="1" t="s">
        <v>4200</v>
      </c>
      <c r="C511" s="1" t="s">
        <v>4201</v>
      </c>
      <c r="D511" s="1" t="s">
        <v>4202</v>
      </c>
      <c r="E511" s="1" t="s">
        <v>4203</v>
      </c>
      <c r="F511" s="1" t="s">
        <v>4204</v>
      </c>
      <c r="G511" s="1" t="s">
        <v>1949</v>
      </c>
      <c r="H511" s="1" t="s">
        <v>4205</v>
      </c>
      <c r="I511" t="s">
        <v>1942</v>
      </c>
    </row>
    <row r="512" spans="1:9" x14ac:dyDescent="0.25">
      <c r="A512" s="1" t="s">
        <v>1018</v>
      </c>
      <c r="B512" s="1" t="s">
        <v>4206</v>
      </c>
      <c r="C512" s="1" t="s">
        <v>4207</v>
      </c>
      <c r="D512" s="1" t="s">
        <v>4208</v>
      </c>
      <c r="E512" s="1" t="s">
        <v>4209</v>
      </c>
      <c r="F512" s="1" t="s">
        <v>3749</v>
      </c>
      <c r="G512" s="1" t="s">
        <v>1949</v>
      </c>
      <c r="H512" s="1" t="s">
        <v>3750</v>
      </c>
      <c r="I512" t="s">
        <v>1942</v>
      </c>
    </row>
    <row r="513" spans="1:9" x14ac:dyDescent="0.25">
      <c r="A513" s="1" t="s">
        <v>1020</v>
      </c>
      <c r="B513" s="1" t="s">
        <v>4210</v>
      </c>
      <c r="C513" s="1" t="s">
        <v>4211</v>
      </c>
      <c r="D513" s="1" t="s">
        <v>4212</v>
      </c>
      <c r="E513" s="1" t="s">
        <v>4213</v>
      </c>
      <c r="F513" s="1" t="s">
        <v>2172</v>
      </c>
      <c r="G513" s="1" t="s">
        <v>1941</v>
      </c>
      <c r="H513" s="1">
        <v>35244</v>
      </c>
      <c r="I513" t="s">
        <v>1942</v>
      </c>
    </row>
    <row r="514" spans="1:9" x14ac:dyDescent="0.25">
      <c r="A514" s="1" t="s">
        <v>1022</v>
      </c>
      <c r="B514" s="1" t="s">
        <v>4214</v>
      </c>
      <c r="C514" s="1" t="s">
        <v>4215</v>
      </c>
      <c r="D514" s="1" t="s">
        <v>4216</v>
      </c>
      <c r="E514" s="1" t="s">
        <v>4217</v>
      </c>
      <c r="F514" s="1" t="s">
        <v>4218</v>
      </c>
      <c r="G514" s="1" t="s">
        <v>1941</v>
      </c>
      <c r="H514" s="1">
        <v>56372</v>
      </c>
      <c r="I514" t="s">
        <v>1951</v>
      </c>
    </row>
    <row r="515" spans="1:9" x14ac:dyDescent="0.25">
      <c r="A515" s="1" t="s">
        <v>1024</v>
      </c>
      <c r="B515" s="1" t="s">
        <v>4219</v>
      </c>
      <c r="C515" s="1" t="s">
        <v>4220</v>
      </c>
      <c r="D515" s="1"/>
      <c r="E515" s="1" t="s">
        <v>4221</v>
      </c>
      <c r="F515" s="1" t="s">
        <v>2017</v>
      </c>
      <c r="G515" s="1" t="s">
        <v>1941</v>
      </c>
      <c r="H515" s="1">
        <v>19191</v>
      </c>
      <c r="I515" t="s">
        <v>1951</v>
      </c>
    </row>
    <row r="516" spans="1:9" x14ac:dyDescent="0.25">
      <c r="A516" s="1" t="s">
        <v>1026</v>
      </c>
      <c r="B516" s="1" t="s">
        <v>4222</v>
      </c>
      <c r="C516" s="1" t="s">
        <v>4223</v>
      </c>
      <c r="D516" s="1" t="s">
        <v>4224</v>
      </c>
      <c r="E516" s="1" t="s">
        <v>4225</v>
      </c>
      <c r="F516" s="1" t="s">
        <v>2821</v>
      </c>
      <c r="G516" s="1" t="s">
        <v>1941</v>
      </c>
      <c r="H516" s="1">
        <v>48211</v>
      </c>
      <c r="I516" t="s">
        <v>1942</v>
      </c>
    </row>
    <row r="517" spans="1:9" x14ac:dyDescent="0.25">
      <c r="A517" s="1" t="s">
        <v>1028</v>
      </c>
      <c r="B517" s="1" t="s">
        <v>4226</v>
      </c>
      <c r="C517" s="1" t="s">
        <v>4227</v>
      </c>
      <c r="D517" s="1" t="s">
        <v>4228</v>
      </c>
      <c r="E517" s="1" t="s">
        <v>4229</v>
      </c>
      <c r="F517" s="1" t="s">
        <v>2013</v>
      </c>
      <c r="G517" s="1" t="s">
        <v>1941</v>
      </c>
      <c r="H517" s="1">
        <v>63180</v>
      </c>
      <c r="I517" t="s">
        <v>1951</v>
      </c>
    </row>
    <row r="518" spans="1:9" x14ac:dyDescent="0.25">
      <c r="A518" s="1" t="s">
        <v>1030</v>
      </c>
      <c r="B518" s="1" t="s">
        <v>4230</v>
      </c>
      <c r="C518" s="1"/>
      <c r="D518" s="1" t="s">
        <v>4231</v>
      </c>
      <c r="E518" s="1" t="s">
        <v>4232</v>
      </c>
      <c r="F518" s="1" t="s">
        <v>4233</v>
      </c>
      <c r="G518" s="1" t="s">
        <v>1941</v>
      </c>
      <c r="H518" s="1">
        <v>12305</v>
      </c>
      <c r="I518" t="s">
        <v>1942</v>
      </c>
    </row>
    <row r="519" spans="1:9" x14ac:dyDescent="0.25">
      <c r="A519" s="1" t="s">
        <v>1032</v>
      </c>
      <c r="B519" s="1" t="s">
        <v>4234</v>
      </c>
      <c r="C519" s="1"/>
      <c r="D519" s="1" t="s">
        <v>4235</v>
      </c>
      <c r="E519" s="1" t="s">
        <v>4236</v>
      </c>
      <c r="F519" s="1" t="s">
        <v>4237</v>
      </c>
      <c r="G519" s="1" t="s">
        <v>1941</v>
      </c>
      <c r="H519" s="1">
        <v>33805</v>
      </c>
      <c r="I519" t="s">
        <v>1951</v>
      </c>
    </row>
    <row r="520" spans="1:9" x14ac:dyDescent="0.25">
      <c r="A520" s="1" t="s">
        <v>1034</v>
      </c>
      <c r="B520" s="1" t="s">
        <v>4238</v>
      </c>
      <c r="C520" s="1" t="s">
        <v>4239</v>
      </c>
      <c r="D520" s="1" t="s">
        <v>4240</v>
      </c>
      <c r="E520" s="1" t="s">
        <v>4241</v>
      </c>
      <c r="F520" s="1" t="s">
        <v>4242</v>
      </c>
      <c r="G520" s="1" t="s">
        <v>1941</v>
      </c>
      <c r="H520" s="1">
        <v>32941</v>
      </c>
      <c r="I520" t="s">
        <v>1951</v>
      </c>
    </row>
    <row r="521" spans="1:9" x14ac:dyDescent="0.25">
      <c r="A521" s="1" t="s">
        <v>4243</v>
      </c>
      <c r="B521" s="1" t="s">
        <v>4244</v>
      </c>
      <c r="C521" s="1" t="s">
        <v>4245</v>
      </c>
      <c r="D521" s="1" t="s">
        <v>4246</v>
      </c>
      <c r="E521" s="1" t="s">
        <v>4247</v>
      </c>
      <c r="F521" s="1" t="s">
        <v>2027</v>
      </c>
      <c r="G521" s="1" t="s">
        <v>1941</v>
      </c>
      <c r="H521" s="1">
        <v>77075</v>
      </c>
      <c r="I521" t="s">
        <v>1951</v>
      </c>
    </row>
    <row r="522" spans="1:9" x14ac:dyDescent="0.25">
      <c r="A522" s="1" t="s">
        <v>1037</v>
      </c>
      <c r="B522" s="1" t="s">
        <v>4248</v>
      </c>
      <c r="C522" s="1" t="s">
        <v>4249</v>
      </c>
      <c r="D522" s="1" t="s">
        <v>4250</v>
      </c>
      <c r="E522" s="1" t="s">
        <v>4251</v>
      </c>
      <c r="F522" s="1" t="s">
        <v>2144</v>
      </c>
      <c r="G522" s="1" t="s">
        <v>1941</v>
      </c>
      <c r="H522" s="1">
        <v>70179</v>
      </c>
      <c r="I522" t="s">
        <v>1951</v>
      </c>
    </row>
    <row r="523" spans="1:9" x14ac:dyDescent="0.25">
      <c r="A523" s="1" t="s">
        <v>4252</v>
      </c>
      <c r="B523" s="1" t="s">
        <v>4253</v>
      </c>
      <c r="C523" s="1" t="s">
        <v>4254</v>
      </c>
      <c r="D523" s="1" t="s">
        <v>4255</v>
      </c>
      <c r="E523" s="1" t="s">
        <v>4256</v>
      </c>
      <c r="F523" s="1" t="s">
        <v>2362</v>
      </c>
      <c r="G523" s="1" t="s">
        <v>1941</v>
      </c>
      <c r="H523" s="1">
        <v>73142</v>
      </c>
      <c r="I523" t="s">
        <v>1951</v>
      </c>
    </row>
    <row r="524" spans="1:9" x14ac:dyDescent="0.25">
      <c r="A524" s="1" t="s">
        <v>1039</v>
      </c>
      <c r="B524" s="1" t="s">
        <v>4257</v>
      </c>
      <c r="C524" s="1" t="s">
        <v>4258</v>
      </c>
      <c r="D524" s="1" t="s">
        <v>4259</v>
      </c>
      <c r="E524" s="1" t="s">
        <v>4260</v>
      </c>
      <c r="F524" s="1" t="s">
        <v>3510</v>
      </c>
      <c r="G524" s="1" t="s">
        <v>1941</v>
      </c>
      <c r="H524" s="1">
        <v>66617</v>
      </c>
      <c r="I524" t="s">
        <v>1951</v>
      </c>
    </row>
    <row r="525" spans="1:9" x14ac:dyDescent="0.25">
      <c r="A525" s="1" t="s">
        <v>1041</v>
      </c>
      <c r="B525" s="1" t="s">
        <v>4261</v>
      </c>
      <c r="C525" s="1" t="s">
        <v>4262</v>
      </c>
      <c r="D525" s="1" t="s">
        <v>4263</v>
      </c>
      <c r="E525" s="1" t="s">
        <v>4264</v>
      </c>
      <c r="F525" s="1" t="s">
        <v>4265</v>
      </c>
      <c r="G525" s="1" t="s">
        <v>1949</v>
      </c>
      <c r="H525" s="1" t="s">
        <v>3618</v>
      </c>
      <c r="I525" t="s">
        <v>1951</v>
      </c>
    </row>
    <row r="526" spans="1:9" x14ac:dyDescent="0.25">
      <c r="A526" s="1" t="s">
        <v>1043</v>
      </c>
      <c r="B526" s="1" t="s">
        <v>4266</v>
      </c>
      <c r="C526" s="1"/>
      <c r="D526" s="1" t="s">
        <v>4267</v>
      </c>
      <c r="E526" s="1" t="s">
        <v>4268</v>
      </c>
      <c r="F526" s="1" t="s">
        <v>1962</v>
      </c>
      <c r="G526" s="1" t="s">
        <v>1941</v>
      </c>
      <c r="H526" s="1">
        <v>62723</v>
      </c>
      <c r="I526" t="s">
        <v>1951</v>
      </c>
    </row>
    <row r="527" spans="1:9" x14ac:dyDescent="0.25">
      <c r="A527" s="1" t="s">
        <v>1045</v>
      </c>
      <c r="B527" s="1" t="s">
        <v>4269</v>
      </c>
      <c r="C527" s="1"/>
      <c r="D527" s="1" t="s">
        <v>4270</v>
      </c>
      <c r="E527" s="1" t="s">
        <v>4271</v>
      </c>
      <c r="F527" s="1" t="s">
        <v>4272</v>
      </c>
      <c r="G527" s="1" t="s">
        <v>1941</v>
      </c>
      <c r="H527" s="1">
        <v>8104</v>
      </c>
      <c r="I527" t="s">
        <v>1942</v>
      </c>
    </row>
    <row r="528" spans="1:9" x14ac:dyDescent="0.25">
      <c r="A528" s="1" t="s">
        <v>1047</v>
      </c>
      <c r="B528" s="1" t="s">
        <v>4273</v>
      </c>
      <c r="C528" s="1" t="s">
        <v>4274</v>
      </c>
      <c r="D528" s="1" t="s">
        <v>4275</v>
      </c>
      <c r="E528" s="1" t="s">
        <v>4276</v>
      </c>
      <c r="F528" s="1" t="s">
        <v>3492</v>
      </c>
      <c r="G528" s="1" t="s">
        <v>1941</v>
      </c>
      <c r="H528" s="1">
        <v>98185</v>
      </c>
      <c r="I528" t="s">
        <v>1942</v>
      </c>
    </row>
    <row r="529" spans="1:9" x14ac:dyDescent="0.25">
      <c r="A529" s="1" t="s">
        <v>1049</v>
      </c>
      <c r="B529" s="1" t="s">
        <v>4277</v>
      </c>
      <c r="C529" s="1" t="s">
        <v>4278</v>
      </c>
      <c r="D529" s="1" t="s">
        <v>4279</v>
      </c>
      <c r="E529" s="1" t="s">
        <v>4280</v>
      </c>
      <c r="F529" s="1" t="s">
        <v>2242</v>
      </c>
      <c r="G529" s="1" t="s">
        <v>2116</v>
      </c>
      <c r="H529" s="1" t="s">
        <v>2243</v>
      </c>
      <c r="I529" t="s">
        <v>1951</v>
      </c>
    </row>
    <row r="530" spans="1:9" x14ac:dyDescent="0.25">
      <c r="A530" s="1" t="s">
        <v>1051</v>
      </c>
      <c r="B530" s="1" t="s">
        <v>4281</v>
      </c>
      <c r="C530" s="1" t="s">
        <v>4282</v>
      </c>
      <c r="D530" s="1" t="s">
        <v>4283</v>
      </c>
      <c r="E530" s="1" t="s">
        <v>4284</v>
      </c>
      <c r="F530" s="1" t="s">
        <v>4285</v>
      </c>
      <c r="G530" s="1" t="s">
        <v>1941</v>
      </c>
      <c r="H530" s="1">
        <v>76711</v>
      </c>
      <c r="I530" t="s">
        <v>1951</v>
      </c>
    </row>
    <row r="531" spans="1:9" x14ac:dyDescent="0.25">
      <c r="A531" s="1" t="s">
        <v>1053</v>
      </c>
      <c r="B531" s="1" t="s">
        <v>4286</v>
      </c>
      <c r="C531" s="1" t="s">
        <v>4287</v>
      </c>
      <c r="D531" s="1" t="s">
        <v>4288</v>
      </c>
      <c r="E531" s="1" t="s">
        <v>4289</v>
      </c>
      <c r="F531" s="1" t="s">
        <v>2004</v>
      </c>
      <c r="G531" s="1" t="s">
        <v>1941</v>
      </c>
      <c r="H531" s="1">
        <v>23242</v>
      </c>
      <c r="I531" t="s">
        <v>1951</v>
      </c>
    </row>
    <row r="532" spans="1:9" x14ac:dyDescent="0.25">
      <c r="A532" s="1" t="s">
        <v>1055</v>
      </c>
      <c r="B532" s="1" t="s">
        <v>4290</v>
      </c>
      <c r="C532" s="1" t="s">
        <v>4291</v>
      </c>
      <c r="D532" s="1" t="s">
        <v>4292</v>
      </c>
      <c r="E532" s="1" t="s">
        <v>4293</v>
      </c>
      <c r="F532" s="1" t="s">
        <v>2211</v>
      </c>
      <c r="G532" s="1" t="s">
        <v>1941</v>
      </c>
      <c r="H532" s="1">
        <v>43610</v>
      </c>
      <c r="I532" t="s">
        <v>1951</v>
      </c>
    </row>
    <row r="533" spans="1:9" x14ac:dyDescent="0.25">
      <c r="A533" s="1" t="s">
        <v>1057</v>
      </c>
      <c r="B533" s="1" t="s">
        <v>4294</v>
      </c>
      <c r="C533" s="1" t="s">
        <v>4295</v>
      </c>
      <c r="D533" s="1" t="s">
        <v>4296</v>
      </c>
      <c r="E533" s="1" t="s">
        <v>4297</v>
      </c>
      <c r="F533" s="1" t="s">
        <v>2481</v>
      </c>
      <c r="G533" s="1" t="s">
        <v>1941</v>
      </c>
      <c r="H533" s="1">
        <v>25705</v>
      </c>
      <c r="I533" t="s">
        <v>1951</v>
      </c>
    </row>
    <row r="534" spans="1:9" x14ac:dyDescent="0.25">
      <c r="A534" s="1" t="s">
        <v>1059</v>
      </c>
      <c r="B534" s="1" t="s">
        <v>4298</v>
      </c>
      <c r="C534" s="1" t="s">
        <v>4299</v>
      </c>
      <c r="D534" s="1" t="s">
        <v>4300</v>
      </c>
      <c r="E534" s="1" t="s">
        <v>4301</v>
      </c>
      <c r="F534" s="1" t="s">
        <v>4302</v>
      </c>
      <c r="G534" s="1" t="s">
        <v>1941</v>
      </c>
      <c r="H534" s="1">
        <v>33884</v>
      </c>
      <c r="I534" t="s">
        <v>1942</v>
      </c>
    </row>
    <row r="535" spans="1:9" x14ac:dyDescent="0.25">
      <c r="A535" s="1" t="s">
        <v>1061</v>
      </c>
      <c r="B535" s="1" t="s">
        <v>4303</v>
      </c>
      <c r="C535" s="1"/>
      <c r="D535" s="1" t="s">
        <v>4304</v>
      </c>
      <c r="E535" s="1" t="s">
        <v>4305</v>
      </c>
      <c r="F535" s="1" t="s">
        <v>2325</v>
      </c>
      <c r="G535" s="1" t="s">
        <v>1941</v>
      </c>
      <c r="H535" s="1">
        <v>75323</v>
      </c>
      <c r="I535" t="s">
        <v>1951</v>
      </c>
    </row>
    <row r="536" spans="1:9" x14ac:dyDescent="0.25">
      <c r="A536" s="1" t="s">
        <v>1063</v>
      </c>
      <c r="B536" s="1" t="s">
        <v>4306</v>
      </c>
      <c r="C536" s="1" t="s">
        <v>4307</v>
      </c>
      <c r="D536" s="1" t="s">
        <v>4308</v>
      </c>
      <c r="E536" s="1" t="s">
        <v>4309</v>
      </c>
      <c r="F536" s="1" t="s">
        <v>2345</v>
      </c>
      <c r="G536" s="1" t="s">
        <v>1949</v>
      </c>
      <c r="H536" s="1" t="s">
        <v>2346</v>
      </c>
      <c r="I536" t="s">
        <v>1942</v>
      </c>
    </row>
    <row r="537" spans="1:9" x14ac:dyDescent="0.25">
      <c r="A537" s="1" t="s">
        <v>1065</v>
      </c>
      <c r="B537" s="1" t="s">
        <v>4310</v>
      </c>
      <c r="C537" s="1"/>
      <c r="D537" s="1" t="s">
        <v>4311</v>
      </c>
      <c r="E537" s="1" t="s">
        <v>4312</v>
      </c>
      <c r="F537" s="1" t="s">
        <v>2600</v>
      </c>
      <c r="G537" s="1" t="s">
        <v>1949</v>
      </c>
      <c r="H537" s="1" t="s">
        <v>2545</v>
      </c>
      <c r="I537" t="s">
        <v>1951</v>
      </c>
    </row>
    <row r="538" spans="1:9" x14ac:dyDescent="0.25">
      <c r="A538" s="1" t="s">
        <v>4313</v>
      </c>
      <c r="B538" s="1" t="s">
        <v>4314</v>
      </c>
      <c r="C538" s="1" t="s">
        <v>4315</v>
      </c>
      <c r="D538" s="1" t="s">
        <v>4316</v>
      </c>
      <c r="E538" s="1" t="s">
        <v>4317</v>
      </c>
      <c r="F538" s="1" t="s">
        <v>2287</v>
      </c>
      <c r="G538" s="1" t="s">
        <v>1941</v>
      </c>
      <c r="H538" s="1">
        <v>43231</v>
      </c>
      <c r="I538" t="s">
        <v>1951</v>
      </c>
    </row>
    <row r="539" spans="1:9" x14ac:dyDescent="0.25">
      <c r="A539" s="1" t="s">
        <v>1068</v>
      </c>
      <c r="B539" s="1" t="s">
        <v>4318</v>
      </c>
      <c r="C539" s="1" t="s">
        <v>4319</v>
      </c>
      <c r="D539" s="1"/>
      <c r="E539" s="1" t="s">
        <v>4320</v>
      </c>
      <c r="F539" s="1" t="s">
        <v>2555</v>
      </c>
      <c r="G539" s="1" t="s">
        <v>1941</v>
      </c>
      <c r="H539" s="1">
        <v>47747</v>
      </c>
      <c r="I539" t="s">
        <v>1942</v>
      </c>
    </row>
    <row r="540" spans="1:9" x14ac:dyDescent="0.25">
      <c r="A540" s="1" t="s">
        <v>1070</v>
      </c>
      <c r="B540" s="1" t="s">
        <v>4321</v>
      </c>
      <c r="C540" s="1" t="s">
        <v>4322</v>
      </c>
      <c r="D540" s="1"/>
      <c r="E540" s="1" t="s">
        <v>4323</v>
      </c>
      <c r="F540" s="1" t="s">
        <v>4324</v>
      </c>
      <c r="G540" s="1" t="s">
        <v>1941</v>
      </c>
      <c r="H540" s="1">
        <v>60567</v>
      </c>
      <c r="I540" t="s">
        <v>1942</v>
      </c>
    </row>
    <row r="541" spans="1:9" x14ac:dyDescent="0.25">
      <c r="A541" s="1" t="s">
        <v>1072</v>
      </c>
      <c r="B541" s="1" t="s">
        <v>4325</v>
      </c>
      <c r="C541" s="1" t="s">
        <v>4326</v>
      </c>
      <c r="D541" s="1"/>
      <c r="E541" s="1" t="s">
        <v>4327</v>
      </c>
      <c r="F541" s="1" t="s">
        <v>2122</v>
      </c>
      <c r="G541" s="1" t="s">
        <v>1941</v>
      </c>
      <c r="H541" s="1">
        <v>29424</v>
      </c>
      <c r="I541" t="s">
        <v>1951</v>
      </c>
    </row>
    <row r="542" spans="1:9" x14ac:dyDescent="0.25">
      <c r="A542" s="1" t="s">
        <v>1074</v>
      </c>
      <c r="B542" s="1" t="s">
        <v>4328</v>
      </c>
      <c r="C542" s="1" t="s">
        <v>4329</v>
      </c>
      <c r="D542" s="1" t="s">
        <v>4330</v>
      </c>
      <c r="E542" s="1" t="s">
        <v>4331</v>
      </c>
      <c r="F542" s="1" t="s">
        <v>2800</v>
      </c>
      <c r="G542" s="1" t="s">
        <v>1941</v>
      </c>
      <c r="H542" s="1">
        <v>48930</v>
      </c>
      <c r="I542" t="s">
        <v>1942</v>
      </c>
    </row>
    <row r="543" spans="1:9" x14ac:dyDescent="0.25">
      <c r="A543" s="1" t="s">
        <v>1076</v>
      </c>
      <c r="B543" s="1" t="s">
        <v>4332</v>
      </c>
      <c r="C543" s="1"/>
      <c r="D543" s="1" t="s">
        <v>4333</v>
      </c>
      <c r="E543" s="1" t="s">
        <v>4334</v>
      </c>
      <c r="F543" s="1" t="s">
        <v>4335</v>
      </c>
      <c r="G543" s="1" t="s">
        <v>1949</v>
      </c>
      <c r="H543" s="1" t="s">
        <v>4199</v>
      </c>
      <c r="I543" t="s">
        <v>1942</v>
      </c>
    </row>
    <row r="544" spans="1:9" x14ac:dyDescent="0.25">
      <c r="A544" s="1" t="s">
        <v>1078</v>
      </c>
      <c r="B544" s="1" t="s">
        <v>4336</v>
      </c>
      <c r="C544" s="1" t="s">
        <v>4337</v>
      </c>
      <c r="D544" s="1" t="s">
        <v>4338</v>
      </c>
      <c r="E544" s="1" t="s">
        <v>4339</v>
      </c>
      <c r="F544" s="1" t="s">
        <v>3524</v>
      </c>
      <c r="G544" s="1" t="s">
        <v>1941</v>
      </c>
      <c r="H544" s="1">
        <v>71115</v>
      </c>
      <c r="I544" t="s">
        <v>1951</v>
      </c>
    </row>
    <row r="545" spans="1:9" x14ac:dyDescent="0.25">
      <c r="A545" s="1" t="s">
        <v>1080</v>
      </c>
      <c r="B545" s="1" t="s">
        <v>4340</v>
      </c>
      <c r="C545" s="1" t="s">
        <v>4341</v>
      </c>
      <c r="D545" s="1" t="s">
        <v>4342</v>
      </c>
      <c r="E545" s="1" t="s">
        <v>4343</v>
      </c>
      <c r="F545" s="1" t="s">
        <v>1995</v>
      </c>
      <c r="G545" s="1" t="s">
        <v>1941</v>
      </c>
      <c r="H545" s="1">
        <v>95194</v>
      </c>
      <c r="I545" t="s">
        <v>1951</v>
      </c>
    </row>
    <row r="546" spans="1:9" x14ac:dyDescent="0.25">
      <c r="A546" s="1" t="s">
        <v>1082</v>
      </c>
      <c r="B546" s="1" t="s">
        <v>4344</v>
      </c>
      <c r="C546" s="1" t="s">
        <v>4345</v>
      </c>
      <c r="D546" s="1" t="s">
        <v>4346</v>
      </c>
      <c r="E546" s="1" t="s">
        <v>4347</v>
      </c>
      <c r="F546" s="1" t="s">
        <v>2017</v>
      </c>
      <c r="G546" s="1" t="s">
        <v>1941</v>
      </c>
      <c r="H546" s="1">
        <v>19104</v>
      </c>
      <c r="I546" t="s">
        <v>1951</v>
      </c>
    </row>
    <row r="547" spans="1:9" x14ac:dyDescent="0.25">
      <c r="A547" s="1" t="s">
        <v>1084</v>
      </c>
      <c r="B547" s="1" t="s">
        <v>4348</v>
      </c>
      <c r="C547" s="1" t="s">
        <v>4349</v>
      </c>
      <c r="D547" s="1" t="s">
        <v>4350</v>
      </c>
      <c r="E547" s="1" t="s">
        <v>4351</v>
      </c>
      <c r="F547" s="1" t="s">
        <v>3134</v>
      </c>
      <c r="G547" s="1" t="s">
        <v>2116</v>
      </c>
      <c r="H547" s="1" t="s">
        <v>3135</v>
      </c>
      <c r="I547" t="s">
        <v>1951</v>
      </c>
    </row>
    <row r="548" spans="1:9" x14ac:dyDescent="0.25">
      <c r="A548" s="1" t="s">
        <v>1086</v>
      </c>
      <c r="B548" s="1" t="s">
        <v>4352</v>
      </c>
      <c r="C548" s="1"/>
      <c r="D548" s="1" t="s">
        <v>4353</v>
      </c>
      <c r="E548" s="1" t="s">
        <v>4354</v>
      </c>
      <c r="F548" s="1" t="s">
        <v>4355</v>
      </c>
      <c r="G548" s="1" t="s">
        <v>1949</v>
      </c>
      <c r="H548" s="1" t="s">
        <v>4356</v>
      </c>
      <c r="I548" t="s">
        <v>1951</v>
      </c>
    </row>
    <row r="549" spans="1:9" x14ac:dyDescent="0.25">
      <c r="A549" s="1" t="s">
        <v>4357</v>
      </c>
      <c r="B549" s="1" t="s">
        <v>4358</v>
      </c>
      <c r="C549" s="1"/>
      <c r="D549" s="1" t="s">
        <v>4359</v>
      </c>
      <c r="E549" s="1" t="s">
        <v>4360</v>
      </c>
      <c r="F549" s="1" t="s">
        <v>3316</v>
      </c>
      <c r="G549" s="1" t="s">
        <v>1941</v>
      </c>
      <c r="H549" s="1">
        <v>21229</v>
      </c>
      <c r="I549" t="s">
        <v>1942</v>
      </c>
    </row>
    <row r="550" spans="1:9" x14ac:dyDescent="0.25">
      <c r="A550" s="1" t="s">
        <v>1090</v>
      </c>
      <c r="B550" s="1" t="s">
        <v>4361</v>
      </c>
      <c r="C550" s="1" t="s">
        <v>4362</v>
      </c>
      <c r="D550" s="1" t="s">
        <v>4363</v>
      </c>
      <c r="E550" s="1" t="s">
        <v>4364</v>
      </c>
      <c r="F550" s="1" t="s">
        <v>2362</v>
      </c>
      <c r="G550" s="1" t="s">
        <v>1941</v>
      </c>
      <c r="H550" s="1">
        <v>73119</v>
      </c>
      <c r="I550" t="s">
        <v>1942</v>
      </c>
    </row>
    <row r="551" spans="1:9" x14ac:dyDescent="0.25">
      <c r="A551" s="1" t="s">
        <v>1088</v>
      </c>
      <c r="B551" s="1" t="s">
        <v>4365</v>
      </c>
      <c r="C551" s="1" t="s">
        <v>4366</v>
      </c>
      <c r="D551" s="1" t="s">
        <v>4367</v>
      </c>
      <c r="E551" s="1" t="s">
        <v>4368</v>
      </c>
      <c r="F551" s="1" t="s">
        <v>2037</v>
      </c>
      <c r="G551" s="1" t="s">
        <v>1941</v>
      </c>
      <c r="H551" s="1">
        <v>10060</v>
      </c>
      <c r="I551" t="s">
        <v>1942</v>
      </c>
    </row>
    <row r="552" spans="1:9" x14ac:dyDescent="0.25">
      <c r="A552" s="1" t="s">
        <v>1093</v>
      </c>
      <c r="B552" s="1" t="s">
        <v>4369</v>
      </c>
      <c r="C552" s="1" t="s">
        <v>4370</v>
      </c>
      <c r="D552" s="1" t="s">
        <v>4371</v>
      </c>
      <c r="E552" s="1" t="s">
        <v>4372</v>
      </c>
      <c r="F552" s="1" t="s">
        <v>2256</v>
      </c>
      <c r="G552" s="1" t="s">
        <v>1941</v>
      </c>
      <c r="H552" s="1">
        <v>7112</v>
      </c>
      <c r="I552" t="s">
        <v>1942</v>
      </c>
    </row>
    <row r="553" spans="1:9" x14ac:dyDescent="0.25">
      <c r="A553" s="1" t="s">
        <v>1095</v>
      </c>
      <c r="B553" s="1" t="s">
        <v>4373</v>
      </c>
      <c r="C553" s="1" t="s">
        <v>4374</v>
      </c>
      <c r="D553" s="1" t="s">
        <v>4375</v>
      </c>
      <c r="E553" s="1" t="s">
        <v>4376</v>
      </c>
      <c r="F553" s="1" t="s">
        <v>3677</v>
      </c>
      <c r="G553" s="1" t="s">
        <v>1941</v>
      </c>
      <c r="H553" s="1">
        <v>6510</v>
      </c>
      <c r="I553" t="s">
        <v>1951</v>
      </c>
    </row>
    <row r="554" spans="1:9" x14ac:dyDescent="0.25">
      <c r="A554" s="1" t="s">
        <v>1097</v>
      </c>
      <c r="B554" s="1" t="s">
        <v>4377</v>
      </c>
      <c r="C554" s="1" t="s">
        <v>4378</v>
      </c>
      <c r="D554" s="1" t="s">
        <v>4379</v>
      </c>
      <c r="E554" s="1" t="s">
        <v>4380</v>
      </c>
      <c r="F554" s="1" t="s">
        <v>3365</v>
      </c>
      <c r="G554" s="1" t="s">
        <v>2116</v>
      </c>
      <c r="H554" s="1" t="s">
        <v>3366</v>
      </c>
      <c r="I554" t="s">
        <v>1942</v>
      </c>
    </row>
    <row r="555" spans="1:9" x14ac:dyDescent="0.25">
      <c r="A555" s="1" t="s">
        <v>1099</v>
      </c>
      <c r="B555" s="1" t="s">
        <v>4381</v>
      </c>
      <c r="C555" s="1" t="s">
        <v>4382</v>
      </c>
      <c r="D555" s="1"/>
      <c r="E555" s="1" t="s">
        <v>4383</v>
      </c>
      <c r="F555" s="1" t="s">
        <v>2211</v>
      </c>
      <c r="G555" s="1" t="s">
        <v>1941</v>
      </c>
      <c r="H555" s="1">
        <v>43610</v>
      </c>
      <c r="I555" t="s">
        <v>1951</v>
      </c>
    </row>
    <row r="556" spans="1:9" x14ac:dyDescent="0.25">
      <c r="A556" s="1" t="s">
        <v>1101</v>
      </c>
      <c r="B556" s="1" t="s">
        <v>4384</v>
      </c>
      <c r="C556" s="1"/>
      <c r="D556" s="1" t="s">
        <v>4385</v>
      </c>
      <c r="E556" s="1" t="s">
        <v>4386</v>
      </c>
      <c r="F556" s="1" t="s">
        <v>3164</v>
      </c>
      <c r="G556" s="1" t="s">
        <v>2116</v>
      </c>
      <c r="H556" s="1" t="s">
        <v>4387</v>
      </c>
      <c r="I556" t="s">
        <v>1942</v>
      </c>
    </row>
    <row r="557" spans="1:9" x14ac:dyDescent="0.25">
      <c r="A557" s="1" t="s">
        <v>1103</v>
      </c>
      <c r="B557" s="1" t="s">
        <v>4388</v>
      </c>
      <c r="C557" s="1" t="s">
        <v>4389</v>
      </c>
      <c r="D557" s="1" t="s">
        <v>4390</v>
      </c>
      <c r="E557" s="1" t="s">
        <v>4391</v>
      </c>
      <c r="F557" s="1" t="s">
        <v>4392</v>
      </c>
      <c r="G557" s="1" t="s">
        <v>1949</v>
      </c>
      <c r="H557" s="1" t="s">
        <v>4393</v>
      </c>
      <c r="I557" t="s">
        <v>1951</v>
      </c>
    </row>
    <row r="558" spans="1:9" x14ac:dyDescent="0.25">
      <c r="A558" s="1" t="s">
        <v>1105</v>
      </c>
      <c r="B558" s="1" t="s">
        <v>4394</v>
      </c>
      <c r="C558" s="1" t="s">
        <v>4395</v>
      </c>
      <c r="D558" s="1"/>
      <c r="E558" s="1" t="s">
        <v>4396</v>
      </c>
      <c r="F558" s="1" t="s">
        <v>3524</v>
      </c>
      <c r="G558" s="1" t="s">
        <v>1941</v>
      </c>
      <c r="H558" s="1">
        <v>71161</v>
      </c>
      <c r="I558" t="s">
        <v>1942</v>
      </c>
    </row>
    <row r="559" spans="1:9" x14ac:dyDescent="0.25">
      <c r="A559" s="1" t="s">
        <v>4397</v>
      </c>
      <c r="B559" s="1" t="s">
        <v>4398</v>
      </c>
      <c r="C559" s="1"/>
      <c r="D559" s="1" t="s">
        <v>4399</v>
      </c>
      <c r="E559" s="1" t="s">
        <v>4400</v>
      </c>
      <c r="F559" s="1" t="s">
        <v>4401</v>
      </c>
      <c r="G559" s="1" t="s">
        <v>1941</v>
      </c>
      <c r="H559" s="1">
        <v>32835</v>
      </c>
      <c r="I559" t="s">
        <v>1951</v>
      </c>
    </row>
    <row r="560" spans="1:9" x14ac:dyDescent="0.25">
      <c r="A560" s="1" t="s">
        <v>1108</v>
      </c>
      <c r="B560" s="1" t="s">
        <v>4402</v>
      </c>
      <c r="C560" s="1"/>
      <c r="D560" s="1" t="s">
        <v>4403</v>
      </c>
      <c r="E560" s="1" t="s">
        <v>4404</v>
      </c>
      <c r="F560" s="1" t="s">
        <v>3320</v>
      </c>
      <c r="G560" s="1" t="s">
        <v>1941</v>
      </c>
      <c r="H560" s="1">
        <v>40515</v>
      </c>
      <c r="I560" t="s">
        <v>1942</v>
      </c>
    </row>
    <row r="561" spans="1:9" x14ac:dyDescent="0.25">
      <c r="A561" s="1" t="s">
        <v>1110</v>
      </c>
      <c r="B561" s="1" t="s">
        <v>4405</v>
      </c>
      <c r="C561" s="1" t="s">
        <v>4406</v>
      </c>
      <c r="D561" s="1" t="s">
        <v>4407</v>
      </c>
      <c r="E561" s="1" t="s">
        <v>4408</v>
      </c>
      <c r="F561" s="1" t="s">
        <v>3121</v>
      </c>
      <c r="G561" s="1" t="s">
        <v>1941</v>
      </c>
      <c r="H561" s="1">
        <v>53263</v>
      </c>
      <c r="I561" t="s">
        <v>1942</v>
      </c>
    </row>
    <row r="562" spans="1:9" x14ac:dyDescent="0.25">
      <c r="A562" s="1" t="s">
        <v>1112</v>
      </c>
      <c r="B562" s="1" t="s">
        <v>4409</v>
      </c>
      <c r="C562" s="1"/>
      <c r="D562" s="1" t="s">
        <v>4410</v>
      </c>
      <c r="E562" s="1" t="s">
        <v>4411</v>
      </c>
      <c r="F562" s="1" t="s">
        <v>4412</v>
      </c>
      <c r="G562" s="1" t="s">
        <v>1941</v>
      </c>
      <c r="H562" s="1">
        <v>79176</v>
      </c>
      <c r="I562" t="s">
        <v>1942</v>
      </c>
    </row>
    <row r="563" spans="1:9" x14ac:dyDescent="0.25">
      <c r="A563" s="1" t="s">
        <v>1114</v>
      </c>
      <c r="B563" s="1" t="s">
        <v>4413</v>
      </c>
      <c r="C563" s="1"/>
      <c r="D563" s="1" t="s">
        <v>4414</v>
      </c>
      <c r="E563" s="1" t="s">
        <v>4415</v>
      </c>
      <c r="F563" s="1" t="s">
        <v>4416</v>
      </c>
      <c r="G563" s="1" t="s">
        <v>1949</v>
      </c>
      <c r="H563" s="1" t="s">
        <v>4417</v>
      </c>
      <c r="I563" t="s">
        <v>1942</v>
      </c>
    </row>
    <row r="564" spans="1:9" x14ac:dyDescent="0.25">
      <c r="A564" s="1" t="s">
        <v>1116</v>
      </c>
      <c r="B564" s="1" t="s">
        <v>4418</v>
      </c>
      <c r="C564" s="1" t="s">
        <v>4419</v>
      </c>
      <c r="D564" s="1" t="s">
        <v>4420</v>
      </c>
      <c r="E564" s="1" t="s">
        <v>4421</v>
      </c>
      <c r="F564" s="1" t="s">
        <v>4422</v>
      </c>
      <c r="G564" s="1" t="s">
        <v>2116</v>
      </c>
      <c r="H564" s="1" t="s">
        <v>4423</v>
      </c>
      <c r="I564" t="s">
        <v>1951</v>
      </c>
    </row>
    <row r="565" spans="1:9" x14ac:dyDescent="0.25">
      <c r="A565" s="1" t="s">
        <v>4424</v>
      </c>
      <c r="B565" s="1" t="s">
        <v>4425</v>
      </c>
      <c r="C565" s="1" t="s">
        <v>4426</v>
      </c>
      <c r="D565" s="1" t="s">
        <v>4427</v>
      </c>
      <c r="E565" s="1" t="s">
        <v>4428</v>
      </c>
      <c r="F565" s="1" t="s">
        <v>3049</v>
      </c>
      <c r="G565" s="1" t="s">
        <v>1941</v>
      </c>
      <c r="H565" s="1">
        <v>30323</v>
      </c>
      <c r="I565" t="s">
        <v>1951</v>
      </c>
    </row>
    <row r="566" spans="1:9" x14ac:dyDescent="0.25">
      <c r="A566" s="1" t="s">
        <v>1120</v>
      </c>
      <c r="B566" s="1" t="s">
        <v>4429</v>
      </c>
      <c r="C566" s="1" t="s">
        <v>4430</v>
      </c>
      <c r="D566" s="1" t="s">
        <v>4431</v>
      </c>
      <c r="E566" s="1" t="s">
        <v>4432</v>
      </c>
      <c r="F566" s="1" t="s">
        <v>3412</v>
      </c>
      <c r="G566" s="1" t="s">
        <v>1941</v>
      </c>
      <c r="H566" s="1">
        <v>37924</v>
      </c>
      <c r="I566" t="s">
        <v>1951</v>
      </c>
    </row>
    <row r="567" spans="1:9" x14ac:dyDescent="0.25">
      <c r="A567" s="1" t="s">
        <v>1122</v>
      </c>
      <c r="B567" s="1" t="s">
        <v>4433</v>
      </c>
      <c r="C567" s="1" t="s">
        <v>4434</v>
      </c>
      <c r="D567" s="1" t="s">
        <v>4435</v>
      </c>
      <c r="E567" s="1" t="s">
        <v>4436</v>
      </c>
      <c r="F567" s="1" t="s">
        <v>2988</v>
      </c>
      <c r="G567" s="1" t="s">
        <v>1941</v>
      </c>
      <c r="H567" s="1">
        <v>66225</v>
      </c>
      <c r="I567" t="s">
        <v>1951</v>
      </c>
    </row>
    <row r="568" spans="1:9" x14ac:dyDescent="0.25">
      <c r="A568" s="1" t="s">
        <v>1124</v>
      </c>
      <c r="B568" s="1" t="s">
        <v>4437</v>
      </c>
      <c r="C568" s="1" t="s">
        <v>4438</v>
      </c>
      <c r="D568" s="1" t="s">
        <v>4439</v>
      </c>
      <c r="E568" s="1" t="s">
        <v>4440</v>
      </c>
      <c r="F568" s="1" t="s">
        <v>2191</v>
      </c>
      <c r="G568" s="1" t="s">
        <v>1941</v>
      </c>
      <c r="H568" s="1">
        <v>33330</v>
      </c>
      <c r="I568" t="s">
        <v>1942</v>
      </c>
    </row>
    <row r="569" spans="1:9" x14ac:dyDescent="0.25">
      <c r="A569" s="1" t="s">
        <v>1126</v>
      </c>
      <c r="B569" s="1" t="s">
        <v>4441</v>
      </c>
      <c r="C569" s="1"/>
      <c r="D569" s="1" t="s">
        <v>4442</v>
      </c>
      <c r="E569" s="1" t="s">
        <v>4443</v>
      </c>
      <c r="F569" s="1" t="s">
        <v>2076</v>
      </c>
      <c r="G569" s="1" t="s">
        <v>1949</v>
      </c>
      <c r="H569" s="1" t="s">
        <v>2077</v>
      </c>
      <c r="I569" t="s">
        <v>1951</v>
      </c>
    </row>
    <row r="570" spans="1:9" x14ac:dyDescent="0.25">
      <c r="A570" s="1" t="s">
        <v>1128</v>
      </c>
      <c r="B570" s="1" t="s">
        <v>4444</v>
      </c>
      <c r="C570" s="1" t="s">
        <v>4445</v>
      </c>
      <c r="D570" s="1" t="s">
        <v>4446</v>
      </c>
      <c r="E570" s="1" t="s">
        <v>4447</v>
      </c>
      <c r="F570" s="1" t="s">
        <v>2387</v>
      </c>
      <c r="G570" s="1" t="s">
        <v>1941</v>
      </c>
      <c r="H570" s="1">
        <v>78715</v>
      </c>
      <c r="I570" t="s">
        <v>1942</v>
      </c>
    </row>
    <row r="571" spans="1:9" x14ac:dyDescent="0.25">
      <c r="A571" s="1" t="s">
        <v>4448</v>
      </c>
      <c r="B571" s="1" t="s">
        <v>4449</v>
      </c>
      <c r="C571" s="1" t="s">
        <v>4450</v>
      </c>
      <c r="D571" s="1" t="s">
        <v>4451</v>
      </c>
      <c r="E571" s="1" t="s">
        <v>4452</v>
      </c>
      <c r="F571" s="1" t="s">
        <v>4193</v>
      </c>
      <c r="G571" s="1" t="s">
        <v>1941</v>
      </c>
      <c r="H571" s="1">
        <v>44105</v>
      </c>
      <c r="I571" t="s">
        <v>1951</v>
      </c>
    </row>
    <row r="572" spans="1:9" x14ac:dyDescent="0.25">
      <c r="A572" s="1" t="s">
        <v>1131</v>
      </c>
      <c r="B572" s="1" t="s">
        <v>4453</v>
      </c>
      <c r="C572" s="1" t="s">
        <v>4454</v>
      </c>
      <c r="D572" s="1" t="s">
        <v>4455</v>
      </c>
      <c r="E572" s="1" t="s">
        <v>4456</v>
      </c>
      <c r="F572" s="1" t="s">
        <v>4457</v>
      </c>
      <c r="G572" s="1" t="s">
        <v>1941</v>
      </c>
      <c r="H572" s="1">
        <v>20784</v>
      </c>
      <c r="I572" t="s">
        <v>1951</v>
      </c>
    </row>
    <row r="573" spans="1:9" x14ac:dyDescent="0.25">
      <c r="A573" s="1" t="s">
        <v>1133</v>
      </c>
      <c r="B573" s="1" t="s">
        <v>4458</v>
      </c>
      <c r="C573" s="1" t="s">
        <v>4459</v>
      </c>
      <c r="D573" s="1" t="s">
        <v>4460</v>
      </c>
      <c r="E573" s="1" t="s">
        <v>4461</v>
      </c>
      <c r="F573" s="1" t="s">
        <v>4462</v>
      </c>
      <c r="G573" s="1" t="s">
        <v>2116</v>
      </c>
      <c r="H573" s="1" t="s">
        <v>4463</v>
      </c>
      <c r="I573" t="s">
        <v>1951</v>
      </c>
    </row>
    <row r="574" spans="1:9" x14ac:dyDescent="0.25">
      <c r="A574" s="1" t="s">
        <v>1135</v>
      </c>
      <c r="B574" s="1" t="s">
        <v>4464</v>
      </c>
      <c r="C574" s="1"/>
      <c r="D574" s="1"/>
      <c r="E574" s="1" t="s">
        <v>4465</v>
      </c>
      <c r="F574" s="1" t="s">
        <v>2947</v>
      </c>
      <c r="G574" s="1" t="s">
        <v>1941</v>
      </c>
      <c r="H574" s="1">
        <v>91103</v>
      </c>
      <c r="I574" t="s">
        <v>1942</v>
      </c>
    </row>
    <row r="575" spans="1:9" x14ac:dyDescent="0.25">
      <c r="A575" s="1" t="s">
        <v>1137</v>
      </c>
      <c r="B575" s="1" t="s">
        <v>4466</v>
      </c>
      <c r="C575" s="1" t="s">
        <v>4467</v>
      </c>
      <c r="D575" s="1" t="s">
        <v>4468</v>
      </c>
      <c r="E575" s="1" t="s">
        <v>4469</v>
      </c>
      <c r="F575" s="1" t="s">
        <v>3524</v>
      </c>
      <c r="G575" s="1" t="s">
        <v>1941</v>
      </c>
      <c r="H575" s="1">
        <v>71161</v>
      </c>
      <c r="I575" t="s">
        <v>1951</v>
      </c>
    </row>
    <row r="576" spans="1:9" x14ac:dyDescent="0.25">
      <c r="A576" s="1" t="s">
        <v>1139</v>
      </c>
      <c r="B576" s="1" t="s">
        <v>4470</v>
      </c>
      <c r="C576" s="1" t="s">
        <v>4471</v>
      </c>
      <c r="D576" s="1"/>
      <c r="E576" s="1" t="s">
        <v>4472</v>
      </c>
      <c r="F576" s="1" t="s">
        <v>2225</v>
      </c>
      <c r="G576" s="1" t="s">
        <v>1941</v>
      </c>
      <c r="H576" s="1">
        <v>32590</v>
      </c>
      <c r="I576" t="s">
        <v>1942</v>
      </c>
    </row>
    <row r="577" spans="1:9" x14ac:dyDescent="0.25">
      <c r="A577" s="1" t="s">
        <v>1141</v>
      </c>
      <c r="B577" s="1" t="s">
        <v>4473</v>
      </c>
      <c r="C577" s="1" t="s">
        <v>4474</v>
      </c>
      <c r="D577" s="1" t="s">
        <v>4475</v>
      </c>
      <c r="E577" s="1" t="s">
        <v>4476</v>
      </c>
      <c r="F577" s="1" t="s">
        <v>1986</v>
      </c>
      <c r="G577" s="1" t="s">
        <v>1941</v>
      </c>
      <c r="H577" s="1">
        <v>90035</v>
      </c>
      <c r="I577" t="s">
        <v>1951</v>
      </c>
    </row>
    <row r="578" spans="1:9" x14ac:dyDescent="0.25">
      <c r="A578" s="1" t="s">
        <v>1143</v>
      </c>
      <c r="B578" s="1" t="s">
        <v>4477</v>
      </c>
      <c r="C578" s="1" t="s">
        <v>4478</v>
      </c>
      <c r="D578" s="1" t="s">
        <v>4479</v>
      </c>
      <c r="E578" s="1" t="s">
        <v>4480</v>
      </c>
      <c r="F578" s="1" t="s">
        <v>4481</v>
      </c>
      <c r="G578" s="1" t="s">
        <v>1941</v>
      </c>
      <c r="H578" s="1">
        <v>27705</v>
      </c>
      <c r="I578" t="s">
        <v>1951</v>
      </c>
    </row>
    <row r="579" spans="1:9" x14ac:dyDescent="0.25">
      <c r="A579" s="1" t="s">
        <v>1118</v>
      </c>
      <c r="B579" s="1" t="s">
        <v>4482</v>
      </c>
      <c r="C579" s="1" t="s">
        <v>4483</v>
      </c>
      <c r="D579" s="1"/>
      <c r="E579" s="1" t="s">
        <v>4484</v>
      </c>
      <c r="F579" s="1" t="s">
        <v>4485</v>
      </c>
      <c r="G579" s="1" t="s">
        <v>2116</v>
      </c>
      <c r="H579" s="1" t="s">
        <v>4486</v>
      </c>
      <c r="I579" t="s">
        <v>1951</v>
      </c>
    </row>
    <row r="580" spans="1:9" x14ac:dyDescent="0.25">
      <c r="A580" s="1" t="s">
        <v>1146</v>
      </c>
      <c r="B580" s="1" t="s">
        <v>4487</v>
      </c>
      <c r="C580" s="1" t="s">
        <v>4488</v>
      </c>
      <c r="D580" s="1" t="s">
        <v>4489</v>
      </c>
      <c r="E580" s="1" t="s">
        <v>4490</v>
      </c>
      <c r="F580" s="1" t="s">
        <v>4491</v>
      </c>
      <c r="G580" s="1" t="s">
        <v>1949</v>
      </c>
      <c r="H580" s="1" t="s">
        <v>4492</v>
      </c>
      <c r="I580" t="s">
        <v>1951</v>
      </c>
    </row>
    <row r="581" spans="1:9" x14ac:dyDescent="0.25">
      <c r="A581" s="1" t="s">
        <v>4493</v>
      </c>
      <c r="B581" s="1" t="s">
        <v>4494</v>
      </c>
      <c r="C581" s="1" t="s">
        <v>4495</v>
      </c>
      <c r="D581" s="1" t="s">
        <v>4496</v>
      </c>
      <c r="E581" s="1" t="s">
        <v>4497</v>
      </c>
      <c r="F581" s="1" t="s">
        <v>4416</v>
      </c>
      <c r="G581" s="1" t="s">
        <v>1949</v>
      </c>
      <c r="H581" s="1" t="s">
        <v>4417</v>
      </c>
      <c r="I581" t="s">
        <v>1951</v>
      </c>
    </row>
    <row r="582" spans="1:9" x14ac:dyDescent="0.25">
      <c r="A582" s="1" t="s">
        <v>1148</v>
      </c>
      <c r="B582" s="1" t="s">
        <v>4498</v>
      </c>
      <c r="C582" s="1" t="s">
        <v>4499</v>
      </c>
      <c r="D582" s="1" t="s">
        <v>4500</v>
      </c>
      <c r="E582" s="1" t="s">
        <v>4501</v>
      </c>
      <c r="F582" s="1" t="s">
        <v>2758</v>
      </c>
      <c r="G582" s="1" t="s">
        <v>1941</v>
      </c>
      <c r="H582" s="1">
        <v>90605</v>
      </c>
      <c r="I582" t="s">
        <v>1942</v>
      </c>
    </row>
    <row r="583" spans="1:9" x14ac:dyDescent="0.25">
      <c r="A583" s="1" t="s">
        <v>1150</v>
      </c>
      <c r="B583" s="1" t="s">
        <v>4502</v>
      </c>
      <c r="C583" s="1" t="s">
        <v>4503</v>
      </c>
      <c r="D583" s="1"/>
      <c r="E583" s="1" t="s">
        <v>4504</v>
      </c>
      <c r="F583" s="1" t="s">
        <v>2172</v>
      </c>
      <c r="G583" s="1" t="s">
        <v>2116</v>
      </c>
      <c r="H583" s="1" t="s">
        <v>2486</v>
      </c>
      <c r="I583" t="s">
        <v>1942</v>
      </c>
    </row>
    <row r="584" spans="1:9" x14ac:dyDescent="0.25">
      <c r="A584" s="1" t="s">
        <v>1152</v>
      </c>
      <c r="B584" s="1" t="s">
        <v>4505</v>
      </c>
      <c r="C584" s="1" t="s">
        <v>4506</v>
      </c>
      <c r="D584" s="1" t="s">
        <v>4507</v>
      </c>
      <c r="E584" s="1" t="s">
        <v>4508</v>
      </c>
      <c r="F584" s="1" t="s">
        <v>2004</v>
      </c>
      <c r="G584" s="1" t="s">
        <v>1941</v>
      </c>
      <c r="H584" s="1">
        <v>23237</v>
      </c>
      <c r="I584" t="s">
        <v>1951</v>
      </c>
    </row>
    <row r="585" spans="1:9" x14ac:dyDescent="0.25">
      <c r="A585" s="1" t="s">
        <v>1154</v>
      </c>
      <c r="B585" s="1" t="s">
        <v>4509</v>
      </c>
      <c r="C585" s="1" t="s">
        <v>4510</v>
      </c>
      <c r="D585" s="1" t="s">
        <v>4511</v>
      </c>
      <c r="E585" s="1" t="s">
        <v>4512</v>
      </c>
      <c r="F585" s="1" t="s">
        <v>4074</v>
      </c>
      <c r="G585" s="1" t="s">
        <v>1941</v>
      </c>
      <c r="H585" s="1">
        <v>20167</v>
      </c>
      <c r="I585" t="s">
        <v>1942</v>
      </c>
    </row>
    <row r="586" spans="1:9" x14ac:dyDescent="0.25">
      <c r="A586" s="1" t="s">
        <v>1156</v>
      </c>
      <c r="B586" s="1" t="s">
        <v>4513</v>
      </c>
      <c r="C586" s="1" t="s">
        <v>4514</v>
      </c>
      <c r="D586" s="1" t="s">
        <v>4515</v>
      </c>
      <c r="E586" s="1" t="s">
        <v>4516</v>
      </c>
      <c r="F586" s="1" t="s">
        <v>2625</v>
      </c>
      <c r="G586" s="1" t="s">
        <v>1941</v>
      </c>
      <c r="H586" s="1">
        <v>89706</v>
      </c>
      <c r="I586" t="s">
        <v>1951</v>
      </c>
    </row>
    <row r="587" spans="1:9" x14ac:dyDescent="0.25">
      <c r="A587" s="1" t="s">
        <v>4517</v>
      </c>
      <c r="B587" s="1" t="s">
        <v>4518</v>
      </c>
      <c r="C587" s="1" t="s">
        <v>4519</v>
      </c>
      <c r="D587" s="1" t="s">
        <v>4520</v>
      </c>
      <c r="E587" s="1" t="s">
        <v>4521</v>
      </c>
      <c r="F587" s="1" t="s">
        <v>2673</v>
      </c>
      <c r="G587" s="1" t="s">
        <v>1949</v>
      </c>
      <c r="H587" s="1" t="s">
        <v>2674</v>
      </c>
      <c r="I587" t="s">
        <v>1942</v>
      </c>
    </row>
    <row r="588" spans="1:9" x14ac:dyDescent="0.25">
      <c r="A588" s="1" t="s">
        <v>1160</v>
      </c>
      <c r="B588" s="1" t="s">
        <v>4522</v>
      </c>
      <c r="C588" s="1"/>
      <c r="D588" s="1" t="s">
        <v>4523</v>
      </c>
      <c r="E588" s="1" t="s">
        <v>4524</v>
      </c>
      <c r="F588" s="1" t="s">
        <v>2233</v>
      </c>
      <c r="G588" s="1" t="s">
        <v>1941</v>
      </c>
      <c r="H588" s="1">
        <v>55123</v>
      </c>
      <c r="I588" t="s">
        <v>1951</v>
      </c>
    </row>
    <row r="589" spans="1:9" x14ac:dyDescent="0.25">
      <c r="A589" s="1" t="s">
        <v>1162</v>
      </c>
      <c r="B589" s="1" t="s">
        <v>4525</v>
      </c>
      <c r="C589" s="1" t="s">
        <v>4526</v>
      </c>
      <c r="D589" s="1"/>
      <c r="E589" s="1" t="s">
        <v>4527</v>
      </c>
      <c r="F589" s="1" t="s">
        <v>2567</v>
      </c>
      <c r="G589" s="1" t="s">
        <v>1941</v>
      </c>
      <c r="H589" s="1">
        <v>35895</v>
      </c>
      <c r="I589" t="s">
        <v>1942</v>
      </c>
    </row>
    <row r="590" spans="1:9" x14ac:dyDescent="0.25">
      <c r="A590" s="1" t="s">
        <v>1164</v>
      </c>
      <c r="B590" s="1" t="s">
        <v>4528</v>
      </c>
      <c r="C590" s="1" t="s">
        <v>4529</v>
      </c>
      <c r="D590" s="1" t="s">
        <v>4530</v>
      </c>
      <c r="E590" s="1" t="s">
        <v>4531</v>
      </c>
      <c r="F590" s="1" t="s">
        <v>2448</v>
      </c>
      <c r="G590" s="1" t="s">
        <v>1941</v>
      </c>
      <c r="H590" s="1">
        <v>88553</v>
      </c>
      <c r="I590" t="s">
        <v>1942</v>
      </c>
    </row>
    <row r="591" spans="1:9" x14ac:dyDescent="0.25">
      <c r="A591" s="1" t="s">
        <v>1166</v>
      </c>
      <c r="B591" s="1" t="s">
        <v>4532</v>
      </c>
      <c r="C591" s="1" t="s">
        <v>4533</v>
      </c>
      <c r="D591" s="1"/>
      <c r="E591" s="1" t="s">
        <v>4534</v>
      </c>
      <c r="F591" s="1" t="s">
        <v>4535</v>
      </c>
      <c r="G591" s="1" t="s">
        <v>1941</v>
      </c>
      <c r="H591" s="1">
        <v>30033</v>
      </c>
      <c r="I591" t="s">
        <v>1951</v>
      </c>
    </row>
    <row r="592" spans="1:9" x14ac:dyDescent="0.25">
      <c r="A592" s="1" t="s">
        <v>1168</v>
      </c>
      <c r="B592" s="1" t="s">
        <v>4536</v>
      </c>
      <c r="C592" s="1" t="s">
        <v>4537</v>
      </c>
      <c r="D592" s="1" t="s">
        <v>4538</v>
      </c>
      <c r="E592" s="1" t="s">
        <v>4539</v>
      </c>
      <c r="F592" s="1" t="s">
        <v>2616</v>
      </c>
      <c r="G592" s="1" t="s">
        <v>1941</v>
      </c>
      <c r="H592" s="1">
        <v>92668</v>
      </c>
      <c r="I592" t="s">
        <v>1942</v>
      </c>
    </row>
    <row r="593" spans="1:9" x14ac:dyDescent="0.25">
      <c r="A593" s="1" t="s">
        <v>1170</v>
      </c>
      <c r="B593" s="1" t="s">
        <v>4540</v>
      </c>
      <c r="C593" s="1" t="s">
        <v>4541</v>
      </c>
      <c r="D593" s="1"/>
      <c r="E593" s="1" t="s">
        <v>4542</v>
      </c>
      <c r="F593" s="1" t="s">
        <v>4543</v>
      </c>
      <c r="G593" s="1" t="s">
        <v>1941</v>
      </c>
      <c r="H593" s="1">
        <v>92648</v>
      </c>
      <c r="I593" t="s">
        <v>1942</v>
      </c>
    </row>
    <row r="594" spans="1:9" x14ac:dyDescent="0.25">
      <c r="A594" s="1" t="s">
        <v>1172</v>
      </c>
      <c r="B594" s="1" t="s">
        <v>4544</v>
      </c>
      <c r="C594" s="1"/>
      <c r="D594" s="1" t="s">
        <v>4545</v>
      </c>
      <c r="E594" s="1" t="s">
        <v>4546</v>
      </c>
      <c r="F594" s="1" t="s">
        <v>3121</v>
      </c>
      <c r="G594" s="1" t="s">
        <v>1941</v>
      </c>
      <c r="H594" s="1">
        <v>53285</v>
      </c>
      <c r="I594" t="s">
        <v>1951</v>
      </c>
    </row>
    <row r="595" spans="1:9" x14ac:dyDescent="0.25">
      <c r="A595" s="1" t="s">
        <v>1158</v>
      </c>
      <c r="B595" s="1" t="s">
        <v>4547</v>
      </c>
      <c r="C595" s="1" t="s">
        <v>4548</v>
      </c>
      <c r="D595" s="1"/>
      <c r="E595" s="1" t="s">
        <v>4549</v>
      </c>
      <c r="F595" s="1" t="s">
        <v>2115</v>
      </c>
      <c r="G595" s="1" t="s">
        <v>2116</v>
      </c>
      <c r="H595" s="1" t="s">
        <v>2117</v>
      </c>
      <c r="I595" t="s">
        <v>1942</v>
      </c>
    </row>
    <row r="596" spans="1:9" x14ac:dyDescent="0.25">
      <c r="A596" s="1" t="s">
        <v>1175</v>
      </c>
      <c r="B596" s="1" t="s">
        <v>4550</v>
      </c>
      <c r="C596" s="1" t="s">
        <v>4551</v>
      </c>
      <c r="D596" s="1" t="s">
        <v>4552</v>
      </c>
      <c r="E596" s="1" t="s">
        <v>4553</v>
      </c>
      <c r="F596" s="1" t="s">
        <v>2678</v>
      </c>
      <c r="G596" s="1" t="s">
        <v>1941</v>
      </c>
      <c r="H596" s="1">
        <v>37416</v>
      </c>
      <c r="I596" t="s">
        <v>1951</v>
      </c>
    </row>
    <row r="597" spans="1:9" x14ac:dyDescent="0.25">
      <c r="A597" s="1" t="s">
        <v>1177</v>
      </c>
      <c r="B597" s="1" t="s">
        <v>4554</v>
      </c>
      <c r="C597" s="1"/>
      <c r="D597" s="1"/>
      <c r="E597" s="1" t="s">
        <v>4555</v>
      </c>
      <c r="F597" s="1" t="s">
        <v>4556</v>
      </c>
      <c r="G597" s="1" t="s">
        <v>2116</v>
      </c>
      <c r="H597" s="1" t="s">
        <v>4557</v>
      </c>
      <c r="I597" t="s">
        <v>1951</v>
      </c>
    </row>
    <row r="598" spans="1:9" x14ac:dyDescent="0.25">
      <c r="A598" s="1" t="s">
        <v>1179</v>
      </c>
      <c r="B598" s="1" t="s">
        <v>4558</v>
      </c>
      <c r="C598" s="1" t="s">
        <v>4559</v>
      </c>
      <c r="D598" s="1" t="s">
        <v>4560</v>
      </c>
      <c r="E598" s="1" t="s">
        <v>4561</v>
      </c>
      <c r="F598" s="1" t="s">
        <v>2287</v>
      </c>
      <c r="G598" s="1" t="s">
        <v>1941</v>
      </c>
      <c r="H598" s="1">
        <v>43268</v>
      </c>
      <c r="I598" t="s">
        <v>1951</v>
      </c>
    </row>
    <row r="599" spans="1:9" x14ac:dyDescent="0.25">
      <c r="A599" s="1" t="s">
        <v>1181</v>
      </c>
      <c r="B599" s="1" t="s">
        <v>4562</v>
      </c>
      <c r="C599" s="1" t="s">
        <v>4563</v>
      </c>
      <c r="D599" s="1" t="s">
        <v>4564</v>
      </c>
      <c r="E599" s="1" t="s">
        <v>4565</v>
      </c>
      <c r="F599" s="1" t="s">
        <v>2947</v>
      </c>
      <c r="G599" s="1" t="s">
        <v>1941</v>
      </c>
      <c r="H599" s="1">
        <v>91186</v>
      </c>
      <c r="I599" t="s">
        <v>1942</v>
      </c>
    </row>
    <row r="600" spans="1:9" x14ac:dyDescent="0.25">
      <c r="A600" s="1" t="s">
        <v>1183</v>
      </c>
      <c r="B600" s="1" t="s">
        <v>4566</v>
      </c>
      <c r="C600" s="1" t="s">
        <v>4567</v>
      </c>
      <c r="D600" s="1" t="s">
        <v>4568</v>
      </c>
      <c r="E600" s="1" t="s">
        <v>4569</v>
      </c>
      <c r="F600" s="1" t="s">
        <v>3090</v>
      </c>
      <c r="G600" s="1" t="s">
        <v>1941</v>
      </c>
      <c r="H600" s="1">
        <v>94159</v>
      </c>
      <c r="I600" t="s">
        <v>1942</v>
      </c>
    </row>
    <row r="601" spans="1:9" x14ac:dyDescent="0.25">
      <c r="A601" s="1" t="s">
        <v>1185</v>
      </c>
      <c r="B601" s="1" t="s">
        <v>4570</v>
      </c>
      <c r="C601" s="1" t="s">
        <v>4571</v>
      </c>
      <c r="D601" s="1"/>
      <c r="E601" s="1" t="s">
        <v>4572</v>
      </c>
      <c r="F601" s="1" t="s">
        <v>3524</v>
      </c>
      <c r="G601" s="1" t="s">
        <v>1941</v>
      </c>
      <c r="H601" s="1">
        <v>71137</v>
      </c>
      <c r="I601" t="s">
        <v>1942</v>
      </c>
    </row>
    <row r="602" spans="1:9" x14ac:dyDescent="0.25">
      <c r="A602" s="1" t="s">
        <v>1187</v>
      </c>
      <c r="B602" s="1" t="s">
        <v>4573</v>
      </c>
      <c r="C602" s="1" t="s">
        <v>4574</v>
      </c>
      <c r="D602" s="1" t="s">
        <v>4575</v>
      </c>
      <c r="E602" s="1" t="s">
        <v>4576</v>
      </c>
      <c r="F602" s="1" t="s">
        <v>2017</v>
      </c>
      <c r="G602" s="1" t="s">
        <v>1941</v>
      </c>
      <c r="H602" s="1">
        <v>19141</v>
      </c>
      <c r="I602" t="s">
        <v>1951</v>
      </c>
    </row>
    <row r="603" spans="1:9" x14ac:dyDescent="0.25">
      <c r="A603" s="1" t="s">
        <v>1189</v>
      </c>
      <c r="B603" s="1" t="s">
        <v>4577</v>
      </c>
      <c r="C603" s="1" t="s">
        <v>4578</v>
      </c>
      <c r="D603" s="1" t="s">
        <v>4579</v>
      </c>
      <c r="E603" s="1" t="s">
        <v>4580</v>
      </c>
      <c r="F603" s="1" t="s">
        <v>2008</v>
      </c>
      <c r="G603" s="1" t="s">
        <v>1941</v>
      </c>
      <c r="H603" s="1">
        <v>41905</v>
      </c>
      <c r="I603" t="s">
        <v>1942</v>
      </c>
    </row>
    <row r="604" spans="1:9" x14ac:dyDescent="0.25">
      <c r="A604" s="1" t="s">
        <v>1191</v>
      </c>
      <c r="B604" s="1" t="s">
        <v>4581</v>
      </c>
      <c r="C604" s="1" t="s">
        <v>4582</v>
      </c>
      <c r="D604" s="1" t="s">
        <v>4583</v>
      </c>
      <c r="E604" s="1" t="s">
        <v>4584</v>
      </c>
      <c r="F604" s="1" t="s">
        <v>2211</v>
      </c>
      <c r="G604" s="1" t="s">
        <v>1941</v>
      </c>
      <c r="H604" s="1">
        <v>43666</v>
      </c>
      <c r="I604" t="s">
        <v>1942</v>
      </c>
    </row>
    <row r="605" spans="1:9" x14ac:dyDescent="0.25">
      <c r="A605" s="1" t="s">
        <v>1193</v>
      </c>
      <c r="B605" s="1" t="s">
        <v>4585</v>
      </c>
      <c r="C605" s="1" t="s">
        <v>4586</v>
      </c>
      <c r="D605" s="1"/>
      <c r="E605" s="1" t="s">
        <v>4587</v>
      </c>
      <c r="F605" s="1" t="s">
        <v>2340</v>
      </c>
      <c r="G605" s="1" t="s">
        <v>1941</v>
      </c>
      <c r="H605" s="1">
        <v>80945</v>
      </c>
      <c r="I605" t="s">
        <v>1951</v>
      </c>
    </row>
    <row r="606" spans="1:9" x14ac:dyDescent="0.25">
      <c r="A606" s="1" t="s">
        <v>1195</v>
      </c>
      <c r="B606" s="1" t="s">
        <v>4588</v>
      </c>
      <c r="C606" s="1"/>
      <c r="D606" s="1" t="s">
        <v>4589</v>
      </c>
      <c r="E606" s="1" t="s">
        <v>4590</v>
      </c>
      <c r="F606" s="1" t="s">
        <v>3839</v>
      </c>
      <c r="G606" s="1" t="s">
        <v>1949</v>
      </c>
      <c r="H606" s="1" t="s">
        <v>3840</v>
      </c>
      <c r="I606" t="s">
        <v>1951</v>
      </c>
    </row>
    <row r="607" spans="1:9" x14ac:dyDescent="0.25">
      <c r="A607" s="1" t="s">
        <v>1197</v>
      </c>
      <c r="B607" s="1" t="s">
        <v>4591</v>
      </c>
      <c r="C607" s="1" t="s">
        <v>4592</v>
      </c>
      <c r="D607" s="1" t="s">
        <v>4593</v>
      </c>
      <c r="E607" s="1" t="s">
        <v>4594</v>
      </c>
      <c r="F607" s="1" t="s">
        <v>4595</v>
      </c>
      <c r="G607" s="1" t="s">
        <v>1941</v>
      </c>
      <c r="H607" s="1">
        <v>15274</v>
      </c>
      <c r="I607" t="s">
        <v>1942</v>
      </c>
    </row>
    <row r="608" spans="1:9" x14ac:dyDescent="0.25">
      <c r="A608" s="1" t="s">
        <v>4596</v>
      </c>
      <c r="B608" s="1" t="s">
        <v>4597</v>
      </c>
      <c r="C608" s="1" t="s">
        <v>4598</v>
      </c>
      <c r="D608" s="1" t="s">
        <v>4599</v>
      </c>
      <c r="E608" s="1" t="s">
        <v>4600</v>
      </c>
      <c r="F608" s="1" t="s">
        <v>3388</v>
      </c>
      <c r="G608" s="1" t="s">
        <v>1941</v>
      </c>
      <c r="H608" s="1">
        <v>33411</v>
      </c>
      <c r="I608" t="s">
        <v>1951</v>
      </c>
    </row>
    <row r="609" spans="1:9" x14ac:dyDescent="0.25">
      <c r="A609" s="1" t="s">
        <v>1200</v>
      </c>
      <c r="B609" s="1" t="s">
        <v>4601</v>
      </c>
      <c r="C609" s="1" t="s">
        <v>4602</v>
      </c>
      <c r="D609" s="1" t="s">
        <v>4603</v>
      </c>
      <c r="E609" s="1" t="s">
        <v>4604</v>
      </c>
      <c r="F609" s="1" t="s">
        <v>3524</v>
      </c>
      <c r="G609" s="1" t="s">
        <v>1941</v>
      </c>
      <c r="H609" s="1">
        <v>71115</v>
      </c>
      <c r="I609" t="s">
        <v>1942</v>
      </c>
    </row>
    <row r="610" spans="1:9" x14ac:dyDescent="0.25">
      <c r="A610" s="1" t="s">
        <v>1202</v>
      </c>
      <c r="B610" s="1" t="s">
        <v>4605</v>
      </c>
      <c r="C610" s="1"/>
      <c r="D610" s="1"/>
      <c r="E610" s="1" t="s">
        <v>4606</v>
      </c>
      <c r="F610" s="1" t="s">
        <v>4193</v>
      </c>
      <c r="G610" s="1" t="s">
        <v>1941</v>
      </c>
      <c r="H610" s="1">
        <v>44105</v>
      </c>
      <c r="I610" t="s">
        <v>1951</v>
      </c>
    </row>
    <row r="611" spans="1:9" x14ac:dyDescent="0.25">
      <c r="A611" s="1" t="s">
        <v>1204</v>
      </c>
      <c r="B611" s="1" t="s">
        <v>4607</v>
      </c>
      <c r="C611" s="1" t="s">
        <v>4608</v>
      </c>
      <c r="D611" s="1" t="s">
        <v>4609</v>
      </c>
      <c r="E611" s="1" t="s">
        <v>4610</v>
      </c>
      <c r="F611" s="1" t="s">
        <v>3121</v>
      </c>
      <c r="G611" s="1" t="s">
        <v>1941</v>
      </c>
      <c r="H611" s="1">
        <v>53234</v>
      </c>
      <c r="I611" t="s">
        <v>1942</v>
      </c>
    </row>
    <row r="612" spans="1:9" x14ac:dyDescent="0.25">
      <c r="A612" s="1" t="s">
        <v>1206</v>
      </c>
      <c r="B612" s="1" t="s">
        <v>4611</v>
      </c>
      <c r="C612" s="1" t="s">
        <v>4612</v>
      </c>
      <c r="D612" s="1" t="s">
        <v>4613</v>
      </c>
      <c r="E612" s="1" t="s">
        <v>4614</v>
      </c>
      <c r="F612" s="1" t="s">
        <v>2191</v>
      </c>
      <c r="G612" s="1" t="s">
        <v>1941</v>
      </c>
      <c r="H612" s="1">
        <v>33345</v>
      </c>
      <c r="I612" t="s">
        <v>1951</v>
      </c>
    </row>
    <row r="613" spans="1:9" x14ac:dyDescent="0.25">
      <c r="A613" s="1" t="s">
        <v>1208</v>
      </c>
      <c r="B613" s="1" t="s">
        <v>4615</v>
      </c>
      <c r="C613" s="1" t="s">
        <v>4616</v>
      </c>
      <c r="D613" s="1" t="s">
        <v>4617</v>
      </c>
      <c r="E613" s="1" t="s">
        <v>4618</v>
      </c>
      <c r="F613" s="1" t="s">
        <v>3524</v>
      </c>
      <c r="G613" s="1" t="s">
        <v>1941</v>
      </c>
      <c r="H613" s="1">
        <v>71105</v>
      </c>
      <c r="I613" t="s">
        <v>1951</v>
      </c>
    </row>
    <row r="614" spans="1:9" x14ac:dyDescent="0.25">
      <c r="A614" s="1" t="s">
        <v>1210</v>
      </c>
      <c r="B614" s="1" t="s">
        <v>4619</v>
      </c>
      <c r="C614" s="1"/>
      <c r="D614" s="1" t="s">
        <v>4620</v>
      </c>
      <c r="E614" s="1" t="s">
        <v>4621</v>
      </c>
      <c r="F614" s="1" t="s">
        <v>2366</v>
      </c>
      <c r="G614" s="1" t="s">
        <v>1949</v>
      </c>
      <c r="H614" s="1" t="s">
        <v>2545</v>
      </c>
      <c r="I614" t="s">
        <v>1951</v>
      </c>
    </row>
    <row r="615" spans="1:9" x14ac:dyDescent="0.25">
      <c r="A615" s="1" t="s">
        <v>1212</v>
      </c>
      <c r="B615" s="1" t="s">
        <v>4622</v>
      </c>
      <c r="C615" s="1"/>
      <c r="D615" s="1" t="s">
        <v>4623</v>
      </c>
      <c r="E615" s="1" t="s">
        <v>4624</v>
      </c>
      <c r="F615" s="1" t="s">
        <v>2999</v>
      </c>
      <c r="G615" s="1" t="s">
        <v>1941</v>
      </c>
      <c r="H615" s="1">
        <v>94207</v>
      </c>
      <c r="I615" t="s">
        <v>1951</v>
      </c>
    </row>
    <row r="616" spans="1:9" x14ac:dyDescent="0.25">
      <c r="A616" s="1" t="s">
        <v>4625</v>
      </c>
      <c r="B616" s="1" t="s">
        <v>4626</v>
      </c>
      <c r="C616" s="1"/>
      <c r="D616" s="1" t="s">
        <v>4627</v>
      </c>
      <c r="E616" s="1" t="s">
        <v>4628</v>
      </c>
      <c r="F616" s="1" t="s">
        <v>2506</v>
      </c>
      <c r="G616" s="1" t="s">
        <v>1941</v>
      </c>
      <c r="H616" s="1">
        <v>37240</v>
      </c>
      <c r="I616" t="s">
        <v>1951</v>
      </c>
    </row>
    <row r="617" spans="1:9" x14ac:dyDescent="0.25">
      <c r="A617" s="1" t="s">
        <v>1215</v>
      </c>
      <c r="B617" s="1" t="s">
        <v>4629</v>
      </c>
      <c r="C617" s="1" t="s">
        <v>4630</v>
      </c>
      <c r="D617" s="1" t="s">
        <v>4631</v>
      </c>
      <c r="E617" s="1" t="s">
        <v>4632</v>
      </c>
      <c r="F617" s="1" t="s">
        <v>2550</v>
      </c>
      <c r="G617" s="1" t="s">
        <v>1941</v>
      </c>
      <c r="H617" s="1">
        <v>58122</v>
      </c>
      <c r="I617" t="s">
        <v>1942</v>
      </c>
    </row>
    <row r="618" spans="1:9" x14ac:dyDescent="0.25">
      <c r="A618" s="1" t="s">
        <v>1217</v>
      </c>
      <c r="B618" s="1" t="s">
        <v>4633</v>
      </c>
      <c r="C618" s="1" t="s">
        <v>4634</v>
      </c>
      <c r="D618" s="1" t="s">
        <v>4635</v>
      </c>
      <c r="E618" s="1" t="s">
        <v>4636</v>
      </c>
      <c r="F618" s="1" t="s">
        <v>4637</v>
      </c>
      <c r="G618" s="1" t="s">
        <v>2116</v>
      </c>
      <c r="H618" s="1" t="s">
        <v>4638</v>
      </c>
      <c r="I618" t="s">
        <v>1951</v>
      </c>
    </row>
    <row r="619" spans="1:9" x14ac:dyDescent="0.25">
      <c r="A619" s="1" t="s">
        <v>1219</v>
      </c>
      <c r="B619" s="1" t="s">
        <v>4639</v>
      </c>
      <c r="C619" s="1" t="s">
        <v>4640</v>
      </c>
      <c r="D619" s="1" t="s">
        <v>4641</v>
      </c>
      <c r="E619" s="1" t="s">
        <v>4642</v>
      </c>
      <c r="F619" s="1" t="s">
        <v>2816</v>
      </c>
      <c r="G619" s="1" t="s">
        <v>1941</v>
      </c>
      <c r="H619" s="1">
        <v>74184</v>
      </c>
      <c r="I619" t="s">
        <v>1951</v>
      </c>
    </row>
    <row r="620" spans="1:9" x14ac:dyDescent="0.25">
      <c r="A620" s="1" t="s">
        <v>1221</v>
      </c>
      <c r="B620" s="1" t="s">
        <v>4643</v>
      </c>
      <c r="C620" s="1" t="s">
        <v>4644</v>
      </c>
      <c r="D620" s="1" t="s">
        <v>4645</v>
      </c>
      <c r="E620" s="1" t="s">
        <v>4646</v>
      </c>
      <c r="F620" s="1" t="s">
        <v>2037</v>
      </c>
      <c r="G620" s="1" t="s">
        <v>1941</v>
      </c>
      <c r="H620" s="1">
        <v>10045</v>
      </c>
      <c r="I620" t="s">
        <v>1942</v>
      </c>
    </row>
    <row r="621" spans="1:9" x14ac:dyDescent="0.25">
      <c r="A621" s="1" t="s">
        <v>1223</v>
      </c>
      <c r="B621" s="1" t="s">
        <v>4647</v>
      </c>
      <c r="C621" s="1" t="s">
        <v>4648</v>
      </c>
      <c r="D621" s="1" t="s">
        <v>4649</v>
      </c>
      <c r="E621" s="1" t="s">
        <v>4650</v>
      </c>
      <c r="F621" s="1" t="s">
        <v>4651</v>
      </c>
      <c r="G621" s="1" t="s">
        <v>1941</v>
      </c>
      <c r="H621" s="1">
        <v>34642</v>
      </c>
      <c r="I621" t="s">
        <v>1942</v>
      </c>
    </row>
    <row r="622" spans="1:9" x14ac:dyDescent="0.25">
      <c r="A622" s="1" t="s">
        <v>4652</v>
      </c>
      <c r="B622" s="1" t="s">
        <v>4653</v>
      </c>
      <c r="C622" s="1" t="s">
        <v>4654</v>
      </c>
      <c r="D622" s="1" t="s">
        <v>4655</v>
      </c>
      <c r="E622" s="1" t="s">
        <v>4656</v>
      </c>
      <c r="F622" s="1" t="s">
        <v>3918</v>
      </c>
      <c r="G622" s="1" t="s">
        <v>1949</v>
      </c>
      <c r="H622" s="1" t="s">
        <v>3919</v>
      </c>
      <c r="I622" t="s">
        <v>1951</v>
      </c>
    </row>
    <row r="623" spans="1:9" x14ac:dyDescent="0.25">
      <c r="A623" s="1" t="s">
        <v>1227</v>
      </c>
      <c r="B623" s="1" t="s">
        <v>4657</v>
      </c>
      <c r="C623" s="1" t="s">
        <v>4658</v>
      </c>
      <c r="D623" s="1" t="s">
        <v>4659</v>
      </c>
      <c r="E623" s="1" t="s">
        <v>4660</v>
      </c>
      <c r="F623" s="1" t="s">
        <v>2022</v>
      </c>
      <c r="G623" s="1" t="s">
        <v>1941</v>
      </c>
      <c r="H623" s="1">
        <v>97296</v>
      </c>
      <c r="I623" t="s">
        <v>1951</v>
      </c>
    </row>
    <row r="624" spans="1:9" x14ac:dyDescent="0.25">
      <c r="A624" s="1" t="s">
        <v>1229</v>
      </c>
      <c r="B624" s="1" t="s">
        <v>4661</v>
      </c>
      <c r="C624" s="1" t="s">
        <v>4662</v>
      </c>
      <c r="D624" s="1"/>
      <c r="E624" s="1" t="s">
        <v>4663</v>
      </c>
      <c r="F624" s="1" t="s">
        <v>3370</v>
      </c>
      <c r="G624" s="1" t="s">
        <v>1941</v>
      </c>
      <c r="H624" s="1">
        <v>89115</v>
      </c>
      <c r="I624" t="s">
        <v>1951</v>
      </c>
    </row>
    <row r="625" spans="1:9" x14ac:dyDescent="0.25">
      <c r="A625" s="1" t="s">
        <v>1231</v>
      </c>
      <c r="B625" s="1" t="s">
        <v>4664</v>
      </c>
      <c r="C625" s="1"/>
      <c r="D625" s="1" t="s">
        <v>4665</v>
      </c>
      <c r="E625" s="1" t="s">
        <v>4666</v>
      </c>
      <c r="F625" s="1" t="s">
        <v>4667</v>
      </c>
      <c r="G625" s="1" t="s">
        <v>2116</v>
      </c>
      <c r="H625" s="1" t="s">
        <v>4668</v>
      </c>
      <c r="I625" t="s">
        <v>1951</v>
      </c>
    </row>
    <row r="626" spans="1:9" x14ac:dyDescent="0.25">
      <c r="A626" s="1" t="s">
        <v>1233</v>
      </c>
      <c r="B626" s="1" t="s">
        <v>4669</v>
      </c>
      <c r="C626" s="1" t="s">
        <v>4670</v>
      </c>
      <c r="D626" s="1"/>
      <c r="E626" s="1" t="s">
        <v>4671</v>
      </c>
      <c r="F626" s="1" t="s">
        <v>4672</v>
      </c>
      <c r="G626" s="1" t="s">
        <v>1949</v>
      </c>
      <c r="H626" s="1" t="s">
        <v>4673</v>
      </c>
      <c r="I626" t="s">
        <v>1942</v>
      </c>
    </row>
    <row r="627" spans="1:9" x14ac:dyDescent="0.25">
      <c r="A627" s="1" t="s">
        <v>1235</v>
      </c>
      <c r="B627" s="1" t="s">
        <v>4674</v>
      </c>
      <c r="C627" s="1" t="s">
        <v>4675</v>
      </c>
      <c r="D627" s="1" t="s">
        <v>4676</v>
      </c>
      <c r="E627" s="1" t="s">
        <v>4677</v>
      </c>
      <c r="F627" s="1" t="s">
        <v>3090</v>
      </c>
      <c r="G627" s="1" t="s">
        <v>1941</v>
      </c>
      <c r="H627" s="1">
        <v>94159</v>
      </c>
      <c r="I627" t="s">
        <v>1951</v>
      </c>
    </row>
    <row r="628" spans="1:9" x14ac:dyDescent="0.25">
      <c r="A628" s="1" t="s">
        <v>1237</v>
      </c>
      <c r="B628" s="1" t="s">
        <v>4678</v>
      </c>
      <c r="C628" s="1" t="s">
        <v>4679</v>
      </c>
      <c r="D628" s="1" t="s">
        <v>4680</v>
      </c>
      <c r="E628" s="1" t="s">
        <v>4681</v>
      </c>
      <c r="F628" s="1" t="s">
        <v>4595</v>
      </c>
      <c r="G628" s="1" t="s">
        <v>1941</v>
      </c>
      <c r="H628" s="1">
        <v>15274</v>
      </c>
      <c r="I628" t="s">
        <v>1951</v>
      </c>
    </row>
    <row r="629" spans="1:9" x14ac:dyDescent="0.25">
      <c r="A629" s="1" t="s">
        <v>1239</v>
      </c>
      <c r="B629" s="1" t="s">
        <v>4682</v>
      </c>
      <c r="C629" s="1" t="s">
        <v>4683</v>
      </c>
      <c r="D629" s="1" t="s">
        <v>4684</v>
      </c>
      <c r="E629" s="1" t="s">
        <v>4685</v>
      </c>
      <c r="F629" s="1" t="s">
        <v>2027</v>
      </c>
      <c r="G629" s="1" t="s">
        <v>1941</v>
      </c>
      <c r="H629" s="1">
        <v>77281</v>
      </c>
      <c r="I629" t="s">
        <v>1942</v>
      </c>
    </row>
    <row r="630" spans="1:9" x14ac:dyDescent="0.25">
      <c r="A630" s="1" t="s">
        <v>1241</v>
      </c>
      <c r="B630" s="1" t="s">
        <v>4686</v>
      </c>
      <c r="C630" s="1" t="s">
        <v>4687</v>
      </c>
      <c r="D630" s="1" t="s">
        <v>4688</v>
      </c>
      <c r="E630" s="1" t="s">
        <v>4689</v>
      </c>
      <c r="F630" s="1" t="s">
        <v>4690</v>
      </c>
      <c r="G630" s="1" t="s">
        <v>1949</v>
      </c>
      <c r="H630" s="1" t="s">
        <v>2032</v>
      </c>
      <c r="I630" t="s">
        <v>1942</v>
      </c>
    </row>
    <row r="631" spans="1:9" x14ac:dyDescent="0.25">
      <c r="A631" s="1" t="s">
        <v>1225</v>
      </c>
      <c r="B631" s="1" t="s">
        <v>4691</v>
      </c>
      <c r="C631" s="1" t="s">
        <v>4692</v>
      </c>
      <c r="D631" s="1"/>
      <c r="E631" s="1" t="s">
        <v>4693</v>
      </c>
      <c r="F631" s="1" t="s">
        <v>2191</v>
      </c>
      <c r="G631" s="1" t="s">
        <v>1941</v>
      </c>
      <c r="H631" s="1">
        <v>33345</v>
      </c>
      <c r="I631" t="s">
        <v>1951</v>
      </c>
    </row>
    <row r="632" spans="1:9" x14ac:dyDescent="0.25">
      <c r="A632" s="1" t="s">
        <v>4694</v>
      </c>
      <c r="B632" s="1" t="s">
        <v>4695</v>
      </c>
      <c r="C632" s="1" t="s">
        <v>4696</v>
      </c>
      <c r="D632" s="1" t="s">
        <v>4697</v>
      </c>
      <c r="E632" s="1" t="s">
        <v>4698</v>
      </c>
      <c r="F632" s="1" t="s">
        <v>3179</v>
      </c>
      <c r="G632" s="1" t="s">
        <v>1941</v>
      </c>
      <c r="H632" s="1">
        <v>76210</v>
      </c>
      <c r="I632" t="s">
        <v>1951</v>
      </c>
    </row>
    <row r="633" spans="1:9" x14ac:dyDescent="0.25">
      <c r="A633" s="1" t="s">
        <v>4699</v>
      </c>
      <c r="B633" s="1" t="s">
        <v>4700</v>
      </c>
      <c r="C633" s="1" t="s">
        <v>4701</v>
      </c>
      <c r="D633" s="1" t="s">
        <v>4702</v>
      </c>
      <c r="E633" s="1" t="s">
        <v>4703</v>
      </c>
      <c r="F633" s="1" t="s">
        <v>3967</v>
      </c>
      <c r="G633" s="1" t="s">
        <v>1949</v>
      </c>
      <c r="H633" s="1" t="s">
        <v>2771</v>
      </c>
      <c r="I633" t="s">
        <v>1942</v>
      </c>
    </row>
    <row r="634" spans="1:9" x14ac:dyDescent="0.25">
      <c r="A634" s="1" t="s">
        <v>1243</v>
      </c>
      <c r="B634" s="1" t="s">
        <v>4704</v>
      </c>
      <c r="C634" s="1" t="s">
        <v>4705</v>
      </c>
      <c r="D634" s="1" t="s">
        <v>4706</v>
      </c>
      <c r="E634" s="1" t="s">
        <v>4707</v>
      </c>
      <c r="F634" s="1" t="s">
        <v>1986</v>
      </c>
      <c r="G634" s="1" t="s">
        <v>1941</v>
      </c>
      <c r="H634" s="1">
        <v>90005</v>
      </c>
      <c r="I634" t="s">
        <v>1951</v>
      </c>
    </row>
    <row r="635" spans="1:9" x14ac:dyDescent="0.25">
      <c r="A635" s="1" t="s">
        <v>1245</v>
      </c>
      <c r="B635" s="1" t="s">
        <v>4708</v>
      </c>
      <c r="C635" s="1" t="s">
        <v>4709</v>
      </c>
      <c r="D635" s="1" t="s">
        <v>4710</v>
      </c>
      <c r="E635" s="1" t="s">
        <v>4711</v>
      </c>
      <c r="F635" s="1" t="s">
        <v>3004</v>
      </c>
      <c r="G635" s="1" t="s">
        <v>1941</v>
      </c>
      <c r="H635" s="1">
        <v>18706</v>
      </c>
      <c r="I635" t="s">
        <v>1951</v>
      </c>
    </row>
    <row r="636" spans="1:9" x14ac:dyDescent="0.25">
      <c r="A636" s="1" t="s">
        <v>1247</v>
      </c>
      <c r="B636" s="1" t="s">
        <v>4712</v>
      </c>
      <c r="C636" s="1" t="s">
        <v>4713</v>
      </c>
      <c r="D636" s="1" t="s">
        <v>4714</v>
      </c>
      <c r="E636" s="1" t="s">
        <v>4715</v>
      </c>
      <c r="F636" s="1" t="s">
        <v>3179</v>
      </c>
      <c r="G636" s="1" t="s">
        <v>1941</v>
      </c>
      <c r="H636" s="1">
        <v>76205</v>
      </c>
      <c r="I636" t="s">
        <v>1951</v>
      </c>
    </row>
    <row r="637" spans="1:9" x14ac:dyDescent="0.25">
      <c r="A637" s="1" t="s">
        <v>1249</v>
      </c>
      <c r="B637" s="1" t="s">
        <v>4716</v>
      </c>
      <c r="C637" s="1" t="s">
        <v>4717</v>
      </c>
      <c r="D637" s="1" t="s">
        <v>4718</v>
      </c>
      <c r="E637" s="1" t="s">
        <v>4719</v>
      </c>
      <c r="F637" s="1" t="s">
        <v>2957</v>
      </c>
      <c r="G637" s="1" t="s">
        <v>1941</v>
      </c>
      <c r="H637" s="1">
        <v>64082</v>
      </c>
      <c r="I637" t="s">
        <v>1942</v>
      </c>
    </row>
    <row r="638" spans="1:9" x14ac:dyDescent="0.25">
      <c r="A638" s="1" t="s">
        <v>1251</v>
      </c>
      <c r="B638" s="1" t="s">
        <v>4720</v>
      </c>
      <c r="C638" s="1" t="s">
        <v>4721</v>
      </c>
      <c r="D638" s="1" t="s">
        <v>4722</v>
      </c>
      <c r="E638" s="1" t="s">
        <v>4723</v>
      </c>
      <c r="F638" s="1" t="s">
        <v>2127</v>
      </c>
      <c r="G638" s="1" t="s">
        <v>1941</v>
      </c>
      <c r="H638" s="1">
        <v>72209</v>
      </c>
      <c r="I638" t="s">
        <v>1942</v>
      </c>
    </row>
    <row r="639" spans="1:9" x14ac:dyDescent="0.25">
      <c r="A639" s="1" t="s">
        <v>1253</v>
      </c>
      <c r="B639" s="1" t="s">
        <v>4724</v>
      </c>
      <c r="C639" s="1" t="s">
        <v>4725</v>
      </c>
      <c r="D639" s="1" t="s">
        <v>4726</v>
      </c>
      <c r="E639" s="1" t="s">
        <v>4727</v>
      </c>
      <c r="F639" s="1" t="s">
        <v>4728</v>
      </c>
      <c r="G639" s="1" t="s">
        <v>1949</v>
      </c>
      <c r="H639" s="1" t="s">
        <v>2831</v>
      </c>
      <c r="I639" t="s">
        <v>1942</v>
      </c>
    </row>
    <row r="640" spans="1:9" x14ac:dyDescent="0.25">
      <c r="A640" s="1" t="s">
        <v>1255</v>
      </c>
      <c r="B640" s="1" t="s">
        <v>4729</v>
      </c>
      <c r="C640" s="1"/>
      <c r="D640" s="1" t="s">
        <v>4730</v>
      </c>
      <c r="E640" s="1" t="s">
        <v>4731</v>
      </c>
      <c r="F640" s="1" t="s">
        <v>4416</v>
      </c>
      <c r="G640" s="1" t="s">
        <v>1949</v>
      </c>
      <c r="H640" s="1" t="s">
        <v>4417</v>
      </c>
      <c r="I640" t="s">
        <v>1942</v>
      </c>
    </row>
    <row r="641" spans="1:9" x14ac:dyDescent="0.25">
      <c r="A641" s="1" t="s">
        <v>1257</v>
      </c>
      <c r="B641" s="1" t="s">
        <v>4732</v>
      </c>
      <c r="C641" s="1" t="s">
        <v>4733</v>
      </c>
      <c r="D641" s="1" t="s">
        <v>4734</v>
      </c>
      <c r="E641" s="1" t="s">
        <v>4735</v>
      </c>
      <c r="F641" s="1" t="s">
        <v>3143</v>
      </c>
      <c r="G641" s="1" t="s">
        <v>1941</v>
      </c>
      <c r="H641" s="1">
        <v>16534</v>
      </c>
      <c r="I641" t="s">
        <v>1942</v>
      </c>
    </row>
    <row r="642" spans="1:9" x14ac:dyDescent="0.25">
      <c r="A642" s="1" t="s">
        <v>4736</v>
      </c>
      <c r="B642" s="1" t="s">
        <v>4737</v>
      </c>
      <c r="C642" s="1"/>
      <c r="D642" s="1" t="s">
        <v>4738</v>
      </c>
      <c r="E642" s="1" t="s">
        <v>4739</v>
      </c>
      <c r="F642" s="1" t="s">
        <v>3164</v>
      </c>
      <c r="G642" s="1" t="s">
        <v>2116</v>
      </c>
      <c r="H642" s="1" t="s">
        <v>3165</v>
      </c>
      <c r="I642" t="s">
        <v>1951</v>
      </c>
    </row>
    <row r="643" spans="1:9" x14ac:dyDescent="0.25">
      <c r="A643" s="1" t="s">
        <v>1261</v>
      </c>
      <c r="B643" s="1" t="s">
        <v>4740</v>
      </c>
      <c r="C643" s="1" t="s">
        <v>4741</v>
      </c>
      <c r="D643" s="1" t="s">
        <v>4742</v>
      </c>
      <c r="E643" s="1" t="s">
        <v>4743</v>
      </c>
      <c r="F643" s="1" t="s">
        <v>4595</v>
      </c>
      <c r="G643" s="1" t="s">
        <v>1941</v>
      </c>
      <c r="H643" s="1">
        <v>15255</v>
      </c>
      <c r="I643" t="s">
        <v>1942</v>
      </c>
    </row>
    <row r="644" spans="1:9" x14ac:dyDescent="0.25">
      <c r="A644" s="1" t="s">
        <v>1263</v>
      </c>
      <c r="B644" s="1" t="s">
        <v>4744</v>
      </c>
      <c r="C644" s="1" t="s">
        <v>4745</v>
      </c>
      <c r="D644" s="1" t="s">
        <v>4746</v>
      </c>
      <c r="E644" s="1" t="s">
        <v>4747</v>
      </c>
      <c r="F644" s="1" t="s">
        <v>4748</v>
      </c>
      <c r="G644" s="1" t="s">
        <v>2116</v>
      </c>
      <c r="H644" s="1" t="s">
        <v>4749</v>
      </c>
      <c r="I644" t="s">
        <v>1942</v>
      </c>
    </row>
    <row r="645" spans="1:9" x14ac:dyDescent="0.25">
      <c r="A645" s="1" t="s">
        <v>1265</v>
      </c>
      <c r="B645" s="1" t="s">
        <v>4750</v>
      </c>
      <c r="C645" s="1" t="s">
        <v>4751</v>
      </c>
      <c r="D645" s="1"/>
      <c r="E645" s="1" t="s">
        <v>4752</v>
      </c>
      <c r="F645" s="1" t="s">
        <v>2325</v>
      </c>
      <c r="G645" s="1" t="s">
        <v>1941</v>
      </c>
      <c r="H645" s="1">
        <v>75260</v>
      </c>
      <c r="I645" t="s">
        <v>1942</v>
      </c>
    </row>
    <row r="646" spans="1:9" x14ac:dyDescent="0.25">
      <c r="A646" s="1" t="s">
        <v>1267</v>
      </c>
      <c r="B646" s="1" t="s">
        <v>4753</v>
      </c>
      <c r="C646" s="1"/>
      <c r="D646" s="1" t="s">
        <v>4754</v>
      </c>
      <c r="E646" s="1" t="s">
        <v>4755</v>
      </c>
      <c r="F646" s="1" t="s">
        <v>3581</v>
      </c>
      <c r="G646" s="1" t="s">
        <v>1941</v>
      </c>
      <c r="H646" s="1">
        <v>33233</v>
      </c>
      <c r="I646" t="s">
        <v>1951</v>
      </c>
    </row>
    <row r="647" spans="1:9" x14ac:dyDescent="0.25">
      <c r="A647" s="1" t="s">
        <v>1269</v>
      </c>
      <c r="B647" s="1" t="s">
        <v>4756</v>
      </c>
      <c r="C647" s="1" t="s">
        <v>4757</v>
      </c>
      <c r="D647" s="1" t="s">
        <v>4758</v>
      </c>
      <c r="E647" s="1" t="s">
        <v>4759</v>
      </c>
      <c r="F647" s="1" t="s">
        <v>4760</v>
      </c>
      <c r="G647" s="1" t="s">
        <v>1941</v>
      </c>
      <c r="H647" s="1">
        <v>76905</v>
      </c>
      <c r="I647" t="s">
        <v>1942</v>
      </c>
    </row>
    <row r="648" spans="1:9" x14ac:dyDescent="0.25">
      <c r="A648" s="1" t="s">
        <v>1271</v>
      </c>
      <c r="B648" s="1" t="s">
        <v>4761</v>
      </c>
      <c r="C648" s="1" t="s">
        <v>4762</v>
      </c>
      <c r="D648" s="1" t="s">
        <v>4763</v>
      </c>
      <c r="E648" s="1" t="s">
        <v>4764</v>
      </c>
      <c r="F648" s="1" t="s">
        <v>2881</v>
      </c>
      <c r="G648" s="1" t="s">
        <v>1941</v>
      </c>
      <c r="H648" s="1">
        <v>12205</v>
      </c>
      <c r="I648" t="s">
        <v>1942</v>
      </c>
    </row>
    <row r="649" spans="1:9" x14ac:dyDescent="0.25">
      <c r="A649" s="1" t="s">
        <v>1273</v>
      </c>
      <c r="B649" s="1" t="s">
        <v>4765</v>
      </c>
      <c r="C649" s="1" t="s">
        <v>4766</v>
      </c>
      <c r="D649" s="1" t="s">
        <v>4767</v>
      </c>
      <c r="E649" s="1" t="s">
        <v>4768</v>
      </c>
      <c r="F649" s="1" t="s">
        <v>4769</v>
      </c>
      <c r="G649" s="1" t="s">
        <v>2116</v>
      </c>
      <c r="H649" s="1" t="s">
        <v>4770</v>
      </c>
      <c r="I649" t="s">
        <v>1942</v>
      </c>
    </row>
    <row r="650" spans="1:9" x14ac:dyDescent="0.25">
      <c r="A650" s="1" t="s">
        <v>1259</v>
      </c>
      <c r="B650" s="1" t="s">
        <v>4771</v>
      </c>
      <c r="C650" s="1" t="s">
        <v>4772</v>
      </c>
      <c r="D650" s="1" t="s">
        <v>4773</v>
      </c>
      <c r="E650" s="1" t="s">
        <v>4774</v>
      </c>
      <c r="F650" s="1" t="s">
        <v>2287</v>
      </c>
      <c r="G650" s="1" t="s">
        <v>1941</v>
      </c>
      <c r="H650" s="1">
        <v>43240</v>
      </c>
      <c r="I650" t="s">
        <v>1951</v>
      </c>
    </row>
    <row r="651" spans="1:9" x14ac:dyDescent="0.25">
      <c r="A651" s="1" t="s">
        <v>1276</v>
      </c>
      <c r="B651" s="1" t="s">
        <v>4775</v>
      </c>
      <c r="C651" s="1" t="s">
        <v>4776</v>
      </c>
      <c r="D651" s="1" t="s">
        <v>4777</v>
      </c>
      <c r="E651" s="1" t="s">
        <v>4778</v>
      </c>
      <c r="F651" s="1" t="s">
        <v>4779</v>
      </c>
      <c r="G651" s="1" t="s">
        <v>2116</v>
      </c>
      <c r="H651" s="1" t="s">
        <v>4780</v>
      </c>
      <c r="I651" t="s">
        <v>1951</v>
      </c>
    </row>
    <row r="652" spans="1:9" x14ac:dyDescent="0.25">
      <c r="A652" s="1" t="s">
        <v>1278</v>
      </c>
      <c r="B652" s="1" t="s">
        <v>4781</v>
      </c>
      <c r="C652" s="1" t="s">
        <v>4782</v>
      </c>
      <c r="D652" s="1" t="s">
        <v>4783</v>
      </c>
      <c r="E652" s="1" t="s">
        <v>4784</v>
      </c>
      <c r="F652" s="1" t="s">
        <v>2383</v>
      </c>
      <c r="G652" s="1" t="s">
        <v>1941</v>
      </c>
      <c r="H652" s="1">
        <v>92883</v>
      </c>
      <c r="I652" t="s">
        <v>1942</v>
      </c>
    </row>
    <row r="653" spans="1:9" x14ac:dyDescent="0.25">
      <c r="A653" s="1" t="s">
        <v>1280</v>
      </c>
      <c r="B653" s="1" t="s">
        <v>4785</v>
      </c>
      <c r="C653" s="1"/>
      <c r="D653" s="1" t="s">
        <v>4786</v>
      </c>
      <c r="E653" s="1" t="s">
        <v>4787</v>
      </c>
      <c r="F653" s="1" t="s">
        <v>2186</v>
      </c>
      <c r="G653" s="1" t="s">
        <v>1941</v>
      </c>
      <c r="H653" s="1">
        <v>20436</v>
      </c>
      <c r="I653" t="s">
        <v>1951</v>
      </c>
    </row>
    <row r="654" spans="1:9" x14ac:dyDescent="0.25">
      <c r="A654" s="1" t="s">
        <v>1282</v>
      </c>
      <c r="B654" s="1" t="s">
        <v>4788</v>
      </c>
      <c r="C654" s="1" t="s">
        <v>4789</v>
      </c>
      <c r="D654" s="1"/>
      <c r="E654" s="1" t="s">
        <v>4790</v>
      </c>
      <c r="F654" s="1" t="s">
        <v>4791</v>
      </c>
      <c r="G654" s="1" t="s">
        <v>1949</v>
      </c>
      <c r="H654" s="1" t="s">
        <v>1950</v>
      </c>
      <c r="I654" t="s">
        <v>1951</v>
      </c>
    </row>
    <row r="655" spans="1:9" x14ac:dyDescent="0.25">
      <c r="A655" s="1" t="s">
        <v>1284</v>
      </c>
      <c r="B655" s="1" t="s">
        <v>4792</v>
      </c>
      <c r="C655" s="1" t="s">
        <v>4793</v>
      </c>
      <c r="D655" s="1" t="s">
        <v>4794</v>
      </c>
      <c r="E655" s="1" t="s">
        <v>4795</v>
      </c>
      <c r="F655" s="1" t="s">
        <v>2211</v>
      </c>
      <c r="G655" s="1" t="s">
        <v>1941</v>
      </c>
      <c r="H655" s="1">
        <v>43610</v>
      </c>
      <c r="I655" t="s">
        <v>1951</v>
      </c>
    </row>
    <row r="656" spans="1:9" x14ac:dyDescent="0.25">
      <c r="A656" s="1" t="s">
        <v>1286</v>
      </c>
      <c r="B656" s="1" t="s">
        <v>4796</v>
      </c>
      <c r="C656" s="1" t="s">
        <v>4797</v>
      </c>
      <c r="D656" s="1" t="s">
        <v>4798</v>
      </c>
      <c r="E656" s="1" t="s">
        <v>4799</v>
      </c>
      <c r="F656" s="1" t="s">
        <v>2186</v>
      </c>
      <c r="G656" s="1" t="s">
        <v>1941</v>
      </c>
      <c r="H656" s="1">
        <v>20088</v>
      </c>
      <c r="I656" t="s">
        <v>1951</v>
      </c>
    </row>
    <row r="657" spans="1:9" x14ac:dyDescent="0.25">
      <c r="A657" s="1" t="s">
        <v>1288</v>
      </c>
      <c r="B657" s="1" t="s">
        <v>4800</v>
      </c>
      <c r="C657" s="1" t="s">
        <v>4801</v>
      </c>
      <c r="D657" s="1"/>
      <c r="E657" s="1" t="s">
        <v>4802</v>
      </c>
      <c r="F657" s="1" t="s">
        <v>4803</v>
      </c>
      <c r="G657" s="1" t="s">
        <v>1941</v>
      </c>
      <c r="H657" s="1">
        <v>52405</v>
      </c>
      <c r="I657" t="s">
        <v>1942</v>
      </c>
    </row>
    <row r="658" spans="1:9" x14ac:dyDescent="0.25">
      <c r="A658" s="1" t="s">
        <v>1290</v>
      </c>
      <c r="B658" s="1" t="s">
        <v>4804</v>
      </c>
      <c r="C658" s="1" t="s">
        <v>4805</v>
      </c>
      <c r="D658" s="1"/>
      <c r="E658" s="1" t="s">
        <v>4806</v>
      </c>
      <c r="F658" s="1" t="s">
        <v>2093</v>
      </c>
      <c r="G658" s="1" t="s">
        <v>1941</v>
      </c>
      <c r="H658" s="1">
        <v>80045</v>
      </c>
      <c r="I658" t="s">
        <v>1951</v>
      </c>
    </row>
    <row r="659" spans="1:9" x14ac:dyDescent="0.25">
      <c r="A659" s="1" t="s">
        <v>1292</v>
      </c>
      <c r="B659" s="1" t="s">
        <v>4807</v>
      </c>
      <c r="C659" s="1" t="s">
        <v>4808</v>
      </c>
      <c r="D659" s="1" t="s">
        <v>4809</v>
      </c>
      <c r="E659" s="1" t="s">
        <v>4810</v>
      </c>
      <c r="F659" s="1" t="s">
        <v>4811</v>
      </c>
      <c r="G659" s="1" t="s">
        <v>1941</v>
      </c>
      <c r="H659" s="1">
        <v>94089</v>
      </c>
      <c r="I659" t="s">
        <v>1942</v>
      </c>
    </row>
    <row r="660" spans="1:9" x14ac:dyDescent="0.25">
      <c r="A660" s="1" t="s">
        <v>4812</v>
      </c>
      <c r="B660" s="1" t="s">
        <v>4813</v>
      </c>
      <c r="C660" s="1"/>
      <c r="D660" s="1"/>
      <c r="E660" s="1" t="s">
        <v>4814</v>
      </c>
      <c r="F660" s="1" t="s">
        <v>4355</v>
      </c>
      <c r="G660" s="1" t="s">
        <v>1949</v>
      </c>
      <c r="H660" s="1" t="s">
        <v>4356</v>
      </c>
      <c r="I660" t="s">
        <v>1942</v>
      </c>
    </row>
    <row r="661" spans="1:9" x14ac:dyDescent="0.25">
      <c r="A661" s="1" t="s">
        <v>1296</v>
      </c>
      <c r="B661" s="1" t="s">
        <v>4815</v>
      </c>
      <c r="C661" s="1" t="s">
        <v>4816</v>
      </c>
      <c r="D661" s="1" t="s">
        <v>4817</v>
      </c>
      <c r="E661" s="1" t="s">
        <v>4818</v>
      </c>
      <c r="F661" s="1" t="s">
        <v>4819</v>
      </c>
      <c r="G661" s="1" t="s">
        <v>1949</v>
      </c>
      <c r="H661" s="1" t="s">
        <v>4417</v>
      </c>
      <c r="I661" t="s">
        <v>1942</v>
      </c>
    </row>
    <row r="662" spans="1:9" x14ac:dyDescent="0.25">
      <c r="A662" s="1" t="s">
        <v>1298</v>
      </c>
      <c r="B662" s="1" t="s">
        <v>4820</v>
      </c>
      <c r="C662" s="1" t="s">
        <v>4821</v>
      </c>
      <c r="D662" s="1" t="s">
        <v>4822</v>
      </c>
      <c r="E662" s="1" t="s">
        <v>4823</v>
      </c>
      <c r="F662" s="1" t="s">
        <v>2800</v>
      </c>
      <c r="G662" s="1" t="s">
        <v>1941</v>
      </c>
      <c r="H662" s="1">
        <v>48930</v>
      </c>
      <c r="I662" t="s">
        <v>1951</v>
      </c>
    </row>
    <row r="663" spans="1:9" x14ac:dyDescent="0.25">
      <c r="A663" s="1" t="s">
        <v>1300</v>
      </c>
      <c r="B663" s="1" t="s">
        <v>4824</v>
      </c>
      <c r="C663" s="1" t="s">
        <v>4825</v>
      </c>
      <c r="D663" s="1" t="s">
        <v>4826</v>
      </c>
      <c r="E663" s="1" t="s">
        <v>4827</v>
      </c>
      <c r="F663" s="1" t="s">
        <v>2027</v>
      </c>
      <c r="G663" s="1" t="s">
        <v>1941</v>
      </c>
      <c r="H663" s="1">
        <v>77281</v>
      </c>
      <c r="I663" t="s">
        <v>1942</v>
      </c>
    </row>
    <row r="664" spans="1:9" x14ac:dyDescent="0.25">
      <c r="A664" s="1" t="s">
        <v>1302</v>
      </c>
      <c r="B664" s="1" t="s">
        <v>4828</v>
      </c>
      <c r="C664" s="1" t="s">
        <v>4829</v>
      </c>
      <c r="D664" s="1"/>
      <c r="E664" s="1" t="s">
        <v>4830</v>
      </c>
      <c r="F664" s="1" t="s">
        <v>4831</v>
      </c>
      <c r="G664" s="1" t="s">
        <v>1941</v>
      </c>
      <c r="H664" s="1">
        <v>37131</v>
      </c>
      <c r="I664" t="s">
        <v>1951</v>
      </c>
    </row>
    <row r="665" spans="1:9" x14ac:dyDescent="0.25">
      <c r="A665" s="1" t="s">
        <v>1304</v>
      </c>
      <c r="B665" s="1" t="s">
        <v>4832</v>
      </c>
      <c r="C665" s="1" t="s">
        <v>4833</v>
      </c>
      <c r="D665" s="1"/>
      <c r="E665" s="1" t="s">
        <v>4834</v>
      </c>
      <c r="F665" s="1" t="s">
        <v>2122</v>
      </c>
      <c r="G665" s="1" t="s">
        <v>1941</v>
      </c>
      <c r="H665" s="1">
        <v>25362</v>
      </c>
      <c r="I665" t="s">
        <v>1951</v>
      </c>
    </row>
    <row r="666" spans="1:9" x14ac:dyDescent="0.25">
      <c r="A666" s="1" t="s">
        <v>1306</v>
      </c>
      <c r="B666" s="1" t="s">
        <v>4835</v>
      </c>
      <c r="C666" s="1" t="s">
        <v>4836</v>
      </c>
      <c r="D666" s="1" t="s">
        <v>4837</v>
      </c>
      <c r="E666" s="1" t="s">
        <v>4838</v>
      </c>
      <c r="F666" s="1" t="s">
        <v>3143</v>
      </c>
      <c r="G666" s="1" t="s">
        <v>1941</v>
      </c>
      <c r="H666" s="1">
        <v>16534</v>
      </c>
      <c r="I666" t="s">
        <v>1951</v>
      </c>
    </row>
    <row r="667" spans="1:9" x14ac:dyDescent="0.25">
      <c r="A667" s="1" t="s">
        <v>4839</v>
      </c>
      <c r="B667" s="1" t="s">
        <v>4840</v>
      </c>
      <c r="C667" s="1" t="s">
        <v>4841</v>
      </c>
      <c r="D667" s="1" t="s">
        <v>4842</v>
      </c>
      <c r="E667" s="1" t="s">
        <v>4843</v>
      </c>
      <c r="F667" s="1" t="s">
        <v>3858</v>
      </c>
      <c r="G667" s="1" t="s">
        <v>1941</v>
      </c>
      <c r="H667" s="1">
        <v>39204</v>
      </c>
      <c r="I667" t="s">
        <v>1942</v>
      </c>
    </row>
    <row r="668" spans="1:9" x14ac:dyDescent="0.25">
      <c r="A668" s="1" t="s">
        <v>1308</v>
      </c>
      <c r="B668" s="1" t="s">
        <v>4844</v>
      </c>
      <c r="C668" s="1" t="s">
        <v>4845</v>
      </c>
      <c r="D668" s="1" t="s">
        <v>4846</v>
      </c>
      <c r="E668" s="1" t="s">
        <v>4847</v>
      </c>
      <c r="F668" s="1" t="s">
        <v>2901</v>
      </c>
      <c r="G668" s="1" t="s">
        <v>1941</v>
      </c>
      <c r="H668" s="1">
        <v>79491</v>
      </c>
      <c r="I668" t="s">
        <v>1951</v>
      </c>
    </row>
    <row r="669" spans="1:9" x14ac:dyDescent="0.25">
      <c r="A669" s="1" t="s">
        <v>1310</v>
      </c>
      <c r="B669" s="1" t="s">
        <v>4848</v>
      </c>
      <c r="C669" s="1" t="s">
        <v>4849</v>
      </c>
      <c r="D669" s="1" t="s">
        <v>4850</v>
      </c>
      <c r="E669" s="1" t="s">
        <v>4851</v>
      </c>
      <c r="F669" s="1" t="s">
        <v>4852</v>
      </c>
      <c r="G669" s="1" t="s">
        <v>1949</v>
      </c>
      <c r="H669" s="1" t="s">
        <v>2089</v>
      </c>
      <c r="I669" t="s">
        <v>1951</v>
      </c>
    </row>
    <row r="670" spans="1:9" x14ac:dyDescent="0.25">
      <c r="A670" s="1" t="s">
        <v>1294</v>
      </c>
      <c r="B670" s="1" t="s">
        <v>4853</v>
      </c>
      <c r="C670" s="1" t="s">
        <v>4854</v>
      </c>
      <c r="D670" s="1" t="s">
        <v>4855</v>
      </c>
      <c r="E670" s="1" t="s">
        <v>4856</v>
      </c>
      <c r="F670" s="1" t="s">
        <v>4481</v>
      </c>
      <c r="G670" s="1" t="s">
        <v>1941</v>
      </c>
      <c r="H670" s="1">
        <v>27717</v>
      </c>
      <c r="I670" t="s">
        <v>1942</v>
      </c>
    </row>
    <row r="671" spans="1:9" x14ac:dyDescent="0.25">
      <c r="A671" s="1" t="s">
        <v>1313</v>
      </c>
      <c r="B671" s="1" t="s">
        <v>4857</v>
      </c>
      <c r="C671" s="1" t="s">
        <v>4858</v>
      </c>
      <c r="D671" s="1" t="s">
        <v>4859</v>
      </c>
      <c r="E671" s="1" t="s">
        <v>4860</v>
      </c>
      <c r="F671" s="1" t="s">
        <v>4861</v>
      </c>
      <c r="G671" s="1" t="s">
        <v>1941</v>
      </c>
      <c r="H671" s="1">
        <v>29505</v>
      </c>
      <c r="I671" t="s">
        <v>1951</v>
      </c>
    </row>
    <row r="672" spans="1:9" x14ac:dyDescent="0.25">
      <c r="A672" s="1" t="s">
        <v>1315</v>
      </c>
      <c r="B672" s="1" t="s">
        <v>4862</v>
      </c>
      <c r="C672" s="1" t="s">
        <v>4863</v>
      </c>
      <c r="D672" s="1" t="s">
        <v>4864</v>
      </c>
      <c r="E672" s="1" t="s">
        <v>4865</v>
      </c>
      <c r="F672" s="1" t="s">
        <v>4866</v>
      </c>
      <c r="G672" s="1" t="s">
        <v>1941</v>
      </c>
      <c r="H672" s="1">
        <v>13205</v>
      </c>
      <c r="I672" t="s">
        <v>1942</v>
      </c>
    </row>
    <row r="673" spans="1:9" x14ac:dyDescent="0.25">
      <c r="A673" s="1" t="s">
        <v>1317</v>
      </c>
      <c r="B673" s="1" t="s">
        <v>4867</v>
      </c>
      <c r="C673" s="1" t="s">
        <v>4868</v>
      </c>
      <c r="D673" s="1" t="s">
        <v>4869</v>
      </c>
      <c r="E673" s="1" t="s">
        <v>4870</v>
      </c>
      <c r="F673" s="1" t="s">
        <v>3682</v>
      </c>
      <c r="G673" s="1" t="s">
        <v>1941</v>
      </c>
      <c r="H673" s="1">
        <v>30245</v>
      </c>
      <c r="I673" t="s">
        <v>1951</v>
      </c>
    </row>
    <row r="674" spans="1:9" x14ac:dyDescent="0.25">
      <c r="A674" s="1" t="s">
        <v>1319</v>
      </c>
      <c r="B674" s="1" t="s">
        <v>4871</v>
      </c>
      <c r="C674" s="1" t="s">
        <v>4872</v>
      </c>
      <c r="D674" s="1"/>
      <c r="E674" s="1" t="s">
        <v>4873</v>
      </c>
      <c r="F674" s="1" t="s">
        <v>2027</v>
      </c>
      <c r="G674" s="1" t="s">
        <v>1941</v>
      </c>
      <c r="H674" s="1">
        <v>77070</v>
      </c>
      <c r="I674" t="s">
        <v>1942</v>
      </c>
    </row>
    <row r="675" spans="1:9" x14ac:dyDescent="0.25">
      <c r="A675" s="1" t="s">
        <v>1321</v>
      </c>
      <c r="B675" s="1" t="s">
        <v>4874</v>
      </c>
      <c r="C675" s="1" t="s">
        <v>4875</v>
      </c>
      <c r="D675" s="1" t="s">
        <v>4876</v>
      </c>
      <c r="E675" s="1" t="s">
        <v>4877</v>
      </c>
      <c r="F675" s="1" t="s">
        <v>2375</v>
      </c>
      <c r="G675" s="1" t="s">
        <v>1941</v>
      </c>
      <c r="H675" s="1">
        <v>66160</v>
      </c>
      <c r="I675" t="s">
        <v>1942</v>
      </c>
    </row>
    <row r="676" spans="1:9" x14ac:dyDescent="0.25">
      <c r="A676" s="1" t="s">
        <v>1323</v>
      </c>
      <c r="B676" s="1" t="s">
        <v>4878</v>
      </c>
      <c r="C676" s="1" t="s">
        <v>4879</v>
      </c>
      <c r="D676" s="1" t="s">
        <v>4880</v>
      </c>
      <c r="E676" s="1" t="s">
        <v>4881</v>
      </c>
      <c r="F676" s="1" t="s">
        <v>4882</v>
      </c>
      <c r="G676" s="1" t="s">
        <v>1941</v>
      </c>
      <c r="H676" s="1">
        <v>34282</v>
      </c>
      <c r="I676" t="s">
        <v>1942</v>
      </c>
    </row>
    <row r="677" spans="1:9" x14ac:dyDescent="0.25">
      <c r="A677" s="1" t="s">
        <v>1325</v>
      </c>
      <c r="B677" s="1" t="s">
        <v>4883</v>
      </c>
      <c r="C677" s="1"/>
      <c r="D677" s="1" t="s">
        <v>4884</v>
      </c>
      <c r="E677" s="1" t="s">
        <v>4885</v>
      </c>
      <c r="F677" s="1" t="s">
        <v>4886</v>
      </c>
      <c r="G677" s="1" t="s">
        <v>1941</v>
      </c>
      <c r="H677" s="1">
        <v>18105</v>
      </c>
      <c r="I677" t="s">
        <v>1942</v>
      </c>
    </row>
    <row r="678" spans="1:9" x14ac:dyDescent="0.25">
      <c r="A678" s="1" t="s">
        <v>1327</v>
      </c>
      <c r="B678" s="1" t="s">
        <v>4887</v>
      </c>
      <c r="C678" s="1"/>
      <c r="D678" s="1" t="s">
        <v>4888</v>
      </c>
      <c r="E678" s="1" t="s">
        <v>4889</v>
      </c>
      <c r="F678" s="1" t="s">
        <v>4890</v>
      </c>
      <c r="G678" s="1" t="s">
        <v>1941</v>
      </c>
      <c r="H678" s="1">
        <v>23663</v>
      </c>
      <c r="I678" t="s">
        <v>1951</v>
      </c>
    </row>
    <row r="679" spans="1:9" x14ac:dyDescent="0.25">
      <c r="A679" s="1" t="s">
        <v>1329</v>
      </c>
      <c r="B679" s="1" t="s">
        <v>4891</v>
      </c>
      <c r="C679" s="1" t="s">
        <v>4892</v>
      </c>
      <c r="D679" s="1" t="s">
        <v>4893</v>
      </c>
      <c r="E679" s="1" t="s">
        <v>4894</v>
      </c>
      <c r="F679" s="1" t="s">
        <v>3749</v>
      </c>
      <c r="G679" s="1" t="s">
        <v>1949</v>
      </c>
      <c r="H679" s="1" t="s">
        <v>3750</v>
      </c>
      <c r="I679" t="s">
        <v>1951</v>
      </c>
    </row>
    <row r="680" spans="1:9" x14ac:dyDescent="0.25">
      <c r="A680" s="1" t="s">
        <v>1331</v>
      </c>
      <c r="B680" s="1" t="s">
        <v>4895</v>
      </c>
      <c r="C680" s="1" t="s">
        <v>4896</v>
      </c>
      <c r="D680" s="1" t="s">
        <v>4897</v>
      </c>
      <c r="E680" s="1" t="s">
        <v>4898</v>
      </c>
      <c r="F680" s="1" t="s">
        <v>4899</v>
      </c>
      <c r="G680" s="1" t="s">
        <v>1941</v>
      </c>
      <c r="H680" s="1">
        <v>67260</v>
      </c>
      <c r="I680" t="s">
        <v>1942</v>
      </c>
    </row>
    <row r="681" spans="1:9" x14ac:dyDescent="0.25">
      <c r="A681" s="1" t="s">
        <v>1333</v>
      </c>
      <c r="B681" s="1" t="s">
        <v>4900</v>
      </c>
      <c r="C681" s="1" t="s">
        <v>4901</v>
      </c>
      <c r="D681" s="1" t="s">
        <v>4902</v>
      </c>
      <c r="E681" s="1" t="s">
        <v>4903</v>
      </c>
      <c r="F681" s="1" t="s">
        <v>4769</v>
      </c>
      <c r="G681" s="1" t="s">
        <v>2116</v>
      </c>
      <c r="H681" s="1" t="s">
        <v>4770</v>
      </c>
      <c r="I681" t="s">
        <v>1951</v>
      </c>
    </row>
    <row r="682" spans="1:9" x14ac:dyDescent="0.25">
      <c r="A682" s="1" t="s">
        <v>1335</v>
      </c>
      <c r="B682" s="1" t="s">
        <v>4904</v>
      </c>
      <c r="C682" s="1" t="s">
        <v>4905</v>
      </c>
      <c r="D682" s="1"/>
      <c r="E682" s="1" t="s">
        <v>4906</v>
      </c>
      <c r="F682" s="1" t="s">
        <v>3283</v>
      </c>
      <c r="G682" s="1" t="s">
        <v>1941</v>
      </c>
      <c r="H682" s="1">
        <v>6816</v>
      </c>
      <c r="I682" t="s">
        <v>1951</v>
      </c>
    </row>
    <row r="683" spans="1:9" x14ac:dyDescent="0.25">
      <c r="A683" s="1" t="s">
        <v>1337</v>
      </c>
      <c r="B683" s="1" t="s">
        <v>4907</v>
      </c>
      <c r="C683" s="1" t="s">
        <v>4908</v>
      </c>
      <c r="D683" s="1" t="s">
        <v>4909</v>
      </c>
      <c r="E683" s="1" t="s">
        <v>4910</v>
      </c>
      <c r="F683" s="1" t="s">
        <v>2199</v>
      </c>
      <c r="G683" s="1" t="s">
        <v>2116</v>
      </c>
      <c r="H683" s="1" t="s">
        <v>2200</v>
      </c>
      <c r="I683" t="s">
        <v>1942</v>
      </c>
    </row>
    <row r="684" spans="1:9" x14ac:dyDescent="0.25">
      <c r="A684" s="1" t="s">
        <v>1339</v>
      </c>
      <c r="B684" s="1" t="s">
        <v>4911</v>
      </c>
      <c r="C684" s="1" t="s">
        <v>4912</v>
      </c>
      <c r="D684" s="1" t="s">
        <v>4913</v>
      </c>
      <c r="E684" s="1" t="s">
        <v>4914</v>
      </c>
      <c r="F684" s="1" t="s">
        <v>3488</v>
      </c>
      <c r="G684" s="1" t="s">
        <v>1941</v>
      </c>
      <c r="H684" s="1">
        <v>32209</v>
      </c>
      <c r="I684" t="s">
        <v>1942</v>
      </c>
    </row>
    <row r="685" spans="1:9" x14ac:dyDescent="0.25">
      <c r="A685" s="1" t="s">
        <v>1341</v>
      </c>
      <c r="B685" s="1" t="s">
        <v>4915</v>
      </c>
      <c r="C685" s="1" t="s">
        <v>4916</v>
      </c>
      <c r="D685" s="1" t="s">
        <v>4917</v>
      </c>
      <c r="E685" s="1" t="s">
        <v>4918</v>
      </c>
      <c r="F685" s="1" t="s">
        <v>2027</v>
      </c>
      <c r="G685" s="1" t="s">
        <v>1941</v>
      </c>
      <c r="H685" s="1">
        <v>77299</v>
      </c>
      <c r="I685" t="s">
        <v>1951</v>
      </c>
    </row>
    <row r="686" spans="1:9" x14ac:dyDescent="0.25">
      <c r="A686" s="1" t="s">
        <v>1343</v>
      </c>
      <c r="B686" s="1" t="s">
        <v>4919</v>
      </c>
      <c r="C686" s="1"/>
      <c r="D686" s="1" t="s">
        <v>4920</v>
      </c>
      <c r="E686" s="1" t="s">
        <v>4921</v>
      </c>
      <c r="F686" s="1" t="s">
        <v>2022</v>
      </c>
      <c r="G686" s="1" t="s">
        <v>1941</v>
      </c>
      <c r="H686" s="1">
        <v>97255</v>
      </c>
      <c r="I686" t="s">
        <v>1951</v>
      </c>
    </row>
    <row r="687" spans="1:9" x14ac:dyDescent="0.25">
      <c r="A687" s="1" t="s">
        <v>1345</v>
      </c>
      <c r="B687" s="1" t="s">
        <v>4922</v>
      </c>
      <c r="C687" s="1" t="s">
        <v>4923</v>
      </c>
      <c r="D687" s="1" t="s">
        <v>4924</v>
      </c>
      <c r="E687" s="1" t="s">
        <v>4925</v>
      </c>
      <c r="F687" s="1" t="s">
        <v>2947</v>
      </c>
      <c r="G687" s="1" t="s">
        <v>1941</v>
      </c>
      <c r="H687" s="1">
        <v>91186</v>
      </c>
      <c r="I687" t="s">
        <v>1942</v>
      </c>
    </row>
    <row r="688" spans="1:9" x14ac:dyDescent="0.25">
      <c r="A688" s="1" t="s">
        <v>1347</v>
      </c>
      <c r="B688" s="1" t="s">
        <v>4926</v>
      </c>
      <c r="C688" s="1" t="s">
        <v>4927</v>
      </c>
      <c r="D688" s="1" t="s">
        <v>4928</v>
      </c>
      <c r="E688" s="1" t="s">
        <v>4929</v>
      </c>
      <c r="F688" s="1" t="s">
        <v>2572</v>
      </c>
      <c r="G688" s="1" t="s">
        <v>1941</v>
      </c>
      <c r="H688" s="1">
        <v>92725</v>
      </c>
      <c r="I688" t="s">
        <v>1942</v>
      </c>
    </row>
    <row r="689" spans="1:9" x14ac:dyDescent="0.25">
      <c r="A689" s="1" t="s">
        <v>1349</v>
      </c>
      <c r="B689" s="1" t="s">
        <v>4930</v>
      </c>
      <c r="C689" s="1" t="s">
        <v>4931</v>
      </c>
      <c r="D689" s="1" t="s">
        <v>4932</v>
      </c>
      <c r="E689" s="1" t="s">
        <v>4933</v>
      </c>
      <c r="F689" s="1" t="s">
        <v>1995</v>
      </c>
      <c r="G689" s="1" t="s">
        <v>1941</v>
      </c>
      <c r="H689" s="1">
        <v>95160</v>
      </c>
      <c r="I689" t="s">
        <v>1951</v>
      </c>
    </row>
    <row r="690" spans="1:9" x14ac:dyDescent="0.25">
      <c r="A690" s="1" t="s">
        <v>1351</v>
      </c>
      <c r="B690" s="1" t="s">
        <v>4934</v>
      </c>
      <c r="C690" s="1" t="s">
        <v>4935</v>
      </c>
      <c r="D690" s="1" t="s">
        <v>4936</v>
      </c>
      <c r="E690" s="1" t="s">
        <v>4937</v>
      </c>
      <c r="F690" s="1" t="s">
        <v>4938</v>
      </c>
      <c r="G690" s="1" t="s">
        <v>1949</v>
      </c>
      <c r="H690" s="1" t="s">
        <v>2043</v>
      </c>
      <c r="I690" t="s">
        <v>1951</v>
      </c>
    </row>
    <row r="691" spans="1:9" x14ac:dyDescent="0.25">
      <c r="A691" s="1" t="s">
        <v>1353</v>
      </c>
      <c r="B691" s="1" t="s">
        <v>4939</v>
      </c>
      <c r="C691" s="1" t="s">
        <v>4940</v>
      </c>
      <c r="D691" s="1" t="s">
        <v>4941</v>
      </c>
      <c r="E691" s="1" t="s">
        <v>4942</v>
      </c>
      <c r="F691" s="1" t="s">
        <v>2340</v>
      </c>
      <c r="G691" s="1" t="s">
        <v>1941</v>
      </c>
      <c r="H691" s="1">
        <v>80935</v>
      </c>
      <c r="I691" t="s">
        <v>1951</v>
      </c>
    </row>
    <row r="692" spans="1:9" x14ac:dyDescent="0.25">
      <c r="A692" s="1" t="s">
        <v>1355</v>
      </c>
      <c r="B692" s="1" t="s">
        <v>4943</v>
      </c>
      <c r="C692" s="1"/>
      <c r="D692" s="1"/>
      <c r="E692" s="1" t="s">
        <v>4944</v>
      </c>
      <c r="F692" s="1" t="s">
        <v>2211</v>
      </c>
      <c r="G692" s="1" t="s">
        <v>1941</v>
      </c>
      <c r="H692" s="1">
        <v>43605</v>
      </c>
      <c r="I692" t="s">
        <v>1951</v>
      </c>
    </row>
    <row r="693" spans="1:9" x14ac:dyDescent="0.25">
      <c r="A693" s="1" t="s">
        <v>4945</v>
      </c>
      <c r="B693" s="1" t="s">
        <v>4946</v>
      </c>
      <c r="C693" s="1" t="s">
        <v>4947</v>
      </c>
      <c r="D693" s="1" t="s">
        <v>4948</v>
      </c>
      <c r="E693" s="1" t="s">
        <v>4949</v>
      </c>
      <c r="F693" s="1" t="s">
        <v>3442</v>
      </c>
      <c r="G693" s="1" t="s">
        <v>1941</v>
      </c>
      <c r="H693" s="1">
        <v>33436</v>
      </c>
      <c r="I693" t="s">
        <v>1942</v>
      </c>
    </row>
    <row r="694" spans="1:9" x14ac:dyDescent="0.25">
      <c r="A694" s="1" t="s">
        <v>1359</v>
      </c>
      <c r="B694" s="1" t="s">
        <v>4950</v>
      </c>
      <c r="C694" s="1" t="s">
        <v>4951</v>
      </c>
      <c r="D694" s="1" t="s">
        <v>4952</v>
      </c>
      <c r="E694" s="1" t="s">
        <v>4953</v>
      </c>
      <c r="F694" s="1" t="s">
        <v>3037</v>
      </c>
      <c r="G694" s="1" t="s">
        <v>1941</v>
      </c>
      <c r="H694" s="1">
        <v>45999</v>
      </c>
      <c r="I694" t="s">
        <v>1951</v>
      </c>
    </row>
    <row r="695" spans="1:9" x14ac:dyDescent="0.25">
      <c r="A695" s="1" t="s">
        <v>1361</v>
      </c>
      <c r="B695" s="1" t="s">
        <v>4954</v>
      </c>
      <c r="C695" s="1" t="s">
        <v>4955</v>
      </c>
      <c r="D695" s="1" t="s">
        <v>4956</v>
      </c>
      <c r="E695" s="1" t="s">
        <v>4957</v>
      </c>
      <c r="F695" s="1" t="s">
        <v>2013</v>
      </c>
      <c r="G695" s="1" t="s">
        <v>1941</v>
      </c>
      <c r="H695" s="1">
        <v>63121</v>
      </c>
      <c r="I695" t="s">
        <v>1942</v>
      </c>
    </row>
    <row r="696" spans="1:9" x14ac:dyDescent="0.25">
      <c r="A696" s="1" t="s">
        <v>1363</v>
      </c>
      <c r="B696" s="1" t="s">
        <v>4958</v>
      </c>
      <c r="C696" s="1" t="s">
        <v>4959</v>
      </c>
      <c r="D696" s="1" t="s">
        <v>4960</v>
      </c>
      <c r="E696" s="1" t="s">
        <v>4961</v>
      </c>
      <c r="F696" s="1" t="s">
        <v>4962</v>
      </c>
      <c r="G696" s="1" t="s">
        <v>1941</v>
      </c>
      <c r="H696" s="1">
        <v>10705</v>
      </c>
      <c r="I696" t="s">
        <v>1951</v>
      </c>
    </row>
    <row r="697" spans="1:9" x14ac:dyDescent="0.25">
      <c r="A697" s="1" t="s">
        <v>1365</v>
      </c>
      <c r="B697" s="1" t="s">
        <v>4963</v>
      </c>
      <c r="C697" s="1" t="s">
        <v>4964</v>
      </c>
      <c r="D697" s="1" t="s">
        <v>4965</v>
      </c>
      <c r="E697" s="1" t="s">
        <v>4966</v>
      </c>
      <c r="F697" s="1" t="s">
        <v>3316</v>
      </c>
      <c r="G697" s="1" t="s">
        <v>1941</v>
      </c>
      <c r="H697" s="1">
        <v>21290</v>
      </c>
      <c r="I697" t="s">
        <v>1942</v>
      </c>
    </row>
    <row r="698" spans="1:9" x14ac:dyDescent="0.25">
      <c r="A698" s="1" t="s">
        <v>1367</v>
      </c>
      <c r="B698" s="1" t="s">
        <v>4967</v>
      </c>
      <c r="C698" s="1" t="s">
        <v>4968</v>
      </c>
      <c r="D698" s="1" t="s">
        <v>4969</v>
      </c>
      <c r="E698" s="1" t="s">
        <v>4970</v>
      </c>
      <c r="F698" s="1" t="s">
        <v>3488</v>
      </c>
      <c r="G698" s="1" t="s">
        <v>1941</v>
      </c>
      <c r="H698" s="1">
        <v>32230</v>
      </c>
      <c r="I698" t="s">
        <v>1951</v>
      </c>
    </row>
    <row r="699" spans="1:9" x14ac:dyDescent="0.25">
      <c r="A699" s="1" t="s">
        <v>1369</v>
      </c>
      <c r="B699" s="1" t="s">
        <v>4971</v>
      </c>
      <c r="C699" s="1"/>
      <c r="D699" s="1"/>
      <c r="E699" s="1" t="s">
        <v>4972</v>
      </c>
      <c r="F699" s="1" t="s">
        <v>4973</v>
      </c>
      <c r="G699" s="1" t="s">
        <v>1949</v>
      </c>
      <c r="H699" s="1" t="s">
        <v>4974</v>
      </c>
      <c r="I699" t="s">
        <v>1951</v>
      </c>
    </row>
    <row r="700" spans="1:9" x14ac:dyDescent="0.25">
      <c r="A700" s="1" t="s">
        <v>1357</v>
      </c>
      <c r="B700" s="1" t="s">
        <v>4975</v>
      </c>
      <c r="C700" s="1" t="s">
        <v>4976</v>
      </c>
      <c r="D700" s="1" t="s">
        <v>4977</v>
      </c>
      <c r="E700" s="1" t="s">
        <v>4978</v>
      </c>
      <c r="F700" s="1" t="s">
        <v>2366</v>
      </c>
      <c r="G700" s="1" t="s">
        <v>1949</v>
      </c>
      <c r="H700" s="1" t="s">
        <v>2545</v>
      </c>
      <c r="I700" t="s">
        <v>1951</v>
      </c>
    </row>
    <row r="701" spans="1:9" x14ac:dyDescent="0.25">
      <c r="A701" s="1" t="s">
        <v>1372</v>
      </c>
      <c r="B701" s="1" t="s">
        <v>4979</v>
      </c>
      <c r="C701" s="1" t="s">
        <v>4980</v>
      </c>
      <c r="D701" s="1" t="s">
        <v>4981</v>
      </c>
      <c r="E701" s="1" t="s">
        <v>4982</v>
      </c>
      <c r="F701" s="1" t="s">
        <v>3581</v>
      </c>
      <c r="G701" s="1" t="s">
        <v>1941</v>
      </c>
      <c r="H701" s="1">
        <v>33196</v>
      </c>
      <c r="I701" t="s">
        <v>1942</v>
      </c>
    </row>
    <row r="702" spans="1:9" x14ac:dyDescent="0.25">
      <c r="A702" s="1" t="s">
        <v>1374</v>
      </c>
      <c r="B702" s="1" t="s">
        <v>4983</v>
      </c>
      <c r="C702" s="1" t="s">
        <v>4984</v>
      </c>
      <c r="D702" s="1"/>
      <c r="E702" s="1" t="s">
        <v>4985</v>
      </c>
      <c r="F702" s="1" t="s">
        <v>3090</v>
      </c>
      <c r="G702" s="1" t="s">
        <v>1941</v>
      </c>
      <c r="H702" s="1">
        <v>94121</v>
      </c>
      <c r="I702" t="s">
        <v>1951</v>
      </c>
    </row>
    <row r="703" spans="1:9" x14ac:dyDescent="0.25">
      <c r="A703" s="1" t="s">
        <v>1376</v>
      </c>
      <c r="B703" s="1" t="s">
        <v>4986</v>
      </c>
      <c r="C703" s="1" t="s">
        <v>4987</v>
      </c>
      <c r="D703" s="1" t="s">
        <v>4988</v>
      </c>
      <c r="E703" s="1" t="s">
        <v>4989</v>
      </c>
      <c r="F703" s="1" t="s">
        <v>3402</v>
      </c>
      <c r="G703" s="1" t="s">
        <v>1949</v>
      </c>
      <c r="H703" s="1" t="s">
        <v>2083</v>
      </c>
      <c r="I703" t="s">
        <v>1942</v>
      </c>
    </row>
    <row r="704" spans="1:9" x14ac:dyDescent="0.25">
      <c r="A704" s="1" t="s">
        <v>1378</v>
      </c>
      <c r="B704" s="1" t="s">
        <v>4990</v>
      </c>
      <c r="C704" s="1" t="s">
        <v>4991</v>
      </c>
      <c r="D704" s="1"/>
      <c r="E704" s="1" t="s">
        <v>4992</v>
      </c>
      <c r="F704" s="1" t="s">
        <v>2053</v>
      </c>
      <c r="G704" s="1" t="s">
        <v>1941</v>
      </c>
      <c r="H704" s="1">
        <v>33982</v>
      </c>
      <c r="I704" t="s">
        <v>1942</v>
      </c>
    </row>
    <row r="705" spans="1:9" x14ac:dyDescent="0.25">
      <c r="A705" s="1" t="s">
        <v>1380</v>
      </c>
      <c r="B705" s="1" t="s">
        <v>4993</v>
      </c>
      <c r="C705" s="1"/>
      <c r="D705" s="1" t="s">
        <v>4994</v>
      </c>
      <c r="E705" s="1" t="s">
        <v>4995</v>
      </c>
      <c r="F705" s="1" t="s">
        <v>2600</v>
      </c>
      <c r="G705" s="1" t="s">
        <v>1949</v>
      </c>
      <c r="H705" s="1" t="s">
        <v>2545</v>
      </c>
      <c r="I705" t="s">
        <v>1942</v>
      </c>
    </row>
    <row r="706" spans="1:9" x14ac:dyDescent="0.25">
      <c r="A706" s="1" t="s">
        <v>1382</v>
      </c>
      <c r="B706" s="1" t="s">
        <v>4996</v>
      </c>
      <c r="C706" s="1"/>
      <c r="D706" s="1" t="s">
        <v>4997</v>
      </c>
      <c r="E706" s="1" t="s">
        <v>4998</v>
      </c>
      <c r="F706" s="1" t="s">
        <v>2037</v>
      </c>
      <c r="G706" s="1" t="s">
        <v>1941</v>
      </c>
      <c r="H706" s="1">
        <v>10125</v>
      </c>
      <c r="I706" t="s">
        <v>1942</v>
      </c>
    </row>
    <row r="707" spans="1:9" x14ac:dyDescent="0.25">
      <c r="A707" s="1" t="s">
        <v>1384</v>
      </c>
      <c r="B707" s="1" t="s">
        <v>4999</v>
      </c>
      <c r="C707" s="1" t="s">
        <v>5000</v>
      </c>
      <c r="D707" s="1" t="s">
        <v>5001</v>
      </c>
      <c r="E707" s="1" t="s">
        <v>5002</v>
      </c>
      <c r="F707" s="1" t="s">
        <v>2886</v>
      </c>
      <c r="G707" s="1" t="s">
        <v>1941</v>
      </c>
      <c r="H707" s="1">
        <v>29305</v>
      </c>
      <c r="I707" t="s">
        <v>1951</v>
      </c>
    </row>
    <row r="708" spans="1:9" x14ac:dyDescent="0.25">
      <c r="A708" s="1" t="s">
        <v>1386</v>
      </c>
      <c r="B708" s="1" t="s">
        <v>5003</v>
      </c>
      <c r="C708" s="1" t="s">
        <v>5004</v>
      </c>
      <c r="D708" s="1" t="s">
        <v>5005</v>
      </c>
      <c r="E708" s="1" t="s">
        <v>5006</v>
      </c>
      <c r="F708" s="1" t="s">
        <v>5007</v>
      </c>
      <c r="G708" s="1" t="s">
        <v>1941</v>
      </c>
      <c r="H708" s="1">
        <v>93305</v>
      </c>
      <c r="I708" t="s">
        <v>1951</v>
      </c>
    </row>
    <row r="709" spans="1:9" x14ac:dyDescent="0.25">
      <c r="A709" s="1" t="s">
        <v>1388</v>
      </c>
      <c r="B709" s="1" t="s">
        <v>5008</v>
      </c>
      <c r="C709" s="1"/>
      <c r="D709" s="1" t="s">
        <v>5009</v>
      </c>
      <c r="E709" s="1" t="s">
        <v>5010</v>
      </c>
      <c r="F709" s="1" t="s">
        <v>5011</v>
      </c>
      <c r="G709" s="1" t="s">
        <v>1949</v>
      </c>
      <c r="H709" s="1" t="s">
        <v>3913</v>
      </c>
      <c r="I709" t="s">
        <v>1951</v>
      </c>
    </row>
    <row r="710" spans="1:9" x14ac:dyDescent="0.25">
      <c r="A710" s="1" t="s">
        <v>1390</v>
      </c>
      <c r="B710" s="1" t="s">
        <v>5012</v>
      </c>
      <c r="C710" s="1" t="s">
        <v>5013</v>
      </c>
      <c r="D710" s="1" t="s">
        <v>5014</v>
      </c>
      <c r="E710" s="1" t="s">
        <v>5015</v>
      </c>
      <c r="F710" s="1" t="s">
        <v>2013</v>
      </c>
      <c r="G710" s="1" t="s">
        <v>1941</v>
      </c>
      <c r="H710" s="1">
        <v>63169</v>
      </c>
      <c r="I710" t="s">
        <v>1942</v>
      </c>
    </row>
    <row r="711" spans="1:9" x14ac:dyDescent="0.25">
      <c r="A711" s="1" t="s">
        <v>1392</v>
      </c>
      <c r="B711" s="1" t="s">
        <v>5016</v>
      </c>
      <c r="C711" s="1"/>
      <c r="D711" s="1" t="s">
        <v>5017</v>
      </c>
      <c r="E711" s="1" t="s">
        <v>5018</v>
      </c>
      <c r="F711" s="1" t="s">
        <v>2238</v>
      </c>
      <c r="G711" s="1" t="s">
        <v>1941</v>
      </c>
      <c r="H711" s="1">
        <v>46896</v>
      </c>
      <c r="I711" t="s">
        <v>1942</v>
      </c>
    </row>
    <row r="712" spans="1:9" x14ac:dyDescent="0.25">
      <c r="A712" s="1" t="s">
        <v>1394</v>
      </c>
      <c r="B712" s="1" t="s">
        <v>5019</v>
      </c>
      <c r="C712" s="1" t="s">
        <v>5020</v>
      </c>
      <c r="D712" s="1" t="s">
        <v>5021</v>
      </c>
      <c r="E712" s="1" t="s">
        <v>5022</v>
      </c>
      <c r="F712" s="1" t="s">
        <v>5023</v>
      </c>
      <c r="G712" s="1" t="s">
        <v>1941</v>
      </c>
      <c r="H712" s="1">
        <v>55564</v>
      </c>
      <c r="I712" t="s">
        <v>1951</v>
      </c>
    </row>
    <row r="713" spans="1:9" x14ac:dyDescent="0.25">
      <c r="A713" s="1" t="s">
        <v>1396</v>
      </c>
      <c r="B713" s="1" t="s">
        <v>5024</v>
      </c>
      <c r="C713" s="1" t="s">
        <v>5025</v>
      </c>
      <c r="D713" s="1" t="s">
        <v>5026</v>
      </c>
      <c r="E713" s="1" t="s">
        <v>5027</v>
      </c>
      <c r="F713" s="1" t="s">
        <v>5028</v>
      </c>
      <c r="G713" s="1" t="s">
        <v>1941</v>
      </c>
      <c r="H713" s="1">
        <v>72905</v>
      </c>
      <c r="I713" t="s">
        <v>1951</v>
      </c>
    </row>
    <row r="714" spans="1:9" x14ac:dyDescent="0.25">
      <c r="A714" s="1" t="s">
        <v>1398</v>
      </c>
      <c r="B714" s="1" t="s">
        <v>5029</v>
      </c>
      <c r="C714" s="1"/>
      <c r="D714" s="1"/>
      <c r="E714" s="1" t="s">
        <v>5030</v>
      </c>
      <c r="F714" s="1" t="s">
        <v>3563</v>
      </c>
      <c r="G714" s="1" t="s">
        <v>2116</v>
      </c>
      <c r="H714" s="1" t="s">
        <v>3564</v>
      </c>
      <c r="I714" t="s">
        <v>1951</v>
      </c>
    </row>
    <row r="715" spans="1:9" x14ac:dyDescent="0.25">
      <c r="A715" s="1" t="s">
        <v>1400</v>
      </c>
      <c r="B715" s="1" t="s">
        <v>5031</v>
      </c>
      <c r="C715" s="1" t="s">
        <v>5032</v>
      </c>
      <c r="D715" s="1" t="s">
        <v>5033</v>
      </c>
      <c r="E715" s="1" t="s">
        <v>5034</v>
      </c>
      <c r="F715" s="1" t="s">
        <v>2419</v>
      </c>
      <c r="G715" s="1" t="s">
        <v>1941</v>
      </c>
      <c r="H715" s="1">
        <v>95210</v>
      </c>
      <c r="I715" t="s">
        <v>1951</v>
      </c>
    </row>
    <row r="716" spans="1:9" x14ac:dyDescent="0.25">
      <c r="A716" s="1" t="s">
        <v>1402</v>
      </c>
      <c r="B716" s="1" t="s">
        <v>5035</v>
      </c>
      <c r="C716" s="1" t="s">
        <v>5036</v>
      </c>
      <c r="D716" s="1" t="s">
        <v>5037</v>
      </c>
      <c r="E716" s="1" t="s">
        <v>5038</v>
      </c>
      <c r="F716" s="1" t="s">
        <v>5039</v>
      </c>
      <c r="G716" s="1" t="s">
        <v>1949</v>
      </c>
      <c r="H716" s="1" t="s">
        <v>2536</v>
      </c>
      <c r="I716" t="s">
        <v>1942</v>
      </c>
    </row>
    <row r="717" spans="1:9" x14ac:dyDescent="0.25">
      <c r="A717" s="1" t="s">
        <v>1404</v>
      </c>
      <c r="B717" s="1" t="s">
        <v>5040</v>
      </c>
      <c r="C717" s="1" t="s">
        <v>5041</v>
      </c>
      <c r="D717" s="1"/>
      <c r="E717" s="1" t="s">
        <v>5042</v>
      </c>
      <c r="F717" s="1" t="s">
        <v>2220</v>
      </c>
      <c r="G717" s="1" t="s">
        <v>1941</v>
      </c>
      <c r="H717" s="1">
        <v>33686</v>
      </c>
      <c r="I717" t="s">
        <v>1951</v>
      </c>
    </row>
    <row r="718" spans="1:9" x14ac:dyDescent="0.25">
      <c r="A718" s="1" t="s">
        <v>5043</v>
      </c>
      <c r="B718" s="1" t="s">
        <v>5044</v>
      </c>
      <c r="C718" s="1" t="s">
        <v>5045</v>
      </c>
      <c r="D718" s="1" t="s">
        <v>5046</v>
      </c>
      <c r="E718" s="1" t="s">
        <v>5047</v>
      </c>
      <c r="F718" s="1" t="s">
        <v>2725</v>
      </c>
      <c r="G718" s="1" t="s">
        <v>1949</v>
      </c>
      <c r="H718" s="1" t="s">
        <v>2726</v>
      </c>
      <c r="I718" t="s">
        <v>1951</v>
      </c>
    </row>
    <row r="719" spans="1:9" x14ac:dyDescent="0.25">
      <c r="A719" s="1" t="s">
        <v>1407</v>
      </c>
      <c r="B719" s="1" t="s">
        <v>5048</v>
      </c>
      <c r="C719" s="1" t="s">
        <v>5049</v>
      </c>
      <c r="D719" s="1" t="s">
        <v>5050</v>
      </c>
      <c r="E719" s="1" t="s">
        <v>5051</v>
      </c>
      <c r="F719" s="1" t="s">
        <v>2017</v>
      </c>
      <c r="G719" s="1" t="s">
        <v>1941</v>
      </c>
      <c r="H719" s="1">
        <v>19104</v>
      </c>
      <c r="I719" t="s">
        <v>1951</v>
      </c>
    </row>
    <row r="720" spans="1:9" x14ac:dyDescent="0.25">
      <c r="A720" s="1" t="s">
        <v>1409</v>
      </c>
      <c r="B720" s="1" t="s">
        <v>5052</v>
      </c>
      <c r="C720" s="1" t="s">
        <v>5053</v>
      </c>
      <c r="D720" s="1" t="s">
        <v>5054</v>
      </c>
      <c r="E720" s="1" t="s">
        <v>5055</v>
      </c>
      <c r="F720" s="1" t="s">
        <v>4760</v>
      </c>
      <c r="G720" s="1" t="s">
        <v>1941</v>
      </c>
      <c r="H720" s="1">
        <v>76905</v>
      </c>
      <c r="I720" t="s">
        <v>1951</v>
      </c>
    </row>
    <row r="721" spans="1:9" x14ac:dyDescent="0.25">
      <c r="A721" s="1" t="s">
        <v>1411</v>
      </c>
      <c r="B721" s="1" t="s">
        <v>5056</v>
      </c>
      <c r="C721" s="1" t="s">
        <v>5057</v>
      </c>
      <c r="D721" s="1" t="s">
        <v>5058</v>
      </c>
      <c r="E721" s="1" t="s">
        <v>5059</v>
      </c>
      <c r="F721" s="1" t="s">
        <v>1986</v>
      </c>
      <c r="G721" s="1" t="s">
        <v>1941</v>
      </c>
      <c r="H721" s="1">
        <v>90035</v>
      </c>
      <c r="I721" t="s">
        <v>1942</v>
      </c>
    </row>
    <row r="722" spans="1:9" x14ac:dyDescent="0.25">
      <c r="A722" s="1" t="s">
        <v>1413</v>
      </c>
      <c r="B722" s="1" t="s">
        <v>5060</v>
      </c>
      <c r="C722" s="1" t="s">
        <v>5061</v>
      </c>
      <c r="D722" s="1" t="s">
        <v>5062</v>
      </c>
      <c r="E722" s="1" t="s">
        <v>5063</v>
      </c>
      <c r="F722" s="1" t="s">
        <v>2800</v>
      </c>
      <c r="G722" s="1" t="s">
        <v>1941</v>
      </c>
      <c r="H722" s="1">
        <v>48912</v>
      </c>
      <c r="I722" t="s">
        <v>1942</v>
      </c>
    </row>
    <row r="723" spans="1:9" x14ac:dyDescent="0.25">
      <c r="A723" s="1" t="s">
        <v>1415</v>
      </c>
      <c r="B723" s="1" t="s">
        <v>5064</v>
      </c>
      <c r="C723" s="1" t="s">
        <v>5065</v>
      </c>
      <c r="D723" s="1" t="s">
        <v>5066</v>
      </c>
      <c r="E723" s="1" t="s">
        <v>5067</v>
      </c>
      <c r="F723" s="1" t="s">
        <v>2713</v>
      </c>
      <c r="G723" s="1" t="s">
        <v>1941</v>
      </c>
      <c r="H723" s="1">
        <v>34615</v>
      </c>
      <c r="I723" t="s">
        <v>1942</v>
      </c>
    </row>
    <row r="724" spans="1:9" x14ac:dyDescent="0.25">
      <c r="A724" s="1" t="s">
        <v>1417</v>
      </c>
      <c r="B724" s="1" t="s">
        <v>5068</v>
      </c>
      <c r="C724" s="1"/>
      <c r="D724" s="1" t="s">
        <v>5069</v>
      </c>
      <c r="E724" s="1" t="s">
        <v>5070</v>
      </c>
      <c r="F724" s="1" t="s">
        <v>2758</v>
      </c>
      <c r="G724" s="1" t="s">
        <v>1941</v>
      </c>
      <c r="H724" s="1">
        <v>90605</v>
      </c>
      <c r="I724" t="s">
        <v>1951</v>
      </c>
    </row>
    <row r="725" spans="1:9" x14ac:dyDescent="0.25">
      <c r="A725" s="1" t="s">
        <v>1419</v>
      </c>
      <c r="B725" s="1" t="s">
        <v>5071</v>
      </c>
      <c r="C725" s="1" t="s">
        <v>5072</v>
      </c>
      <c r="D725" s="1" t="s">
        <v>5073</v>
      </c>
      <c r="E725" s="1" t="s">
        <v>5074</v>
      </c>
      <c r="F725" s="1" t="s">
        <v>2355</v>
      </c>
      <c r="G725" s="1" t="s">
        <v>1941</v>
      </c>
      <c r="H725" s="1">
        <v>93773</v>
      </c>
      <c r="I725" t="s">
        <v>1951</v>
      </c>
    </row>
    <row r="726" spans="1:9" x14ac:dyDescent="0.25">
      <c r="A726" s="1" t="s">
        <v>1421</v>
      </c>
      <c r="B726" s="1" t="s">
        <v>5075</v>
      </c>
      <c r="C726" s="1"/>
      <c r="D726" s="1" t="s">
        <v>5076</v>
      </c>
      <c r="E726" s="1" t="s">
        <v>5077</v>
      </c>
      <c r="F726" s="1" t="s">
        <v>2037</v>
      </c>
      <c r="G726" s="1" t="s">
        <v>1941</v>
      </c>
      <c r="H726" s="1">
        <v>10155</v>
      </c>
      <c r="I726" t="s">
        <v>1942</v>
      </c>
    </row>
    <row r="727" spans="1:9" x14ac:dyDescent="0.25">
      <c r="A727" s="1" t="s">
        <v>1423</v>
      </c>
      <c r="B727" s="1" t="s">
        <v>5078</v>
      </c>
      <c r="C727" s="1" t="s">
        <v>5079</v>
      </c>
      <c r="D727" s="1" t="s">
        <v>5080</v>
      </c>
      <c r="E727" s="1" t="s">
        <v>5081</v>
      </c>
      <c r="F727" s="1" t="s">
        <v>2340</v>
      </c>
      <c r="G727" s="1" t="s">
        <v>1941</v>
      </c>
      <c r="H727" s="1">
        <v>80935</v>
      </c>
      <c r="I727" t="s">
        <v>1951</v>
      </c>
    </row>
    <row r="728" spans="1:9" x14ac:dyDescent="0.25">
      <c r="A728" s="1" t="s">
        <v>1425</v>
      </c>
      <c r="B728" s="1" t="s">
        <v>5082</v>
      </c>
      <c r="C728" s="1"/>
      <c r="D728" s="1" t="s">
        <v>5083</v>
      </c>
      <c r="E728" s="1" t="s">
        <v>5084</v>
      </c>
      <c r="F728" s="1" t="s">
        <v>5085</v>
      </c>
      <c r="G728" s="1" t="s">
        <v>1941</v>
      </c>
      <c r="H728" s="1">
        <v>90831</v>
      </c>
      <c r="I728" t="s">
        <v>1951</v>
      </c>
    </row>
    <row r="729" spans="1:9" x14ac:dyDescent="0.25">
      <c r="A729" s="1" t="s">
        <v>1427</v>
      </c>
      <c r="B729" s="1" t="s">
        <v>5086</v>
      </c>
      <c r="C729" s="1" t="s">
        <v>5087</v>
      </c>
      <c r="D729" s="1" t="s">
        <v>5088</v>
      </c>
      <c r="E729" s="1" t="s">
        <v>5089</v>
      </c>
      <c r="F729" s="1" t="s">
        <v>5090</v>
      </c>
      <c r="G729" s="1" t="s">
        <v>1949</v>
      </c>
      <c r="H729" s="1" t="s">
        <v>5091</v>
      </c>
      <c r="I729" t="s">
        <v>1942</v>
      </c>
    </row>
    <row r="730" spans="1:9" x14ac:dyDescent="0.25">
      <c r="A730" s="1" t="s">
        <v>1429</v>
      </c>
      <c r="B730" s="1" t="s">
        <v>5092</v>
      </c>
      <c r="C730" s="1" t="s">
        <v>5093</v>
      </c>
      <c r="D730" s="1" t="s">
        <v>5094</v>
      </c>
      <c r="E730" s="1" t="s">
        <v>5095</v>
      </c>
      <c r="F730" s="1" t="s">
        <v>2370</v>
      </c>
      <c r="G730" s="1" t="s">
        <v>1941</v>
      </c>
      <c r="H730" s="1">
        <v>89510</v>
      </c>
      <c r="I730" t="s">
        <v>1942</v>
      </c>
    </row>
    <row r="731" spans="1:9" x14ac:dyDescent="0.25">
      <c r="A731" s="1" t="s">
        <v>1431</v>
      </c>
      <c r="B731" s="1" t="s">
        <v>5096</v>
      </c>
      <c r="C731" s="1" t="s">
        <v>5097</v>
      </c>
      <c r="D731" s="1" t="s">
        <v>5098</v>
      </c>
      <c r="E731" s="1" t="s">
        <v>5099</v>
      </c>
      <c r="F731" s="1" t="s">
        <v>2115</v>
      </c>
      <c r="G731" s="1" t="s">
        <v>2116</v>
      </c>
      <c r="H731" s="1" t="s">
        <v>2117</v>
      </c>
      <c r="I731" t="s">
        <v>1951</v>
      </c>
    </row>
    <row r="732" spans="1:9" x14ac:dyDescent="0.25">
      <c r="A732" s="1" t="s">
        <v>1433</v>
      </c>
      <c r="B732" s="1" t="s">
        <v>5100</v>
      </c>
      <c r="C732" s="1" t="s">
        <v>5101</v>
      </c>
      <c r="D732" s="1" t="s">
        <v>5102</v>
      </c>
      <c r="E732" s="1" t="s">
        <v>5103</v>
      </c>
      <c r="F732" s="1" t="s">
        <v>3370</v>
      </c>
      <c r="G732" s="1" t="s">
        <v>1941</v>
      </c>
      <c r="H732" s="1">
        <v>89155</v>
      </c>
      <c r="I732" t="s">
        <v>1951</v>
      </c>
    </row>
    <row r="733" spans="1:9" x14ac:dyDescent="0.25">
      <c r="A733" s="1" t="s">
        <v>1435</v>
      </c>
      <c r="B733" s="1" t="s">
        <v>5104</v>
      </c>
      <c r="C733" s="1"/>
      <c r="D733" s="1" t="s">
        <v>5105</v>
      </c>
      <c r="E733" s="1" t="s">
        <v>5106</v>
      </c>
      <c r="F733" s="1" t="s">
        <v>5107</v>
      </c>
      <c r="G733" s="1" t="s">
        <v>1941</v>
      </c>
      <c r="H733" s="1">
        <v>19805</v>
      </c>
      <c r="I733" t="s">
        <v>1942</v>
      </c>
    </row>
    <row r="734" spans="1:9" x14ac:dyDescent="0.25">
      <c r="A734" s="1" t="s">
        <v>1437</v>
      </c>
      <c r="B734" s="1" t="s">
        <v>5108</v>
      </c>
      <c r="C734" s="1" t="s">
        <v>5109</v>
      </c>
      <c r="D734" s="1" t="s">
        <v>5110</v>
      </c>
      <c r="E734" s="1" t="s">
        <v>5111</v>
      </c>
      <c r="F734" s="1" t="s">
        <v>2370</v>
      </c>
      <c r="G734" s="1" t="s">
        <v>1941</v>
      </c>
      <c r="H734" s="1">
        <v>89550</v>
      </c>
      <c r="I734" t="s">
        <v>1951</v>
      </c>
    </row>
    <row r="735" spans="1:9" x14ac:dyDescent="0.25">
      <c r="A735" s="1" t="s">
        <v>1439</v>
      </c>
      <c r="B735" s="1" t="s">
        <v>5112</v>
      </c>
      <c r="C735" s="1" t="s">
        <v>5113</v>
      </c>
      <c r="D735" s="1" t="s">
        <v>5114</v>
      </c>
      <c r="E735" s="1" t="s">
        <v>5115</v>
      </c>
      <c r="F735" s="1" t="s">
        <v>2439</v>
      </c>
      <c r="G735" s="1" t="s">
        <v>1941</v>
      </c>
      <c r="H735" s="1">
        <v>35487</v>
      </c>
      <c r="I735" t="s">
        <v>1942</v>
      </c>
    </row>
    <row r="736" spans="1:9" x14ac:dyDescent="0.25">
      <c r="A736" s="1" t="s">
        <v>1441</v>
      </c>
      <c r="B736" s="1" t="s">
        <v>5116</v>
      </c>
      <c r="C736" s="1"/>
      <c r="D736" s="1" t="s">
        <v>5117</v>
      </c>
      <c r="E736" s="1" t="s">
        <v>5118</v>
      </c>
      <c r="F736" s="1" t="s">
        <v>5119</v>
      </c>
      <c r="G736" s="1" t="s">
        <v>1941</v>
      </c>
      <c r="H736" s="1">
        <v>92645</v>
      </c>
      <c r="I736" t="s">
        <v>1951</v>
      </c>
    </row>
    <row r="737" spans="1:9" x14ac:dyDescent="0.25">
      <c r="A737" s="1" t="s">
        <v>1443</v>
      </c>
      <c r="B737" s="1" t="s">
        <v>5120</v>
      </c>
      <c r="C737" s="1" t="s">
        <v>5121</v>
      </c>
      <c r="D737" s="1"/>
      <c r="E737" s="1" t="s">
        <v>5122</v>
      </c>
      <c r="F737" s="1" t="s">
        <v>2988</v>
      </c>
      <c r="G737" s="1" t="s">
        <v>1941</v>
      </c>
      <c r="H737" s="1">
        <v>66225</v>
      </c>
      <c r="I737" t="s">
        <v>1951</v>
      </c>
    </row>
    <row r="738" spans="1:9" x14ac:dyDescent="0.25">
      <c r="A738" s="1" t="s">
        <v>1445</v>
      </c>
      <c r="B738" s="1" t="s">
        <v>5123</v>
      </c>
      <c r="C738" s="1" t="s">
        <v>5124</v>
      </c>
      <c r="D738" s="1" t="s">
        <v>5125</v>
      </c>
      <c r="E738" s="1" t="s">
        <v>5126</v>
      </c>
      <c r="F738" s="1" t="s">
        <v>2600</v>
      </c>
      <c r="G738" s="1" t="s">
        <v>1949</v>
      </c>
      <c r="H738" s="1" t="s">
        <v>2545</v>
      </c>
      <c r="I738" t="s">
        <v>1942</v>
      </c>
    </row>
    <row r="739" spans="1:9" x14ac:dyDescent="0.25">
      <c r="A739" s="1" t="s">
        <v>1447</v>
      </c>
      <c r="B739" s="1" t="s">
        <v>5127</v>
      </c>
      <c r="C739" s="1" t="s">
        <v>5128</v>
      </c>
      <c r="D739" s="1" t="s">
        <v>5129</v>
      </c>
      <c r="E739" s="1" t="s">
        <v>5130</v>
      </c>
      <c r="F739" s="1" t="s">
        <v>3037</v>
      </c>
      <c r="G739" s="1" t="s">
        <v>1941</v>
      </c>
      <c r="H739" s="1">
        <v>45228</v>
      </c>
      <c r="I739" t="s">
        <v>1951</v>
      </c>
    </row>
    <row r="740" spans="1:9" x14ac:dyDescent="0.25">
      <c r="A740" s="1" t="s">
        <v>1449</v>
      </c>
      <c r="B740" s="1" t="s">
        <v>5131</v>
      </c>
      <c r="C740" s="1" t="s">
        <v>5132</v>
      </c>
      <c r="D740" s="1" t="s">
        <v>5133</v>
      </c>
      <c r="E740" s="1" t="s">
        <v>5134</v>
      </c>
      <c r="F740" s="1" t="s">
        <v>2912</v>
      </c>
      <c r="G740" s="1" t="s">
        <v>2116</v>
      </c>
      <c r="H740" s="1" t="s">
        <v>2913</v>
      </c>
      <c r="I740" t="s">
        <v>1951</v>
      </c>
    </row>
    <row r="741" spans="1:9" x14ac:dyDescent="0.25">
      <c r="A741" s="1" t="s">
        <v>5135</v>
      </c>
      <c r="B741" s="1" t="s">
        <v>5136</v>
      </c>
      <c r="C741" s="1"/>
      <c r="D741" s="1" t="s">
        <v>5137</v>
      </c>
      <c r="E741" s="1" t="s">
        <v>5138</v>
      </c>
      <c r="F741" s="1" t="s">
        <v>2022</v>
      </c>
      <c r="G741" s="1" t="s">
        <v>1941</v>
      </c>
      <c r="H741" s="1">
        <v>97296</v>
      </c>
      <c r="I741" t="s">
        <v>1942</v>
      </c>
    </row>
    <row r="742" spans="1:9" x14ac:dyDescent="0.25">
      <c r="A742" s="1" t="s">
        <v>1452</v>
      </c>
      <c r="B742" s="1" t="s">
        <v>5139</v>
      </c>
      <c r="C742" s="1" t="s">
        <v>5140</v>
      </c>
      <c r="D742" s="1" t="s">
        <v>5141</v>
      </c>
      <c r="E742" s="1" t="s">
        <v>5142</v>
      </c>
      <c r="F742" s="1" t="s">
        <v>5011</v>
      </c>
      <c r="G742" s="1" t="s">
        <v>1949</v>
      </c>
      <c r="H742" s="1" t="s">
        <v>3913</v>
      </c>
      <c r="I742" t="s">
        <v>1951</v>
      </c>
    </row>
    <row r="743" spans="1:9" x14ac:dyDescent="0.25">
      <c r="A743" s="1" t="s">
        <v>1454</v>
      </c>
      <c r="B743" s="1" t="s">
        <v>5143</v>
      </c>
      <c r="C743" s="1" t="s">
        <v>5144</v>
      </c>
      <c r="D743" s="1" t="s">
        <v>5145</v>
      </c>
      <c r="E743" s="1" t="s">
        <v>5146</v>
      </c>
      <c r="F743" s="1" t="s">
        <v>4811</v>
      </c>
      <c r="G743" s="1" t="s">
        <v>1941</v>
      </c>
      <c r="H743" s="1">
        <v>94089</v>
      </c>
      <c r="I743" t="s">
        <v>1951</v>
      </c>
    </row>
    <row r="744" spans="1:9" x14ac:dyDescent="0.25">
      <c r="A744" s="1" t="s">
        <v>1456</v>
      </c>
      <c r="B744" s="1" t="s">
        <v>5147</v>
      </c>
      <c r="C744" s="1" t="s">
        <v>5148</v>
      </c>
      <c r="D744" s="1" t="s">
        <v>5149</v>
      </c>
      <c r="E744" s="1" t="s">
        <v>5150</v>
      </c>
      <c r="F744" s="1" t="s">
        <v>2845</v>
      </c>
      <c r="G744" s="1" t="s">
        <v>1941</v>
      </c>
      <c r="H744" s="1">
        <v>38188</v>
      </c>
      <c r="I744" t="s">
        <v>1951</v>
      </c>
    </row>
    <row r="745" spans="1:9" x14ac:dyDescent="0.25">
      <c r="A745" s="1" t="s">
        <v>1458</v>
      </c>
      <c r="B745" s="1" t="s">
        <v>5151</v>
      </c>
      <c r="C745" s="1" t="s">
        <v>5152</v>
      </c>
      <c r="D745" s="1" t="s">
        <v>5153</v>
      </c>
      <c r="E745" s="1" t="s">
        <v>5154</v>
      </c>
      <c r="F745" s="1" t="s">
        <v>4401</v>
      </c>
      <c r="G745" s="1" t="s">
        <v>1941</v>
      </c>
      <c r="H745" s="1">
        <v>32868</v>
      </c>
      <c r="I745" t="s">
        <v>1951</v>
      </c>
    </row>
    <row r="746" spans="1:9" x14ac:dyDescent="0.25">
      <c r="A746" s="1" t="s">
        <v>1460</v>
      </c>
      <c r="B746" s="1" t="s">
        <v>5155</v>
      </c>
      <c r="C746" s="1"/>
      <c r="D746" s="1" t="s">
        <v>5156</v>
      </c>
      <c r="E746" s="1" t="s">
        <v>5157</v>
      </c>
      <c r="F746" s="1" t="s">
        <v>2821</v>
      </c>
      <c r="G746" s="1" t="s">
        <v>1941</v>
      </c>
      <c r="H746" s="1">
        <v>48232</v>
      </c>
      <c r="I746" t="s">
        <v>1942</v>
      </c>
    </row>
    <row r="747" spans="1:9" x14ac:dyDescent="0.25">
      <c r="A747" s="1" t="s">
        <v>1462</v>
      </c>
      <c r="B747" s="1" t="s">
        <v>5158</v>
      </c>
      <c r="C747" s="1" t="s">
        <v>5159</v>
      </c>
      <c r="D747" s="1" t="s">
        <v>5160</v>
      </c>
      <c r="E747" s="1" t="s">
        <v>5161</v>
      </c>
      <c r="F747" s="1" t="s">
        <v>5162</v>
      </c>
      <c r="G747" s="1" t="s">
        <v>1949</v>
      </c>
      <c r="H747" s="1" t="s">
        <v>5163</v>
      </c>
      <c r="I747" t="s">
        <v>1951</v>
      </c>
    </row>
    <row r="748" spans="1:9" x14ac:dyDescent="0.25">
      <c r="A748" s="1" t="s">
        <v>1464</v>
      </c>
      <c r="B748" s="1" t="s">
        <v>5164</v>
      </c>
      <c r="C748" s="1" t="s">
        <v>5165</v>
      </c>
      <c r="D748" s="1" t="s">
        <v>5166</v>
      </c>
      <c r="E748" s="1" t="s">
        <v>5167</v>
      </c>
      <c r="F748" s="1" t="s">
        <v>5168</v>
      </c>
      <c r="G748" s="1" t="s">
        <v>1949</v>
      </c>
      <c r="H748" s="1" t="s">
        <v>2726</v>
      </c>
      <c r="I748" t="s">
        <v>1951</v>
      </c>
    </row>
    <row r="749" spans="1:9" x14ac:dyDescent="0.25">
      <c r="A749" s="1" t="s">
        <v>1466</v>
      </c>
      <c r="B749" s="1" t="s">
        <v>5169</v>
      </c>
      <c r="C749" s="1" t="s">
        <v>5170</v>
      </c>
      <c r="D749" s="1" t="s">
        <v>5171</v>
      </c>
      <c r="E749" s="1" t="s">
        <v>5172</v>
      </c>
      <c r="F749" s="1" t="s">
        <v>5173</v>
      </c>
      <c r="G749" s="1" t="s">
        <v>1949</v>
      </c>
      <c r="H749" s="1" t="s">
        <v>5174</v>
      </c>
      <c r="I749" t="s">
        <v>1942</v>
      </c>
    </row>
    <row r="750" spans="1:9" x14ac:dyDescent="0.25">
      <c r="A750" s="1" t="s">
        <v>1468</v>
      </c>
      <c r="B750" s="1" t="s">
        <v>5175</v>
      </c>
      <c r="C750" s="1" t="s">
        <v>5176</v>
      </c>
      <c r="D750" s="1" t="s">
        <v>5177</v>
      </c>
      <c r="E750" s="1" t="s">
        <v>5178</v>
      </c>
      <c r="F750" s="1" t="s">
        <v>2004</v>
      </c>
      <c r="G750" s="1" t="s">
        <v>1941</v>
      </c>
      <c r="H750" s="1">
        <v>23203</v>
      </c>
      <c r="I750" t="s">
        <v>1951</v>
      </c>
    </row>
    <row r="751" spans="1:9" x14ac:dyDescent="0.25">
      <c r="A751" s="1" t="s">
        <v>1470</v>
      </c>
      <c r="B751" s="1" t="s">
        <v>5179</v>
      </c>
      <c r="C751" s="1" t="s">
        <v>5180</v>
      </c>
      <c r="D751" s="1" t="s">
        <v>5181</v>
      </c>
      <c r="E751" s="1" t="s">
        <v>5182</v>
      </c>
      <c r="F751" s="1" t="s">
        <v>5183</v>
      </c>
      <c r="G751" s="1" t="s">
        <v>1949</v>
      </c>
      <c r="H751" s="1" t="s">
        <v>2536</v>
      </c>
      <c r="I751" t="s">
        <v>1942</v>
      </c>
    </row>
    <row r="752" spans="1:9" x14ac:dyDescent="0.25">
      <c r="A752" s="1" t="s">
        <v>1472</v>
      </c>
      <c r="B752" s="1" t="s">
        <v>5184</v>
      </c>
      <c r="C752" s="1"/>
      <c r="D752" s="1" t="s">
        <v>5185</v>
      </c>
      <c r="E752" s="1" t="s">
        <v>5186</v>
      </c>
      <c r="F752" s="1" t="s">
        <v>2266</v>
      </c>
      <c r="G752" s="1" t="s">
        <v>1941</v>
      </c>
      <c r="H752" s="1">
        <v>76178</v>
      </c>
      <c r="I752" t="s">
        <v>1942</v>
      </c>
    </row>
    <row r="753" spans="1:9" x14ac:dyDescent="0.25">
      <c r="A753" s="1" t="s">
        <v>1474</v>
      </c>
      <c r="B753" s="1" t="s">
        <v>5187</v>
      </c>
      <c r="C753" s="1" t="s">
        <v>5188</v>
      </c>
      <c r="D753" s="1" t="s">
        <v>5189</v>
      </c>
      <c r="E753" s="1" t="s">
        <v>5190</v>
      </c>
      <c r="F753" s="1" t="s">
        <v>2776</v>
      </c>
      <c r="G753" s="1" t="s">
        <v>1941</v>
      </c>
      <c r="H753" s="1">
        <v>11254</v>
      </c>
      <c r="I753" t="s">
        <v>1951</v>
      </c>
    </row>
    <row r="754" spans="1:9" x14ac:dyDescent="0.25">
      <c r="A754" s="1" t="s">
        <v>1476</v>
      </c>
      <c r="B754" s="1" t="s">
        <v>5191</v>
      </c>
      <c r="C754" s="1" t="s">
        <v>5192</v>
      </c>
      <c r="D754" s="1" t="s">
        <v>5193</v>
      </c>
      <c r="E754" s="1" t="s">
        <v>5194</v>
      </c>
      <c r="F754" s="1" t="s">
        <v>2266</v>
      </c>
      <c r="G754" s="1" t="s">
        <v>1941</v>
      </c>
      <c r="H754" s="1">
        <v>76198</v>
      </c>
      <c r="I754" t="s">
        <v>1942</v>
      </c>
    </row>
    <row r="755" spans="1:9" x14ac:dyDescent="0.25">
      <c r="A755" s="1" t="s">
        <v>1478</v>
      </c>
      <c r="B755" s="1" t="s">
        <v>5195</v>
      </c>
      <c r="C755" s="1" t="s">
        <v>5196</v>
      </c>
      <c r="D755" s="1" t="s">
        <v>5197</v>
      </c>
      <c r="E755" s="1" t="s">
        <v>5198</v>
      </c>
      <c r="F755" s="1" t="s">
        <v>3099</v>
      </c>
      <c r="G755" s="1" t="s">
        <v>1941</v>
      </c>
      <c r="H755" s="1">
        <v>85053</v>
      </c>
      <c r="I755" t="s">
        <v>1951</v>
      </c>
    </row>
    <row r="756" spans="1:9" x14ac:dyDescent="0.25">
      <c r="A756" s="1" t="s">
        <v>5199</v>
      </c>
      <c r="B756" s="1" t="s">
        <v>5200</v>
      </c>
      <c r="C756" s="1" t="s">
        <v>5201</v>
      </c>
      <c r="D756" s="1"/>
      <c r="E756" s="1" t="s">
        <v>5202</v>
      </c>
      <c r="F756" s="1" t="s">
        <v>2186</v>
      </c>
      <c r="G756" s="1" t="s">
        <v>1941</v>
      </c>
      <c r="H756" s="1">
        <v>20470</v>
      </c>
      <c r="I756" t="s">
        <v>1951</v>
      </c>
    </row>
    <row r="757" spans="1:9" x14ac:dyDescent="0.25">
      <c r="A757" s="1" t="s">
        <v>1481</v>
      </c>
      <c r="B757" s="1" t="s">
        <v>5203</v>
      </c>
      <c r="C757" s="1" t="s">
        <v>5204</v>
      </c>
      <c r="D757" s="1" t="s">
        <v>5205</v>
      </c>
      <c r="E757" s="1" t="s">
        <v>5206</v>
      </c>
      <c r="F757" s="1" t="s">
        <v>2325</v>
      </c>
      <c r="G757" s="1" t="s">
        <v>1941</v>
      </c>
      <c r="H757" s="1">
        <v>75287</v>
      </c>
      <c r="I757" t="s">
        <v>1951</v>
      </c>
    </row>
    <row r="758" spans="1:9" x14ac:dyDescent="0.25">
      <c r="A758" s="1" t="s">
        <v>1483</v>
      </c>
      <c r="B758" s="1" t="s">
        <v>5207</v>
      </c>
      <c r="C758" s="1" t="s">
        <v>5208</v>
      </c>
      <c r="D758" s="1" t="s">
        <v>5209</v>
      </c>
      <c r="E758" s="1" t="s">
        <v>5210</v>
      </c>
      <c r="F758" s="1" t="s">
        <v>3687</v>
      </c>
      <c r="G758" s="1" t="s">
        <v>1941</v>
      </c>
      <c r="H758" s="1">
        <v>28805</v>
      </c>
      <c r="I758" t="s">
        <v>1942</v>
      </c>
    </row>
    <row r="759" spans="1:9" x14ac:dyDescent="0.25">
      <c r="A759" s="1" t="s">
        <v>1485</v>
      </c>
      <c r="B759" s="1" t="s">
        <v>5211</v>
      </c>
      <c r="C759" s="1" t="s">
        <v>5212</v>
      </c>
      <c r="D759" s="1" t="s">
        <v>5213</v>
      </c>
      <c r="E759" s="1" t="s">
        <v>5214</v>
      </c>
      <c r="F759" s="1" t="s">
        <v>5215</v>
      </c>
      <c r="G759" s="1" t="s">
        <v>1941</v>
      </c>
      <c r="H759" s="1">
        <v>59112</v>
      </c>
      <c r="I759" t="s">
        <v>1942</v>
      </c>
    </row>
    <row r="760" spans="1:9" x14ac:dyDescent="0.25">
      <c r="A760" s="1" t="s">
        <v>1487</v>
      </c>
      <c r="B760" s="1" t="s">
        <v>5216</v>
      </c>
      <c r="C760" s="1" t="s">
        <v>5217</v>
      </c>
      <c r="D760" s="1"/>
      <c r="E760" s="1" t="s">
        <v>5218</v>
      </c>
      <c r="F760" s="1" t="s">
        <v>2013</v>
      </c>
      <c r="G760" s="1" t="s">
        <v>1941</v>
      </c>
      <c r="H760" s="1">
        <v>63126</v>
      </c>
      <c r="I760" t="s">
        <v>1951</v>
      </c>
    </row>
    <row r="761" spans="1:9" x14ac:dyDescent="0.25">
      <c r="A761" s="1" t="s">
        <v>1489</v>
      </c>
      <c r="B761" s="1" t="s">
        <v>5219</v>
      </c>
      <c r="C761" s="1" t="s">
        <v>5220</v>
      </c>
      <c r="D761" s="1" t="s">
        <v>5221</v>
      </c>
      <c r="E761" s="1" t="s">
        <v>5222</v>
      </c>
      <c r="F761" s="1" t="s">
        <v>5223</v>
      </c>
      <c r="G761" s="1" t="s">
        <v>1941</v>
      </c>
      <c r="H761" s="1">
        <v>64054</v>
      </c>
      <c r="I761" t="s">
        <v>1942</v>
      </c>
    </row>
    <row r="762" spans="1:9" x14ac:dyDescent="0.25">
      <c r="A762" s="1" t="s">
        <v>1491</v>
      </c>
      <c r="B762" s="1" t="s">
        <v>5224</v>
      </c>
      <c r="C762" s="1" t="s">
        <v>5225</v>
      </c>
      <c r="D762" s="1"/>
      <c r="E762" s="1" t="s">
        <v>5226</v>
      </c>
      <c r="F762" s="1" t="s">
        <v>2694</v>
      </c>
      <c r="G762" s="1" t="s">
        <v>1941</v>
      </c>
      <c r="H762" s="1">
        <v>27404</v>
      </c>
      <c r="I762" t="s">
        <v>1951</v>
      </c>
    </row>
    <row r="763" spans="1:9" x14ac:dyDescent="0.25">
      <c r="A763" s="1" t="s">
        <v>1493</v>
      </c>
      <c r="B763" s="1" t="s">
        <v>5227</v>
      </c>
      <c r="C763" s="1" t="s">
        <v>5228</v>
      </c>
      <c r="D763" s="1"/>
      <c r="E763" s="1" t="s">
        <v>5229</v>
      </c>
      <c r="F763" s="1" t="s">
        <v>5230</v>
      </c>
      <c r="G763" s="1" t="s">
        <v>1941</v>
      </c>
      <c r="H763" s="1">
        <v>71213</v>
      </c>
      <c r="I763" t="s">
        <v>1942</v>
      </c>
    </row>
    <row r="764" spans="1:9" x14ac:dyDescent="0.25">
      <c r="A764" s="1" t="s">
        <v>1495</v>
      </c>
      <c r="B764" s="1" t="s">
        <v>5231</v>
      </c>
      <c r="C764" s="1" t="s">
        <v>5232</v>
      </c>
      <c r="D764" s="1" t="s">
        <v>5233</v>
      </c>
      <c r="E764" s="1" t="s">
        <v>5234</v>
      </c>
      <c r="F764" s="1" t="s">
        <v>4422</v>
      </c>
      <c r="G764" s="1" t="s">
        <v>2116</v>
      </c>
      <c r="H764" s="1" t="s">
        <v>4423</v>
      </c>
      <c r="I764" t="s">
        <v>1951</v>
      </c>
    </row>
    <row r="765" spans="1:9" x14ac:dyDescent="0.25">
      <c r="A765" s="1" t="s">
        <v>1497</v>
      </c>
      <c r="B765" s="1" t="s">
        <v>5235</v>
      </c>
      <c r="C765" s="1"/>
      <c r="D765" s="1" t="s">
        <v>5236</v>
      </c>
      <c r="E765" s="1" t="s">
        <v>5237</v>
      </c>
      <c r="F765" s="1" t="s">
        <v>2266</v>
      </c>
      <c r="G765" s="1" t="s">
        <v>1941</v>
      </c>
      <c r="H765" s="1">
        <v>76129</v>
      </c>
      <c r="I765" t="s">
        <v>1951</v>
      </c>
    </row>
    <row r="766" spans="1:9" x14ac:dyDescent="0.25">
      <c r="A766" s="1" t="s">
        <v>1499</v>
      </c>
      <c r="B766" s="1" t="s">
        <v>5238</v>
      </c>
      <c r="C766" s="1" t="s">
        <v>5239</v>
      </c>
      <c r="D766" s="1" t="s">
        <v>5240</v>
      </c>
      <c r="E766" s="1" t="s">
        <v>5241</v>
      </c>
      <c r="F766" s="1" t="s">
        <v>2550</v>
      </c>
      <c r="G766" s="1" t="s">
        <v>1941</v>
      </c>
      <c r="H766" s="1">
        <v>58122</v>
      </c>
      <c r="I766" t="s">
        <v>1942</v>
      </c>
    </row>
    <row r="767" spans="1:9" x14ac:dyDescent="0.25">
      <c r="A767" s="1" t="s">
        <v>1501</v>
      </c>
      <c r="B767" s="1" t="s">
        <v>5242</v>
      </c>
      <c r="C767" s="1" t="s">
        <v>5243</v>
      </c>
      <c r="D767" s="1" t="s">
        <v>5244</v>
      </c>
      <c r="E767" s="1" t="s">
        <v>5245</v>
      </c>
      <c r="F767" s="1" t="s">
        <v>2791</v>
      </c>
      <c r="G767" s="1" t="s">
        <v>1941</v>
      </c>
      <c r="H767" s="1">
        <v>75044</v>
      </c>
      <c r="I767" t="s">
        <v>1942</v>
      </c>
    </row>
    <row r="768" spans="1:9" x14ac:dyDescent="0.25">
      <c r="A768" s="1" t="s">
        <v>5246</v>
      </c>
      <c r="B768" s="1" t="s">
        <v>5247</v>
      </c>
      <c r="C768" s="1" t="s">
        <v>5248</v>
      </c>
      <c r="D768" s="1" t="s">
        <v>5249</v>
      </c>
      <c r="E768" s="1" t="s">
        <v>5250</v>
      </c>
      <c r="F768" s="1" t="s">
        <v>2287</v>
      </c>
      <c r="G768" s="1" t="s">
        <v>1941</v>
      </c>
      <c r="H768" s="1">
        <v>43231</v>
      </c>
      <c r="I768" t="s">
        <v>1951</v>
      </c>
    </row>
    <row r="769" spans="1:9" x14ac:dyDescent="0.25">
      <c r="A769" s="1" t="s">
        <v>5251</v>
      </c>
      <c r="B769" s="1" t="s">
        <v>5252</v>
      </c>
      <c r="C769" s="1" t="s">
        <v>5253</v>
      </c>
      <c r="D769" s="1" t="s">
        <v>5254</v>
      </c>
      <c r="E769" s="1" t="s">
        <v>5255</v>
      </c>
      <c r="F769" s="1" t="s">
        <v>2387</v>
      </c>
      <c r="G769" s="1" t="s">
        <v>1941</v>
      </c>
      <c r="H769" s="1">
        <v>78737</v>
      </c>
      <c r="I769" t="s">
        <v>1951</v>
      </c>
    </row>
    <row r="770" spans="1:9" x14ac:dyDescent="0.25">
      <c r="A770" s="1" t="s">
        <v>5256</v>
      </c>
      <c r="B770" s="1" t="s">
        <v>5257</v>
      </c>
      <c r="C770" s="1"/>
      <c r="D770" s="1" t="s">
        <v>5258</v>
      </c>
      <c r="E770" s="1" t="s">
        <v>5259</v>
      </c>
      <c r="F770" s="1" t="s">
        <v>2744</v>
      </c>
      <c r="G770" s="1" t="s">
        <v>1941</v>
      </c>
      <c r="H770" s="1">
        <v>36104</v>
      </c>
      <c r="I770" t="s">
        <v>1942</v>
      </c>
    </row>
    <row r="771" spans="1:9" x14ac:dyDescent="0.25">
      <c r="A771" s="1" t="s">
        <v>1505</v>
      </c>
      <c r="B771" s="1" t="s">
        <v>5260</v>
      </c>
      <c r="C771" s="1" t="s">
        <v>5261</v>
      </c>
      <c r="D771" s="1" t="s">
        <v>5262</v>
      </c>
      <c r="E771" s="1" t="s">
        <v>5263</v>
      </c>
      <c r="F771" s="1" t="s">
        <v>2172</v>
      </c>
      <c r="G771" s="1" t="s">
        <v>2116</v>
      </c>
      <c r="H771" s="1" t="s">
        <v>3927</v>
      </c>
      <c r="I771" t="s">
        <v>1951</v>
      </c>
    </row>
    <row r="772" spans="1:9" x14ac:dyDescent="0.25">
      <c r="A772" s="1" t="s">
        <v>1507</v>
      </c>
      <c r="B772" s="1" t="s">
        <v>5264</v>
      </c>
      <c r="C772" s="1" t="s">
        <v>5265</v>
      </c>
      <c r="D772" s="1"/>
      <c r="E772" s="1" t="s">
        <v>5266</v>
      </c>
      <c r="F772" s="1" t="s">
        <v>1962</v>
      </c>
      <c r="G772" s="1" t="s">
        <v>1941</v>
      </c>
      <c r="H772" s="1">
        <v>22156</v>
      </c>
      <c r="I772" t="s">
        <v>1951</v>
      </c>
    </row>
    <row r="773" spans="1:9" x14ac:dyDescent="0.25">
      <c r="A773" s="1" t="s">
        <v>1509</v>
      </c>
      <c r="B773" s="1" t="s">
        <v>5267</v>
      </c>
      <c r="C773" s="1" t="s">
        <v>5268</v>
      </c>
      <c r="D773" s="1" t="s">
        <v>5269</v>
      </c>
      <c r="E773" s="1" t="s">
        <v>5270</v>
      </c>
      <c r="F773" s="1" t="s">
        <v>5271</v>
      </c>
      <c r="G773" s="1" t="s">
        <v>1941</v>
      </c>
      <c r="H773" s="1">
        <v>80126</v>
      </c>
      <c r="I773" t="s">
        <v>1951</v>
      </c>
    </row>
    <row r="774" spans="1:9" x14ac:dyDescent="0.25">
      <c r="A774" s="1" t="s">
        <v>1511</v>
      </c>
      <c r="B774" s="1" t="s">
        <v>5272</v>
      </c>
      <c r="C774" s="1"/>
      <c r="D774" s="1" t="s">
        <v>5273</v>
      </c>
      <c r="E774" s="1" t="s">
        <v>5274</v>
      </c>
      <c r="F774" s="1" t="s">
        <v>3316</v>
      </c>
      <c r="G774" s="1" t="s">
        <v>1941</v>
      </c>
      <c r="H774" s="1">
        <v>21275</v>
      </c>
      <c r="I774" t="s">
        <v>1951</v>
      </c>
    </row>
    <row r="775" spans="1:9" x14ac:dyDescent="0.25">
      <c r="A775" s="1" t="s">
        <v>1513</v>
      </c>
      <c r="B775" s="1" t="s">
        <v>5275</v>
      </c>
      <c r="C775" s="1" t="s">
        <v>5276</v>
      </c>
      <c r="D775" s="1" t="s">
        <v>5277</v>
      </c>
      <c r="E775" s="1" t="s">
        <v>5278</v>
      </c>
      <c r="F775" s="1" t="s">
        <v>2314</v>
      </c>
      <c r="G775" s="1" t="s">
        <v>1949</v>
      </c>
      <c r="H775" s="1" t="s">
        <v>2315</v>
      </c>
      <c r="I775" t="s">
        <v>1951</v>
      </c>
    </row>
    <row r="776" spans="1:9" x14ac:dyDescent="0.25">
      <c r="A776" s="1" t="s">
        <v>1515</v>
      </c>
      <c r="B776" s="1" t="s">
        <v>5279</v>
      </c>
      <c r="C776" s="1"/>
      <c r="D776" s="1" t="s">
        <v>5280</v>
      </c>
      <c r="E776" s="1" t="s">
        <v>5281</v>
      </c>
      <c r="F776" s="1" t="s">
        <v>2191</v>
      </c>
      <c r="G776" s="1" t="s">
        <v>1941</v>
      </c>
      <c r="H776" s="1">
        <v>33345</v>
      </c>
      <c r="I776" t="s">
        <v>1942</v>
      </c>
    </row>
    <row r="777" spans="1:9" x14ac:dyDescent="0.25">
      <c r="A777" s="1" t="s">
        <v>1517</v>
      </c>
      <c r="B777" s="1" t="s">
        <v>5282</v>
      </c>
      <c r="C777" s="1" t="s">
        <v>5283</v>
      </c>
      <c r="D777" s="1" t="s">
        <v>5284</v>
      </c>
      <c r="E777" s="1" t="s">
        <v>5285</v>
      </c>
      <c r="F777" s="1" t="s">
        <v>3785</v>
      </c>
      <c r="G777" s="1" t="s">
        <v>1941</v>
      </c>
      <c r="H777" s="1">
        <v>92191</v>
      </c>
      <c r="I777" t="s">
        <v>1942</v>
      </c>
    </row>
    <row r="778" spans="1:9" x14ac:dyDescent="0.25">
      <c r="A778" s="1" t="s">
        <v>1519</v>
      </c>
      <c r="B778" s="1" t="s">
        <v>5286</v>
      </c>
      <c r="C778" s="1" t="s">
        <v>5287</v>
      </c>
      <c r="D778" s="1" t="s">
        <v>5288</v>
      </c>
      <c r="E778" s="1" t="s">
        <v>5289</v>
      </c>
      <c r="F778" s="1" t="s">
        <v>2325</v>
      </c>
      <c r="G778" s="1" t="s">
        <v>1941</v>
      </c>
      <c r="H778" s="1">
        <v>75216</v>
      </c>
      <c r="I778" t="s">
        <v>1951</v>
      </c>
    </row>
    <row r="779" spans="1:9" x14ac:dyDescent="0.25">
      <c r="A779" s="1" t="s">
        <v>1521</v>
      </c>
      <c r="B779" s="1" t="s">
        <v>5290</v>
      </c>
      <c r="C779" s="1" t="s">
        <v>5291</v>
      </c>
      <c r="D779" s="1"/>
      <c r="E779" s="1" t="s">
        <v>5292</v>
      </c>
      <c r="F779" s="1" t="s">
        <v>3325</v>
      </c>
      <c r="G779" s="1" t="s">
        <v>1941</v>
      </c>
      <c r="H779" s="1">
        <v>60435</v>
      </c>
      <c r="I779" t="s">
        <v>1951</v>
      </c>
    </row>
    <row r="780" spans="1:9" x14ac:dyDescent="0.25">
      <c r="A780" s="1" t="s">
        <v>5293</v>
      </c>
      <c r="B780" s="1" t="s">
        <v>5294</v>
      </c>
      <c r="C780" s="1" t="s">
        <v>5295</v>
      </c>
      <c r="D780" s="1" t="s">
        <v>5296</v>
      </c>
      <c r="E780" s="1" t="s">
        <v>5297</v>
      </c>
      <c r="F780" s="1" t="s">
        <v>2048</v>
      </c>
      <c r="G780" s="1" t="s">
        <v>1941</v>
      </c>
      <c r="H780" s="1">
        <v>49510</v>
      </c>
      <c r="I780" t="s">
        <v>1942</v>
      </c>
    </row>
    <row r="781" spans="1:9" x14ac:dyDescent="0.25">
      <c r="A781" s="1" t="s">
        <v>1525</v>
      </c>
      <c r="B781" s="1" t="s">
        <v>5298</v>
      </c>
      <c r="C781" s="1" t="s">
        <v>5299</v>
      </c>
      <c r="D781" s="1" t="s">
        <v>5300</v>
      </c>
      <c r="E781" s="1" t="s">
        <v>5301</v>
      </c>
      <c r="F781" s="1" t="s">
        <v>2713</v>
      </c>
      <c r="G781" s="1" t="s">
        <v>1941</v>
      </c>
      <c r="H781" s="1">
        <v>34620</v>
      </c>
      <c r="I781" t="s">
        <v>1942</v>
      </c>
    </row>
    <row r="782" spans="1:9" x14ac:dyDescent="0.25">
      <c r="A782" s="1" t="s">
        <v>1527</v>
      </c>
      <c r="B782" s="1" t="s">
        <v>5302</v>
      </c>
      <c r="C782" s="1"/>
      <c r="D782" s="1" t="s">
        <v>5303</v>
      </c>
      <c r="E782" s="1" t="s">
        <v>5304</v>
      </c>
      <c r="F782" s="1" t="s">
        <v>2137</v>
      </c>
      <c r="G782" s="1" t="s">
        <v>1941</v>
      </c>
      <c r="H782" s="1">
        <v>55441</v>
      </c>
      <c r="I782" t="s">
        <v>1951</v>
      </c>
    </row>
    <row r="783" spans="1:9" x14ac:dyDescent="0.25">
      <c r="A783" s="1" t="s">
        <v>1529</v>
      </c>
      <c r="B783" s="1" t="s">
        <v>5305</v>
      </c>
      <c r="C783" s="1" t="s">
        <v>5306</v>
      </c>
      <c r="D783" s="1" t="s">
        <v>5307</v>
      </c>
      <c r="E783" s="1" t="s">
        <v>5308</v>
      </c>
      <c r="F783" s="1" t="s">
        <v>3682</v>
      </c>
      <c r="G783" s="1" t="s">
        <v>1941</v>
      </c>
      <c r="H783" s="1">
        <v>30045</v>
      </c>
      <c r="I783" t="s">
        <v>1951</v>
      </c>
    </row>
    <row r="784" spans="1:9" x14ac:dyDescent="0.25">
      <c r="A784" s="1" t="s">
        <v>1531</v>
      </c>
      <c r="B784" s="1" t="s">
        <v>5309</v>
      </c>
      <c r="C784" s="1" t="s">
        <v>5310</v>
      </c>
      <c r="D784" s="1" t="s">
        <v>5311</v>
      </c>
      <c r="E784" s="1" t="s">
        <v>5312</v>
      </c>
      <c r="F784" s="1" t="s">
        <v>5313</v>
      </c>
      <c r="G784" s="1" t="s">
        <v>1949</v>
      </c>
      <c r="H784" s="1" t="s">
        <v>5314</v>
      </c>
      <c r="I784" t="s">
        <v>1951</v>
      </c>
    </row>
    <row r="785" spans="1:9" x14ac:dyDescent="0.25">
      <c r="A785" s="1" t="s">
        <v>1533</v>
      </c>
      <c r="B785" s="1" t="s">
        <v>5315</v>
      </c>
      <c r="C785" s="1" t="s">
        <v>5316</v>
      </c>
      <c r="D785" s="1" t="s">
        <v>5317</v>
      </c>
      <c r="E785" s="1" t="s">
        <v>5318</v>
      </c>
      <c r="F785" s="1" t="s">
        <v>2220</v>
      </c>
      <c r="G785" s="1" t="s">
        <v>1941</v>
      </c>
      <c r="H785" s="1">
        <v>33673</v>
      </c>
      <c r="I785" t="s">
        <v>1942</v>
      </c>
    </row>
    <row r="786" spans="1:9" x14ac:dyDescent="0.25">
      <c r="A786" s="1" t="s">
        <v>1535</v>
      </c>
      <c r="B786" s="1" t="s">
        <v>5319</v>
      </c>
      <c r="C786" s="1" t="s">
        <v>5320</v>
      </c>
      <c r="D786" s="1"/>
      <c r="E786" s="1" t="s">
        <v>5321</v>
      </c>
      <c r="F786" s="1" t="s">
        <v>2506</v>
      </c>
      <c r="G786" s="1" t="s">
        <v>1941</v>
      </c>
      <c r="H786" s="1">
        <v>37240</v>
      </c>
      <c r="I786" t="s">
        <v>1951</v>
      </c>
    </row>
    <row r="787" spans="1:9" x14ac:dyDescent="0.25">
      <c r="A787" s="1" t="s">
        <v>1537</v>
      </c>
      <c r="B787" s="1" t="s">
        <v>5322</v>
      </c>
      <c r="C787" s="1" t="s">
        <v>5323</v>
      </c>
      <c r="D787" s="1" t="s">
        <v>5324</v>
      </c>
      <c r="E787" s="1" t="s">
        <v>5325</v>
      </c>
      <c r="F787" s="1" t="s">
        <v>3581</v>
      </c>
      <c r="G787" s="1" t="s">
        <v>1941</v>
      </c>
      <c r="H787" s="1">
        <v>33175</v>
      </c>
      <c r="I787" t="s">
        <v>1951</v>
      </c>
    </row>
    <row r="788" spans="1:9" x14ac:dyDescent="0.25">
      <c r="A788" s="1" t="s">
        <v>1523</v>
      </c>
      <c r="B788" s="1" t="s">
        <v>5326</v>
      </c>
      <c r="C788" s="1" t="s">
        <v>5327</v>
      </c>
      <c r="D788" s="1" t="s">
        <v>5328</v>
      </c>
      <c r="E788" s="1" t="s">
        <v>5329</v>
      </c>
      <c r="F788" s="1" t="s">
        <v>1976</v>
      </c>
      <c r="G788" s="1" t="s">
        <v>1941</v>
      </c>
      <c r="H788" s="1">
        <v>45426</v>
      </c>
      <c r="I788" t="s">
        <v>1942</v>
      </c>
    </row>
    <row r="789" spans="1:9" x14ac:dyDescent="0.25">
      <c r="A789" s="1" t="s">
        <v>1540</v>
      </c>
      <c r="B789" s="1" t="s">
        <v>5330</v>
      </c>
      <c r="C789" s="1"/>
      <c r="D789" s="1" t="s">
        <v>5331</v>
      </c>
      <c r="E789" s="1" t="s">
        <v>5332</v>
      </c>
      <c r="F789" s="1" t="s">
        <v>2252</v>
      </c>
      <c r="G789" s="1" t="s">
        <v>1941</v>
      </c>
      <c r="H789" s="1">
        <v>60686</v>
      </c>
      <c r="I789" t="s">
        <v>1942</v>
      </c>
    </row>
    <row r="790" spans="1:9" x14ac:dyDescent="0.25">
      <c r="A790" s="1" t="s">
        <v>1542</v>
      </c>
      <c r="B790" s="1" t="s">
        <v>5333</v>
      </c>
      <c r="C790" s="1" t="s">
        <v>5334</v>
      </c>
      <c r="D790" s="1" t="s">
        <v>5335</v>
      </c>
      <c r="E790" s="1" t="s">
        <v>5336</v>
      </c>
      <c r="F790" s="1" t="s">
        <v>5337</v>
      </c>
      <c r="G790" s="1" t="s">
        <v>1949</v>
      </c>
      <c r="H790" s="1" t="s">
        <v>5338</v>
      </c>
      <c r="I790" t="s">
        <v>1942</v>
      </c>
    </row>
    <row r="791" spans="1:9" x14ac:dyDescent="0.25">
      <c r="A791" s="1" t="s">
        <v>1544</v>
      </c>
      <c r="B791" s="1" t="s">
        <v>5339</v>
      </c>
      <c r="C791" s="1" t="s">
        <v>5340</v>
      </c>
      <c r="D791" s="1" t="s">
        <v>5341</v>
      </c>
      <c r="E791" s="1" t="s">
        <v>5342</v>
      </c>
      <c r="F791" s="1" t="s">
        <v>2004</v>
      </c>
      <c r="G791" s="1" t="s">
        <v>1941</v>
      </c>
      <c r="H791" s="1">
        <v>94807</v>
      </c>
      <c r="I791" t="s">
        <v>1951</v>
      </c>
    </row>
    <row r="792" spans="1:9" x14ac:dyDescent="0.25">
      <c r="A792" s="1" t="s">
        <v>1546</v>
      </c>
      <c r="B792" s="1" t="s">
        <v>5343</v>
      </c>
      <c r="C792" s="1" t="s">
        <v>5344</v>
      </c>
      <c r="D792" s="1" t="s">
        <v>5345</v>
      </c>
      <c r="E792" s="1" t="s">
        <v>5346</v>
      </c>
      <c r="F792" s="1" t="s">
        <v>5347</v>
      </c>
      <c r="G792" s="1" t="s">
        <v>1941</v>
      </c>
      <c r="H792" s="1">
        <v>98506</v>
      </c>
      <c r="I792" t="s">
        <v>1951</v>
      </c>
    </row>
    <row r="793" spans="1:9" x14ac:dyDescent="0.25">
      <c r="A793" s="1" t="s">
        <v>1548</v>
      </c>
      <c r="B793" s="1" t="s">
        <v>5348</v>
      </c>
      <c r="C793" s="1" t="s">
        <v>5349</v>
      </c>
      <c r="D793" s="1" t="s">
        <v>5350</v>
      </c>
      <c r="E793" s="1" t="s">
        <v>5351</v>
      </c>
      <c r="F793" s="1" t="s">
        <v>2668</v>
      </c>
      <c r="G793" s="1" t="s">
        <v>1941</v>
      </c>
      <c r="H793" s="1">
        <v>76011</v>
      </c>
      <c r="I793" t="s">
        <v>1942</v>
      </c>
    </row>
    <row r="794" spans="1:9" x14ac:dyDescent="0.25">
      <c r="A794" s="1" t="s">
        <v>1550</v>
      </c>
      <c r="B794" s="1" t="s">
        <v>5352</v>
      </c>
      <c r="C794" s="1" t="s">
        <v>5353</v>
      </c>
      <c r="D794" s="1" t="s">
        <v>5354</v>
      </c>
      <c r="E794" s="1" t="s">
        <v>5355</v>
      </c>
      <c r="F794" s="1" t="s">
        <v>5356</v>
      </c>
      <c r="G794" s="1" t="s">
        <v>2116</v>
      </c>
      <c r="H794" s="1" t="s">
        <v>5357</v>
      </c>
      <c r="I794" t="s">
        <v>1942</v>
      </c>
    </row>
    <row r="795" spans="1:9" x14ac:dyDescent="0.25">
      <c r="A795" s="1" t="s">
        <v>1552</v>
      </c>
      <c r="B795" s="1" t="s">
        <v>5358</v>
      </c>
      <c r="C795" s="1" t="s">
        <v>5359</v>
      </c>
      <c r="D795" s="1" t="s">
        <v>5360</v>
      </c>
      <c r="E795" s="1" t="s">
        <v>5361</v>
      </c>
      <c r="F795" s="1" t="s">
        <v>2643</v>
      </c>
      <c r="G795" s="1" t="s">
        <v>1941</v>
      </c>
      <c r="H795" s="1">
        <v>24009</v>
      </c>
      <c r="I795" t="s">
        <v>1951</v>
      </c>
    </row>
    <row r="796" spans="1:9" x14ac:dyDescent="0.25">
      <c r="A796" s="1" t="s">
        <v>1554</v>
      </c>
      <c r="B796" s="1" t="s">
        <v>5362</v>
      </c>
      <c r="C796" s="1" t="s">
        <v>5363</v>
      </c>
      <c r="D796" s="1" t="s">
        <v>5364</v>
      </c>
      <c r="E796" s="1" t="s">
        <v>5365</v>
      </c>
      <c r="F796" s="1" t="s">
        <v>5366</v>
      </c>
      <c r="G796" s="1" t="s">
        <v>1941</v>
      </c>
      <c r="H796" s="1">
        <v>11044</v>
      </c>
      <c r="I796" t="s">
        <v>1951</v>
      </c>
    </row>
    <row r="797" spans="1:9" x14ac:dyDescent="0.25">
      <c r="A797" s="1" t="s">
        <v>1556</v>
      </c>
      <c r="B797" s="1" t="s">
        <v>5367</v>
      </c>
      <c r="C797" s="1" t="s">
        <v>5368</v>
      </c>
      <c r="D797" s="1" t="s">
        <v>5369</v>
      </c>
      <c r="E797" s="1" t="s">
        <v>5370</v>
      </c>
      <c r="F797" s="1" t="s">
        <v>3589</v>
      </c>
      <c r="G797" s="1" t="s">
        <v>1941</v>
      </c>
      <c r="H797" s="1">
        <v>92825</v>
      </c>
      <c r="I797" t="s">
        <v>1951</v>
      </c>
    </row>
    <row r="798" spans="1:9" x14ac:dyDescent="0.25">
      <c r="A798" s="1" t="s">
        <v>1558</v>
      </c>
      <c r="B798" s="1" t="s">
        <v>5371</v>
      </c>
      <c r="C798" s="1"/>
      <c r="D798" s="1" t="s">
        <v>5372</v>
      </c>
      <c r="E798" s="1" t="s">
        <v>5373</v>
      </c>
      <c r="F798" s="1" t="s">
        <v>3320</v>
      </c>
      <c r="G798" s="1" t="s">
        <v>1941</v>
      </c>
      <c r="H798" s="1">
        <v>40596</v>
      </c>
      <c r="I798" t="s">
        <v>1951</v>
      </c>
    </row>
    <row r="799" spans="1:9" x14ac:dyDescent="0.25">
      <c r="A799" s="1" t="s">
        <v>1560</v>
      </c>
      <c r="B799" s="1" t="s">
        <v>5374</v>
      </c>
      <c r="C799" s="1" t="s">
        <v>5375</v>
      </c>
      <c r="D799" s="1" t="s">
        <v>5376</v>
      </c>
      <c r="E799" s="1" t="s">
        <v>5377</v>
      </c>
      <c r="F799" s="1" t="s">
        <v>2220</v>
      </c>
      <c r="G799" s="1" t="s">
        <v>1941</v>
      </c>
      <c r="H799" s="1">
        <v>33673</v>
      </c>
      <c r="I799" t="s">
        <v>1951</v>
      </c>
    </row>
    <row r="800" spans="1:9" x14ac:dyDescent="0.25">
      <c r="A800" s="1" t="s">
        <v>1562</v>
      </c>
      <c r="B800" s="1" t="s">
        <v>5378</v>
      </c>
      <c r="C800" s="1" t="s">
        <v>5379</v>
      </c>
      <c r="D800" s="1" t="s">
        <v>5380</v>
      </c>
      <c r="E800" s="1" t="s">
        <v>5381</v>
      </c>
      <c r="F800" s="1" t="s">
        <v>1995</v>
      </c>
      <c r="G800" s="1" t="s">
        <v>1941</v>
      </c>
      <c r="H800" s="1">
        <v>95138</v>
      </c>
      <c r="I800" t="s">
        <v>1942</v>
      </c>
    </row>
    <row r="801" spans="1:9" x14ac:dyDescent="0.25">
      <c r="A801" s="1" t="s">
        <v>1564</v>
      </c>
      <c r="B801" s="1" t="s">
        <v>5382</v>
      </c>
      <c r="C801" s="1"/>
      <c r="D801" s="1"/>
      <c r="E801" s="1" t="s">
        <v>5383</v>
      </c>
      <c r="F801" s="1" t="s">
        <v>2186</v>
      </c>
      <c r="G801" s="1" t="s">
        <v>1941</v>
      </c>
      <c r="H801" s="1">
        <v>20470</v>
      </c>
      <c r="I801" t="s">
        <v>1942</v>
      </c>
    </row>
    <row r="802" spans="1:9" x14ac:dyDescent="0.25">
      <c r="A802" s="1" t="s">
        <v>1566</v>
      </c>
      <c r="B802" s="1" t="s">
        <v>5384</v>
      </c>
      <c r="C802" s="1" t="s">
        <v>5385</v>
      </c>
      <c r="D802" s="1" t="s">
        <v>5386</v>
      </c>
      <c r="E802" s="1" t="s">
        <v>5387</v>
      </c>
      <c r="F802" s="1" t="s">
        <v>4416</v>
      </c>
      <c r="G802" s="1" t="s">
        <v>1949</v>
      </c>
      <c r="H802" s="1" t="s">
        <v>4417</v>
      </c>
      <c r="I802" t="s">
        <v>1951</v>
      </c>
    </row>
    <row r="803" spans="1:9" x14ac:dyDescent="0.25">
      <c r="A803" s="1" t="s">
        <v>1568</v>
      </c>
      <c r="B803" s="1" t="s">
        <v>5388</v>
      </c>
      <c r="C803" s="1" t="s">
        <v>5389</v>
      </c>
      <c r="D803" s="1" t="s">
        <v>5390</v>
      </c>
      <c r="E803" s="1" t="s">
        <v>5391</v>
      </c>
      <c r="F803" s="1" t="s">
        <v>5347</v>
      </c>
      <c r="G803" s="1" t="s">
        <v>1941</v>
      </c>
      <c r="H803" s="1">
        <v>98506</v>
      </c>
      <c r="I803" t="s">
        <v>1942</v>
      </c>
    </row>
    <row r="804" spans="1:9" x14ac:dyDescent="0.25">
      <c r="A804" s="1" t="s">
        <v>1570</v>
      </c>
      <c r="B804" s="1" t="s">
        <v>5392</v>
      </c>
      <c r="C804" s="1" t="s">
        <v>5393</v>
      </c>
      <c r="D804" s="1" t="s">
        <v>5394</v>
      </c>
      <c r="E804" s="1" t="s">
        <v>5395</v>
      </c>
      <c r="F804" s="1" t="s">
        <v>5396</v>
      </c>
      <c r="G804" s="1" t="s">
        <v>1941</v>
      </c>
      <c r="H804" s="1">
        <v>75185</v>
      </c>
      <c r="I804" t="s">
        <v>1951</v>
      </c>
    </row>
    <row r="805" spans="1:9" x14ac:dyDescent="0.25">
      <c r="A805" s="1" t="s">
        <v>1572</v>
      </c>
      <c r="B805" s="1" t="s">
        <v>5397</v>
      </c>
      <c r="C805" s="1" t="s">
        <v>5398</v>
      </c>
      <c r="D805" s="1"/>
      <c r="E805" s="1" t="s">
        <v>5399</v>
      </c>
      <c r="F805" s="1" t="s">
        <v>2999</v>
      </c>
      <c r="G805" s="1" t="s">
        <v>1941</v>
      </c>
      <c r="H805" s="1">
        <v>94207</v>
      </c>
      <c r="I805" t="s">
        <v>1951</v>
      </c>
    </row>
    <row r="806" spans="1:9" x14ac:dyDescent="0.25">
      <c r="A806" s="1" t="s">
        <v>1574</v>
      </c>
      <c r="B806" s="1" t="s">
        <v>5400</v>
      </c>
      <c r="C806" s="1"/>
      <c r="D806" s="1" t="s">
        <v>5401</v>
      </c>
      <c r="E806" s="1" t="s">
        <v>5402</v>
      </c>
      <c r="F806" s="1" t="s">
        <v>3164</v>
      </c>
      <c r="G806" s="1" t="s">
        <v>2116</v>
      </c>
      <c r="H806" s="1" t="s">
        <v>3165</v>
      </c>
      <c r="I806" t="s">
        <v>1951</v>
      </c>
    </row>
    <row r="807" spans="1:9" x14ac:dyDescent="0.25">
      <c r="A807" s="1" t="s">
        <v>1576</v>
      </c>
      <c r="B807" s="1" t="s">
        <v>5403</v>
      </c>
      <c r="C807" s="1"/>
      <c r="D807" s="1" t="s">
        <v>5404</v>
      </c>
      <c r="E807" s="1" t="s">
        <v>5405</v>
      </c>
      <c r="F807" s="1" t="s">
        <v>5406</v>
      </c>
      <c r="G807" s="1" t="s">
        <v>1941</v>
      </c>
      <c r="H807" s="1">
        <v>55590</v>
      </c>
      <c r="I807" t="s">
        <v>1951</v>
      </c>
    </row>
    <row r="808" spans="1:9" x14ac:dyDescent="0.25">
      <c r="A808" s="1" t="s">
        <v>1578</v>
      </c>
      <c r="B808" s="1" t="s">
        <v>5407</v>
      </c>
      <c r="C808" s="1"/>
      <c r="D808" s="1"/>
      <c r="E808" s="1" t="s">
        <v>5408</v>
      </c>
      <c r="F808" s="1" t="s">
        <v>2199</v>
      </c>
      <c r="G808" s="1" t="s">
        <v>2116</v>
      </c>
      <c r="H808" s="1" t="s">
        <v>2200</v>
      </c>
      <c r="I808" t="s">
        <v>1942</v>
      </c>
    </row>
    <row r="809" spans="1:9" x14ac:dyDescent="0.25">
      <c r="A809" s="1" t="s">
        <v>1580</v>
      </c>
      <c r="B809" s="1" t="s">
        <v>5409</v>
      </c>
      <c r="C809" s="1" t="s">
        <v>5410</v>
      </c>
      <c r="D809" s="1" t="s">
        <v>5411</v>
      </c>
      <c r="E809" s="1" t="s">
        <v>5412</v>
      </c>
      <c r="F809" s="1" t="s">
        <v>3763</v>
      </c>
      <c r="G809" s="1" t="s">
        <v>1949</v>
      </c>
      <c r="H809" s="1" t="s">
        <v>3764</v>
      </c>
      <c r="I809" t="s">
        <v>1951</v>
      </c>
    </row>
    <row r="810" spans="1:9" x14ac:dyDescent="0.25">
      <c r="A810" s="1" t="s">
        <v>5413</v>
      </c>
      <c r="B810" s="1" t="s">
        <v>5414</v>
      </c>
      <c r="C810" s="1" t="s">
        <v>5415</v>
      </c>
      <c r="D810" s="1" t="s">
        <v>5416</v>
      </c>
      <c r="E810" s="1" t="s">
        <v>5417</v>
      </c>
      <c r="F810" s="1" t="s">
        <v>2099</v>
      </c>
      <c r="G810" s="1" t="s">
        <v>1941</v>
      </c>
      <c r="H810" s="1">
        <v>11499</v>
      </c>
      <c r="I810" t="s">
        <v>1942</v>
      </c>
    </row>
    <row r="811" spans="1:9" x14ac:dyDescent="0.25">
      <c r="A811" s="1" t="s">
        <v>1584</v>
      </c>
      <c r="B811" s="1" t="s">
        <v>5418</v>
      </c>
      <c r="C811" s="1"/>
      <c r="D811" s="1" t="s">
        <v>5419</v>
      </c>
      <c r="E811" s="1" t="s">
        <v>5420</v>
      </c>
      <c r="F811" s="1" t="s">
        <v>2448</v>
      </c>
      <c r="G811" s="1" t="s">
        <v>1941</v>
      </c>
      <c r="H811" s="1">
        <v>79934</v>
      </c>
      <c r="I811" t="s">
        <v>1942</v>
      </c>
    </row>
    <row r="812" spans="1:9" x14ac:dyDescent="0.25">
      <c r="A812" s="1" t="s">
        <v>1586</v>
      </c>
      <c r="B812" s="1" t="s">
        <v>5421</v>
      </c>
      <c r="C812" s="1" t="s">
        <v>5422</v>
      </c>
      <c r="D812" s="1" t="s">
        <v>5423</v>
      </c>
      <c r="E812" s="1" t="s">
        <v>5424</v>
      </c>
      <c r="F812" s="1" t="s">
        <v>5425</v>
      </c>
      <c r="G812" s="1" t="s">
        <v>1941</v>
      </c>
      <c r="H812" s="1">
        <v>34643</v>
      </c>
      <c r="I812" t="s">
        <v>1951</v>
      </c>
    </row>
    <row r="813" spans="1:9" x14ac:dyDescent="0.25">
      <c r="A813" s="1" t="s">
        <v>1588</v>
      </c>
      <c r="B813" s="1" t="s">
        <v>5426</v>
      </c>
      <c r="C813" s="1" t="s">
        <v>5427</v>
      </c>
      <c r="D813" s="1" t="s">
        <v>5428</v>
      </c>
      <c r="E813" s="1" t="s">
        <v>5429</v>
      </c>
      <c r="F813" s="1" t="s">
        <v>5430</v>
      </c>
      <c r="G813" s="1" t="s">
        <v>1949</v>
      </c>
      <c r="H813" s="1" t="s">
        <v>2083</v>
      </c>
      <c r="I813" t="s">
        <v>1942</v>
      </c>
    </row>
    <row r="814" spans="1:9" x14ac:dyDescent="0.25">
      <c r="A814" s="1" t="s">
        <v>5431</v>
      </c>
      <c r="B814" s="1" t="s">
        <v>5432</v>
      </c>
      <c r="C814" s="1" t="s">
        <v>5433</v>
      </c>
      <c r="D814" s="1" t="s">
        <v>5434</v>
      </c>
      <c r="E814" s="1" t="s">
        <v>5435</v>
      </c>
      <c r="F814" s="1" t="s">
        <v>5436</v>
      </c>
      <c r="G814" s="1" t="s">
        <v>2116</v>
      </c>
      <c r="H814" s="1" t="s">
        <v>5437</v>
      </c>
      <c r="I814" t="s">
        <v>1942</v>
      </c>
    </row>
    <row r="815" spans="1:9" x14ac:dyDescent="0.25">
      <c r="A815" s="1" t="s">
        <v>1590</v>
      </c>
      <c r="B815" s="1" t="s">
        <v>5438</v>
      </c>
      <c r="C815" s="1" t="s">
        <v>5439</v>
      </c>
      <c r="D815" s="1" t="s">
        <v>5440</v>
      </c>
      <c r="E815" s="1" t="s">
        <v>5441</v>
      </c>
      <c r="F815" s="1" t="s">
        <v>2362</v>
      </c>
      <c r="G815" s="1" t="s">
        <v>1941</v>
      </c>
      <c r="H815" s="1">
        <v>73179</v>
      </c>
      <c r="I815" t="s">
        <v>1942</v>
      </c>
    </row>
    <row r="816" spans="1:9" x14ac:dyDescent="0.25">
      <c r="A816" s="1" t="s">
        <v>1592</v>
      </c>
      <c r="B816" s="1" t="s">
        <v>5442</v>
      </c>
      <c r="C816" s="1" t="s">
        <v>5443</v>
      </c>
      <c r="D816" s="1" t="s">
        <v>5444</v>
      </c>
      <c r="E816" s="1" t="s">
        <v>5445</v>
      </c>
      <c r="F816" s="1" t="s">
        <v>2186</v>
      </c>
      <c r="G816" s="1" t="s">
        <v>1941</v>
      </c>
      <c r="H816" s="1">
        <v>20051</v>
      </c>
      <c r="I816" t="s">
        <v>1951</v>
      </c>
    </row>
    <row r="817" spans="1:9" x14ac:dyDescent="0.25">
      <c r="A817" s="1" t="s">
        <v>1594</v>
      </c>
      <c r="B817" s="1" t="s">
        <v>5446</v>
      </c>
      <c r="C817" s="1" t="s">
        <v>5447</v>
      </c>
      <c r="D817" s="1" t="s">
        <v>5448</v>
      </c>
      <c r="E817" s="1" t="s">
        <v>5449</v>
      </c>
      <c r="F817" s="1" t="s">
        <v>3049</v>
      </c>
      <c r="G817" s="1" t="s">
        <v>1941</v>
      </c>
      <c r="H817" s="1">
        <v>30351</v>
      </c>
      <c r="I817" t="s">
        <v>1951</v>
      </c>
    </row>
    <row r="818" spans="1:9" x14ac:dyDescent="0.25">
      <c r="A818" s="1" t="s">
        <v>1596</v>
      </c>
      <c r="B818" s="1" t="s">
        <v>5450</v>
      </c>
      <c r="C818" s="1" t="s">
        <v>5451</v>
      </c>
      <c r="D818" s="1" t="s">
        <v>5452</v>
      </c>
      <c r="E818" s="1" t="s">
        <v>5453</v>
      </c>
      <c r="F818" s="1" t="s">
        <v>2704</v>
      </c>
      <c r="G818" s="1" t="s">
        <v>1949</v>
      </c>
      <c r="H818" s="1" t="s">
        <v>2705</v>
      </c>
      <c r="I818" t="s">
        <v>1951</v>
      </c>
    </row>
    <row r="819" spans="1:9" x14ac:dyDescent="0.25">
      <c r="A819" s="1" t="s">
        <v>1598</v>
      </c>
      <c r="B819" s="1" t="s">
        <v>5454</v>
      </c>
      <c r="C819" s="1" t="s">
        <v>5455</v>
      </c>
      <c r="D819" s="1"/>
      <c r="E819" s="1" t="s">
        <v>5456</v>
      </c>
      <c r="F819" s="1" t="s">
        <v>2350</v>
      </c>
      <c r="G819" s="1" t="s">
        <v>1941</v>
      </c>
      <c r="H819" s="1">
        <v>14276</v>
      </c>
      <c r="I819" t="s">
        <v>1951</v>
      </c>
    </row>
    <row r="820" spans="1:9" x14ac:dyDescent="0.25">
      <c r="A820" s="1" t="s">
        <v>1582</v>
      </c>
      <c r="B820" s="1" t="s">
        <v>5457</v>
      </c>
      <c r="C820" s="1"/>
      <c r="D820" s="1" t="s">
        <v>5458</v>
      </c>
      <c r="E820" s="1" t="s">
        <v>5459</v>
      </c>
      <c r="F820" s="1" t="s">
        <v>2027</v>
      </c>
      <c r="G820" s="1" t="s">
        <v>1941</v>
      </c>
      <c r="H820" s="1">
        <v>77260</v>
      </c>
      <c r="I820" t="s">
        <v>1951</v>
      </c>
    </row>
    <row r="821" spans="1:9" x14ac:dyDescent="0.25">
      <c r="A821" s="1" t="s">
        <v>1601</v>
      </c>
      <c r="B821" s="1" t="s">
        <v>5460</v>
      </c>
      <c r="C821" s="1" t="s">
        <v>5461</v>
      </c>
      <c r="D821" s="1" t="s">
        <v>5462</v>
      </c>
      <c r="E821" s="1" t="s">
        <v>5463</v>
      </c>
      <c r="F821" s="1" t="s">
        <v>2186</v>
      </c>
      <c r="G821" s="1" t="s">
        <v>1941</v>
      </c>
      <c r="H821" s="1">
        <v>20470</v>
      </c>
      <c r="I821" t="s">
        <v>1942</v>
      </c>
    </row>
    <row r="822" spans="1:9" x14ac:dyDescent="0.25">
      <c r="A822" s="1" t="s">
        <v>1603</v>
      </c>
      <c r="B822" s="1" t="s">
        <v>5464</v>
      </c>
      <c r="C822" s="1" t="s">
        <v>5465</v>
      </c>
      <c r="D822" s="1" t="s">
        <v>5466</v>
      </c>
      <c r="E822" s="1" t="s">
        <v>5467</v>
      </c>
      <c r="F822" s="1" t="s">
        <v>2387</v>
      </c>
      <c r="G822" s="1" t="s">
        <v>1941</v>
      </c>
      <c r="H822" s="1">
        <v>78764</v>
      </c>
      <c r="I822" t="s">
        <v>1942</v>
      </c>
    </row>
    <row r="823" spans="1:9" x14ac:dyDescent="0.25">
      <c r="A823" s="1" t="s">
        <v>1605</v>
      </c>
      <c r="B823" s="1" t="s">
        <v>5468</v>
      </c>
      <c r="C823" s="1" t="s">
        <v>5469</v>
      </c>
      <c r="D823" s="1" t="s">
        <v>5470</v>
      </c>
      <c r="E823" s="1" t="s">
        <v>5471</v>
      </c>
      <c r="F823" s="1" t="s">
        <v>2835</v>
      </c>
      <c r="G823" s="1" t="s">
        <v>1941</v>
      </c>
      <c r="H823" s="1">
        <v>85205</v>
      </c>
      <c r="I823" t="s">
        <v>1951</v>
      </c>
    </row>
    <row r="824" spans="1:9" x14ac:dyDescent="0.25">
      <c r="A824" s="1" t="s">
        <v>1607</v>
      </c>
      <c r="B824" s="1" t="s">
        <v>5472</v>
      </c>
      <c r="C824" s="1" t="s">
        <v>5473</v>
      </c>
      <c r="D824" s="1" t="s">
        <v>5474</v>
      </c>
      <c r="E824" s="1" t="s">
        <v>5475</v>
      </c>
      <c r="F824" s="1" t="s">
        <v>5476</v>
      </c>
      <c r="G824" s="1" t="s">
        <v>1941</v>
      </c>
      <c r="H824" s="1">
        <v>31416</v>
      </c>
      <c r="I824" t="s">
        <v>1951</v>
      </c>
    </row>
    <row r="825" spans="1:9" x14ac:dyDescent="0.25">
      <c r="A825" s="1" t="s">
        <v>1609</v>
      </c>
      <c r="B825" s="1" t="s">
        <v>5477</v>
      </c>
      <c r="C825" s="1" t="s">
        <v>5478</v>
      </c>
      <c r="D825" s="1" t="s">
        <v>5479</v>
      </c>
      <c r="E825" s="1" t="s">
        <v>5480</v>
      </c>
      <c r="F825" s="1" t="s">
        <v>5481</v>
      </c>
      <c r="G825" s="1" t="s">
        <v>1941</v>
      </c>
      <c r="H825" s="1">
        <v>87140</v>
      </c>
      <c r="I825" t="s">
        <v>1942</v>
      </c>
    </row>
    <row r="826" spans="1:9" x14ac:dyDescent="0.25">
      <c r="A826" s="1" t="s">
        <v>1611</v>
      </c>
      <c r="B826" s="1" t="s">
        <v>5482</v>
      </c>
      <c r="C826" s="1" t="s">
        <v>5483</v>
      </c>
      <c r="D826" s="1"/>
      <c r="E826" s="1" t="s">
        <v>5484</v>
      </c>
      <c r="F826" s="1" t="s">
        <v>2300</v>
      </c>
      <c r="G826" s="1" t="s">
        <v>1941</v>
      </c>
      <c r="H826" s="1">
        <v>28299</v>
      </c>
      <c r="I826" t="s">
        <v>1942</v>
      </c>
    </row>
    <row r="827" spans="1:9" x14ac:dyDescent="0.25">
      <c r="A827" s="1" t="s">
        <v>5485</v>
      </c>
      <c r="B827" s="1" t="s">
        <v>5486</v>
      </c>
      <c r="C827" s="1" t="s">
        <v>5487</v>
      </c>
      <c r="D827" s="1" t="s">
        <v>5488</v>
      </c>
      <c r="E827" s="1" t="s">
        <v>5489</v>
      </c>
      <c r="F827" s="1" t="s">
        <v>3785</v>
      </c>
      <c r="G827" s="1" t="s">
        <v>1941</v>
      </c>
      <c r="H827" s="1">
        <v>92191</v>
      </c>
      <c r="I827" t="s">
        <v>1942</v>
      </c>
    </row>
    <row r="828" spans="1:9" x14ac:dyDescent="0.25">
      <c r="A828" s="1" t="s">
        <v>1615</v>
      </c>
      <c r="B828" s="1" t="s">
        <v>5490</v>
      </c>
      <c r="C828" s="1" t="s">
        <v>5491</v>
      </c>
      <c r="D828" s="1" t="s">
        <v>5492</v>
      </c>
      <c r="E828" s="1" t="s">
        <v>5493</v>
      </c>
      <c r="F828" s="1" t="s">
        <v>2225</v>
      </c>
      <c r="G828" s="1" t="s">
        <v>1941</v>
      </c>
      <c r="H828" s="1">
        <v>32575</v>
      </c>
      <c r="I828" t="s">
        <v>1942</v>
      </c>
    </row>
    <row r="829" spans="1:9" x14ac:dyDescent="0.25">
      <c r="A829" s="1" t="s">
        <v>1617</v>
      </c>
      <c r="B829" s="1" t="s">
        <v>5494</v>
      </c>
      <c r="C829" s="1" t="s">
        <v>5495</v>
      </c>
      <c r="D829" s="1" t="s">
        <v>5496</v>
      </c>
      <c r="E829" s="1" t="s">
        <v>5497</v>
      </c>
      <c r="F829" s="1" t="s">
        <v>2186</v>
      </c>
      <c r="G829" s="1" t="s">
        <v>1941</v>
      </c>
      <c r="H829" s="1">
        <v>20470</v>
      </c>
      <c r="I829" t="s">
        <v>1951</v>
      </c>
    </row>
    <row r="830" spans="1:9" x14ac:dyDescent="0.25">
      <c r="A830" s="1" t="s">
        <v>1619</v>
      </c>
      <c r="B830" s="1" t="s">
        <v>5498</v>
      </c>
      <c r="C830" s="1" t="s">
        <v>5499</v>
      </c>
      <c r="D830" s="1" t="s">
        <v>5500</v>
      </c>
      <c r="E830" s="1" t="s">
        <v>5501</v>
      </c>
      <c r="F830" s="1" t="s">
        <v>5502</v>
      </c>
      <c r="G830" s="1" t="s">
        <v>1941</v>
      </c>
      <c r="H830" s="1">
        <v>34985</v>
      </c>
      <c r="I830" t="s">
        <v>1942</v>
      </c>
    </row>
    <row r="831" spans="1:9" x14ac:dyDescent="0.25">
      <c r="A831" s="1" t="s">
        <v>1621</v>
      </c>
      <c r="B831" s="1" t="s">
        <v>5503</v>
      </c>
      <c r="C831" s="1" t="s">
        <v>5504</v>
      </c>
      <c r="D831" s="1" t="s">
        <v>5505</v>
      </c>
      <c r="E831" s="1" t="s">
        <v>5506</v>
      </c>
      <c r="F831" s="1" t="s">
        <v>2481</v>
      </c>
      <c r="G831" s="1" t="s">
        <v>1941</v>
      </c>
      <c r="H831" s="1">
        <v>25705</v>
      </c>
      <c r="I831" t="s">
        <v>1951</v>
      </c>
    </row>
    <row r="832" spans="1:9" x14ac:dyDescent="0.25">
      <c r="A832" s="1" t="s">
        <v>1623</v>
      </c>
      <c r="B832" s="1" t="s">
        <v>5507</v>
      </c>
      <c r="C832" s="1" t="s">
        <v>5508</v>
      </c>
      <c r="D832" s="1" t="s">
        <v>5509</v>
      </c>
      <c r="E832" s="1" t="s">
        <v>5510</v>
      </c>
      <c r="F832" s="1" t="s">
        <v>2017</v>
      </c>
      <c r="G832" s="1" t="s">
        <v>1941</v>
      </c>
      <c r="H832" s="1">
        <v>19172</v>
      </c>
      <c r="I832" t="s">
        <v>1951</v>
      </c>
    </row>
    <row r="833" spans="1:9" x14ac:dyDescent="0.25">
      <c r="A833" s="1" t="s">
        <v>1613</v>
      </c>
      <c r="B833" s="1" t="s">
        <v>5511</v>
      </c>
      <c r="C833" s="1" t="s">
        <v>5512</v>
      </c>
      <c r="D833" s="1" t="s">
        <v>5513</v>
      </c>
      <c r="E833" s="1" t="s">
        <v>5514</v>
      </c>
      <c r="F833" s="1" t="s">
        <v>2362</v>
      </c>
      <c r="G833" s="1" t="s">
        <v>1941</v>
      </c>
      <c r="H833" s="1">
        <v>73167</v>
      </c>
      <c r="I833" t="s">
        <v>1942</v>
      </c>
    </row>
    <row r="834" spans="1:9" x14ac:dyDescent="0.25">
      <c r="A834" s="1" t="s">
        <v>1625</v>
      </c>
      <c r="B834" s="1" t="s">
        <v>5515</v>
      </c>
      <c r="C834" s="1" t="s">
        <v>5516</v>
      </c>
      <c r="D834" s="1" t="s">
        <v>5517</v>
      </c>
      <c r="E834" s="1" t="s">
        <v>5518</v>
      </c>
      <c r="F834" s="1" t="s">
        <v>2247</v>
      </c>
      <c r="G834" s="1" t="s">
        <v>1941</v>
      </c>
      <c r="H834" s="1">
        <v>34114</v>
      </c>
      <c r="I834" t="s">
        <v>1951</v>
      </c>
    </row>
    <row r="835" spans="1:9" x14ac:dyDescent="0.25">
      <c r="A835" s="1" t="s">
        <v>1627</v>
      </c>
      <c r="B835" s="1" t="s">
        <v>5519</v>
      </c>
      <c r="C835" s="1" t="s">
        <v>5520</v>
      </c>
      <c r="D835" s="1" t="s">
        <v>5521</v>
      </c>
      <c r="E835" s="1" t="s">
        <v>5522</v>
      </c>
      <c r="F835" s="1" t="s">
        <v>2266</v>
      </c>
      <c r="G835" s="1" t="s">
        <v>1941</v>
      </c>
      <c r="H835" s="1">
        <v>76105</v>
      </c>
      <c r="I835" t="s">
        <v>1942</v>
      </c>
    </row>
    <row r="836" spans="1:9" x14ac:dyDescent="0.25">
      <c r="A836" s="1" t="s">
        <v>1629</v>
      </c>
      <c r="B836" s="1" t="s">
        <v>5523</v>
      </c>
      <c r="C836" s="1" t="s">
        <v>5524</v>
      </c>
      <c r="D836" s="1" t="s">
        <v>5525</v>
      </c>
      <c r="E836" s="1" t="s">
        <v>5526</v>
      </c>
      <c r="F836" s="1" t="s">
        <v>5527</v>
      </c>
      <c r="G836" s="1" t="s">
        <v>1941</v>
      </c>
      <c r="H836" s="1">
        <v>68117</v>
      </c>
      <c r="I836" t="s">
        <v>1951</v>
      </c>
    </row>
    <row r="837" spans="1:9" x14ac:dyDescent="0.25">
      <c r="A837" s="1" t="s">
        <v>1631</v>
      </c>
      <c r="B837" s="1" t="s">
        <v>5528</v>
      </c>
      <c r="C837" s="1" t="s">
        <v>5529</v>
      </c>
      <c r="D837" s="1"/>
      <c r="E837" s="1" t="s">
        <v>5530</v>
      </c>
      <c r="F837" s="1" t="s">
        <v>2140</v>
      </c>
      <c r="G837" s="1" t="s">
        <v>1941</v>
      </c>
      <c r="H837" s="1">
        <v>85732</v>
      </c>
      <c r="I837" t="s">
        <v>1942</v>
      </c>
    </row>
    <row r="838" spans="1:9" x14ac:dyDescent="0.25">
      <c r="A838" s="1" t="s">
        <v>1633</v>
      </c>
      <c r="B838" s="1" t="s">
        <v>5531</v>
      </c>
      <c r="C838" s="1" t="s">
        <v>5532</v>
      </c>
      <c r="D838" s="1" t="s">
        <v>5533</v>
      </c>
      <c r="E838" s="1" t="s">
        <v>5534</v>
      </c>
      <c r="F838" s="1" t="s">
        <v>2748</v>
      </c>
      <c r="G838" s="1" t="s">
        <v>1941</v>
      </c>
      <c r="H838" s="1">
        <v>89436</v>
      </c>
      <c r="I838" t="s">
        <v>1951</v>
      </c>
    </row>
    <row r="839" spans="1:9" x14ac:dyDescent="0.25">
      <c r="A839" s="1" t="s">
        <v>5535</v>
      </c>
      <c r="B839" s="1" t="s">
        <v>5536</v>
      </c>
      <c r="C839" s="1" t="s">
        <v>5537</v>
      </c>
      <c r="D839" s="1" t="s">
        <v>5538</v>
      </c>
      <c r="E839" s="1" t="s">
        <v>5539</v>
      </c>
      <c r="F839" s="1" t="s">
        <v>4401</v>
      </c>
      <c r="G839" s="1" t="s">
        <v>1941</v>
      </c>
      <c r="H839" s="1">
        <v>32835</v>
      </c>
      <c r="I839" t="s">
        <v>1942</v>
      </c>
    </row>
    <row r="840" spans="1:9" x14ac:dyDescent="0.25">
      <c r="A840" s="1" t="s">
        <v>1636</v>
      </c>
      <c r="B840" s="1" t="s">
        <v>5540</v>
      </c>
      <c r="C840" s="1" t="s">
        <v>5541</v>
      </c>
      <c r="D840" s="1" t="s">
        <v>5542</v>
      </c>
      <c r="E840" s="1" t="s">
        <v>5543</v>
      </c>
      <c r="F840" s="1" t="s">
        <v>2186</v>
      </c>
      <c r="G840" s="1" t="s">
        <v>1941</v>
      </c>
      <c r="H840" s="1">
        <v>20067</v>
      </c>
      <c r="I840" t="s">
        <v>1951</v>
      </c>
    </row>
    <row r="841" spans="1:9" x14ac:dyDescent="0.25">
      <c r="A841" s="1" t="s">
        <v>1638</v>
      </c>
      <c r="B841" s="1" t="s">
        <v>5544</v>
      </c>
      <c r="C841" s="1" t="s">
        <v>5545</v>
      </c>
      <c r="D841" s="1" t="s">
        <v>5546</v>
      </c>
      <c r="E841" s="1" t="s">
        <v>5547</v>
      </c>
      <c r="F841" s="1" t="s">
        <v>5548</v>
      </c>
      <c r="G841" s="1" t="s">
        <v>1941</v>
      </c>
      <c r="H841" s="1">
        <v>93907</v>
      </c>
      <c r="I841" t="s">
        <v>1951</v>
      </c>
    </row>
    <row r="842" spans="1:9" x14ac:dyDescent="0.25">
      <c r="A842" s="1" t="s">
        <v>1640</v>
      </c>
      <c r="B842" s="1" t="s">
        <v>5549</v>
      </c>
      <c r="C842" s="1" t="s">
        <v>5550</v>
      </c>
      <c r="D842" s="1" t="s">
        <v>5551</v>
      </c>
      <c r="E842" s="1" t="s">
        <v>5552</v>
      </c>
      <c r="F842" s="1" t="s">
        <v>2191</v>
      </c>
      <c r="G842" s="1" t="s">
        <v>1941</v>
      </c>
      <c r="H842" s="1">
        <v>33345</v>
      </c>
      <c r="I842" t="s">
        <v>1942</v>
      </c>
    </row>
    <row r="843" spans="1:9" x14ac:dyDescent="0.25">
      <c r="A843" s="1" t="s">
        <v>1642</v>
      </c>
      <c r="B843" s="1" t="s">
        <v>5553</v>
      </c>
      <c r="C843" s="1" t="s">
        <v>5554</v>
      </c>
      <c r="D843" s="1"/>
      <c r="E843" s="1" t="s">
        <v>5555</v>
      </c>
      <c r="F843" s="1" t="s">
        <v>2448</v>
      </c>
      <c r="G843" s="1" t="s">
        <v>1941</v>
      </c>
      <c r="H843" s="1">
        <v>88553</v>
      </c>
      <c r="I843" t="s">
        <v>1951</v>
      </c>
    </row>
    <row r="844" spans="1:9" x14ac:dyDescent="0.25">
      <c r="A844" s="1" t="s">
        <v>5556</v>
      </c>
      <c r="B844" s="1" t="s">
        <v>5557</v>
      </c>
      <c r="C844" s="1" t="s">
        <v>5558</v>
      </c>
      <c r="D844" s="1"/>
      <c r="E844" s="1" t="s">
        <v>5559</v>
      </c>
      <c r="F844" s="1" t="s">
        <v>5560</v>
      </c>
      <c r="G844" s="1" t="s">
        <v>1941</v>
      </c>
      <c r="H844" s="1">
        <v>91210</v>
      </c>
      <c r="I844" t="s">
        <v>1942</v>
      </c>
    </row>
    <row r="845" spans="1:9" x14ac:dyDescent="0.25">
      <c r="A845" s="1" t="s">
        <v>1645</v>
      </c>
      <c r="B845" s="1" t="s">
        <v>5561</v>
      </c>
      <c r="C845" s="1" t="s">
        <v>5562</v>
      </c>
      <c r="D845" s="1" t="s">
        <v>5563</v>
      </c>
      <c r="E845" s="1" t="s">
        <v>5564</v>
      </c>
      <c r="F845" s="1" t="s">
        <v>2699</v>
      </c>
      <c r="G845" s="1" t="s">
        <v>1941</v>
      </c>
      <c r="H845" s="1">
        <v>22313</v>
      </c>
      <c r="I845" t="s">
        <v>1942</v>
      </c>
    </row>
    <row r="846" spans="1:9" x14ac:dyDescent="0.25">
      <c r="A846" s="1" t="s">
        <v>1647</v>
      </c>
      <c r="B846" s="1" t="s">
        <v>5565</v>
      </c>
      <c r="C846" s="1" t="s">
        <v>5566</v>
      </c>
      <c r="D846" s="1" t="s">
        <v>5567</v>
      </c>
      <c r="E846" s="1" t="s">
        <v>5568</v>
      </c>
      <c r="F846" s="1" t="s">
        <v>3316</v>
      </c>
      <c r="G846" s="1" t="s">
        <v>1941</v>
      </c>
      <c r="H846" s="1">
        <v>21290</v>
      </c>
      <c r="I846" t="s">
        <v>1942</v>
      </c>
    </row>
    <row r="847" spans="1:9" x14ac:dyDescent="0.25">
      <c r="A847" s="1" t="s">
        <v>1649</v>
      </c>
      <c r="B847" s="1" t="s">
        <v>5569</v>
      </c>
      <c r="C847" s="1" t="s">
        <v>5570</v>
      </c>
      <c r="D847" s="1"/>
      <c r="E847" s="1" t="s">
        <v>5571</v>
      </c>
      <c r="F847" s="1" t="s">
        <v>2555</v>
      </c>
      <c r="G847" s="1" t="s">
        <v>1941</v>
      </c>
      <c r="H847" s="1">
        <v>47732</v>
      </c>
      <c r="I847" t="s">
        <v>1951</v>
      </c>
    </row>
    <row r="848" spans="1:9" x14ac:dyDescent="0.25">
      <c r="A848" s="1" t="s">
        <v>1651</v>
      </c>
      <c r="B848" s="1" t="s">
        <v>5572</v>
      </c>
      <c r="C848" s="1"/>
      <c r="D848" s="1" t="s">
        <v>5573</v>
      </c>
      <c r="E848" s="1" t="s">
        <v>5574</v>
      </c>
      <c r="F848" s="1" t="s">
        <v>3682</v>
      </c>
      <c r="G848" s="1" t="s">
        <v>1941</v>
      </c>
      <c r="H848" s="1">
        <v>30045</v>
      </c>
      <c r="I848" t="s">
        <v>1942</v>
      </c>
    </row>
    <row r="849" spans="1:9" x14ac:dyDescent="0.25">
      <c r="A849" s="1" t="s">
        <v>1653</v>
      </c>
      <c r="B849" s="1" t="s">
        <v>5575</v>
      </c>
      <c r="C849" s="1" t="s">
        <v>5576</v>
      </c>
      <c r="D849" s="1"/>
      <c r="E849" s="1" t="s">
        <v>5577</v>
      </c>
      <c r="F849" s="1" t="s">
        <v>5578</v>
      </c>
      <c r="G849" s="1" t="s">
        <v>1941</v>
      </c>
      <c r="H849" s="1">
        <v>36670</v>
      </c>
      <c r="I849" t="s">
        <v>1942</v>
      </c>
    </row>
    <row r="850" spans="1:9" x14ac:dyDescent="0.25">
      <c r="A850" s="1" t="s">
        <v>1655</v>
      </c>
      <c r="B850" s="1" t="s">
        <v>5579</v>
      </c>
      <c r="C850" s="1"/>
      <c r="D850" s="1" t="s">
        <v>5580</v>
      </c>
      <c r="E850" s="1" t="s">
        <v>5581</v>
      </c>
      <c r="F850" s="1" t="s">
        <v>2320</v>
      </c>
      <c r="G850" s="1" t="s">
        <v>1941</v>
      </c>
      <c r="H850" s="1">
        <v>79705</v>
      </c>
      <c r="I850" t="s">
        <v>1951</v>
      </c>
    </row>
    <row r="851" spans="1:9" x14ac:dyDescent="0.25">
      <c r="A851" s="1" t="s">
        <v>1657</v>
      </c>
      <c r="B851" s="1" t="s">
        <v>5582</v>
      </c>
      <c r="C851" s="1" t="s">
        <v>5583</v>
      </c>
      <c r="D851" s="1" t="s">
        <v>5584</v>
      </c>
      <c r="E851" s="1" t="s">
        <v>5585</v>
      </c>
      <c r="F851" s="1" t="s">
        <v>5586</v>
      </c>
      <c r="G851" s="1" t="s">
        <v>1941</v>
      </c>
      <c r="H851" s="1">
        <v>33023</v>
      </c>
      <c r="I851" t="s">
        <v>1942</v>
      </c>
    </row>
    <row r="852" spans="1:9" x14ac:dyDescent="0.25">
      <c r="A852" s="1" t="s">
        <v>5587</v>
      </c>
      <c r="B852" s="1" t="s">
        <v>5588</v>
      </c>
      <c r="C852" s="1" t="s">
        <v>5589</v>
      </c>
      <c r="D852" s="1" t="s">
        <v>5590</v>
      </c>
      <c r="E852" s="1" t="s">
        <v>5591</v>
      </c>
      <c r="F852" s="1" t="s">
        <v>3510</v>
      </c>
      <c r="G852" s="1" t="s">
        <v>1941</v>
      </c>
      <c r="H852" s="1">
        <v>66611</v>
      </c>
      <c r="I852" t="s">
        <v>1942</v>
      </c>
    </row>
    <row r="853" spans="1:9" x14ac:dyDescent="0.25">
      <c r="A853" s="1" t="s">
        <v>1659</v>
      </c>
      <c r="B853" s="1" t="s">
        <v>5592</v>
      </c>
      <c r="C853" s="1" t="s">
        <v>5593</v>
      </c>
      <c r="D853" s="1" t="s">
        <v>5594</v>
      </c>
      <c r="E853" s="1" t="s">
        <v>5595</v>
      </c>
      <c r="F853" s="1" t="s">
        <v>3755</v>
      </c>
      <c r="G853" s="1" t="s">
        <v>1941</v>
      </c>
      <c r="H853" s="1">
        <v>95973</v>
      </c>
      <c r="I853" t="s">
        <v>1942</v>
      </c>
    </row>
    <row r="854" spans="1:9" x14ac:dyDescent="0.25">
      <c r="A854" s="1" t="s">
        <v>1661</v>
      </c>
      <c r="B854" s="1" t="s">
        <v>5596</v>
      </c>
      <c r="C854" s="1" t="s">
        <v>5597</v>
      </c>
      <c r="D854" s="1"/>
      <c r="E854" s="1" t="s">
        <v>5598</v>
      </c>
      <c r="F854" s="1" t="s">
        <v>2387</v>
      </c>
      <c r="G854" s="1" t="s">
        <v>1941</v>
      </c>
      <c r="H854" s="1">
        <v>78737</v>
      </c>
      <c r="I854" t="s">
        <v>1942</v>
      </c>
    </row>
    <row r="855" spans="1:9" x14ac:dyDescent="0.25">
      <c r="A855" s="1" t="s">
        <v>1663</v>
      </c>
      <c r="B855" s="1" t="s">
        <v>5599</v>
      </c>
      <c r="C855" s="1" t="s">
        <v>5600</v>
      </c>
      <c r="D855" s="1"/>
      <c r="E855" s="1" t="s">
        <v>5601</v>
      </c>
      <c r="F855" s="1" t="s">
        <v>2448</v>
      </c>
      <c r="G855" s="1" t="s">
        <v>1941</v>
      </c>
      <c r="H855" s="1">
        <v>88546</v>
      </c>
      <c r="I855" t="s">
        <v>1951</v>
      </c>
    </row>
    <row r="856" spans="1:9" x14ac:dyDescent="0.25">
      <c r="A856" s="1" t="s">
        <v>1665</v>
      </c>
      <c r="B856" s="1" t="s">
        <v>5602</v>
      </c>
      <c r="C856" s="1" t="s">
        <v>5603</v>
      </c>
      <c r="D856" s="1" t="s">
        <v>5604</v>
      </c>
      <c r="E856" s="1" t="s">
        <v>5605</v>
      </c>
      <c r="F856" s="1" t="s">
        <v>2122</v>
      </c>
      <c r="G856" s="1" t="s">
        <v>1941</v>
      </c>
      <c r="H856" s="1">
        <v>25326</v>
      </c>
      <c r="I856" t="s">
        <v>1942</v>
      </c>
    </row>
    <row r="857" spans="1:9" x14ac:dyDescent="0.25">
      <c r="A857" s="1" t="s">
        <v>1667</v>
      </c>
      <c r="B857" s="1" t="s">
        <v>5606</v>
      </c>
      <c r="C857" s="1" t="s">
        <v>5607</v>
      </c>
      <c r="D857" s="1" t="s">
        <v>5608</v>
      </c>
      <c r="E857" s="1" t="s">
        <v>5609</v>
      </c>
      <c r="F857" s="1" t="s">
        <v>4886</v>
      </c>
      <c r="G857" s="1" t="s">
        <v>1941</v>
      </c>
      <c r="H857" s="1">
        <v>18105</v>
      </c>
      <c r="I857" t="s">
        <v>1951</v>
      </c>
    </row>
    <row r="858" spans="1:9" x14ac:dyDescent="0.25">
      <c r="A858" s="1" t="s">
        <v>5610</v>
      </c>
      <c r="B858" s="1" t="s">
        <v>5611</v>
      </c>
      <c r="C858" s="1" t="s">
        <v>5612</v>
      </c>
      <c r="D858" s="1" t="s">
        <v>5613</v>
      </c>
      <c r="E858" s="1" t="s">
        <v>5614</v>
      </c>
      <c r="F858" s="1" t="s">
        <v>4485</v>
      </c>
      <c r="G858" s="1" t="s">
        <v>2116</v>
      </c>
      <c r="H858" s="1" t="s">
        <v>5615</v>
      </c>
      <c r="I858" t="s">
        <v>1942</v>
      </c>
    </row>
    <row r="859" spans="1:9" x14ac:dyDescent="0.25">
      <c r="A859" s="1" t="s">
        <v>1670</v>
      </c>
      <c r="B859" s="1" t="s">
        <v>5616</v>
      </c>
      <c r="C859" s="1" t="s">
        <v>5617</v>
      </c>
      <c r="D859" s="1" t="s">
        <v>5618</v>
      </c>
      <c r="E859" s="1" t="s">
        <v>5619</v>
      </c>
      <c r="F859" s="1" t="s">
        <v>5425</v>
      </c>
      <c r="G859" s="1" t="s">
        <v>1941</v>
      </c>
      <c r="H859" s="1">
        <v>34643</v>
      </c>
      <c r="I859" t="s">
        <v>1951</v>
      </c>
    </row>
    <row r="860" spans="1:9" x14ac:dyDescent="0.25">
      <c r="A860" s="1" t="s">
        <v>1672</v>
      </c>
      <c r="B860" s="1" t="s">
        <v>5620</v>
      </c>
      <c r="C860" s="1" t="s">
        <v>5621</v>
      </c>
      <c r="D860" s="1" t="s">
        <v>5622</v>
      </c>
      <c r="E860" s="1" t="s">
        <v>5623</v>
      </c>
      <c r="F860" s="1" t="s">
        <v>2550</v>
      </c>
      <c r="G860" s="1" t="s">
        <v>1941</v>
      </c>
      <c r="H860" s="1">
        <v>58122</v>
      </c>
      <c r="I860" t="s">
        <v>1951</v>
      </c>
    </row>
    <row r="861" spans="1:9" x14ac:dyDescent="0.25">
      <c r="A861" s="1" t="s">
        <v>1674</v>
      </c>
      <c r="B861" s="1" t="s">
        <v>5624</v>
      </c>
      <c r="C861" s="1" t="s">
        <v>5625</v>
      </c>
      <c r="D861" s="1" t="s">
        <v>5626</v>
      </c>
      <c r="E861" s="1" t="s">
        <v>5627</v>
      </c>
      <c r="F861" s="1" t="s">
        <v>5028</v>
      </c>
      <c r="G861" s="1" t="s">
        <v>1941</v>
      </c>
      <c r="H861" s="1">
        <v>72905</v>
      </c>
      <c r="I861" t="s">
        <v>1951</v>
      </c>
    </row>
    <row r="862" spans="1:9" x14ac:dyDescent="0.25">
      <c r="A862" s="1" t="s">
        <v>1676</v>
      </c>
      <c r="B862" s="1" t="s">
        <v>5628</v>
      </c>
      <c r="C862" s="1"/>
      <c r="D862" s="1" t="s">
        <v>5629</v>
      </c>
      <c r="E862" s="1" t="s">
        <v>5630</v>
      </c>
      <c r="F862" s="1" t="s">
        <v>4237</v>
      </c>
      <c r="G862" s="1" t="s">
        <v>1941</v>
      </c>
      <c r="H862" s="1">
        <v>33811</v>
      </c>
      <c r="I862" t="s">
        <v>1951</v>
      </c>
    </row>
    <row r="863" spans="1:9" x14ac:dyDescent="0.25">
      <c r="A863" s="1" t="s">
        <v>1678</v>
      </c>
      <c r="B863" s="1" t="s">
        <v>5631</v>
      </c>
      <c r="C863" s="1" t="s">
        <v>5632</v>
      </c>
      <c r="D863" s="1" t="s">
        <v>5633</v>
      </c>
      <c r="E863" s="1" t="s">
        <v>5634</v>
      </c>
      <c r="F863" s="1" t="s">
        <v>3412</v>
      </c>
      <c r="G863" s="1" t="s">
        <v>1941</v>
      </c>
      <c r="H863" s="1">
        <v>37924</v>
      </c>
      <c r="I863" t="s">
        <v>1942</v>
      </c>
    </row>
    <row r="864" spans="1:9" x14ac:dyDescent="0.25">
      <c r="A864" s="1" t="s">
        <v>1680</v>
      </c>
      <c r="B864" s="1" t="s">
        <v>5635</v>
      </c>
      <c r="C864" s="1" t="s">
        <v>5636</v>
      </c>
      <c r="D864" s="1" t="s">
        <v>5637</v>
      </c>
      <c r="E864" s="1" t="s">
        <v>5638</v>
      </c>
      <c r="F864" s="1" t="s">
        <v>1986</v>
      </c>
      <c r="G864" s="1" t="s">
        <v>1941</v>
      </c>
      <c r="H864" s="1">
        <v>90030</v>
      </c>
      <c r="I864" t="s">
        <v>1942</v>
      </c>
    </row>
    <row r="865" spans="1:9" x14ac:dyDescent="0.25">
      <c r="A865" s="1" t="s">
        <v>1682</v>
      </c>
      <c r="B865" s="1" t="s">
        <v>5639</v>
      </c>
      <c r="C865" s="1" t="s">
        <v>5640</v>
      </c>
      <c r="D865" s="1" t="s">
        <v>5641</v>
      </c>
      <c r="E865" s="1" t="s">
        <v>5642</v>
      </c>
      <c r="F865" s="1" t="s">
        <v>3581</v>
      </c>
      <c r="G865" s="1" t="s">
        <v>1941</v>
      </c>
      <c r="H865" s="1">
        <v>33169</v>
      </c>
      <c r="I865" t="s">
        <v>1942</v>
      </c>
    </row>
    <row r="866" spans="1:9" x14ac:dyDescent="0.25">
      <c r="A866" s="1" t="s">
        <v>1684</v>
      </c>
      <c r="B866" s="1" t="s">
        <v>5643</v>
      </c>
      <c r="C866" s="1" t="s">
        <v>5644</v>
      </c>
      <c r="D866" s="1" t="s">
        <v>5645</v>
      </c>
      <c r="E866" s="1" t="s">
        <v>5646</v>
      </c>
      <c r="F866" s="1" t="s">
        <v>5162</v>
      </c>
      <c r="G866" s="1" t="s">
        <v>1949</v>
      </c>
      <c r="H866" s="1" t="s">
        <v>5163</v>
      </c>
      <c r="I866" t="s">
        <v>1951</v>
      </c>
    </row>
    <row r="867" spans="1:9" x14ac:dyDescent="0.25">
      <c r="A867" s="1" t="s">
        <v>5647</v>
      </c>
      <c r="B867" s="1" t="s">
        <v>5648</v>
      </c>
      <c r="C867" s="1"/>
      <c r="D867" s="1" t="s">
        <v>5649</v>
      </c>
      <c r="E867" s="1" t="s">
        <v>5650</v>
      </c>
      <c r="F867" s="1" t="s">
        <v>2252</v>
      </c>
      <c r="G867" s="1" t="s">
        <v>1941</v>
      </c>
      <c r="H867" s="1">
        <v>60604</v>
      </c>
      <c r="I867" t="s">
        <v>1942</v>
      </c>
    </row>
    <row r="868" spans="1:9" x14ac:dyDescent="0.25">
      <c r="A868" s="1" t="s">
        <v>1688</v>
      </c>
      <c r="B868" s="1" t="s">
        <v>5651</v>
      </c>
      <c r="C868" s="1" t="s">
        <v>5652</v>
      </c>
      <c r="D868" s="1" t="s">
        <v>5653</v>
      </c>
      <c r="E868" s="1" t="s">
        <v>5654</v>
      </c>
      <c r="F868" s="1" t="s">
        <v>5655</v>
      </c>
      <c r="G868" s="1" t="s">
        <v>1949</v>
      </c>
      <c r="H868" s="1" t="s">
        <v>2397</v>
      </c>
      <c r="I868" t="s">
        <v>1951</v>
      </c>
    </row>
    <row r="869" spans="1:9" x14ac:dyDescent="0.25">
      <c r="A869" s="1" t="s">
        <v>1690</v>
      </c>
      <c r="B869" s="1" t="s">
        <v>5656</v>
      </c>
      <c r="C869" s="1" t="s">
        <v>5657</v>
      </c>
      <c r="D869" s="1"/>
      <c r="E869" s="1" t="s">
        <v>5658</v>
      </c>
      <c r="F869" s="1" t="s">
        <v>5659</v>
      </c>
      <c r="G869" s="1" t="s">
        <v>1949</v>
      </c>
      <c r="H869" s="1" t="s">
        <v>5660</v>
      </c>
      <c r="I869" t="s">
        <v>1942</v>
      </c>
    </row>
    <row r="870" spans="1:9" x14ac:dyDescent="0.25">
      <c r="A870" s="1" t="s">
        <v>1692</v>
      </c>
      <c r="B870" s="1" t="s">
        <v>5661</v>
      </c>
      <c r="C870" s="1" t="s">
        <v>5662</v>
      </c>
      <c r="D870" s="1" t="s">
        <v>5663</v>
      </c>
      <c r="E870" s="1" t="s">
        <v>5664</v>
      </c>
      <c r="F870" s="1" t="s">
        <v>2861</v>
      </c>
      <c r="G870" s="1" t="s">
        <v>1941</v>
      </c>
      <c r="H870" s="1">
        <v>33064</v>
      </c>
      <c r="I870" t="s">
        <v>1942</v>
      </c>
    </row>
    <row r="871" spans="1:9" x14ac:dyDescent="0.25">
      <c r="A871" s="1" t="s">
        <v>1694</v>
      </c>
      <c r="B871" s="1" t="s">
        <v>5665</v>
      </c>
      <c r="C871" s="1"/>
      <c r="D871" s="1" t="s">
        <v>5666</v>
      </c>
      <c r="E871" s="1" t="s">
        <v>5667</v>
      </c>
      <c r="F871" s="1" t="s">
        <v>2999</v>
      </c>
      <c r="G871" s="1" t="s">
        <v>1941</v>
      </c>
      <c r="H871" s="1">
        <v>94297</v>
      </c>
      <c r="I871" t="s">
        <v>1942</v>
      </c>
    </row>
    <row r="872" spans="1:9" x14ac:dyDescent="0.25">
      <c r="A872" s="1" t="s">
        <v>1696</v>
      </c>
      <c r="B872" s="1" t="s">
        <v>5668</v>
      </c>
      <c r="C872" s="1" t="s">
        <v>5669</v>
      </c>
      <c r="D872" s="1" t="s">
        <v>5670</v>
      </c>
      <c r="E872" s="1" t="s">
        <v>5671</v>
      </c>
      <c r="F872" s="1" t="s">
        <v>2082</v>
      </c>
      <c r="G872" s="1" t="s">
        <v>1949</v>
      </c>
      <c r="H872" s="1" t="s">
        <v>2083</v>
      </c>
      <c r="I872" t="s">
        <v>1942</v>
      </c>
    </row>
    <row r="873" spans="1:9" x14ac:dyDescent="0.25">
      <c r="A873" s="1" t="s">
        <v>1698</v>
      </c>
      <c r="B873" s="1" t="s">
        <v>5672</v>
      </c>
      <c r="C873" s="1" t="s">
        <v>5673</v>
      </c>
      <c r="D873" s="1" t="s">
        <v>5674</v>
      </c>
      <c r="E873" s="1" t="s">
        <v>5675</v>
      </c>
      <c r="F873" s="1" t="s">
        <v>5676</v>
      </c>
      <c r="G873" s="1" t="s">
        <v>2116</v>
      </c>
      <c r="H873" s="1" t="s">
        <v>5677</v>
      </c>
      <c r="I873" t="s">
        <v>1942</v>
      </c>
    </row>
    <row r="874" spans="1:9" x14ac:dyDescent="0.25">
      <c r="A874" s="1" t="s">
        <v>1700</v>
      </c>
      <c r="B874" s="1" t="s">
        <v>5678</v>
      </c>
      <c r="C874" s="1" t="s">
        <v>5679</v>
      </c>
      <c r="D874" s="1" t="s">
        <v>5680</v>
      </c>
      <c r="E874" s="1" t="s">
        <v>5681</v>
      </c>
      <c r="F874" s="1" t="s">
        <v>3687</v>
      </c>
      <c r="G874" s="1" t="s">
        <v>1941</v>
      </c>
      <c r="H874" s="1">
        <v>28805</v>
      </c>
      <c r="I874" t="s">
        <v>1951</v>
      </c>
    </row>
    <row r="875" spans="1:9" x14ac:dyDescent="0.25">
      <c r="A875" s="1" t="s">
        <v>1686</v>
      </c>
      <c r="B875" s="1" t="s">
        <v>5682</v>
      </c>
      <c r="C875" s="1" t="s">
        <v>5683</v>
      </c>
      <c r="D875" s="1" t="s">
        <v>5684</v>
      </c>
      <c r="E875" s="1" t="s">
        <v>5685</v>
      </c>
      <c r="F875" s="1" t="s">
        <v>2122</v>
      </c>
      <c r="G875" s="1" t="s">
        <v>1941</v>
      </c>
      <c r="H875" s="1">
        <v>25362</v>
      </c>
      <c r="I875" t="s">
        <v>1942</v>
      </c>
    </row>
    <row r="876" spans="1:9" x14ac:dyDescent="0.25">
      <c r="A876" s="1" t="s">
        <v>1703</v>
      </c>
      <c r="B876" s="1" t="s">
        <v>5686</v>
      </c>
      <c r="C876" s="1" t="s">
        <v>5687</v>
      </c>
      <c r="D876" s="1" t="s">
        <v>5688</v>
      </c>
      <c r="E876" s="1" t="s">
        <v>5689</v>
      </c>
      <c r="F876" s="1" t="s">
        <v>2027</v>
      </c>
      <c r="G876" s="1" t="s">
        <v>1941</v>
      </c>
      <c r="H876" s="1">
        <v>77281</v>
      </c>
      <c r="I876" t="s">
        <v>1951</v>
      </c>
    </row>
    <row r="877" spans="1:9" x14ac:dyDescent="0.25">
      <c r="A877" s="1" t="s">
        <v>1705</v>
      </c>
      <c r="B877" s="1" t="s">
        <v>5690</v>
      </c>
      <c r="C877" s="1" t="s">
        <v>5691</v>
      </c>
      <c r="D877" s="1" t="s">
        <v>5692</v>
      </c>
      <c r="E877" s="1" t="s">
        <v>5693</v>
      </c>
      <c r="F877" s="1" t="s">
        <v>2411</v>
      </c>
      <c r="G877" s="1" t="s">
        <v>1949</v>
      </c>
      <c r="H877" s="1" t="s">
        <v>2412</v>
      </c>
      <c r="I877" t="s">
        <v>1951</v>
      </c>
    </row>
    <row r="878" spans="1:9" x14ac:dyDescent="0.25">
      <c r="A878" s="1" t="s">
        <v>5694</v>
      </c>
      <c r="B878" s="1" t="s">
        <v>5695</v>
      </c>
      <c r="C878" s="1" t="s">
        <v>5696</v>
      </c>
      <c r="D878" s="1" t="s">
        <v>5697</v>
      </c>
      <c r="E878" s="1" t="s">
        <v>5698</v>
      </c>
      <c r="F878" s="1" t="s">
        <v>2186</v>
      </c>
      <c r="G878" s="1" t="s">
        <v>1941</v>
      </c>
      <c r="H878" s="1">
        <v>20575</v>
      </c>
      <c r="I878" t="s">
        <v>1942</v>
      </c>
    </row>
    <row r="879" spans="1:9" x14ac:dyDescent="0.25">
      <c r="A879" s="1" t="s">
        <v>1707</v>
      </c>
      <c r="B879" s="1" t="s">
        <v>5699</v>
      </c>
      <c r="C879" s="1" t="s">
        <v>5700</v>
      </c>
      <c r="D879" s="1" t="s">
        <v>5701</v>
      </c>
      <c r="E879" s="1" t="s">
        <v>5702</v>
      </c>
      <c r="F879" s="1" t="s">
        <v>2256</v>
      </c>
      <c r="G879" s="1" t="s">
        <v>1941</v>
      </c>
      <c r="H879" s="1">
        <v>7195</v>
      </c>
      <c r="I879" t="s">
        <v>1951</v>
      </c>
    </row>
    <row r="880" spans="1:9" x14ac:dyDescent="0.25">
      <c r="A880" s="1" t="s">
        <v>1709</v>
      </c>
      <c r="B880" s="1" t="s">
        <v>5703</v>
      </c>
      <c r="C880" s="1"/>
      <c r="D880" s="1" t="s">
        <v>5704</v>
      </c>
      <c r="E880" s="1" t="s">
        <v>5705</v>
      </c>
      <c r="F880" s="1" t="s">
        <v>3492</v>
      </c>
      <c r="G880" s="1" t="s">
        <v>1941</v>
      </c>
      <c r="H880" s="1">
        <v>98195</v>
      </c>
      <c r="I880" t="s">
        <v>1942</v>
      </c>
    </row>
    <row r="881" spans="1:9" x14ac:dyDescent="0.25">
      <c r="A881" s="1" t="s">
        <v>1711</v>
      </c>
      <c r="B881" s="1" t="s">
        <v>5706</v>
      </c>
      <c r="C881" s="1"/>
      <c r="D881" s="1" t="s">
        <v>5707</v>
      </c>
      <c r="E881" s="1" t="s">
        <v>5708</v>
      </c>
      <c r="F881" s="1" t="s">
        <v>2063</v>
      </c>
      <c r="G881" s="1" t="s">
        <v>1941</v>
      </c>
      <c r="H881" s="1">
        <v>80150</v>
      </c>
      <c r="I881" t="s">
        <v>1951</v>
      </c>
    </row>
    <row r="882" spans="1:9" x14ac:dyDescent="0.25">
      <c r="A882" s="1" t="s">
        <v>1713</v>
      </c>
      <c r="B882" s="1" t="s">
        <v>5709</v>
      </c>
      <c r="C882" s="1" t="s">
        <v>5710</v>
      </c>
      <c r="D882" s="1" t="s">
        <v>5711</v>
      </c>
      <c r="E882" s="1" t="s">
        <v>5712</v>
      </c>
      <c r="F882" s="1" t="s">
        <v>5713</v>
      </c>
      <c r="G882" s="1" t="s">
        <v>1941</v>
      </c>
      <c r="H882" s="1">
        <v>61105</v>
      </c>
      <c r="I882" t="s">
        <v>1951</v>
      </c>
    </row>
    <row r="883" spans="1:9" x14ac:dyDescent="0.25">
      <c r="A883" s="1" t="s">
        <v>1715</v>
      </c>
      <c r="B883" s="1" t="s">
        <v>5714</v>
      </c>
      <c r="C883" s="1"/>
      <c r="D883" s="1" t="s">
        <v>5715</v>
      </c>
      <c r="E883" s="1" t="s">
        <v>5716</v>
      </c>
      <c r="F883" s="1" t="s">
        <v>5215</v>
      </c>
      <c r="G883" s="1" t="s">
        <v>1941</v>
      </c>
      <c r="H883" s="1">
        <v>59112</v>
      </c>
      <c r="I883" t="s">
        <v>1942</v>
      </c>
    </row>
    <row r="884" spans="1:9" x14ac:dyDescent="0.25">
      <c r="A884" s="1" t="s">
        <v>5717</v>
      </c>
      <c r="B884" s="1" t="s">
        <v>5718</v>
      </c>
      <c r="C884" s="1" t="s">
        <v>5719</v>
      </c>
      <c r="D884" s="1" t="s">
        <v>5720</v>
      </c>
      <c r="E884" s="1" t="s">
        <v>5721</v>
      </c>
      <c r="F884" s="1" t="s">
        <v>3049</v>
      </c>
      <c r="G884" s="1" t="s">
        <v>1941</v>
      </c>
      <c r="H884" s="1">
        <v>31165</v>
      </c>
      <c r="I884" t="s">
        <v>1951</v>
      </c>
    </row>
    <row r="885" spans="1:9" x14ac:dyDescent="0.25">
      <c r="A885" s="1" t="s">
        <v>1719</v>
      </c>
      <c r="B885" s="1" t="s">
        <v>5722</v>
      </c>
      <c r="C885" s="1" t="s">
        <v>5723</v>
      </c>
      <c r="D885" s="1" t="s">
        <v>5724</v>
      </c>
      <c r="E885" s="1" t="s">
        <v>5725</v>
      </c>
      <c r="F885" s="1" t="s">
        <v>2816</v>
      </c>
      <c r="G885" s="1" t="s">
        <v>1941</v>
      </c>
      <c r="H885" s="1">
        <v>74108</v>
      </c>
      <c r="I885" t="s">
        <v>1942</v>
      </c>
    </row>
    <row r="886" spans="1:9" x14ac:dyDescent="0.25">
      <c r="A886" s="1" t="s">
        <v>1721</v>
      </c>
      <c r="B886" s="1" t="s">
        <v>5726</v>
      </c>
      <c r="C886" s="1" t="s">
        <v>5727</v>
      </c>
      <c r="D886" s="1" t="s">
        <v>5728</v>
      </c>
      <c r="E886" s="1" t="s">
        <v>5729</v>
      </c>
      <c r="F886" s="1" t="s">
        <v>2355</v>
      </c>
      <c r="G886" s="1" t="s">
        <v>1941</v>
      </c>
      <c r="H886" s="1">
        <v>93704</v>
      </c>
      <c r="I886" t="s">
        <v>1942</v>
      </c>
    </row>
    <row r="887" spans="1:9" x14ac:dyDescent="0.25">
      <c r="A887" s="1" t="s">
        <v>1723</v>
      </c>
      <c r="B887" s="1" t="s">
        <v>5730</v>
      </c>
      <c r="C887" s="1" t="s">
        <v>5731</v>
      </c>
      <c r="D887" s="1" t="s">
        <v>5732</v>
      </c>
      <c r="E887" s="1" t="s">
        <v>5733</v>
      </c>
      <c r="F887" s="1" t="s">
        <v>5734</v>
      </c>
      <c r="G887" s="1" t="s">
        <v>1949</v>
      </c>
      <c r="H887" s="1" t="s">
        <v>2310</v>
      </c>
      <c r="I887" t="s">
        <v>1951</v>
      </c>
    </row>
    <row r="888" spans="1:9" x14ac:dyDescent="0.25">
      <c r="A888" s="1" t="s">
        <v>1725</v>
      </c>
      <c r="B888" s="1" t="s">
        <v>5735</v>
      </c>
      <c r="C888" s="1" t="s">
        <v>5736</v>
      </c>
      <c r="D888" s="1" t="s">
        <v>5737</v>
      </c>
      <c r="E888" s="1" t="s">
        <v>5738</v>
      </c>
      <c r="F888" s="1" t="s">
        <v>3090</v>
      </c>
      <c r="G888" s="1" t="s">
        <v>1941</v>
      </c>
      <c r="H888" s="1">
        <v>94154</v>
      </c>
      <c r="I888" t="s">
        <v>1951</v>
      </c>
    </row>
    <row r="889" spans="1:9" x14ac:dyDescent="0.25">
      <c r="A889" s="1" t="s">
        <v>1727</v>
      </c>
      <c r="B889" s="1" t="s">
        <v>5739</v>
      </c>
      <c r="C889" s="1" t="s">
        <v>5740</v>
      </c>
      <c r="D889" s="1" t="s">
        <v>5741</v>
      </c>
      <c r="E889" s="1" t="s">
        <v>5742</v>
      </c>
      <c r="F889" s="1" t="s">
        <v>5578</v>
      </c>
      <c r="G889" s="1" t="s">
        <v>1941</v>
      </c>
      <c r="H889" s="1">
        <v>36689</v>
      </c>
      <c r="I889" t="s">
        <v>1951</v>
      </c>
    </row>
    <row r="890" spans="1:9" x14ac:dyDescent="0.25">
      <c r="A890" s="1" t="s">
        <v>1729</v>
      </c>
      <c r="B890" s="1" t="s">
        <v>5743</v>
      </c>
      <c r="C890" s="1" t="s">
        <v>5744</v>
      </c>
      <c r="D890" s="1" t="s">
        <v>5745</v>
      </c>
      <c r="E890" s="1" t="s">
        <v>5746</v>
      </c>
      <c r="F890" s="1" t="s">
        <v>3090</v>
      </c>
      <c r="G890" s="1" t="s">
        <v>1941</v>
      </c>
      <c r="H890" s="1">
        <v>94110</v>
      </c>
      <c r="I890" t="s">
        <v>1942</v>
      </c>
    </row>
    <row r="891" spans="1:9" x14ac:dyDescent="0.25">
      <c r="A891" s="1" t="s">
        <v>1731</v>
      </c>
      <c r="B891" s="1" t="s">
        <v>5747</v>
      </c>
      <c r="C891" s="1" t="s">
        <v>5748</v>
      </c>
      <c r="D891" s="1" t="s">
        <v>5749</v>
      </c>
      <c r="E891" s="1" t="s">
        <v>5750</v>
      </c>
      <c r="F891" s="1" t="s">
        <v>2099</v>
      </c>
      <c r="G891" s="1" t="s">
        <v>1941</v>
      </c>
      <c r="H891" s="1">
        <v>11470</v>
      </c>
      <c r="I891" t="s">
        <v>1942</v>
      </c>
    </row>
    <row r="892" spans="1:9" x14ac:dyDescent="0.25">
      <c r="A892" s="1" t="s">
        <v>1717</v>
      </c>
      <c r="B892" s="1" t="s">
        <v>5751</v>
      </c>
      <c r="C892" s="1" t="s">
        <v>5752</v>
      </c>
      <c r="D892" s="1" t="s">
        <v>5753</v>
      </c>
      <c r="E892" s="1" t="s">
        <v>5754</v>
      </c>
      <c r="F892" s="1" t="s">
        <v>2132</v>
      </c>
      <c r="G892" s="1" t="s">
        <v>1941</v>
      </c>
      <c r="H892" s="1">
        <v>80243</v>
      </c>
      <c r="I892" t="s">
        <v>1942</v>
      </c>
    </row>
    <row r="893" spans="1:9" x14ac:dyDescent="0.25">
      <c r="A893" s="1" t="s">
        <v>1734</v>
      </c>
      <c r="B893" s="1" t="s">
        <v>5755</v>
      </c>
      <c r="C893" s="1" t="s">
        <v>5756</v>
      </c>
      <c r="D893" s="1" t="s">
        <v>5757</v>
      </c>
      <c r="E893" s="1" t="s">
        <v>5758</v>
      </c>
      <c r="F893" s="1" t="s">
        <v>3785</v>
      </c>
      <c r="G893" s="1" t="s">
        <v>1941</v>
      </c>
      <c r="H893" s="1">
        <v>92165</v>
      </c>
      <c r="I893" t="s">
        <v>1942</v>
      </c>
    </row>
    <row r="894" spans="1:9" x14ac:dyDescent="0.25">
      <c r="A894" s="1" t="s">
        <v>1736</v>
      </c>
      <c r="B894" s="1" t="s">
        <v>5759</v>
      </c>
      <c r="C894" s="1" t="s">
        <v>5760</v>
      </c>
      <c r="D894" s="1" t="s">
        <v>5761</v>
      </c>
      <c r="E894" s="1" t="s">
        <v>5762</v>
      </c>
      <c r="F894" s="1" t="s">
        <v>3727</v>
      </c>
      <c r="G894" s="1" t="s">
        <v>2116</v>
      </c>
      <c r="H894" s="1" t="s">
        <v>3728</v>
      </c>
      <c r="I894" t="s">
        <v>1951</v>
      </c>
    </row>
    <row r="895" spans="1:9" x14ac:dyDescent="0.25">
      <c r="A895" s="1" t="s">
        <v>1738</v>
      </c>
      <c r="B895" s="1" t="s">
        <v>5763</v>
      </c>
      <c r="C895" s="1" t="s">
        <v>5764</v>
      </c>
      <c r="D895" s="1"/>
      <c r="E895" s="1" t="s">
        <v>5765</v>
      </c>
      <c r="F895" s="1" t="s">
        <v>4595</v>
      </c>
      <c r="G895" s="1" t="s">
        <v>1941</v>
      </c>
      <c r="H895" s="1">
        <v>15250</v>
      </c>
      <c r="I895" t="s">
        <v>1942</v>
      </c>
    </row>
    <row r="896" spans="1:9" x14ac:dyDescent="0.25">
      <c r="A896" s="1" t="s">
        <v>1740</v>
      </c>
      <c r="B896" s="1" t="s">
        <v>5766</v>
      </c>
      <c r="C896" s="1"/>
      <c r="D896" s="1" t="s">
        <v>5767</v>
      </c>
      <c r="E896" s="1" t="s">
        <v>5768</v>
      </c>
      <c r="F896" s="1" t="s">
        <v>5769</v>
      </c>
      <c r="G896" s="1" t="s">
        <v>1949</v>
      </c>
      <c r="H896" s="1" t="s">
        <v>2674</v>
      </c>
      <c r="I896" t="s">
        <v>1942</v>
      </c>
    </row>
    <row r="897" spans="1:9" x14ac:dyDescent="0.25">
      <c r="A897" s="1" t="s">
        <v>1742</v>
      </c>
      <c r="B897" s="1" t="s">
        <v>5770</v>
      </c>
      <c r="C897" s="1"/>
      <c r="D897" s="1" t="s">
        <v>5771</v>
      </c>
      <c r="E897" s="1" t="s">
        <v>5772</v>
      </c>
      <c r="F897" s="1" t="s">
        <v>2037</v>
      </c>
      <c r="G897" s="1" t="s">
        <v>1941</v>
      </c>
      <c r="H897" s="1">
        <v>10004</v>
      </c>
      <c r="I897" t="s">
        <v>1951</v>
      </c>
    </row>
    <row r="898" spans="1:9" x14ac:dyDescent="0.25">
      <c r="A898" s="1" t="s">
        <v>1744</v>
      </c>
      <c r="B898" s="1" t="s">
        <v>5773</v>
      </c>
      <c r="C898" s="1" t="s">
        <v>5774</v>
      </c>
      <c r="D898" s="1" t="s">
        <v>5775</v>
      </c>
      <c r="E898" s="1" t="s">
        <v>5776</v>
      </c>
      <c r="F898" s="1" t="s">
        <v>3492</v>
      </c>
      <c r="G898" s="1" t="s">
        <v>1941</v>
      </c>
      <c r="H898" s="1">
        <v>98148</v>
      </c>
      <c r="I898" t="s">
        <v>1942</v>
      </c>
    </row>
    <row r="899" spans="1:9" x14ac:dyDescent="0.25">
      <c r="A899" s="1" t="s">
        <v>1746</v>
      </c>
      <c r="B899" s="1" t="s">
        <v>5777</v>
      </c>
      <c r="C899" s="1" t="s">
        <v>5778</v>
      </c>
      <c r="D899" s="1" t="s">
        <v>5779</v>
      </c>
      <c r="E899" s="1" t="s">
        <v>5780</v>
      </c>
      <c r="F899" s="1" t="s">
        <v>2172</v>
      </c>
      <c r="G899" s="1" t="s">
        <v>2116</v>
      </c>
      <c r="H899" s="1" t="s">
        <v>2486</v>
      </c>
      <c r="I899" t="s">
        <v>1951</v>
      </c>
    </row>
    <row r="900" spans="1:9" x14ac:dyDescent="0.25">
      <c r="A900" s="1" t="s">
        <v>1748</v>
      </c>
      <c r="B900" s="1" t="s">
        <v>5781</v>
      </c>
      <c r="C900" s="1"/>
      <c r="D900" s="1" t="s">
        <v>5782</v>
      </c>
      <c r="E900" s="1" t="s">
        <v>5783</v>
      </c>
      <c r="F900" s="1" t="s">
        <v>5784</v>
      </c>
      <c r="G900" s="1" t="s">
        <v>1941</v>
      </c>
      <c r="H900" s="1">
        <v>49018</v>
      </c>
      <c r="I900" t="s">
        <v>1951</v>
      </c>
    </row>
    <row r="901" spans="1:9" x14ac:dyDescent="0.25">
      <c r="A901" s="1" t="s">
        <v>5785</v>
      </c>
      <c r="B901" s="1" t="s">
        <v>5786</v>
      </c>
      <c r="C901" s="1" t="s">
        <v>5787</v>
      </c>
      <c r="D901" s="1"/>
      <c r="E901" s="1" t="s">
        <v>5788</v>
      </c>
      <c r="F901" s="1" t="s">
        <v>2424</v>
      </c>
      <c r="G901" s="1" t="s">
        <v>1949</v>
      </c>
      <c r="H901" s="1" t="s">
        <v>2425</v>
      </c>
      <c r="I901" t="s">
        <v>1942</v>
      </c>
    </row>
    <row r="902" spans="1:9" x14ac:dyDescent="0.25">
      <c r="A902" s="1" t="s">
        <v>1751</v>
      </c>
      <c r="B902" s="1" t="s">
        <v>5789</v>
      </c>
      <c r="C902" s="1"/>
      <c r="D902" s="1" t="s">
        <v>5790</v>
      </c>
      <c r="E902" s="1" t="s">
        <v>5791</v>
      </c>
      <c r="F902" s="1" t="s">
        <v>5792</v>
      </c>
      <c r="G902" s="1" t="s">
        <v>1949</v>
      </c>
      <c r="H902" s="1" t="s">
        <v>2536</v>
      </c>
      <c r="I902" t="s">
        <v>1951</v>
      </c>
    </row>
    <row r="903" spans="1:9" x14ac:dyDescent="0.25">
      <c r="A903" s="1" t="s">
        <v>1753</v>
      </c>
      <c r="B903" s="1" t="s">
        <v>5793</v>
      </c>
      <c r="C903" s="1" t="s">
        <v>5794</v>
      </c>
      <c r="D903" s="1" t="s">
        <v>5795</v>
      </c>
      <c r="E903" s="1" t="s">
        <v>5796</v>
      </c>
      <c r="F903" s="1" t="s">
        <v>2027</v>
      </c>
      <c r="G903" s="1" t="s">
        <v>1941</v>
      </c>
      <c r="H903" s="1">
        <v>77070</v>
      </c>
      <c r="I903" t="s">
        <v>1942</v>
      </c>
    </row>
    <row r="904" spans="1:9" x14ac:dyDescent="0.25">
      <c r="A904" s="1" t="s">
        <v>1755</v>
      </c>
      <c r="B904" s="1" t="s">
        <v>5797</v>
      </c>
      <c r="C904" s="1" t="s">
        <v>5798</v>
      </c>
      <c r="D904" s="1" t="s">
        <v>5799</v>
      </c>
      <c r="E904" s="1" t="s">
        <v>5800</v>
      </c>
      <c r="F904" s="1" t="s">
        <v>3037</v>
      </c>
      <c r="G904" s="1" t="s">
        <v>1941</v>
      </c>
      <c r="H904" s="1">
        <v>45249</v>
      </c>
      <c r="I904" t="s">
        <v>1951</v>
      </c>
    </row>
    <row r="905" spans="1:9" x14ac:dyDescent="0.25">
      <c r="A905" s="1" t="s">
        <v>1757</v>
      </c>
      <c r="B905" s="1" t="s">
        <v>5801</v>
      </c>
      <c r="C905" s="1" t="s">
        <v>5802</v>
      </c>
      <c r="D905" s="1" t="s">
        <v>5803</v>
      </c>
      <c r="E905" s="1" t="s">
        <v>5804</v>
      </c>
      <c r="F905" s="1" t="s">
        <v>2355</v>
      </c>
      <c r="G905" s="1" t="s">
        <v>1941</v>
      </c>
      <c r="H905" s="1">
        <v>93704</v>
      </c>
      <c r="I905" t="s">
        <v>1951</v>
      </c>
    </row>
    <row r="906" spans="1:9" x14ac:dyDescent="0.25">
      <c r="A906" s="1" t="s">
        <v>1759</v>
      </c>
      <c r="B906" s="1" t="s">
        <v>5805</v>
      </c>
      <c r="C906" s="1" t="s">
        <v>5806</v>
      </c>
      <c r="D906" s="1" t="s">
        <v>5807</v>
      </c>
      <c r="E906" s="1" t="s">
        <v>5808</v>
      </c>
      <c r="F906" s="1" t="s">
        <v>2233</v>
      </c>
      <c r="G906" s="1" t="s">
        <v>1941</v>
      </c>
      <c r="H906" s="1">
        <v>55123</v>
      </c>
      <c r="I906" t="s">
        <v>1951</v>
      </c>
    </row>
    <row r="907" spans="1:9" x14ac:dyDescent="0.25">
      <c r="A907" s="1" t="s">
        <v>1761</v>
      </c>
      <c r="B907" s="1" t="s">
        <v>5809</v>
      </c>
      <c r="C907" s="1"/>
      <c r="D907" s="1" t="s">
        <v>5810</v>
      </c>
      <c r="E907" s="1" t="s">
        <v>5811</v>
      </c>
      <c r="F907" s="1" t="s">
        <v>2448</v>
      </c>
      <c r="G907" s="1" t="s">
        <v>1941</v>
      </c>
      <c r="H907" s="1">
        <v>88519</v>
      </c>
      <c r="I907" t="s">
        <v>1942</v>
      </c>
    </row>
    <row r="908" spans="1:9" x14ac:dyDescent="0.25">
      <c r="A908" s="1" t="s">
        <v>1763</v>
      </c>
      <c r="B908" s="1" t="s">
        <v>5812</v>
      </c>
      <c r="C908" s="1" t="s">
        <v>5813</v>
      </c>
      <c r="D908" s="1" t="s">
        <v>5814</v>
      </c>
      <c r="E908" s="1" t="s">
        <v>5815</v>
      </c>
      <c r="F908" s="1" t="s">
        <v>2647</v>
      </c>
      <c r="G908" s="1" t="s">
        <v>1941</v>
      </c>
      <c r="H908" s="1">
        <v>50981</v>
      </c>
      <c r="I908" t="s">
        <v>1942</v>
      </c>
    </row>
    <row r="909" spans="1:9" x14ac:dyDescent="0.25">
      <c r="A909" s="1" t="s">
        <v>1765</v>
      </c>
      <c r="B909" s="1" t="s">
        <v>5816</v>
      </c>
      <c r="C909" s="1" t="s">
        <v>5817</v>
      </c>
      <c r="D909" s="1" t="s">
        <v>5818</v>
      </c>
      <c r="E909" s="1" t="s">
        <v>5819</v>
      </c>
      <c r="F909" s="1" t="s">
        <v>2022</v>
      </c>
      <c r="G909" s="1" t="s">
        <v>1941</v>
      </c>
      <c r="H909" s="1">
        <v>97240</v>
      </c>
      <c r="I909" t="s">
        <v>1951</v>
      </c>
    </row>
    <row r="910" spans="1:9" x14ac:dyDescent="0.25">
      <c r="A910" s="1" t="s">
        <v>1767</v>
      </c>
      <c r="B910" s="1" t="s">
        <v>5820</v>
      </c>
      <c r="C910" s="1" t="s">
        <v>5821</v>
      </c>
      <c r="D910" s="1" t="s">
        <v>5822</v>
      </c>
      <c r="E910" s="1" t="s">
        <v>5823</v>
      </c>
      <c r="F910" s="1" t="s">
        <v>2027</v>
      </c>
      <c r="G910" s="1" t="s">
        <v>1941</v>
      </c>
      <c r="H910" s="1">
        <v>77070</v>
      </c>
      <c r="I910" t="s">
        <v>1951</v>
      </c>
    </row>
    <row r="911" spans="1:9" x14ac:dyDescent="0.25">
      <c r="A911" s="1" t="s">
        <v>1769</v>
      </c>
      <c r="B911" s="1" t="s">
        <v>5824</v>
      </c>
      <c r="C911" s="1"/>
      <c r="D911" s="1" t="s">
        <v>5825</v>
      </c>
      <c r="E911" s="1" t="s">
        <v>5826</v>
      </c>
      <c r="F911" s="1" t="s">
        <v>4481</v>
      </c>
      <c r="G911" s="1" t="s">
        <v>1941</v>
      </c>
      <c r="H911" s="1">
        <v>27705</v>
      </c>
      <c r="I911" t="s">
        <v>1951</v>
      </c>
    </row>
    <row r="912" spans="1:9" x14ac:dyDescent="0.25">
      <c r="A912" s="1" t="s">
        <v>1771</v>
      </c>
      <c r="B912" s="1" t="s">
        <v>5827</v>
      </c>
      <c r="C912" s="1" t="s">
        <v>5828</v>
      </c>
      <c r="D912" s="1" t="s">
        <v>5829</v>
      </c>
      <c r="E912" s="1" t="s">
        <v>5830</v>
      </c>
      <c r="F912" s="1" t="s">
        <v>2158</v>
      </c>
      <c r="G912" s="1" t="s">
        <v>1941</v>
      </c>
      <c r="H912" s="1">
        <v>2298</v>
      </c>
      <c r="I912" t="s">
        <v>1951</v>
      </c>
    </row>
    <row r="913" spans="1:9" x14ac:dyDescent="0.25">
      <c r="A913" s="1" t="s">
        <v>1773</v>
      </c>
      <c r="B913" s="1" t="s">
        <v>5831</v>
      </c>
      <c r="C913" s="1" t="s">
        <v>5832</v>
      </c>
      <c r="D913" s="1" t="s">
        <v>5833</v>
      </c>
      <c r="E913" s="1" t="s">
        <v>5834</v>
      </c>
      <c r="F913" s="1" t="s">
        <v>2186</v>
      </c>
      <c r="G913" s="1" t="s">
        <v>1941</v>
      </c>
      <c r="H913" s="1">
        <v>20226</v>
      </c>
      <c r="I913" t="s">
        <v>1942</v>
      </c>
    </row>
    <row r="914" spans="1:9" x14ac:dyDescent="0.25">
      <c r="A914" s="1" t="s">
        <v>1775</v>
      </c>
      <c r="B914" s="1" t="s">
        <v>5835</v>
      </c>
      <c r="C914" s="1"/>
      <c r="D914" s="1" t="s">
        <v>5836</v>
      </c>
      <c r="E914" s="1" t="s">
        <v>5837</v>
      </c>
      <c r="F914" s="1" t="s">
        <v>2881</v>
      </c>
      <c r="G914" s="1" t="s">
        <v>1941</v>
      </c>
      <c r="H914" s="1">
        <v>12205</v>
      </c>
      <c r="I914" t="s">
        <v>1942</v>
      </c>
    </row>
    <row r="915" spans="1:9" x14ac:dyDescent="0.25">
      <c r="A915" s="1" t="s">
        <v>1777</v>
      </c>
      <c r="B915" s="1" t="s">
        <v>5838</v>
      </c>
      <c r="C915" s="1" t="s">
        <v>5839</v>
      </c>
      <c r="D915" s="1" t="s">
        <v>5840</v>
      </c>
      <c r="E915" s="1" t="s">
        <v>5841</v>
      </c>
      <c r="F915" s="1" t="s">
        <v>2140</v>
      </c>
      <c r="G915" s="1" t="s">
        <v>1941</v>
      </c>
      <c r="H915" s="1">
        <v>85732</v>
      </c>
      <c r="I915" t="s">
        <v>1951</v>
      </c>
    </row>
    <row r="916" spans="1:9" x14ac:dyDescent="0.25">
      <c r="A916" s="1" t="s">
        <v>1779</v>
      </c>
      <c r="B916" s="1" t="s">
        <v>5842</v>
      </c>
      <c r="C916" s="1" t="s">
        <v>5843</v>
      </c>
      <c r="D916" s="1" t="s">
        <v>5844</v>
      </c>
      <c r="E916" s="1" t="s">
        <v>5845</v>
      </c>
      <c r="F916" s="1" t="s">
        <v>2744</v>
      </c>
      <c r="G916" s="1" t="s">
        <v>1941</v>
      </c>
      <c r="H916" s="1">
        <v>36195</v>
      </c>
      <c r="I916" t="s">
        <v>1951</v>
      </c>
    </row>
    <row r="917" spans="1:9" x14ac:dyDescent="0.25">
      <c r="A917" s="1" t="s">
        <v>1781</v>
      </c>
      <c r="B917" s="1" t="s">
        <v>5846</v>
      </c>
      <c r="C917" s="1" t="s">
        <v>5847</v>
      </c>
      <c r="D917" s="1" t="s">
        <v>5848</v>
      </c>
      <c r="E917" s="1" t="s">
        <v>5849</v>
      </c>
      <c r="F917" s="1" t="s">
        <v>5850</v>
      </c>
      <c r="G917" s="1" t="s">
        <v>1941</v>
      </c>
      <c r="H917" s="1">
        <v>99709</v>
      </c>
      <c r="I917" t="s">
        <v>1942</v>
      </c>
    </row>
    <row r="918" spans="1:9" x14ac:dyDescent="0.25">
      <c r="A918" s="1" t="s">
        <v>1783</v>
      </c>
      <c r="B918" s="1" t="s">
        <v>5851</v>
      </c>
      <c r="C918" s="1"/>
      <c r="D918" s="1"/>
      <c r="E918" s="1" t="s">
        <v>5852</v>
      </c>
      <c r="F918" s="1" t="s">
        <v>3918</v>
      </c>
      <c r="G918" s="1" t="s">
        <v>1949</v>
      </c>
      <c r="H918" s="1" t="s">
        <v>3919</v>
      </c>
      <c r="I918" t="s">
        <v>1942</v>
      </c>
    </row>
    <row r="919" spans="1:9" x14ac:dyDescent="0.25">
      <c r="A919" s="1" t="s">
        <v>1785</v>
      </c>
      <c r="B919" s="1" t="s">
        <v>5853</v>
      </c>
      <c r="C919" s="1" t="s">
        <v>5854</v>
      </c>
      <c r="D919" s="1" t="s">
        <v>5855</v>
      </c>
      <c r="E919" s="1" t="s">
        <v>5856</v>
      </c>
      <c r="F919" s="1" t="s">
        <v>3238</v>
      </c>
      <c r="G919" s="1" t="s">
        <v>2116</v>
      </c>
      <c r="H919" s="1" t="s">
        <v>5857</v>
      </c>
      <c r="I919" t="s">
        <v>1951</v>
      </c>
    </row>
    <row r="920" spans="1:9" x14ac:dyDescent="0.25">
      <c r="A920" s="1" t="s">
        <v>5858</v>
      </c>
      <c r="B920" s="1" t="s">
        <v>5859</v>
      </c>
      <c r="C920" s="1" t="s">
        <v>5860</v>
      </c>
      <c r="D920" s="1" t="s">
        <v>5861</v>
      </c>
      <c r="E920" s="1" t="s">
        <v>5862</v>
      </c>
      <c r="F920" s="1" t="s">
        <v>2713</v>
      </c>
      <c r="G920" s="1" t="s">
        <v>1941</v>
      </c>
      <c r="H920" s="1">
        <v>34615</v>
      </c>
      <c r="I920" t="s">
        <v>1951</v>
      </c>
    </row>
    <row r="921" spans="1:9" x14ac:dyDescent="0.25">
      <c r="A921" s="1" t="s">
        <v>1787</v>
      </c>
      <c r="B921" s="1" t="s">
        <v>5863</v>
      </c>
      <c r="C921" s="1" t="s">
        <v>5864</v>
      </c>
      <c r="D921" s="1" t="s">
        <v>5865</v>
      </c>
      <c r="E921" s="1" t="s">
        <v>5866</v>
      </c>
      <c r="F921" s="1" t="s">
        <v>3320</v>
      </c>
      <c r="G921" s="1" t="s">
        <v>1941</v>
      </c>
      <c r="H921" s="1">
        <v>40515</v>
      </c>
      <c r="I921" t="s">
        <v>1942</v>
      </c>
    </row>
    <row r="922" spans="1:9" x14ac:dyDescent="0.25">
      <c r="A922" s="1" t="s">
        <v>1789</v>
      </c>
      <c r="B922" s="1" t="s">
        <v>5867</v>
      </c>
      <c r="C922" s="1" t="s">
        <v>5868</v>
      </c>
      <c r="D922" s="1" t="s">
        <v>5869</v>
      </c>
      <c r="E922" s="1" t="s">
        <v>5870</v>
      </c>
      <c r="F922" s="1" t="s">
        <v>2048</v>
      </c>
      <c r="G922" s="1" t="s">
        <v>1941</v>
      </c>
      <c r="H922" s="1">
        <v>49560</v>
      </c>
      <c r="I922" t="s">
        <v>1951</v>
      </c>
    </row>
    <row r="923" spans="1:9" x14ac:dyDescent="0.25">
      <c r="A923" s="1" t="s">
        <v>1791</v>
      </c>
      <c r="B923" s="1" t="s">
        <v>5871</v>
      </c>
      <c r="C923" s="1" t="s">
        <v>5872</v>
      </c>
      <c r="D923" s="1" t="s">
        <v>5873</v>
      </c>
      <c r="E923" s="1" t="s">
        <v>5874</v>
      </c>
      <c r="F923" s="1" t="s">
        <v>2647</v>
      </c>
      <c r="G923" s="1" t="s">
        <v>1941</v>
      </c>
      <c r="H923" s="1">
        <v>50369</v>
      </c>
      <c r="I923" t="s">
        <v>1951</v>
      </c>
    </row>
    <row r="924" spans="1:9" x14ac:dyDescent="0.25">
      <c r="A924" s="1" t="s">
        <v>1793</v>
      </c>
      <c r="B924" s="1" t="s">
        <v>5875</v>
      </c>
      <c r="C924" s="1"/>
      <c r="D924" s="1"/>
      <c r="E924" s="1" t="s">
        <v>5876</v>
      </c>
      <c r="F924" s="1" t="s">
        <v>5107</v>
      </c>
      <c r="G924" s="1" t="s">
        <v>1941</v>
      </c>
      <c r="H924" s="1">
        <v>19810</v>
      </c>
      <c r="I924" t="s">
        <v>1942</v>
      </c>
    </row>
    <row r="925" spans="1:9" x14ac:dyDescent="0.25">
      <c r="A925" s="1" t="s">
        <v>1795</v>
      </c>
      <c r="B925" s="1" t="s">
        <v>5877</v>
      </c>
      <c r="C925" s="1" t="s">
        <v>5878</v>
      </c>
      <c r="D925" s="1" t="s">
        <v>5879</v>
      </c>
      <c r="E925" s="1" t="s">
        <v>5880</v>
      </c>
      <c r="F925" s="1" t="s">
        <v>2387</v>
      </c>
      <c r="G925" s="1" t="s">
        <v>1941</v>
      </c>
      <c r="H925" s="1">
        <v>78726</v>
      </c>
      <c r="I925" t="s">
        <v>1951</v>
      </c>
    </row>
    <row r="926" spans="1:9" x14ac:dyDescent="0.25">
      <c r="A926" s="1" t="s">
        <v>1797</v>
      </c>
      <c r="B926" s="1" t="s">
        <v>5881</v>
      </c>
      <c r="C926" s="1" t="s">
        <v>5882</v>
      </c>
      <c r="D926" s="1"/>
      <c r="E926" s="1" t="s">
        <v>5883</v>
      </c>
      <c r="F926" s="1" t="s">
        <v>4401</v>
      </c>
      <c r="G926" s="1" t="s">
        <v>1941</v>
      </c>
      <c r="H926" s="1">
        <v>32835</v>
      </c>
      <c r="I926" t="s">
        <v>1951</v>
      </c>
    </row>
    <row r="927" spans="1:9" x14ac:dyDescent="0.25">
      <c r="A927" s="1" t="s">
        <v>5884</v>
      </c>
      <c r="B927" s="1" t="s">
        <v>5885</v>
      </c>
      <c r="C927" s="1"/>
      <c r="D927" s="1" t="s">
        <v>5886</v>
      </c>
      <c r="E927" s="1" t="s">
        <v>5887</v>
      </c>
      <c r="F927" s="1" t="s">
        <v>2947</v>
      </c>
      <c r="G927" s="1" t="s">
        <v>1941</v>
      </c>
      <c r="H927" s="1">
        <v>91199</v>
      </c>
      <c r="I927" t="s">
        <v>1942</v>
      </c>
    </row>
    <row r="928" spans="1:9" x14ac:dyDescent="0.25">
      <c r="A928" s="1" t="s">
        <v>1800</v>
      </c>
      <c r="B928" s="1" t="s">
        <v>5888</v>
      </c>
      <c r="C928" s="1" t="s">
        <v>5889</v>
      </c>
      <c r="D928" s="1" t="s">
        <v>5890</v>
      </c>
      <c r="E928" s="1" t="s">
        <v>5891</v>
      </c>
      <c r="F928" s="1" t="s">
        <v>2186</v>
      </c>
      <c r="G928" s="1" t="s">
        <v>1941</v>
      </c>
      <c r="H928" s="1">
        <v>20238</v>
      </c>
      <c r="I928" t="s">
        <v>1942</v>
      </c>
    </row>
    <row r="929" spans="1:9" x14ac:dyDescent="0.25">
      <c r="A929" s="1" t="s">
        <v>1802</v>
      </c>
      <c r="B929" s="1" t="s">
        <v>5892</v>
      </c>
      <c r="C929" s="1" t="s">
        <v>5893</v>
      </c>
      <c r="D929" s="1" t="s">
        <v>5894</v>
      </c>
      <c r="E929" s="1" t="s">
        <v>5895</v>
      </c>
      <c r="F929" s="1" t="s">
        <v>2022</v>
      </c>
      <c r="G929" s="1" t="s">
        <v>1941</v>
      </c>
      <c r="H929" s="1">
        <v>97271</v>
      </c>
      <c r="I929" t="s">
        <v>1951</v>
      </c>
    </row>
    <row r="930" spans="1:9" x14ac:dyDescent="0.25">
      <c r="A930" s="1" t="s">
        <v>1804</v>
      </c>
      <c r="B930" s="1" t="s">
        <v>5896</v>
      </c>
      <c r="C930" s="1" t="s">
        <v>5897</v>
      </c>
      <c r="D930" s="1"/>
      <c r="E930" s="1" t="s">
        <v>5898</v>
      </c>
      <c r="F930" s="1" t="s">
        <v>2037</v>
      </c>
      <c r="G930" s="1" t="s">
        <v>1941</v>
      </c>
      <c r="H930" s="1">
        <v>10004</v>
      </c>
      <c r="I930" t="s">
        <v>1942</v>
      </c>
    </row>
    <row r="931" spans="1:9" x14ac:dyDescent="0.25">
      <c r="A931" s="1" t="s">
        <v>1806</v>
      </c>
      <c r="B931" s="1" t="s">
        <v>5899</v>
      </c>
      <c r="C931" s="1" t="s">
        <v>5900</v>
      </c>
      <c r="D931" s="1" t="s">
        <v>5901</v>
      </c>
      <c r="E931" s="1" t="s">
        <v>5902</v>
      </c>
      <c r="F931" s="1" t="s">
        <v>2186</v>
      </c>
      <c r="G931" s="1" t="s">
        <v>1941</v>
      </c>
      <c r="H931" s="1">
        <v>20404</v>
      </c>
      <c r="I931" t="s">
        <v>1942</v>
      </c>
    </row>
    <row r="932" spans="1:9" x14ac:dyDescent="0.25">
      <c r="A932" s="1" t="s">
        <v>1808</v>
      </c>
      <c r="B932" s="1" t="s">
        <v>5903</v>
      </c>
      <c r="C932" s="1" t="s">
        <v>5904</v>
      </c>
      <c r="D932" s="1"/>
      <c r="E932" s="1" t="s">
        <v>5905</v>
      </c>
      <c r="F932" s="1" t="s">
        <v>2186</v>
      </c>
      <c r="G932" s="1" t="s">
        <v>1941</v>
      </c>
      <c r="H932" s="1">
        <v>20067</v>
      </c>
      <c r="I932" t="s">
        <v>1942</v>
      </c>
    </row>
    <row r="933" spans="1:9" x14ac:dyDescent="0.25">
      <c r="A933" s="1" t="s">
        <v>1810</v>
      </c>
      <c r="B933" s="1" t="s">
        <v>5906</v>
      </c>
      <c r="C933" s="1"/>
      <c r="D933" s="1"/>
      <c r="E933" s="1" t="s">
        <v>5907</v>
      </c>
      <c r="F933" s="1" t="s">
        <v>4886</v>
      </c>
      <c r="G933" s="1" t="s">
        <v>1941</v>
      </c>
      <c r="H933" s="1">
        <v>18105</v>
      </c>
      <c r="I933" t="s">
        <v>1942</v>
      </c>
    </row>
    <row r="934" spans="1:9" x14ac:dyDescent="0.25">
      <c r="A934" s="1" t="s">
        <v>1812</v>
      </c>
      <c r="B934" s="1" t="s">
        <v>5908</v>
      </c>
      <c r="C934" s="1" t="s">
        <v>5909</v>
      </c>
      <c r="D934" s="1" t="s">
        <v>5910</v>
      </c>
      <c r="E934" s="1" t="s">
        <v>5911</v>
      </c>
      <c r="F934" s="1" t="s">
        <v>3581</v>
      </c>
      <c r="G934" s="1" t="s">
        <v>1941</v>
      </c>
      <c r="H934" s="1">
        <v>33169</v>
      </c>
      <c r="I934" t="s">
        <v>1951</v>
      </c>
    </row>
    <row r="935" spans="1:9" x14ac:dyDescent="0.25">
      <c r="A935" s="1" t="s">
        <v>1814</v>
      </c>
      <c r="B935" s="1" t="s">
        <v>5912</v>
      </c>
      <c r="C935" s="1"/>
      <c r="D935" s="1" t="s">
        <v>5913</v>
      </c>
      <c r="E935" s="1" t="s">
        <v>5914</v>
      </c>
      <c r="F935" s="1" t="s">
        <v>2362</v>
      </c>
      <c r="G935" s="1" t="s">
        <v>1941</v>
      </c>
      <c r="H935" s="1">
        <v>73129</v>
      </c>
      <c r="I935" t="s">
        <v>1942</v>
      </c>
    </row>
    <row r="936" spans="1:9" x14ac:dyDescent="0.25">
      <c r="A936" s="1" t="s">
        <v>1816</v>
      </c>
      <c r="B936" s="1" t="s">
        <v>5915</v>
      </c>
      <c r="C936" s="1" t="s">
        <v>5916</v>
      </c>
      <c r="D936" s="1" t="s">
        <v>5917</v>
      </c>
      <c r="E936" s="1" t="s">
        <v>5918</v>
      </c>
      <c r="F936" s="1" t="s">
        <v>5713</v>
      </c>
      <c r="G936" s="1" t="s">
        <v>1941</v>
      </c>
      <c r="H936" s="1">
        <v>61105</v>
      </c>
      <c r="I936" t="s">
        <v>1951</v>
      </c>
    </row>
    <row r="937" spans="1:9" x14ac:dyDescent="0.25">
      <c r="A937" s="1" t="s">
        <v>1818</v>
      </c>
      <c r="B937" s="1" t="s">
        <v>5919</v>
      </c>
      <c r="C937" s="1" t="s">
        <v>5920</v>
      </c>
      <c r="D937" s="1" t="s">
        <v>5921</v>
      </c>
      <c r="E937" s="1" t="s">
        <v>5922</v>
      </c>
      <c r="F937" s="1" t="s">
        <v>2744</v>
      </c>
      <c r="G937" s="1" t="s">
        <v>1941</v>
      </c>
      <c r="H937" s="1">
        <v>36177</v>
      </c>
      <c r="I937" t="s">
        <v>1942</v>
      </c>
    </row>
    <row r="938" spans="1:9" x14ac:dyDescent="0.25">
      <c r="A938" s="1" t="s">
        <v>1820</v>
      </c>
      <c r="B938" s="1" t="s">
        <v>5923</v>
      </c>
      <c r="C938" s="1" t="s">
        <v>5924</v>
      </c>
      <c r="D938" s="1" t="s">
        <v>5925</v>
      </c>
      <c r="E938" s="1" t="s">
        <v>5926</v>
      </c>
      <c r="F938" s="1" t="s">
        <v>2947</v>
      </c>
      <c r="G938" s="1" t="s">
        <v>1941</v>
      </c>
      <c r="H938" s="1">
        <v>91117</v>
      </c>
      <c r="I938" t="s">
        <v>1942</v>
      </c>
    </row>
    <row r="939" spans="1:9" x14ac:dyDescent="0.25">
      <c r="A939" s="1" t="s">
        <v>5927</v>
      </c>
      <c r="B939" s="1" t="s">
        <v>5928</v>
      </c>
      <c r="C939" s="1" t="s">
        <v>5929</v>
      </c>
      <c r="D939" s="1" t="s">
        <v>5930</v>
      </c>
      <c r="E939" s="1" t="s">
        <v>5931</v>
      </c>
      <c r="F939" s="1" t="s">
        <v>2252</v>
      </c>
      <c r="G939" s="1" t="s">
        <v>1941</v>
      </c>
      <c r="H939" s="1">
        <v>60624</v>
      </c>
      <c r="I939" t="s">
        <v>1951</v>
      </c>
    </row>
    <row r="940" spans="1:9" x14ac:dyDescent="0.25">
      <c r="A940" s="1" t="s">
        <v>1822</v>
      </c>
      <c r="B940" s="1" t="s">
        <v>5932</v>
      </c>
      <c r="C940" s="1" t="s">
        <v>5933</v>
      </c>
      <c r="D940" s="1" t="s">
        <v>5934</v>
      </c>
      <c r="E940" s="1" t="s">
        <v>5935</v>
      </c>
      <c r="F940" s="1" t="s">
        <v>2027</v>
      </c>
      <c r="G940" s="1" t="s">
        <v>1941</v>
      </c>
      <c r="H940" s="1">
        <v>77293</v>
      </c>
      <c r="I940" t="s">
        <v>1942</v>
      </c>
    </row>
    <row r="941" spans="1:9" x14ac:dyDescent="0.25">
      <c r="A941" s="1" t="s">
        <v>1824</v>
      </c>
      <c r="B941" s="1" t="s">
        <v>5936</v>
      </c>
      <c r="C941" s="1" t="s">
        <v>5937</v>
      </c>
      <c r="D941" s="1" t="s">
        <v>5938</v>
      </c>
      <c r="E941" s="1" t="s">
        <v>5939</v>
      </c>
      <c r="F941" s="1" t="s">
        <v>5940</v>
      </c>
      <c r="G941" s="1" t="s">
        <v>1941</v>
      </c>
      <c r="H941" s="1">
        <v>49444</v>
      </c>
      <c r="I941" t="s">
        <v>1951</v>
      </c>
    </row>
    <row r="942" spans="1:9" x14ac:dyDescent="0.25">
      <c r="A942" s="1" t="s">
        <v>1826</v>
      </c>
      <c r="B942" s="1" t="s">
        <v>5941</v>
      </c>
      <c r="C942" s="1" t="s">
        <v>5942</v>
      </c>
      <c r="D942" s="1" t="s">
        <v>5943</v>
      </c>
      <c r="E942" s="1" t="s">
        <v>5944</v>
      </c>
      <c r="F942" s="1" t="s">
        <v>2186</v>
      </c>
      <c r="G942" s="1" t="s">
        <v>1941</v>
      </c>
      <c r="H942" s="1">
        <v>20380</v>
      </c>
      <c r="I942" t="s">
        <v>1942</v>
      </c>
    </row>
    <row r="943" spans="1:9" x14ac:dyDescent="0.25">
      <c r="A943" s="1" t="s">
        <v>1828</v>
      </c>
      <c r="B943" s="1" t="s">
        <v>5945</v>
      </c>
      <c r="C943" s="1" t="s">
        <v>5946</v>
      </c>
      <c r="D943" s="1" t="s">
        <v>5947</v>
      </c>
      <c r="E943" s="1" t="s">
        <v>5948</v>
      </c>
      <c r="F943" s="1" t="s">
        <v>5949</v>
      </c>
      <c r="G943" s="1" t="s">
        <v>1949</v>
      </c>
      <c r="H943" s="1" t="s">
        <v>5950</v>
      </c>
      <c r="I943" t="s">
        <v>1942</v>
      </c>
    </row>
    <row r="944" spans="1:9" x14ac:dyDescent="0.25">
      <c r="A944" s="1" t="s">
        <v>1830</v>
      </c>
      <c r="B944" s="1" t="s">
        <v>5951</v>
      </c>
      <c r="C944" s="1" t="s">
        <v>5952</v>
      </c>
      <c r="D944" s="1" t="s">
        <v>5953</v>
      </c>
      <c r="E944" s="1" t="s">
        <v>5954</v>
      </c>
      <c r="F944" s="1" t="s">
        <v>2753</v>
      </c>
      <c r="G944" s="1" t="s">
        <v>1941</v>
      </c>
      <c r="H944" s="1">
        <v>31205</v>
      </c>
      <c r="I944" t="s">
        <v>1951</v>
      </c>
    </row>
    <row r="945" spans="1:9" x14ac:dyDescent="0.25">
      <c r="A945" s="1" t="s">
        <v>1832</v>
      </c>
      <c r="B945" s="1" t="s">
        <v>5955</v>
      </c>
      <c r="C945" s="1" t="s">
        <v>5956</v>
      </c>
      <c r="D945" s="1" t="s">
        <v>5957</v>
      </c>
      <c r="E945" s="1" t="s">
        <v>5958</v>
      </c>
      <c r="F945" s="1" t="s">
        <v>3524</v>
      </c>
      <c r="G945" s="1" t="s">
        <v>1941</v>
      </c>
      <c r="H945" s="1">
        <v>71105</v>
      </c>
      <c r="I945" t="s">
        <v>1951</v>
      </c>
    </row>
    <row r="946" spans="1:9" x14ac:dyDescent="0.25">
      <c r="A946" s="1" t="s">
        <v>1834</v>
      </c>
      <c r="B946" s="1" t="s">
        <v>5959</v>
      </c>
      <c r="C946" s="1" t="s">
        <v>5960</v>
      </c>
      <c r="D946" s="1" t="s">
        <v>5961</v>
      </c>
      <c r="E946" s="1" t="s">
        <v>5962</v>
      </c>
      <c r="F946" s="1" t="s">
        <v>3148</v>
      </c>
      <c r="G946" s="1" t="s">
        <v>1941</v>
      </c>
      <c r="H946" s="1">
        <v>98405</v>
      </c>
      <c r="I946" t="s">
        <v>1951</v>
      </c>
    </row>
    <row r="947" spans="1:9" x14ac:dyDescent="0.25">
      <c r="A947" s="1" t="s">
        <v>1836</v>
      </c>
      <c r="B947" s="1" t="s">
        <v>5963</v>
      </c>
      <c r="C947" s="1"/>
      <c r="D947" s="1" t="s">
        <v>5964</v>
      </c>
      <c r="E947" s="1" t="s">
        <v>5965</v>
      </c>
      <c r="F947" s="1" t="s">
        <v>2448</v>
      </c>
      <c r="G947" s="1" t="s">
        <v>1941</v>
      </c>
      <c r="H947" s="1">
        <v>79934</v>
      </c>
      <c r="I947" t="s">
        <v>1951</v>
      </c>
    </row>
    <row r="948" spans="1:9" x14ac:dyDescent="0.25">
      <c r="A948" s="1" t="s">
        <v>1838</v>
      </c>
      <c r="B948" s="1" t="s">
        <v>5966</v>
      </c>
      <c r="C948" s="1"/>
      <c r="D948" s="1" t="s">
        <v>5967</v>
      </c>
      <c r="E948" s="1" t="s">
        <v>5968</v>
      </c>
      <c r="F948" s="1" t="s">
        <v>2172</v>
      </c>
      <c r="G948" s="1" t="s">
        <v>1941</v>
      </c>
      <c r="H948" s="1">
        <v>35263</v>
      </c>
      <c r="I948" t="s">
        <v>1951</v>
      </c>
    </row>
    <row r="949" spans="1:9" x14ac:dyDescent="0.25">
      <c r="A949" s="1" t="s">
        <v>1840</v>
      </c>
      <c r="B949" s="1" t="s">
        <v>5969</v>
      </c>
      <c r="C949" s="1" t="s">
        <v>5970</v>
      </c>
      <c r="D949" s="1"/>
      <c r="E949" s="1" t="s">
        <v>5971</v>
      </c>
      <c r="F949" s="1" t="s">
        <v>2607</v>
      </c>
      <c r="G949" s="1" t="s">
        <v>1949</v>
      </c>
      <c r="H949" s="1" t="s">
        <v>2310</v>
      </c>
      <c r="I949" t="s">
        <v>1951</v>
      </c>
    </row>
    <row r="950" spans="1:9" x14ac:dyDescent="0.25">
      <c r="A950" s="1" t="s">
        <v>1842</v>
      </c>
      <c r="B950" s="1" t="s">
        <v>5972</v>
      </c>
      <c r="C950" s="1" t="s">
        <v>5973</v>
      </c>
      <c r="D950" s="1" t="s">
        <v>5974</v>
      </c>
      <c r="E950" s="1" t="s">
        <v>5975</v>
      </c>
      <c r="F950" s="1" t="s">
        <v>4485</v>
      </c>
      <c r="G950" s="1" t="s">
        <v>2116</v>
      </c>
      <c r="H950" s="1" t="s">
        <v>5976</v>
      </c>
      <c r="I950" t="s">
        <v>1942</v>
      </c>
    </row>
    <row r="951" spans="1:9" x14ac:dyDescent="0.25">
      <c r="A951" s="1" t="s">
        <v>1844</v>
      </c>
      <c r="B951" s="1" t="s">
        <v>5977</v>
      </c>
      <c r="C951" s="1" t="s">
        <v>5978</v>
      </c>
      <c r="D951" s="1" t="s">
        <v>5979</v>
      </c>
      <c r="E951" s="1" t="s">
        <v>5980</v>
      </c>
      <c r="F951" s="1" t="s">
        <v>5981</v>
      </c>
      <c r="G951" s="1" t="s">
        <v>1949</v>
      </c>
      <c r="H951" s="1" t="s">
        <v>5982</v>
      </c>
      <c r="I951" t="s">
        <v>1951</v>
      </c>
    </row>
    <row r="952" spans="1:9" x14ac:dyDescent="0.25">
      <c r="A952" s="1" t="s">
        <v>1846</v>
      </c>
      <c r="B952" s="1" t="s">
        <v>5983</v>
      </c>
      <c r="C952" s="1"/>
      <c r="D952" s="1" t="s">
        <v>5984</v>
      </c>
      <c r="E952" s="1" t="s">
        <v>5985</v>
      </c>
      <c r="F952" s="1" t="s">
        <v>5107</v>
      </c>
      <c r="G952" s="1" t="s">
        <v>1941</v>
      </c>
      <c r="H952" s="1">
        <v>19810</v>
      </c>
      <c r="I952" t="s">
        <v>1942</v>
      </c>
    </row>
    <row r="953" spans="1:9" x14ac:dyDescent="0.25">
      <c r="A953" s="1" t="s">
        <v>1848</v>
      </c>
      <c r="B953" s="1" t="s">
        <v>5986</v>
      </c>
      <c r="C953" s="1" t="s">
        <v>5987</v>
      </c>
      <c r="D953" s="1" t="s">
        <v>5988</v>
      </c>
      <c r="E953" s="1" t="s">
        <v>5989</v>
      </c>
      <c r="F953" s="1" t="s">
        <v>3662</v>
      </c>
      <c r="G953" s="1" t="s">
        <v>1941</v>
      </c>
      <c r="H953" s="1">
        <v>17121</v>
      </c>
      <c r="I953" t="s">
        <v>1951</v>
      </c>
    </row>
    <row r="954" spans="1:9" x14ac:dyDescent="0.25">
      <c r="A954" s="1" t="s">
        <v>1850</v>
      </c>
      <c r="B954" s="1" t="s">
        <v>5990</v>
      </c>
      <c r="C954" s="1" t="s">
        <v>5991</v>
      </c>
      <c r="D954" s="1" t="s">
        <v>5992</v>
      </c>
      <c r="E954" s="1" t="s">
        <v>5993</v>
      </c>
      <c r="F954" s="1" t="s">
        <v>5949</v>
      </c>
      <c r="G954" s="1" t="s">
        <v>1949</v>
      </c>
      <c r="H954" s="1" t="s">
        <v>5950</v>
      </c>
      <c r="I954" t="s">
        <v>1942</v>
      </c>
    </row>
    <row r="955" spans="1:9" x14ac:dyDescent="0.25">
      <c r="A955" s="1" t="s">
        <v>5994</v>
      </c>
      <c r="B955" s="1" t="s">
        <v>5995</v>
      </c>
      <c r="C955" s="1" t="s">
        <v>5996</v>
      </c>
      <c r="D955" s="1" t="s">
        <v>5997</v>
      </c>
      <c r="E955" s="1" t="s">
        <v>5998</v>
      </c>
      <c r="F955" s="1" t="s">
        <v>2448</v>
      </c>
      <c r="G955" s="1" t="s">
        <v>1941</v>
      </c>
      <c r="H955" s="1">
        <v>79940</v>
      </c>
      <c r="I955" t="s">
        <v>1942</v>
      </c>
    </row>
    <row r="956" spans="1:9" x14ac:dyDescent="0.25">
      <c r="A956" s="1" t="s">
        <v>5999</v>
      </c>
      <c r="B956" s="1" t="s">
        <v>6000</v>
      </c>
      <c r="C956" s="1" t="s">
        <v>6001</v>
      </c>
      <c r="D956" s="1" t="s">
        <v>6002</v>
      </c>
      <c r="E956" s="1" t="s">
        <v>6003</v>
      </c>
      <c r="F956" s="1" t="s">
        <v>2013</v>
      </c>
      <c r="G956" s="1" t="s">
        <v>1941</v>
      </c>
      <c r="H956" s="1">
        <v>63136</v>
      </c>
      <c r="I956" t="s">
        <v>1942</v>
      </c>
    </row>
    <row r="957" spans="1:9" x14ac:dyDescent="0.25">
      <c r="A957" s="1" t="s">
        <v>6004</v>
      </c>
      <c r="B957" s="1" t="s">
        <v>6005</v>
      </c>
      <c r="C957" s="1" t="s">
        <v>6006</v>
      </c>
      <c r="D957" s="1" t="s">
        <v>6007</v>
      </c>
      <c r="E957" s="1" t="s">
        <v>6008</v>
      </c>
      <c r="F957" s="1" t="s">
        <v>5028</v>
      </c>
      <c r="G957" s="1" t="s">
        <v>1941</v>
      </c>
      <c r="H957" s="1">
        <v>72905</v>
      </c>
      <c r="I957" t="s">
        <v>1942</v>
      </c>
    </row>
    <row r="958" spans="1:9" x14ac:dyDescent="0.25">
      <c r="A958" s="1" t="s">
        <v>6009</v>
      </c>
      <c r="B958" s="1" t="s">
        <v>6010</v>
      </c>
      <c r="C958" s="1" t="s">
        <v>6011</v>
      </c>
      <c r="D958" s="1" t="s">
        <v>6012</v>
      </c>
      <c r="E958" s="1" t="s">
        <v>6013</v>
      </c>
      <c r="F958" s="1" t="s">
        <v>2506</v>
      </c>
      <c r="G958" s="1" t="s">
        <v>1941</v>
      </c>
      <c r="H958" s="1">
        <v>37245</v>
      </c>
      <c r="I958" t="s">
        <v>1951</v>
      </c>
    </row>
    <row r="959" spans="1:9" x14ac:dyDescent="0.25">
      <c r="A959" s="1" t="s">
        <v>6014</v>
      </c>
      <c r="B959" s="1" t="s">
        <v>6015</v>
      </c>
      <c r="C959" s="1" t="s">
        <v>6016</v>
      </c>
      <c r="D959" s="1" t="s">
        <v>6017</v>
      </c>
      <c r="E959" s="1" t="s">
        <v>6018</v>
      </c>
      <c r="F959" s="1" t="s">
        <v>2186</v>
      </c>
      <c r="G959" s="1" t="s">
        <v>1941</v>
      </c>
      <c r="H959" s="1">
        <v>20088</v>
      </c>
      <c r="I959" t="s">
        <v>1942</v>
      </c>
    </row>
    <row r="960" spans="1:9" x14ac:dyDescent="0.25">
      <c r="A960" s="1" t="s">
        <v>6019</v>
      </c>
      <c r="B960" s="1" t="s">
        <v>6020</v>
      </c>
      <c r="C960" s="1" t="s">
        <v>6021</v>
      </c>
      <c r="D960" s="1"/>
      <c r="E960" s="1" t="s">
        <v>6022</v>
      </c>
      <c r="F960" s="1" t="s">
        <v>6023</v>
      </c>
      <c r="G960" s="1" t="s">
        <v>1941</v>
      </c>
      <c r="H960" s="1">
        <v>90305</v>
      </c>
      <c r="I960" t="s">
        <v>1942</v>
      </c>
    </row>
    <row r="961" spans="1:9" x14ac:dyDescent="0.25">
      <c r="A961" s="1" t="s">
        <v>1855</v>
      </c>
      <c r="B961" s="1" t="s">
        <v>6024</v>
      </c>
      <c r="C961" s="1" t="s">
        <v>6025</v>
      </c>
      <c r="D961" s="1"/>
      <c r="E961" s="1" t="s">
        <v>6026</v>
      </c>
      <c r="F961" s="1" t="s">
        <v>2127</v>
      </c>
      <c r="G961" s="1" t="s">
        <v>1941</v>
      </c>
      <c r="H961" s="1">
        <v>72215</v>
      </c>
      <c r="I961" t="s">
        <v>1942</v>
      </c>
    </row>
    <row r="962" spans="1:9" x14ac:dyDescent="0.25">
      <c r="A962" s="1" t="s">
        <v>1857</v>
      </c>
      <c r="B962" s="1" t="s">
        <v>6027</v>
      </c>
      <c r="C962" s="1" t="s">
        <v>6028</v>
      </c>
      <c r="D962" s="1" t="s">
        <v>6029</v>
      </c>
      <c r="E962" s="1" t="s">
        <v>6030</v>
      </c>
      <c r="F962" s="1" t="s">
        <v>3703</v>
      </c>
      <c r="G962" s="1" t="s">
        <v>1941</v>
      </c>
      <c r="H962" s="1">
        <v>21747</v>
      </c>
      <c r="I962" t="s">
        <v>1942</v>
      </c>
    </row>
    <row r="963" spans="1:9" x14ac:dyDescent="0.25">
      <c r="A963" s="1" t="s">
        <v>1859</v>
      </c>
      <c r="B963" s="1" t="s">
        <v>6031</v>
      </c>
      <c r="C963" s="1"/>
      <c r="D963" s="1" t="s">
        <v>6032</v>
      </c>
      <c r="E963" s="1" t="s">
        <v>6033</v>
      </c>
      <c r="F963" s="1" t="s">
        <v>2881</v>
      </c>
      <c r="G963" s="1" t="s">
        <v>1941</v>
      </c>
      <c r="H963" s="1">
        <v>12205</v>
      </c>
      <c r="I963" t="s">
        <v>1942</v>
      </c>
    </row>
    <row r="964" spans="1:9" x14ac:dyDescent="0.25">
      <c r="A964" s="1" t="s">
        <v>1861</v>
      </c>
      <c r="B964" s="1" t="s">
        <v>6034</v>
      </c>
      <c r="C964" s="1" t="s">
        <v>6035</v>
      </c>
      <c r="D964" s="1" t="s">
        <v>6036</v>
      </c>
      <c r="E964" s="1" t="s">
        <v>6037</v>
      </c>
      <c r="F964" s="1" t="s">
        <v>6038</v>
      </c>
      <c r="G964" s="1" t="s">
        <v>1949</v>
      </c>
      <c r="H964" s="1" t="s">
        <v>3194</v>
      </c>
      <c r="I964" t="s">
        <v>1942</v>
      </c>
    </row>
    <row r="965" spans="1:9" x14ac:dyDescent="0.25">
      <c r="A965" s="1" t="s">
        <v>1863</v>
      </c>
      <c r="B965" s="1" t="s">
        <v>6039</v>
      </c>
      <c r="C965" s="1" t="s">
        <v>6040</v>
      </c>
      <c r="D965" s="1" t="s">
        <v>6041</v>
      </c>
      <c r="E965" s="1" t="s">
        <v>6042</v>
      </c>
      <c r="F965" s="1" t="s">
        <v>3320</v>
      </c>
      <c r="G965" s="1" t="s">
        <v>1941</v>
      </c>
      <c r="H965" s="1">
        <v>40510</v>
      </c>
      <c r="I965" t="s">
        <v>1942</v>
      </c>
    </row>
    <row r="966" spans="1:9" x14ac:dyDescent="0.25">
      <c r="A966" s="1" t="s">
        <v>1865</v>
      </c>
      <c r="B966" s="1" t="s">
        <v>6043</v>
      </c>
      <c r="C966" s="1" t="s">
        <v>6044</v>
      </c>
      <c r="D966" s="1" t="s">
        <v>6045</v>
      </c>
      <c r="E966" s="1" t="s">
        <v>6046</v>
      </c>
      <c r="F966" s="1" t="s">
        <v>3785</v>
      </c>
      <c r="G966" s="1" t="s">
        <v>1941</v>
      </c>
      <c r="H966" s="1">
        <v>92165</v>
      </c>
      <c r="I966" t="s">
        <v>1951</v>
      </c>
    </row>
    <row r="967" spans="1:9" x14ac:dyDescent="0.25">
      <c r="A967" s="1" t="s">
        <v>1867</v>
      </c>
      <c r="B967" s="1" t="s">
        <v>6047</v>
      </c>
      <c r="C967" s="1" t="s">
        <v>6048</v>
      </c>
      <c r="D967" s="1"/>
      <c r="E967" s="1" t="s">
        <v>6049</v>
      </c>
      <c r="F967" s="1" t="s">
        <v>1986</v>
      </c>
      <c r="G967" s="1" t="s">
        <v>1941</v>
      </c>
      <c r="H967" s="1">
        <v>90040</v>
      </c>
      <c r="I967" t="s">
        <v>1942</v>
      </c>
    </row>
    <row r="968" spans="1:9" x14ac:dyDescent="0.25">
      <c r="A968" s="1" t="s">
        <v>1869</v>
      </c>
      <c r="B968" s="1" t="s">
        <v>6050</v>
      </c>
      <c r="C968" s="1" t="s">
        <v>6051</v>
      </c>
      <c r="D968" s="1" t="s">
        <v>6052</v>
      </c>
      <c r="E968" s="1" t="s">
        <v>6053</v>
      </c>
      <c r="F968" s="1" t="s">
        <v>2776</v>
      </c>
      <c r="G968" s="1" t="s">
        <v>1941</v>
      </c>
      <c r="H968" s="1">
        <v>11210</v>
      </c>
      <c r="I968" t="s">
        <v>1942</v>
      </c>
    </row>
    <row r="969" spans="1:9" x14ac:dyDescent="0.25">
      <c r="A969" s="1" t="s">
        <v>1871</v>
      </c>
      <c r="B969" s="1" t="s">
        <v>6054</v>
      </c>
      <c r="C969" s="1" t="s">
        <v>6055</v>
      </c>
      <c r="D969" s="1" t="s">
        <v>6056</v>
      </c>
      <c r="E969" s="1" t="s">
        <v>6057</v>
      </c>
      <c r="F969" s="1" t="s">
        <v>6058</v>
      </c>
      <c r="G969" s="1" t="s">
        <v>1949</v>
      </c>
      <c r="H969" s="1" t="s">
        <v>2083</v>
      </c>
      <c r="I969" t="s">
        <v>1942</v>
      </c>
    </row>
    <row r="970" spans="1:9" x14ac:dyDescent="0.25">
      <c r="A970" s="1" t="s">
        <v>1873</v>
      </c>
      <c r="B970" s="1" t="s">
        <v>6059</v>
      </c>
      <c r="C970" s="1" t="s">
        <v>6060</v>
      </c>
      <c r="D970" s="1" t="s">
        <v>6061</v>
      </c>
      <c r="E970" s="1" t="s">
        <v>6062</v>
      </c>
      <c r="F970" s="1" t="s">
        <v>6063</v>
      </c>
      <c r="G970" s="1" t="s">
        <v>1941</v>
      </c>
      <c r="H970" s="1">
        <v>32627</v>
      </c>
      <c r="I970" t="s">
        <v>1951</v>
      </c>
    </row>
    <row r="971" spans="1:9" x14ac:dyDescent="0.25">
      <c r="A971" s="1" t="s">
        <v>1875</v>
      </c>
      <c r="B971" s="1" t="s">
        <v>6064</v>
      </c>
      <c r="C971" s="1" t="s">
        <v>6065</v>
      </c>
      <c r="D971" s="1" t="s">
        <v>6066</v>
      </c>
      <c r="E971" s="1" t="s">
        <v>6067</v>
      </c>
      <c r="F971" s="1" t="s">
        <v>2713</v>
      </c>
      <c r="G971" s="1" t="s">
        <v>1941</v>
      </c>
      <c r="H971" s="1">
        <v>34620</v>
      </c>
      <c r="I971" t="s">
        <v>1942</v>
      </c>
    </row>
    <row r="972" spans="1:9" x14ac:dyDescent="0.25">
      <c r="A972" s="1" t="s">
        <v>1877</v>
      </c>
      <c r="B972" s="1" t="s">
        <v>6068</v>
      </c>
      <c r="C972" s="1"/>
      <c r="D972" s="1" t="s">
        <v>6069</v>
      </c>
      <c r="E972" s="1" t="s">
        <v>6070</v>
      </c>
      <c r="F972" s="1" t="s">
        <v>4412</v>
      </c>
      <c r="G972" s="1" t="s">
        <v>1941</v>
      </c>
      <c r="H972" s="1">
        <v>79165</v>
      </c>
      <c r="I972" t="s">
        <v>1951</v>
      </c>
    </row>
    <row r="973" spans="1:9" x14ac:dyDescent="0.25">
      <c r="A973" s="1" t="s">
        <v>1879</v>
      </c>
      <c r="B973" s="1" t="s">
        <v>6071</v>
      </c>
      <c r="C973" s="1" t="s">
        <v>6072</v>
      </c>
      <c r="D973" s="1" t="s">
        <v>6073</v>
      </c>
      <c r="E973" s="1" t="s">
        <v>6074</v>
      </c>
      <c r="F973" s="1" t="s">
        <v>2266</v>
      </c>
      <c r="G973" s="1" t="s">
        <v>1941</v>
      </c>
      <c r="H973" s="1">
        <v>76121</v>
      </c>
      <c r="I973" t="s">
        <v>1951</v>
      </c>
    </row>
    <row r="974" spans="1:9" x14ac:dyDescent="0.25">
      <c r="A974" s="1" t="s">
        <v>1881</v>
      </c>
      <c r="B974" s="1" t="s">
        <v>6075</v>
      </c>
      <c r="C974" s="1"/>
      <c r="D974" s="1" t="s">
        <v>6076</v>
      </c>
      <c r="E974" s="1" t="s">
        <v>6077</v>
      </c>
      <c r="F974" s="1" t="s">
        <v>5090</v>
      </c>
      <c r="G974" s="1" t="s">
        <v>1949</v>
      </c>
      <c r="H974" s="1" t="s">
        <v>5091</v>
      </c>
      <c r="I974" t="s">
        <v>1942</v>
      </c>
    </row>
    <row r="975" spans="1:9" x14ac:dyDescent="0.25">
      <c r="A975" s="1" t="s">
        <v>1883</v>
      </c>
      <c r="B975" s="1" t="s">
        <v>6078</v>
      </c>
      <c r="C975" s="1" t="s">
        <v>6079</v>
      </c>
      <c r="D975" s="1" t="s">
        <v>6080</v>
      </c>
      <c r="E975" s="1" t="s">
        <v>6081</v>
      </c>
      <c r="F975" s="1" t="s">
        <v>2225</v>
      </c>
      <c r="G975" s="1" t="s">
        <v>1941</v>
      </c>
      <c r="H975" s="1">
        <v>32575</v>
      </c>
      <c r="I975" t="s">
        <v>1951</v>
      </c>
    </row>
    <row r="976" spans="1:9" x14ac:dyDescent="0.25">
      <c r="A976" s="1" t="s">
        <v>1885</v>
      </c>
      <c r="B976" s="1" t="s">
        <v>6082</v>
      </c>
      <c r="C976" s="1" t="s">
        <v>6083</v>
      </c>
      <c r="D976" s="1" t="s">
        <v>6084</v>
      </c>
      <c r="E976" s="1" t="s">
        <v>6085</v>
      </c>
      <c r="F976" s="1" t="s">
        <v>3148</v>
      </c>
      <c r="G976" s="1" t="s">
        <v>1941</v>
      </c>
      <c r="H976" s="1">
        <v>98405</v>
      </c>
      <c r="I976" t="s">
        <v>1942</v>
      </c>
    </row>
    <row r="977" spans="1:9" x14ac:dyDescent="0.25">
      <c r="A977" s="1" t="s">
        <v>1887</v>
      </c>
      <c r="B977" s="1" t="s">
        <v>6086</v>
      </c>
      <c r="C977" s="1" t="s">
        <v>6087</v>
      </c>
      <c r="D977" s="1" t="s">
        <v>6088</v>
      </c>
      <c r="E977" s="1" t="s">
        <v>6089</v>
      </c>
      <c r="F977" s="1" t="s">
        <v>6090</v>
      </c>
      <c r="G977" s="1" t="s">
        <v>1949</v>
      </c>
      <c r="H977" s="1" t="s">
        <v>3183</v>
      </c>
      <c r="I977" t="s">
        <v>1942</v>
      </c>
    </row>
    <row r="978" spans="1:9" x14ac:dyDescent="0.25">
      <c r="A978" s="1" t="s">
        <v>1889</v>
      </c>
      <c r="B978" s="1" t="s">
        <v>6091</v>
      </c>
      <c r="C978" s="1" t="s">
        <v>6092</v>
      </c>
      <c r="D978" s="1" t="s">
        <v>6093</v>
      </c>
      <c r="E978" s="1" t="s">
        <v>6094</v>
      </c>
      <c r="F978" s="1" t="s">
        <v>2238</v>
      </c>
      <c r="G978" s="1" t="s">
        <v>1941</v>
      </c>
      <c r="H978" s="1">
        <v>46896</v>
      </c>
      <c r="I978" t="s">
        <v>1942</v>
      </c>
    </row>
    <row r="979" spans="1:9" x14ac:dyDescent="0.25">
      <c r="A979" s="1" t="s">
        <v>1891</v>
      </c>
      <c r="B979" s="1" t="s">
        <v>6095</v>
      </c>
      <c r="C979" s="1" t="s">
        <v>6096</v>
      </c>
      <c r="D979" s="1" t="s">
        <v>6097</v>
      </c>
      <c r="E979" s="1" t="s">
        <v>6098</v>
      </c>
      <c r="F979" s="1" t="s">
        <v>4412</v>
      </c>
      <c r="G979" s="1" t="s">
        <v>1941</v>
      </c>
      <c r="H979" s="1">
        <v>79105</v>
      </c>
      <c r="I979" t="s">
        <v>1951</v>
      </c>
    </row>
    <row r="980" spans="1:9" x14ac:dyDescent="0.25">
      <c r="A980" s="1" t="s">
        <v>6099</v>
      </c>
      <c r="B980" s="1" t="s">
        <v>6100</v>
      </c>
      <c r="C980" s="1" t="s">
        <v>6101</v>
      </c>
      <c r="D980" s="1" t="s">
        <v>6102</v>
      </c>
      <c r="E980" s="1" t="s">
        <v>6103</v>
      </c>
      <c r="F980" s="1" t="s">
        <v>2186</v>
      </c>
      <c r="G980" s="1" t="s">
        <v>1941</v>
      </c>
      <c r="H980" s="1">
        <v>20436</v>
      </c>
      <c r="I980" t="s">
        <v>1942</v>
      </c>
    </row>
    <row r="981" spans="1:9" x14ac:dyDescent="0.25">
      <c r="A981" s="1" t="s">
        <v>1894</v>
      </c>
      <c r="B981" s="1" t="s">
        <v>6104</v>
      </c>
      <c r="C981" s="1"/>
      <c r="D981" s="1" t="s">
        <v>6105</v>
      </c>
      <c r="E981" s="1" t="s">
        <v>6106</v>
      </c>
      <c r="F981" s="1" t="s">
        <v>6107</v>
      </c>
      <c r="G981" s="1" t="s">
        <v>1941</v>
      </c>
      <c r="H981" s="1">
        <v>20910</v>
      </c>
      <c r="I981" t="s">
        <v>1951</v>
      </c>
    </row>
    <row r="982" spans="1:9" x14ac:dyDescent="0.25">
      <c r="A982" s="1" t="s">
        <v>1896</v>
      </c>
      <c r="B982" s="1" t="s">
        <v>6108</v>
      </c>
      <c r="C982" s="1"/>
      <c r="D982" s="1" t="s">
        <v>6109</v>
      </c>
      <c r="E982" s="1" t="s">
        <v>6110</v>
      </c>
      <c r="F982" s="1" t="s">
        <v>3823</v>
      </c>
      <c r="G982" s="1" t="s">
        <v>1941</v>
      </c>
      <c r="H982" s="1">
        <v>53726</v>
      </c>
      <c r="I982" t="s">
        <v>1942</v>
      </c>
    </row>
    <row r="983" spans="1:9" x14ac:dyDescent="0.25">
      <c r="A983" s="1" t="s">
        <v>1898</v>
      </c>
      <c r="B983" s="1" t="s">
        <v>6111</v>
      </c>
      <c r="C983" s="1" t="s">
        <v>6112</v>
      </c>
      <c r="D983" s="1" t="s">
        <v>6113</v>
      </c>
      <c r="E983" s="1" t="s">
        <v>6114</v>
      </c>
      <c r="F983" s="1" t="s">
        <v>6115</v>
      </c>
      <c r="G983" s="1" t="s">
        <v>1941</v>
      </c>
      <c r="H983" s="1">
        <v>77305</v>
      </c>
      <c r="I983" t="s">
        <v>1942</v>
      </c>
    </row>
    <row r="984" spans="1:9" x14ac:dyDescent="0.25">
      <c r="A984" s="1" t="s">
        <v>1900</v>
      </c>
      <c r="B984" s="1" t="s">
        <v>6116</v>
      </c>
      <c r="C984" s="1" t="s">
        <v>6117</v>
      </c>
      <c r="D984" s="1" t="s">
        <v>6118</v>
      </c>
      <c r="E984" s="1" t="s">
        <v>6119</v>
      </c>
      <c r="F984" s="1" t="s">
        <v>3179</v>
      </c>
      <c r="G984" s="1" t="s">
        <v>1941</v>
      </c>
      <c r="H984" s="1">
        <v>76205</v>
      </c>
      <c r="I984" t="s">
        <v>1942</v>
      </c>
    </row>
    <row r="985" spans="1:9" x14ac:dyDescent="0.25">
      <c r="A985" s="1" t="s">
        <v>1902</v>
      </c>
      <c r="B985" s="1" t="s">
        <v>6120</v>
      </c>
      <c r="C985" s="1" t="s">
        <v>6121</v>
      </c>
      <c r="D985" s="1" t="s">
        <v>6122</v>
      </c>
      <c r="E985" s="1" t="s">
        <v>6123</v>
      </c>
      <c r="F985" s="1" t="s">
        <v>2287</v>
      </c>
      <c r="G985" s="1" t="s">
        <v>1941</v>
      </c>
      <c r="H985" s="1">
        <v>43231</v>
      </c>
      <c r="I985" t="s">
        <v>1942</v>
      </c>
    </row>
    <row r="986" spans="1:9" x14ac:dyDescent="0.25">
      <c r="A986" s="1" t="s">
        <v>1904</v>
      </c>
      <c r="B986" s="1" t="s">
        <v>6124</v>
      </c>
      <c r="C986" s="1" t="s">
        <v>6125</v>
      </c>
      <c r="D986" s="1"/>
      <c r="E986" s="1" t="s">
        <v>6126</v>
      </c>
      <c r="F986" s="1" t="s">
        <v>6127</v>
      </c>
      <c r="G986" s="1" t="s">
        <v>1949</v>
      </c>
      <c r="H986" s="1" t="s">
        <v>3263</v>
      </c>
      <c r="I986" t="s">
        <v>1942</v>
      </c>
    </row>
    <row r="987" spans="1:9" x14ac:dyDescent="0.25">
      <c r="A987" s="1" t="s">
        <v>1906</v>
      </c>
      <c r="B987" s="1" t="s">
        <v>6128</v>
      </c>
      <c r="C987" s="1" t="s">
        <v>6129</v>
      </c>
      <c r="D987" s="1" t="s">
        <v>6130</v>
      </c>
      <c r="E987" s="1" t="s">
        <v>6131</v>
      </c>
      <c r="F987" s="1" t="s">
        <v>2093</v>
      </c>
      <c r="G987" s="1" t="s">
        <v>1941</v>
      </c>
      <c r="H987" s="1">
        <v>80045</v>
      </c>
      <c r="I987" t="s">
        <v>1951</v>
      </c>
    </row>
    <row r="988" spans="1:9" x14ac:dyDescent="0.25">
      <c r="A988" s="1" t="s">
        <v>1908</v>
      </c>
      <c r="B988" s="1" t="s">
        <v>6132</v>
      </c>
      <c r="C988" s="1" t="s">
        <v>6133</v>
      </c>
      <c r="D988" s="1" t="s">
        <v>6134</v>
      </c>
      <c r="E988" s="1" t="s">
        <v>6135</v>
      </c>
      <c r="F988" s="1" t="s">
        <v>6136</v>
      </c>
      <c r="G988" s="1" t="s">
        <v>1941</v>
      </c>
      <c r="H988" s="1">
        <v>32128</v>
      </c>
      <c r="I988" t="s">
        <v>1951</v>
      </c>
    </row>
    <row r="989" spans="1:9" x14ac:dyDescent="0.25">
      <c r="A989" s="1" t="s">
        <v>1910</v>
      </c>
      <c r="B989" s="1" t="s">
        <v>6137</v>
      </c>
      <c r="C989" s="1" t="s">
        <v>6138</v>
      </c>
      <c r="D989" s="1" t="s">
        <v>6139</v>
      </c>
      <c r="E989" s="1" t="s">
        <v>6140</v>
      </c>
      <c r="F989" s="1" t="s">
        <v>4084</v>
      </c>
      <c r="G989" s="1" t="s">
        <v>2116</v>
      </c>
      <c r="H989" s="1" t="s">
        <v>2393</v>
      </c>
      <c r="I989" t="s">
        <v>1942</v>
      </c>
    </row>
    <row r="990" spans="1:9" x14ac:dyDescent="0.25">
      <c r="A990" s="1" t="s">
        <v>1912</v>
      </c>
      <c r="B990" s="1" t="s">
        <v>6141</v>
      </c>
      <c r="C990" s="1"/>
      <c r="D990" s="1" t="s">
        <v>6142</v>
      </c>
      <c r="E990" s="1" t="s">
        <v>6143</v>
      </c>
      <c r="F990" s="1" t="s">
        <v>6144</v>
      </c>
      <c r="G990" s="1" t="s">
        <v>2116</v>
      </c>
      <c r="H990" s="1" t="s">
        <v>6145</v>
      </c>
      <c r="I990" t="s">
        <v>1942</v>
      </c>
    </row>
    <row r="991" spans="1:9" x14ac:dyDescent="0.25">
      <c r="A991" s="1" t="s">
        <v>1914</v>
      </c>
      <c r="B991" s="1" t="s">
        <v>6146</v>
      </c>
      <c r="C991" s="1"/>
      <c r="D991" s="1" t="s">
        <v>6147</v>
      </c>
      <c r="E991" s="1" t="s">
        <v>6148</v>
      </c>
      <c r="F991" s="1" t="s">
        <v>2013</v>
      </c>
      <c r="G991" s="1" t="s">
        <v>1941</v>
      </c>
      <c r="H991" s="1">
        <v>63131</v>
      </c>
      <c r="I991" t="s">
        <v>1942</v>
      </c>
    </row>
    <row r="992" spans="1:9" x14ac:dyDescent="0.25">
      <c r="A992" s="1" t="s">
        <v>6149</v>
      </c>
      <c r="B992" s="1" t="s">
        <v>6150</v>
      </c>
      <c r="C992" s="1" t="s">
        <v>6151</v>
      </c>
      <c r="D992" s="1" t="s">
        <v>6152</v>
      </c>
      <c r="E992" s="1" t="s">
        <v>6153</v>
      </c>
      <c r="F992" s="1" t="s">
        <v>6154</v>
      </c>
      <c r="G992" s="1" t="s">
        <v>1941</v>
      </c>
      <c r="H992" s="1">
        <v>92056</v>
      </c>
      <c r="I992" t="s">
        <v>1951</v>
      </c>
    </row>
    <row r="993" spans="1:9" x14ac:dyDescent="0.25">
      <c r="A993" s="1" t="s">
        <v>6155</v>
      </c>
      <c r="B993" s="1" t="s">
        <v>6156</v>
      </c>
      <c r="C993" s="1"/>
      <c r="D993" s="1" t="s">
        <v>6157</v>
      </c>
      <c r="E993" s="1" t="s">
        <v>6158</v>
      </c>
      <c r="F993" s="1" t="s">
        <v>2678</v>
      </c>
      <c r="G993" s="1" t="s">
        <v>1941</v>
      </c>
      <c r="H993" s="1">
        <v>37416</v>
      </c>
      <c r="I993" t="s">
        <v>1942</v>
      </c>
    </row>
    <row r="994" spans="1:9" x14ac:dyDescent="0.25">
      <c r="A994" s="1" t="s">
        <v>1918</v>
      </c>
      <c r="B994" s="1" t="s">
        <v>6159</v>
      </c>
      <c r="C994" s="1"/>
      <c r="D994" s="1" t="s">
        <v>6160</v>
      </c>
      <c r="E994" s="1" t="s">
        <v>6161</v>
      </c>
      <c r="F994" s="1" t="s">
        <v>3967</v>
      </c>
      <c r="G994" s="1" t="s">
        <v>1949</v>
      </c>
      <c r="H994" s="1" t="s">
        <v>2771</v>
      </c>
      <c r="I994" t="s">
        <v>1951</v>
      </c>
    </row>
    <row r="995" spans="1:9" x14ac:dyDescent="0.25">
      <c r="A995" s="1" t="s">
        <v>1920</v>
      </c>
      <c r="B995" s="1" t="s">
        <v>6162</v>
      </c>
      <c r="C995" s="1"/>
      <c r="D995" s="1" t="s">
        <v>6163</v>
      </c>
      <c r="E995" s="1" t="s">
        <v>6164</v>
      </c>
      <c r="F995" s="1" t="s">
        <v>2017</v>
      </c>
      <c r="G995" s="1" t="s">
        <v>1941</v>
      </c>
      <c r="H995" s="1">
        <v>19125</v>
      </c>
      <c r="I995" t="s">
        <v>1951</v>
      </c>
    </row>
    <row r="996" spans="1:9" x14ac:dyDescent="0.25">
      <c r="A996" s="1" t="s">
        <v>1922</v>
      </c>
      <c r="B996" s="1" t="s">
        <v>6165</v>
      </c>
      <c r="C996" s="1"/>
      <c r="D996" s="1" t="s">
        <v>6166</v>
      </c>
      <c r="E996" s="1" t="s">
        <v>6167</v>
      </c>
      <c r="F996" s="1" t="s">
        <v>3912</v>
      </c>
      <c r="G996" s="1" t="s">
        <v>1949</v>
      </c>
      <c r="H996" s="1" t="s">
        <v>3913</v>
      </c>
      <c r="I996" t="s">
        <v>1951</v>
      </c>
    </row>
    <row r="997" spans="1:9" x14ac:dyDescent="0.25">
      <c r="A997" s="1" t="s">
        <v>1924</v>
      </c>
      <c r="B997" s="1" t="s">
        <v>6168</v>
      </c>
      <c r="C997" s="1" t="s">
        <v>6169</v>
      </c>
      <c r="D997" s="1" t="s">
        <v>6170</v>
      </c>
      <c r="E997" s="1" t="s">
        <v>6171</v>
      </c>
      <c r="F997" s="1" t="s">
        <v>2325</v>
      </c>
      <c r="G997" s="1" t="s">
        <v>1941</v>
      </c>
      <c r="H997" s="1">
        <v>75210</v>
      </c>
      <c r="I997" t="s">
        <v>1951</v>
      </c>
    </row>
    <row r="998" spans="1:9" x14ac:dyDescent="0.25">
      <c r="A998" s="1" t="s">
        <v>1916</v>
      </c>
      <c r="B998" s="1" t="s">
        <v>6172</v>
      </c>
      <c r="C998" s="1"/>
      <c r="D998" s="1" t="s">
        <v>6173</v>
      </c>
      <c r="E998" s="1" t="s">
        <v>6174</v>
      </c>
      <c r="F998" s="1" t="s">
        <v>5028</v>
      </c>
      <c r="G998" s="1" t="s">
        <v>1941</v>
      </c>
      <c r="H998" s="1">
        <v>72905</v>
      </c>
      <c r="I998" t="s">
        <v>1951</v>
      </c>
    </row>
    <row r="999" spans="1:9" x14ac:dyDescent="0.25">
      <c r="A999" s="1" t="s">
        <v>6175</v>
      </c>
      <c r="B999" s="1" t="s">
        <v>6176</v>
      </c>
      <c r="C999" s="1"/>
      <c r="D999" s="1" t="s">
        <v>6177</v>
      </c>
      <c r="E999" s="1" t="s">
        <v>6178</v>
      </c>
      <c r="F999" s="1" t="s">
        <v>2340</v>
      </c>
      <c r="G999" s="1" t="s">
        <v>1941</v>
      </c>
      <c r="H999" s="1">
        <v>80920</v>
      </c>
      <c r="I999" t="s">
        <v>1942</v>
      </c>
    </row>
    <row r="1000" spans="1:9" x14ac:dyDescent="0.25">
      <c r="A1000" s="1" t="s">
        <v>1928</v>
      </c>
      <c r="B1000" s="1" t="s">
        <v>6179</v>
      </c>
      <c r="C1000" s="1" t="s">
        <v>6180</v>
      </c>
      <c r="D1000" s="1" t="s">
        <v>6181</v>
      </c>
      <c r="E1000" s="1" t="s">
        <v>6182</v>
      </c>
      <c r="F1000" s="1" t="s">
        <v>2758</v>
      </c>
      <c r="G1000" s="1" t="s">
        <v>1941</v>
      </c>
      <c r="H1000" s="1">
        <v>90610</v>
      </c>
      <c r="I1000" t="s">
        <v>1951</v>
      </c>
    </row>
    <row r="1001" spans="1:9" x14ac:dyDescent="0.25">
      <c r="A1001" s="1" t="s">
        <v>1930</v>
      </c>
      <c r="B1001" s="1" t="s">
        <v>6183</v>
      </c>
      <c r="C1001" s="1"/>
      <c r="D1001" s="1" t="s">
        <v>6184</v>
      </c>
      <c r="E1001" s="1" t="s">
        <v>6185</v>
      </c>
      <c r="F1001" s="1" t="s">
        <v>4485</v>
      </c>
      <c r="G1001" s="1" t="s">
        <v>2116</v>
      </c>
      <c r="H1001" s="1" t="s">
        <v>6186</v>
      </c>
      <c r="I1001" t="s">
        <v>1942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1E9F71-D7D0-4E2A-A879-7C9736DC6FCB}">
  <sheetPr codeName="Sheet7">
    <tabColor theme="6"/>
  </sheetPr>
  <dimension ref="A1:G49"/>
  <sheetViews>
    <sheetView workbookViewId="0">
      <selection activeCell="G18" sqref="G18"/>
    </sheetView>
  </sheetViews>
  <sheetFormatPr defaultRowHeight="15" x14ac:dyDescent="0.25"/>
  <cols>
    <col min="1" max="1" width="10.140625" bestFit="1" customWidth="1"/>
    <col min="2" max="2" width="11.7109375" bestFit="1" customWidth="1"/>
    <col min="3" max="3" width="10.5703125" bestFit="1" customWidth="1"/>
    <col min="4" max="4" width="4.5703125" bestFit="1" customWidth="1"/>
    <col min="5" max="5" width="9.5703125" bestFit="1" customWidth="1"/>
    <col min="6" max="6" width="13.42578125" bestFit="1" customWidth="1"/>
    <col min="7" max="7" width="8" bestFit="1" customWidth="1"/>
    <col min="9" max="10" width="11" customWidth="1"/>
  </cols>
  <sheetData>
    <row r="1" spans="1:7" x14ac:dyDescent="0.25">
      <c r="A1" t="s">
        <v>3</v>
      </c>
      <c r="B1" t="s">
        <v>8</v>
      </c>
      <c r="C1" t="s">
        <v>9</v>
      </c>
      <c r="D1" t="s">
        <v>10</v>
      </c>
      <c r="E1" t="s">
        <v>11</v>
      </c>
      <c r="F1" t="s">
        <v>6187</v>
      </c>
      <c r="G1" t="s">
        <v>6188</v>
      </c>
    </row>
    <row r="2" spans="1:7" x14ac:dyDescent="0.25">
      <c r="A2" t="s">
        <v>128</v>
      </c>
      <c r="B2" t="s">
        <v>6189</v>
      </c>
      <c r="C2" t="s">
        <v>6190</v>
      </c>
      <c r="D2" s="2">
        <v>0.2</v>
      </c>
      <c r="E2">
        <v>3.8849999999999998</v>
      </c>
      <c r="F2">
        <v>1.9424999999999999</v>
      </c>
      <c r="G2">
        <v>0.34964999999999996</v>
      </c>
    </row>
    <row r="3" spans="1:7" x14ac:dyDescent="0.25">
      <c r="A3" t="s">
        <v>205</v>
      </c>
      <c r="B3" t="s">
        <v>6189</v>
      </c>
      <c r="C3" t="s">
        <v>6190</v>
      </c>
      <c r="D3" s="2">
        <v>0.5</v>
      </c>
      <c r="E3">
        <v>7.77</v>
      </c>
      <c r="F3">
        <v>1.5539999999999998</v>
      </c>
      <c r="G3">
        <v>0.69929999999999992</v>
      </c>
    </row>
    <row r="4" spans="1:7" x14ac:dyDescent="0.25">
      <c r="A4" t="s">
        <v>19</v>
      </c>
      <c r="B4" t="s">
        <v>6189</v>
      </c>
      <c r="C4" t="s">
        <v>6190</v>
      </c>
      <c r="D4" s="2">
        <v>1</v>
      </c>
      <c r="E4">
        <v>12.95</v>
      </c>
      <c r="F4">
        <v>1.2949999999999999</v>
      </c>
      <c r="G4">
        <v>1.1655</v>
      </c>
    </row>
    <row r="5" spans="1:7" x14ac:dyDescent="0.25">
      <c r="A5" t="s">
        <v>217</v>
      </c>
      <c r="B5" t="s">
        <v>6189</v>
      </c>
      <c r="C5" t="s">
        <v>6190</v>
      </c>
      <c r="D5" s="2">
        <v>2.5</v>
      </c>
      <c r="E5">
        <v>29.784999999999997</v>
      </c>
      <c r="F5">
        <v>1.1913999999999998</v>
      </c>
      <c r="G5">
        <v>2.6806499999999995</v>
      </c>
    </row>
    <row r="6" spans="1:7" x14ac:dyDescent="0.25">
      <c r="A6" t="s">
        <v>57</v>
      </c>
      <c r="B6" t="s">
        <v>6189</v>
      </c>
      <c r="C6" t="s">
        <v>6191</v>
      </c>
      <c r="D6" s="2">
        <v>0.2</v>
      </c>
      <c r="E6">
        <v>3.375</v>
      </c>
      <c r="F6">
        <v>1.6875</v>
      </c>
      <c r="G6">
        <v>0.30374999999999996</v>
      </c>
    </row>
    <row r="7" spans="1:7" x14ac:dyDescent="0.25">
      <c r="A7" t="s">
        <v>80</v>
      </c>
      <c r="B7" t="s">
        <v>6189</v>
      </c>
      <c r="C7" t="s">
        <v>6191</v>
      </c>
      <c r="D7" s="2">
        <v>0.5</v>
      </c>
      <c r="E7">
        <v>6.75</v>
      </c>
      <c r="F7">
        <v>1.35</v>
      </c>
      <c r="G7">
        <v>0.60749999999999993</v>
      </c>
    </row>
    <row r="8" spans="1:7" x14ac:dyDescent="0.25">
      <c r="A8" t="s">
        <v>74</v>
      </c>
      <c r="B8" t="s">
        <v>6189</v>
      </c>
      <c r="C8" t="s">
        <v>6191</v>
      </c>
      <c r="D8" s="2">
        <v>1</v>
      </c>
      <c r="E8">
        <v>11.25</v>
      </c>
      <c r="F8">
        <v>1.125</v>
      </c>
      <c r="G8">
        <v>1.0125</v>
      </c>
    </row>
    <row r="9" spans="1:7" x14ac:dyDescent="0.25">
      <c r="A9" t="s">
        <v>184</v>
      </c>
      <c r="B9" t="s">
        <v>6189</v>
      </c>
      <c r="C9" t="s">
        <v>6191</v>
      </c>
      <c r="D9" s="2">
        <v>2.5</v>
      </c>
      <c r="E9">
        <v>25.874999999999996</v>
      </c>
      <c r="F9">
        <v>1.0349999999999999</v>
      </c>
      <c r="G9">
        <v>2.3287499999999994</v>
      </c>
    </row>
    <row r="10" spans="1:7" x14ac:dyDescent="0.25">
      <c r="A10" t="s">
        <v>67</v>
      </c>
      <c r="B10" t="s">
        <v>6189</v>
      </c>
      <c r="C10" t="s">
        <v>6192</v>
      </c>
      <c r="D10" s="2">
        <v>0.2</v>
      </c>
      <c r="E10">
        <v>2.9849999999999999</v>
      </c>
      <c r="F10">
        <v>1.4924999999999999</v>
      </c>
      <c r="G10">
        <v>0.26865</v>
      </c>
    </row>
    <row r="11" spans="1:7" x14ac:dyDescent="0.25">
      <c r="A11" t="s">
        <v>85</v>
      </c>
      <c r="B11" t="s">
        <v>6189</v>
      </c>
      <c r="C11" t="s">
        <v>6192</v>
      </c>
      <c r="D11" s="2">
        <v>0.5</v>
      </c>
      <c r="E11">
        <v>5.97</v>
      </c>
      <c r="F11">
        <v>1.194</v>
      </c>
      <c r="G11">
        <v>0.5373</v>
      </c>
    </row>
    <row r="12" spans="1:7" x14ac:dyDescent="0.25">
      <c r="A12" t="s">
        <v>40</v>
      </c>
      <c r="B12" t="s">
        <v>6189</v>
      </c>
      <c r="C12" t="s">
        <v>6192</v>
      </c>
      <c r="D12" s="2">
        <v>1</v>
      </c>
      <c r="E12">
        <v>9.9499999999999993</v>
      </c>
      <c r="F12">
        <v>0.99499999999999988</v>
      </c>
      <c r="G12">
        <v>0.89549999999999985</v>
      </c>
    </row>
    <row r="13" spans="1:7" x14ac:dyDescent="0.25">
      <c r="A13" t="s">
        <v>131</v>
      </c>
      <c r="B13" t="s">
        <v>6189</v>
      </c>
      <c r="C13" t="s">
        <v>6192</v>
      </c>
      <c r="D13" s="2">
        <v>2.5</v>
      </c>
      <c r="E13">
        <v>22.884999999999998</v>
      </c>
      <c r="F13">
        <v>0.91539999999999988</v>
      </c>
      <c r="G13">
        <v>2.0596499999999995</v>
      </c>
    </row>
    <row r="14" spans="1:7" x14ac:dyDescent="0.25">
      <c r="A14" t="s">
        <v>195</v>
      </c>
      <c r="B14" t="s">
        <v>6193</v>
      </c>
      <c r="C14" t="s">
        <v>6190</v>
      </c>
      <c r="D14" s="2">
        <v>0.2</v>
      </c>
      <c r="E14">
        <v>3.5849999999999995</v>
      </c>
      <c r="F14">
        <v>1.7924999999999998</v>
      </c>
      <c r="G14">
        <v>0.21509999999999996</v>
      </c>
    </row>
    <row r="15" spans="1:7" x14ac:dyDescent="0.25">
      <c r="A15" t="s">
        <v>170</v>
      </c>
      <c r="B15" t="s">
        <v>6193</v>
      </c>
      <c r="C15" t="s">
        <v>6190</v>
      </c>
      <c r="D15" s="2">
        <v>0.5</v>
      </c>
      <c r="E15">
        <v>7.169999999999999</v>
      </c>
      <c r="F15">
        <v>1.4339999999999997</v>
      </c>
      <c r="G15">
        <v>0.43019999999999992</v>
      </c>
    </row>
    <row r="16" spans="1:7" x14ac:dyDescent="0.25">
      <c r="A16" t="s">
        <v>202</v>
      </c>
      <c r="B16" t="s">
        <v>6193</v>
      </c>
      <c r="C16" t="s">
        <v>6190</v>
      </c>
      <c r="D16" s="2">
        <v>1</v>
      </c>
      <c r="E16">
        <v>11.95</v>
      </c>
      <c r="F16">
        <v>1.1949999999999998</v>
      </c>
      <c r="G16">
        <v>0.71699999999999997</v>
      </c>
    </row>
    <row r="17" spans="1:7" x14ac:dyDescent="0.25">
      <c r="A17" t="s">
        <v>23</v>
      </c>
      <c r="B17" t="s">
        <v>6193</v>
      </c>
      <c r="C17" t="s">
        <v>6190</v>
      </c>
      <c r="D17" s="2">
        <v>2.5</v>
      </c>
      <c r="E17">
        <v>27.484999999999996</v>
      </c>
      <c r="F17">
        <v>1.0993999999999999</v>
      </c>
      <c r="G17">
        <v>1.6490999999999998</v>
      </c>
    </row>
    <row r="18" spans="1:7" x14ac:dyDescent="0.25">
      <c r="A18" t="s">
        <v>175</v>
      </c>
      <c r="B18" t="s">
        <v>6193</v>
      </c>
      <c r="C18" t="s">
        <v>6191</v>
      </c>
      <c r="D18" s="2">
        <v>0.2</v>
      </c>
      <c r="E18">
        <v>2.9849999999999999</v>
      </c>
      <c r="F18">
        <v>1.4924999999999999</v>
      </c>
      <c r="G18">
        <v>0.17909999999999998</v>
      </c>
    </row>
    <row r="19" spans="1:7" x14ac:dyDescent="0.25">
      <c r="A19" t="s">
        <v>35</v>
      </c>
      <c r="B19" t="s">
        <v>6193</v>
      </c>
      <c r="C19" t="s">
        <v>6191</v>
      </c>
      <c r="D19" s="2">
        <v>0.5</v>
      </c>
      <c r="E19">
        <v>5.97</v>
      </c>
      <c r="F19">
        <v>1.194</v>
      </c>
      <c r="G19">
        <v>0.35819999999999996</v>
      </c>
    </row>
    <row r="20" spans="1:7" x14ac:dyDescent="0.25">
      <c r="A20" t="s">
        <v>15</v>
      </c>
      <c r="B20" t="s">
        <v>6193</v>
      </c>
      <c r="C20" t="s">
        <v>6191</v>
      </c>
      <c r="D20" s="2">
        <v>1</v>
      </c>
      <c r="E20">
        <v>9.9499999999999993</v>
      </c>
      <c r="F20">
        <v>0.99499999999999988</v>
      </c>
      <c r="G20">
        <v>0.59699999999999998</v>
      </c>
    </row>
    <row r="21" spans="1:7" x14ac:dyDescent="0.25">
      <c r="A21" t="s">
        <v>54</v>
      </c>
      <c r="B21" t="s">
        <v>6193</v>
      </c>
      <c r="C21" t="s">
        <v>6191</v>
      </c>
      <c r="D21" s="2">
        <v>2.5</v>
      </c>
      <c r="E21">
        <v>22.884999999999998</v>
      </c>
      <c r="F21">
        <v>0.91539999999999988</v>
      </c>
      <c r="G21">
        <v>1.3730999999999998</v>
      </c>
    </row>
    <row r="22" spans="1:7" x14ac:dyDescent="0.25">
      <c r="A22" t="s">
        <v>114</v>
      </c>
      <c r="B22" t="s">
        <v>6193</v>
      </c>
      <c r="C22" t="s">
        <v>6192</v>
      </c>
      <c r="D22" s="2">
        <v>0.2</v>
      </c>
      <c r="E22">
        <v>2.6849999999999996</v>
      </c>
      <c r="F22">
        <v>1.3424999999999998</v>
      </c>
      <c r="G22">
        <v>0.16109999999999997</v>
      </c>
    </row>
    <row r="23" spans="1:7" x14ac:dyDescent="0.25">
      <c r="A23" t="s">
        <v>159</v>
      </c>
      <c r="B23" t="s">
        <v>6193</v>
      </c>
      <c r="C23" t="s">
        <v>6192</v>
      </c>
      <c r="D23" s="2">
        <v>0.5</v>
      </c>
      <c r="E23">
        <v>5.3699999999999992</v>
      </c>
      <c r="F23">
        <v>1.0739999999999998</v>
      </c>
      <c r="G23">
        <v>0.32219999999999993</v>
      </c>
    </row>
    <row r="24" spans="1:7" x14ac:dyDescent="0.25">
      <c r="A24" t="s">
        <v>192</v>
      </c>
      <c r="B24" t="s">
        <v>6193</v>
      </c>
      <c r="C24" t="s">
        <v>6192</v>
      </c>
      <c r="D24" s="2">
        <v>1</v>
      </c>
      <c r="E24">
        <v>8.9499999999999993</v>
      </c>
      <c r="F24">
        <v>0.89499999999999991</v>
      </c>
      <c r="G24">
        <v>0.53699999999999992</v>
      </c>
    </row>
    <row r="25" spans="1:7" x14ac:dyDescent="0.25">
      <c r="A25" t="s">
        <v>48</v>
      </c>
      <c r="B25" t="s">
        <v>6193</v>
      </c>
      <c r="C25" t="s">
        <v>6192</v>
      </c>
      <c r="D25" s="2">
        <v>2.5</v>
      </c>
      <c r="E25">
        <v>20.584999999999997</v>
      </c>
      <c r="F25">
        <v>0.82339999999999991</v>
      </c>
      <c r="G25">
        <v>1.2350999999999999</v>
      </c>
    </row>
    <row r="26" spans="1:7" x14ac:dyDescent="0.25">
      <c r="A26" t="s">
        <v>32</v>
      </c>
      <c r="B26" t="s">
        <v>6194</v>
      </c>
      <c r="C26" t="s">
        <v>6190</v>
      </c>
      <c r="D26" s="2">
        <v>0.2</v>
      </c>
      <c r="E26">
        <v>4.7549999999999999</v>
      </c>
      <c r="F26">
        <v>2.3774999999999999</v>
      </c>
      <c r="G26">
        <v>0.61814999999999998</v>
      </c>
    </row>
    <row r="27" spans="1:7" x14ac:dyDescent="0.25">
      <c r="A27" t="s">
        <v>96</v>
      </c>
      <c r="B27" t="s">
        <v>6194</v>
      </c>
      <c r="C27" t="s">
        <v>6190</v>
      </c>
      <c r="D27" s="2">
        <v>0.5</v>
      </c>
      <c r="E27">
        <v>9.51</v>
      </c>
      <c r="F27">
        <v>1.9019999999999999</v>
      </c>
      <c r="G27">
        <v>1.2363</v>
      </c>
    </row>
    <row r="28" spans="1:7" x14ac:dyDescent="0.25">
      <c r="A28" t="s">
        <v>145</v>
      </c>
      <c r="B28" t="s">
        <v>6194</v>
      </c>
      <c r="C28" t="s">
        <v>6190</v>
      </c>
      <c r="D28" s="2">
        <v>1</v>
      </c>
      <c r="E28">
        <v>15.85</v>
      </c>
      <c r="F28">
        <v>1.585</v>
      </c>
      <c r="G28">
        <v>2.0605000000000002</v>
      </c>
    </row>
    <row r="29" spans="1:7" x14ac:dyDescent="0.25">
      <c r="A29" t="s">
        <v>117</v>
      </c>
      <c r="B29" t="s">
        <v>6194</v>
      </c>
      <c r="C29" t="s">
        <v>6190</v>
      </c>
      <c r="D29" s="2">
        <v>2.5</v>
      </c>
      <c r="E29">
        <v>36.454999999999998</v>
      </c>
      <c r="F29">
        <v>1.4581999999999999</v>
      </c>
      <c r="G29">
        <v>4.7391499999999995</v>
      </c>
    </row>
    <row r="30" spans="1:7" x14ac:dyDescent="0.25">
      <c r="A30" t="s">
        <v>90</v>
      </c>
      <c r="B30" t="s">
        <v>6194</v>
      </c>
      <c r="C30" t="s">
        <v>6191</v>
      </c>
      <c r="D30" s="2">
        <v>0.2</v>
      </c>
      <c r="E30">
        <v>4.3650000000000002</v>
      </c>
      <c r="F30">
        <v>2.1825000000000001</v>
      </c>
      <c r="G30">
        <v>0.56745000000000001</v>
      </c>
    </row>
    <row r="31" spans="1:7" x14ac:dyDescent="0.25">
      <c r="A31" t="s">
        <v>91</v>
      </c>
      <c r="B31" t="s">
        <v>6194</v>
      </c>
      <c r="C31" t="s">
        <v>6191</v>
      </c>
      <c r="D31" s="2">
        <v>0.5</v>
      </c>
      <c r="E31">
        <v>8.73</v>
      </c>
      <c r="F31">
        <v>1.746</v>
      </c>
      <c r="G31">
        <v>1.1349</v>
      </c>
    </row>
    <row r="32" spans="1:7" x14ac:dyDescent="0.25">
      <c r="A32" t="s">
        <v>109</v>
      </c>
      <c r="B32" t="s">
        <v>6194</v>
      </c>
      <c r="C32" t="s">
        <v>6191</v>
      </c>
      <c r="D32" s="2">
        <v>1</v>
      </c>
      <c r="E32">
        <v>14.55</v>
      </c>
      <c r="F32">
        <v>1.4550000000000001</v>
      </c>
      <c r="G32">
        <v>1.8915000000000002</v>
      </c>
    </row>
    <row r="33" spans="1:7" x14ac:dyDescent="0.25">
      <c r="A33" t="s">
        <v>210</v>
      </c>
      <c r="B33" t="s">
        <v>6194</v>
      </c>
      <c r="C33" t="s">
        <v>6191</v>
      </c>
      <c r="D33" s="2">
        <v>2.5</v>
      </c>
      <c r="E33">
        <v>33.464999999999996</v>
      </c>
      <c r="F33">
        <v>1.3385999999999998</v>
      </c>
      <c r="G33">
        <v>4.3504499999999995</v>
      </c>
    </row>
    <row r="34" spans="1:7" x14ac:dyDescent="0.25">
      <c r="A34" t="s">
        <v>51</v>
      </c>
      <c r="B34" t="s">
        <v>6194</v>
      </c>
      <c r="C34" t="s">
        <v>6192</v>
      </c>
      <c r="D34" s="2">
        <v>0.2</v>
      </c>
      <c r="E34">
        <v>3.8849999999999998</v>
      </c>
      <c r="F34">
        <v>1.9424999999999999</v>
      </c>
      <c r="G34">
        <v>0.50505</v>
      </c>
    </row>
    <row r="35" spans="1:7" x14ac:dyDescent="0.25">
      <c r="A35" t="s">
        <v>136</v>
      </c>
      <c r="B35" t="s">
        <v>6194</v>
      </c>
      <c r="C35" t="s">
        <v>6192</v>
      </c>
      <c r="D35" s="2">
        <v>0.5</v>
      </c>
      <c r="E35">
        <v>7.77</v>
      </c>
      <c r="F35">
        <v>1.5539999999999998</v>
      </c>
      <c r="G35">
        <v>1.0101</v>
      </c>
    </row>
    <row r="36" spans="1:7" x14ac:dyDescent="0.25">
      <c r="A36" t="s">
        <v>26</v>
      </c>
      <c r="B36" t="s">
        <v>6194</v>
      </c>
      <c r="C36" t="s">
        <v>6192</v>
      </c>
      <c r="D36" s="2">
        <v>1</v>
      </c>
      <c r="E36">
        <v>12.95</v>
      </c>
      <c r="F36">
        <v>1.2949999999999999</v>
      </c>
      <c r="G36">
        <v>1.6835</v>
      </c>
    </row>
    <row r="37" spans="1:7" x14ac:dyDescent="0.25">
      <c r="A37" t="s">
        <v>122</v>
      </c>
      <c r="B37" t="s">
        <v>6194</v>
      </c>
      <c r="C37" t="s">
        <v>6192</v>
      </c>
      <c r="D37" s="2">
        <v>2.5</v>
      </c>
      <c r="E37">
        <v>29.784999999999997</v>
      </c>
      <c r="F37">
        <v>1.1913999999999998</v>
      </c>
      <c r="G37">
        <v>3.8720499999999998</v>
      </c>
    </row>
    <row r="38" spans="1:7" x14ac:dyDescent="0.25">
      <c r="A38" t="s">
        <v>267</v>
      </c>
      <c r="B38" t="s">
        <v>6195</v>
      </c>
      <c r="C38" t="s">
        <v>6190</v>
      </c>
      <c r="D38" s="2">
        <v>0.2</v>
      </c>
      <c r="E38">
        <v>4.4550000000000001</v>
      </c>
      <c r="F38">
        <v>2.2275</v>
      </c>
      <c r="G38">
        <v>0.49004999999999999</v>
      </c>
    </row>
    <row r="39" spans="1:7" x14ac:dyDescent="0.25">
      <c r="A39" t="s">
        <v>189</v>
      </c>
      <c r="B39" t="s">
        <v>6195</v>
      </c>
      <c r="C39" t="s">
        <v>6190</v>
      </c>
      <c r="D39" s="2">
        <v>0.5</v>
      </c>
      <c r="E39">
        <v>8.91</v>
      </c>
      <c r="F39">
        <v>1.782</v>
      </c>
      <c r="G39">
        <v>0.98009999999999997</v>
      </c>
    </row>
    <row r="40" spans="1:7" x14ac:dyDescent="0.25">
      <c r="A40" t="s">
        <v>150</v>
      </c>
      <c r="B40" t="s">
        <v>6195</v>
      </c>
      <c r="C40" t="s">
        <v>6190</v>
      </c>
      <c r="D40" s="2">
        <v>1</v>
      </c>
      <c r="E40">
        <v>14.85</v>
      </c>
      <c r="F40">
        <v>1.4849999999999999</v>
      </c>
      <c r="G40">
        <v>1.6335</v>
      </c>
    </row>
    <row r="41" spans="1:7" x14ac:dyDescent="0.25">
      <c r="A41" t="s">
        <v>43</v>
      </c>
      <c r="B41" t="s">
        <v>6195</v>
      </c>
      <c r="C41" t="s">
        <v>6190</v>
      </c>
      <c r="D41" s="2">
        <v>2.5</v>
      </c>
      <c r="E41">
        <v>34.154999999999994</v>
      </c>
      <c r="F41">
        <v>1.3661999999999999</v>
      </c>
      <c r="G41">
        <v>3.7570499999999996</v>
      </c>
    </row>
    <row r="42" spans="1:7" x14ac:dyDescent="0.25">
      <c r="A42" t="s">
        <v>77</v>
      </c>
      <c r="B42" t="s">
        <v>6195</v>
      </c>
      <c r="C42" t="s">
        <v>6191</v>
      </c>
      <c r="D42" s="2">
        <v>0.2</v>
      </c>
      <c r="E42">
        <v>4.125</v>
      </c>
      <c r="F42">
        <v>2.0625</v>
      </c>
      <c r="G42">
        <v>0.45374999999999999</v>
      </c>
    </row>
    <row r="43" spans="1:7" x14ac:dyDescent="0.25">
      <c r="A43" t="s">
        <v>16</v>
      </c>
      <c r="B43" t="s">
        <v>6195</v>
      </c>
      <c r="C43" t="s">
        <v>6191</v>
      </c>
      <c r="D43" s="2">
        <v>0.5</v>
      </c>
      <c r="E43">
        <v>8.25</v>
      </c>
      <c r="F43">
        <v>1.65</v>
      </c>
      <c r="G43">
        <v>0.90749999999999997</v>
      </c>
    </row>
    <row r="44" spans="1:7" x14ac:dyDescent="0.25">
      <c r="A44" t="s">
        <v>22</v>
      </c>
      <c r="B44" t="s">
        <v>6195</v>
      </c>
      <c r="C44" t="s">
        <v>6191</v>
      </c>
      <c r="D44" s="2">
        <v>1</v>
      </c>
      <c r="E44">
        <v>13.75</v>
      </c>
      <c r="F44">
        <v>1.375</v>
      </c>
      <c r="G44">
        <v>1.5125</v>
      </c>
    </row>
    <row r="45" spans="1:7" x14ac:dyDescent="0.25">
      <c r="A45" t="s">
        <v>125</v>
      </c>
      <c r="B45" t="s">
        <v>6195</v>
      </c>
      <c r="C45" t="s">
        <v>6191</v>
      </c>
      <c r="D45" s="2">
        <v>2.5</v>
      </c>
      <c r="E45">
        <v>31.624999999999996</v>
      </c>
      <c r="F45">
        <v>1.2649999999999999</v>
      </c>
      <c r="G45">
        <v>3.4787499999999998</v>
      </c>
    </row>
    <row r="46" spans="1:7" x14ac:dyDescent="0.25">
      <c r="A46" t="s">
        <v>64</v>
      </c>
      <c r="B46" t="s">
        <v>6195</v>
      </c>
      <c r="C46" t="s">
        <v>6192</v>
      </c>
      <c r="D46" s="2">
        <v>0.2</v>
      </c>
      <c r="E46">
        <v>3.645</v>
      </c>
      <c r="F46">
        <v>1.8225</v>
      </c>
      <c r="G46">
        <v>0.40095000000000003</v>
      </c>
    </row>
    <row r="47" spans="1:7" x14ac:dyDescent="0.25">
      <c r="A47" t="s">
        <v>29</v>
      </c>
      <c r="B47" t="s">
        <v>6195</v>
      </c>
      <c r="C47" t="s">
        <v>6192</v>
      </c>
      <c r="D47" s="2">
        <v>0.5</v>
      </c>
      <c r="E47">
        <v>7.29</v>
      </c>
      <c r="F47">
        <v>1.458</v>
      </c>
      <c r="G47">
        <v>0.80190000000000006</v>
      </c>
    </row>
    <row r="48" spans="1:7" x14ac:dyDescent="0.25">
      <c r="A48" t="s">
        <v>258</v>
      </c>
      <c r="B48" t="s">
        <v>6195</v>
      </c>
      <c r="C48" t="s">
        <v>6192</v>
      </c>
      <c r="D48" s="2">
        <v>1</v>
      </c>
      <c r="E48">
        <v>12.15</v>
      </c>
      <c r="F48">
        <v>1.2150000000000001</v>
      </c>
      <c r="G48">
        <v>1.3365</v>
      </c>
    </row>
    <row r="49" spans="1:7" x14ac:dyDescent="0.25">
      <c r="A49" t="s">
        <v>543</v>
      </c>
      <c r="B49" t="s">
        <v>6195</v>
      </c>
      <c r="C49" t="s">
        <v>6192</v>
      </c>
      <c r="D49" s="2">
        <v>2.5</v>
      </c>
      <c r="E49">
        <v>27.945</v>
      </c>
      <c r="F49">
        <v>1.1177999999999999</v>
      </c>
      <c r="G49">
        <v>3.07395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Dashboard</vt:lpstr>
      <vt:lpstr>Orders</vt:lpstr>
      <vt:lpstr>coffee type sales</vt:lpstr>
      <vt:lpstr>Sales over time</vt:lpstr>
      <vt:lpstr>country&amp;customer</vt:lpstr>
      <vt:lpstr>customer</vt:lpstr>
      <vt:lpstr>product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 Mohamed Nijamudeen</dc:creator>
  <cp:lastModifiedBy>A. Mohamed Nijamudeen</cp:lastModifiedBy>
  <dcterms:created xsi:type="dcterms:W3CDTF">2023-11-07T07:04:13Z</dcterms:created>
  <dcterms:modified xsi:type="dcterms:W3CDTF">2023-12-07T02:10:39Z</dcterms:modified>
</cp:coreProperties>
</file>