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ot\Documents\Projects\Git\Wishbone-Forces\"/>
    </mc:Choice>
  </mc:AlternateContent>
  <xr:revisionPtr revIDLastSave="0" documentId="13_ncr:1_{922ADCB3-5213-4141-B355-1ABFA2A77182}" xr6:coauthVersionLast="47" xr6:coauthVersionMax="47" xr10:uidLastSave="{00000000-0000-0000-0000-000000000000}"/>
  <bookViews>
    <workbookView xWindow="-23148" yWindow="7956" windowWidth="23256" windowHeight="12576" xr2:uid="{00000000-000D-0000-FFFF-FFFF00000000}"/>
  </bookViews>
  <sheets>
    <sheet name="FrontVD 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J21" i="1" s="1"/>
  <c r="J25" i="1" s="1"/>
  <c r="G20" i="1"/>
  <c r="G21" i="1" s="1"/>
  <c r="N29" i="1"/>
  <c r="M29" i="1"/>
  <c r="J29" i="1"/>
  <c r="I29" i="1"/>
  <c r="H29" i="1"/>
  <c r="G29" i="1"/>
  <c r="L24" i="1"/>
  <c r="K24" i="1"/>
  <c r="J24" i="1"/>
  <c r="I24" i="1"/>
  <c r="H24" i="1"/>
  <c r="G24" i="1"/>
  <c r="L22" i="1"/>
  <c r="L23" i="1" s="1"/>
  <c r="K22" i="1"/>
  <c r="K23" i="1" s="1"/>
  <c r="J22" i="1"/>
  <c r="I22" i="1"/>
  <c r="H22" i="1"/>
  <c r="G22" i="1"/>
  <c r="L21" i="1"/>
  <c r="K21" i="1"/>
  <c r="K25" i="1" s="1"/>
  <c r="I21" i="1"/>
  <c r="H21" i="1"/>
  <c r="L25" i="1" l="1"/>
  <c r="G25" i="1"/>
  <c r="H25" i="1"/>
  <c r="I25" i="1"/>
  <c r="H23" i="1"/>
  <c r="H26" i="1" s="1"/>
  <c r="J23" i="1"/>
  <c r="J26" i="1" s="1"/>
  <c r="I23" i="1"/>
  <c r="I26" i="1"/>
  <c r="L26" i="1"/>
  <c r="G23" i="1"/>
  <c r="G26" i="1" s="1"/>
  <c r="K26" i="1"/>
</calcChain>
</file>

<file path=xl/sharedStrings.xml><?xml version="1.0" encoding="utf-8"?>
<sst xmlns="http://schemas.openxmlformats.org/spreadsheetml/2006/main" count="53" uniqueCount="52">
  <si>
    <t>Scenario</t>
  </si>
  <si>
    <t>F_0x</t>
  </si>
  <si>
    <t>F_0y</t>
  </si>
  <si>
    <t>F_0z</t>
  </si>
  <si>
    <t>F_1x</t>
  </si>
  <si>
    <t>F_front_upper - rod end</t>
  </si>
  <si>
    <t>F_rear_upper - rod end</t>
  </si>
  <si>
    <t>F_front_lower - rod end</t>
  </si>
  <si>
    <t>F_rear_lower - rod end</t>
  </si>
  <si>
    <t>F_damper</t>
  </si>
  <si>
    <t>F_steering</t>
  </si>
  <si>
    <t>UBJ - spherical</t>
  </si>
  <si>
    <t>LBJ - spherical</t>
  </si>
  <si>
    <t>Self weight</t>
  </si>
  <si>
    <t>Brake</t>
  </si>
  <si>
    <t>Bump</t>
  </si>
  <si>
    <t>Brake Bump</t>
  </si>
  <si>
    <t xml:space="preserve">Corner Outside </t>
  </si>
  <si>
    <t>Corner Outside Brake</t>
  </si>
  <si>
    <t>Corner Outside Bump</t>
  </si>
  <si>
    <t>Corner Outside Brake Bump</t>
  </si>
  <si>
    <t xml:space="preserve">Corner Inside </t>
  </si>
  <si>
    <t>Corner Inside Brake</t>
  </si>
  <si>
    <t>Corner Inner Bump</t>
  </si>
  <si>
    <t>Corner Inner Brake Bump</t>
  </si>
  <si>
    <t>Max compression</t>
  </si>
  <si>
    <t>Max tension</t>
  </si>
  <si>
    <t>^ Forces go here ^</t>
  </si>
  <si>
    <t>E / Pa</t>
  </si>
  <si>
    <t>Yield Stress / Pa</t>
  </si>
  <si>
    <t>Upper</t>
  </si>
  <si>
    <t>Lower</t>
  </si>
  <si>
    <t>Damper</t>
  </si>
  <si>
    <t>Track rod</t>
  </si>
  <si>
    <t>Key</t>
  </si>
  <si>
    <t>Length/mm</t>
  </si>
  <si>
    <t>Input</t>
  </si>
  <si>
    <t>Buckle safety factor</t>
  </si>
  <si>
    <t>Intermediate</t>
  </si>
  <si>
    <t>Tensile yield safety factor</t>
  </si>
  <si>
    <t>Buckle</t>
  </si>
  <si>
    <t>Required I/m^4</t>
  </si>
  <si>
    <t>Output</t>
  </si>
  <si>
    <t>Bearing safety factor</t>
  </si>
  <si>
    <t>Tension</t>
  </si>
  <si>
    <t>Required area/m^2</t>
  </si>
  <si>
    <t>Overall</t>
  </si>
  <si>
    <t>Rod ends and spherical bearings - load requirements</t>
  </si>
  <si>
    <t>Outer diameter/mm</t>
  </si>
  <si>
    <t>Outer radius/m</t>
  </si>
  <si>
    <t>Required thickness/mm</t>
  </si>
  <si>
    <t>Critical Thickness/mm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</si>
</sst>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7" fillId="33" borderId="0" xfId="0" applyFont="1" applyFill="1"/>
    <xf numFmtId="11" fontId="0" fillId="34" borderId="0" xfId="0" applyNumberForma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2" fontId="0" fillId="35" borderId="0" xfId="0" applyNumberFormat="1" applyFill="1"/>
    <xf numFmtId="2" fontId="0" fillId="36" borderId="0" xfId="0" applyNumberFormat="1" applyFill="1"/>
    <xf numFmtId="0" fontId="17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topLeftCell="B1" workbookViewId="0">
      <selection activeCell="G12" sqref="G12"/>
    </sheetView>
  </sheetViews>
  <sheetFormatPr defaultRowHeight="14.4" x14ac:dyDescent="0.3"/>
  <cols>
    <col min="2" max="2" width="23.77734375" bestFit="1" customWidth="1"/>
    <col min="3" max="3" width="8.5546875" bestFit="1" customWidth="1"/>
    <col min="4" max="4" width="5.6640625" bestFit="1" customWidth="1"/>
    <col min="5" max="5" width="7.33203125" bestFit="1" customWidth="1"/>
    <col min="6" max="6" width="25.109375" bestFit="1" customWidth="1"/>
    <col min="7" max="7" width="20.6640625" bestFit="1" customWidth="1"/>
    <col min="8" max="8" width="19.88671875" bestFit="1" customWidth="1"/>
    <col min="9" max="9" width="20.6640625" bestFit="1" customWidth="1"/>
    <col min="10" max="10" width="19.88671875" bestFit="1" customWidth="1"/>
    <col min="11" max="11" width="12" bestFit="1" customWidth="1"/>
    <col min="12" max="12" width="12.6640625" bestFit="1" customWidth="1"/>
    <col min="13" max="13" width="12.88671875" bestFit="1" customWidth="1"/>
    <col min="14" max="14" width="12.4414062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0</v>
      </c>
      <c r="B2" t="s">
        <v>13</v>
      </c>
      <c r="C2">
        <v>0</v>
      </c>
      <c r="D2">
        <v>0</v>
      </c>
      <c r="E2">
        <v>750</v>
      </c>
      <c r="F2">
        <v>0</v>
      </c>
      <c r="G2">
        <v>-120.453388382154</v>
      </c>
      <c r="H2">
        <v>-62.0362707835721</v>
      </c>
      <c r="I2">
        <v>321.009439210594</v>
      </c>
      <c r="J2">
        <v>549.70737292733497</v>
      </c>
      <c r="K2">
        <v>-1012.97304259648</v>
      </c>
      <c r="L2">
        <v>56.931800948392599</v>
      </c>
      <c r="M2">
        <v>117.266635243352</v>
      </c>
      <c r="N2">
        <v>475.76948494638202</v>
      </c>
    </row>
    <row r="3" spans="1:14" x14ac:dyDescent="0.3">
      <c r="A3">
        <v>1</v>
      </c>
      <c r="B3" t="s">
        <v>14</v>
      </c>
      <c r="C3">
        <v>-750</v>
      </c>
      <c r="D3">
        <v>0</v>
      </c>
      <c r="E3">
        <v>750</v>
      </c>
      <c r="F3">
        <v>0</v>
      </c>
      <c r="G3">
        <v>237.63434135531301</v>
      </c>
      <c r="H3">
        <v>-495.995945143462</v>
      </c>
      <c r="I3">
        <v>-929.30696672290196</v>
      </c>
      <c r="J3">
        <v>1762.6106188241899</v>
      </c>
      <c r="K3">
        <v>-1005.50645417127</v>
      </c>
      <c r="L3">
        <v>257.89785278618399</v>
      </c>
      <c r="M3">
        <v>612.48243916388799</v>
      </c>
      <c r="N3">
        <v>2372.9223949142802</v>
      </c>
    </row>
    <row r="4" spans="1:14" x14ac:dyDescent="0.3">
      <c r="A4">
        <v>2</v>
      </c>
      <c r="B4" t="s">
        <v>15</v>
      </c>
      <c r="C4">
        <v>0</v>
      </c>
      <c r="D4">
        <v>0</v>
      </c>
      <c r="E4">
        <v>750</v>
      </c>
      <c r="F4">
        <v>-200</v>
      </c>
      <c r="G4">
        <v>-225.07045641762701</v>
      </c>
      <c r="H4">
        <v>-16.907709116044298</v>
      </c>
      <c r="I4">
        <v>132.760030029277</v>
      </c>
      <c r="J4">
        <v>607.47066448481303</v>
      </c>
      <c r="K4">
        <v>-1006.69134486503</v>
      </c>
      <c r="L4">
        <v>226.00607155719999</v>
      </c>
      <c r="M4">
        <v>220.447062619983</v>
      </c>
      <c r="N4">
        <v>552.17548008118297</v>
      </c>
    </row>
    <row r="5" spans="1:14" x14ac:dyDescent="0.3">
      <c r="A5">
        <v>3</v>
      </c>
      <c r="B5" t="s">
        <v>16</v>
      </c>
      <c r="C5">
        <v>-1500</v>
      </c>
      <c r="D5">
        <v>0</v>
      </c>
      <c r="E5">
        <v>750</v>
      </c>
      <c r="F5">
        <v>-200</v>
      </c>
      <c r="G5">
        <v>491.10500305730801</v>
      </c>
      <c r="H5">
        <v>-884.82705783582503</v>
      </c>
      <c r="I5">
        <v>-2367.8727818377101</v>
      </c>
      <c r="J5">
        <v>3033.2771562785301</v>
      </c>
      <c r="K5">
        <v>-991.75816801460496</v>
      </c>
      <c r="L5">
        <v>627.93817523278301</v>
      </c>
      <c r="M5">
        <v>1136.6425941468999</v>
      </c>
      <c r="N5">
        <v>4699.7865205453099</v>
      </c>
    </row>
    <row r="6" spans="1:14" x14ac:dyDescent="0.3">
      <c r="A6">
        <v>4</v>
      </c>
      <c r="B6" t="s">
        <v>17</v>
      </c>
      <c r="C6">
        <v>0</v>
      </c>
      <c r="D6">
        <v>1500</v>
      </c>
      <c r="E6">
        <v>750</v>
      </c>
      <c r="F6">
        <v>0</v>
      </c>
      <c r="G6">
        <v>-777.19490018076601</v>
      </c>
      <c r="H6">
        <v>-706.02512879588403</v>
      </c>
      <c r="I6">
        <v>1706.86179674289</v>
      </c>
      <c r="J6">
        <v>1571.77546753049</v>
      </c>
      <c r="K6">
        <v>-1092.72384112738</v>
      </c>
      <c r="L6">
        <v>550.38607294606697</v>
      </c>
      <c r="M6">
        <v>874.22629372799304</v>
      </c>
      <c r="N6">
        <v>1632.3147029302099</v>
      </c>
    </row>
    <row r="7" spans="1:14" x14ac:dyDescent="0.3">
      <c r="A7">
        <v>5</v>
      </c>
      <c r="B7" t="s">
        <v>18</v>
      </c>
      <c r="C7">
        <v>-1060</v>
      </c>
      <c r="D7">
        <v>1060</v>
      </c>
      <c r="E7">
        <v>750</v>
      </c>
      <c r="F7">
        <v>0</v>
      </c>
      <c r="G7">
        <v>-78.453398690886203</v>
      </c>
      <c r="H7">
        <v>-1130.45140354091</v>
      </c>
      <c r="I7">
        <v>-466.76874851925402</v>
      </c>
      <c r="J7">
        <v>2986.2054139811198</v>
      </c>
      <c r="K7">
        <v>-1058.77749525068</v>
      </c>
      <c r="L7">
        <v>689.67150642416198</v>
      </c>
      <c r="M7">
        <v>1108.7867097057599</v>
      </c>
      <c r="N7">
        <v>3247.79605814568</v>
      </c>
    </row>
    <row r="8" spans="1:14" x14ac:dyDescent="0.3">
      <c r="A8">
        <v>6</v>
      </c>
      <c r="B8" t="s">
        <v>19</v>
      </c>
      <c r="C8">
        <v>0</v>
      </c>
      <c r="D8">
        <v>1500</v>
      </c>
      <c r="E8">
        <v>750</v>
      </c>
      <c r="F8">
        <v>-200</v>
      </c>
      <c r="G8">
        <v>-881.81196821623905</v>
      </c>
      <c r="H8">
        <v>-660.89656712835597</v>
      </c>
      <c r="I8">
        <v>1518.6123875615699</v>
      </c>
      <c r="J8">
        <v>1629.53875908796</v>
      </c>
      <c r="K8">
        <v>-1086.4421433959201</v>
      </c>
      <c r="L8">
        <v>719.46034355487404</v>
      </c>
      <c r="M8">
        <v>924.740843046809</v>
      </c>
      <c r="N8">
        <v>1566.26364658588</v>
      </c>
    </row>
    <row r="9" spans="1:14" x14ac:dyDescent="0.3">
      <c r="A9">
        <v>7</v>
      </c>
      <c r="B9" t="s">
        <v>20</v>
      </c>
      <c r="C9">
        <v>-1060</v>
      </c>
      <c r="D9">
        <v>1060</v>
      </c>
      <c r="E9">
        <v>750</v>
      </c>
      <c r="F9">
        <v>-200</v>
      </c>
      <c r="G9">
        <v>-183.070466726359</v>
      </c>
      <c r="H9">
        <v>-1085.32284187339</v>
      </c>
      <c r="I9">
        <v>-655.01815770057101</v>
      </c>
      <c r="J9">
        <v>3043.9687055385998</v>
      </c>
      <c r="K9">
        <v>-1052.4957975192301</v>
      </c>
      <c r="L9">
        <v>858.74577703296904</v>
      </c>
      <c r="M9">
        <v>1043.53587929013</v>
      </c>
      <c r="N9">
        <v>3422.84245709377</v>
      </c>
    </row>
    <row r="10" spans="1:14" x14ac:dyDescent="0.3">
      <c r="A10">
        <v>8</v>
      </c>
      <c r="B10" t="s">
        <v>21</v>
      </c>
      <c r="C10">
        <v>0</v>
      </c>
      <c r="D10">
        <v>-1500</v>
      </c>
      <c r="E10">
        <v>750</v>
      </c>
      <c r="F10">
        <v>0</v>
      </c>
      <c r="G10">
        <v>536.28812341645801</v>
      </c>
      <c r="H10">
        <v>581.95258722873905</v>
      </c>
      <c r="I10">
        <v>-1064.8429183216999</v>
      </c>
      <c r="J10">
        <v>-472.36072167582</v>
      </c>
      <c r="K10">
        <v>-933.22224406558496</v>
      </c>
      <c r="L10">
        <v>-436.52247104928199</v>
      </c>
      <c r="M10">
        <v>658.70943279036499</v>
      </c>
      <c r="N10">
        <v>920.41458649687002</v>
      </c>
    </row>
    <row r="11" spans="1:14" x14ac:dyDescent="0.3">
      <c r="A11">
        <v>9</v>
      </c>
      <c r="B11" t="s">
        <v>22</v>
      </c>
      <c r="C11">
        <v>-1060</v>
      </c>
      <c r="D11">
        <v>-1060</v>
      </c>
      <c r="E11">
        <v>750</v>
      </c>
      <c r="F11">
        <v>0</v>
      </c>
      <c r="G11">
        <v>849.74127131781904</v>
      </c>
      <c r="H11">
        <v>-220.28048421685</v>
      </c>
      <c r="I11">
        <v>-2425.4400804982401</v>
      </c>
      <c r="J11">
        <v>1541.6825069419899</v>
      </c>
      <c r="K11">
        <v>-946.06303332701498</v>
      </c>
      <c r="L11">
        <v>-7.7438646658849102</v>
      </c>
      <c r="M11">
        <v>941.25596609528395</v>
      </c>
      <c r="N11">
        <v>3471.2845522486</v>
      </c>
    </row>
    <row r="12" spans="1:14" x14ac:dyDescent="0.3">
      <c r="A12">
        <v>10</v>
      </c>
      <c r="B12" t="s">
        <v>23</v>
      </c>
      <c r="C12">
        <v>0</v>
      </c>
      <c r="D12">
        <v>-1500</v>
      </c>
      <c r="E12">
        <v>750</v>
      </c>
      <c r="F12">
        <v>-200</v>
      </c>
      <c r="G12">
        <v>431.67105538098502</v>
      </c>
      <c r="H12">
        <v>627.081148896267</v>
      </c>
      <c r="I12">
        <v>-1253.09232750302</v>
      </c>
      <c r="J12">
        <v>-414.59743011834098</v>
      </c>
      <c r="K12">
        <v>-926.94054633412998</v>
      </c>
      <c r="L12">
        <v>-267.44820044047401</v>
      </c>
      <c r="M12">
        <v>642.42897665533997</v>
      </c>
      <c r="N12">
        <v>1102.5038801815199</v>
      </c>
    </row>
    <row r="13" spans="1:14" x14ac:dyDescent="0.3">
      <c r="A13">
        <v>11</v>
      </c>
      <c r="B13" t="s">
        <v>24</v>
      </c>
      <c r="C13">
        <v>-1060</v>
      </c>
      <c r="D13">
        <v>-1060</v>
      </c>
      <c r="E13">
        <v>750</v>
      </c>
      <c r="F13">
        <v>-200</v>
      </c>
      <c r="G13">
        <v>745.124203282346</v>
      </c>
      <c r="H13">
        <v>-175.15192254932199</v>
      </c>
      <c r="I13">
        <v>-2613.6894896795502</v>
      </c>
      <c r="J13">
        <v>1599.4457984994699</v>
      </c>
      <c r="K13">
        <v>-939.78133559555999</v>
      </c>
      <c r="L13">
        <v>161.330405942922</v>
      </c>
      <c r="M13">
        <v>816.29339773235097</v>
      </c>
      <c r="N13">
        <v>3691.4884161779401</v>
      </c>
    </row>
    <row r="14" spans="1:14" x14ac:dyDescent="0.3">
      <c r="A14">
        <v>12</v>
      </c>
      <c r="B14" t="s">
        <v>25</v>
      </c>
      <c r="C14">
        <v>-1500</v>
      </c>
      <c r="D14">
        <v>-1500</v>
      </c>
      <c r="E14">
        <v>750</v>
      </c>
      <c r="F14">
        <v>-200</v>
      </c>
      <c r="G14">
        <v>-881.81196821623905</v>
      </c>
      <c r="H14">
        <v>-1130.45140354091</v>
      </c>
      <c r="I14">
        <v>-2613.6894896795502</v>
      </c>
      <c r="J14">
        <v>-472.36072167582</v>
      </c>
      <c r="K14">
        <v>-1092.72384112738</v>
      </c>
      <c r="L14">
        <v>-436.52247104928199</v>
      </c>
      <c r="M14">
        <v>117.266635243352</v>
      </c>
      <c r="N14">
        <v>475.76948494638202</v>
      </c>
    </row>
    <row r="15" spans="1:14" x14ac:dyDescent="0.3">
      <c r="A15">
        <v>13</v>
      </c>
      <c r="B15" t="s">
        <v>26</v>
      </c>
      <c r="C15">
        <v>0</v>
      </c>
      <c r="D15">
        <v>1500</v>
      </c>
      <c r="E15">
        <v>750</v>
      </c>
      <c r="F15">
        <v>0</v>
      </c>
      <c r="G15">
        <v>849.74127131781904</v>
      </c>
      <c r="H15">
        <v>627.081148896267</v>
      </c>
      <c r="I15">
        <v>1706.86179674289</v>
      </c>
      <c r="J15">
        <v>3043.9687055385998</v>
      </c>
      <c r="K15">
        <v>-926.94054633412998</v>
      </c>
      <c r="L15">
        <v>858.74577703296904</v>
      </c>
      <c r="M15">
        <v>1136.6425941468999</v>
      </c>
      <c r="N15">
        <v>4699.7865205453099</v>
      </c>
    </row>
    <row r="16" spans="1:14" x14ac:dyDescent="0.3">
      <c r="G16" s="9" t="s">
        <v>27</v>
      </c>
      <c r="H16" s="9"/>
      <c r="I16" s="9"/>
      <c r="J16" s="9"/>
      <c r="K16" s="9"/>
      <c r="L16" s="9"/>
      <c r="M16" s="9"/>
      <c r="N16" s="9"/>
    </row>
    <row r="17" spans="2:14" x14ac:dyDescent="0.3">
      <c r="B17" s="1" t="s">
        <v>28</v>
      </c>
      <c r="C17" s="2">
        <v>210000000000</v>
      </c>
    </row>
    <row r="18" spans="2:14" x14ac:dyDescent="0.3">
      <c r="B18" s="1" t="s">
        <v>29</v>
      </c>
      <c r="C18" s="2">
        <v>240000000</v>
      </c>
      <c r="G18" s="9" t="s">
        <v>30</v>
      </c>
      <c r="H18" s="9"/>
      <c r="I18" s="9" t="s">
        <v>31</v>
      </c>
      <c r="J18" s="9"/>
      <c r="K18" s="1" t="s">
        <v>32</v>
      </c>
      <c r="L18" s="1" t="s">
        <v>33</v>
      </c>
      <c r="N18" s="1" t="s">
        <v>34</v>
      </c>
    </row>
    <row r="19" spans="2:14" x14ac:dyDescent="0.3">
      <c r="F19" s="1" t="s">
        <v>35</v>
      </c>
      <c r="G19" s="3">
        <v>275</v>
      </c>
      <c r="H19" s="3">
        <v>278</v>
      </c>
      <c r="I19" s="3">
        <v>391</v>
      </c>
      <c r="J19" s="3">
        <v>436</v>
      </c>
      <c r="K19" s="3">
        <v>584</v>
      </c>
      <c r="L19" s="3">
        <v>329</v>
      </c>
      <c r="N19" s="3" t="s">
        <v>36</v>
      </c>
    </row>
    <row r="20" spans="2:14" x14ac:dyDescent="0.3">
      <c r="F20" s="1" t="s">
        <v>48</v>
      </c>
      <c r="G20" s="3">
        <f>25.4*5/8</f>
        <v>15.875</v>
      </c>
      <c r="H20" s="3">
        <f t="shared" ref="H20:J20" si="0">25.4*5/8</f>
        <v>15.875</v>
      </c>
      <c r="I20" s="3">
        <f t="shared" si="0"/>
        <v>15.875</v>
      </c>
      <c r="J20" s="3">
        <f t="shared" si="0"/>
        <v>15.875</v>
      </c>
      <c r="K20" s="3">
        <v>10</v>
      </c>
      <c r="L20" s="3">
        <v>10</v>
      </c>
      <c r="N20" s="3"/>
    </row>
    <row r="21" spans="2:14" x14ac:dyDescent="0.3">
      <c r="B21" s="1" t="s">
        <v>37</v>
      </c>
      <c r="C21" s="3">
        <v>2</v>
      </c>
      <c r="F21" s="1" t="s">
        <v>49</v>
      </c>
      <c r="G21" s="4">
        <f>G20/2000</f>
        <v>7.9375000000000001E-3</v>
      </c>
      <c r="H21" s="4">
        <f t="shared" ref="H21:L21" si="1">H20/2000</f>
        <v>7.9375000000000001E-3</v>
      </c>
      <c r="I21" s="4">
        <f t="shared" si="1"/>
        <v>7.9375000000000001E-3</v>
      </c>
      <c r="J21" s="4">
        <f t="shared" si="1"/>
        <v>7.9375000000000001E-3</v>
      </c>
      <c r="K21" s="4">
        <f t="shared" si="1"/>
        <v>5.0000000000000001E-3</v>
      </c>
      <c r="L21" s="4">
        <f t="shared" si="1"/>
        <v>5.0000000000000001E-3</v>
      </c>
      <c r="N21" s="4" t="s">
        <v>38</v>
      </c>
    </row>
    <row r="22" spans="2:14" x14ac:dyDescent="0.3">
      <c r="B22" s="1" t="s">
        <v>39</v>
      </c>
      <c r="C22" s="3">
        <v>2</v>
      </c>
      <c r="E22" s="1" t="s">
        <v>40</v>
      </c>
      <c r="F22" s="1" t="s">
        <v>41</v>
      </c>
      <c r="G22" s="5">
        <f>-G14*(G19/1000)^2/(PI()^2*$C17/$C21)</f>
        <v>6.4350560218616161E-11</v>
      </c>
      <c r="H22" s="5">
        <f t="shared" ref="H22:L22" si="2">-H14*(H19/1000)^2/(PI()^2*$C17/$C21)</f>
        <v>8.4304827631150527E-11</v>
      </c>
      <c r="I22" s="5">
        <f t="shared" si="2"/>
        <v>3.8558351830537818E-10</v>
      </c>
      <c r="J22" s="5">
        <f t="shared" si="2"/>
        <v>8.6647834144362775E-11</v>
      </c>
      <c r="K22" s="5">
        <f t="shared" si="2"/>
        <v>3.596226760506807E-10</v>
      </c>
      <c r="L22" s="5">
        <f t="shared" si="2"/>
        <v>4.5594174433779885E-11</v>
      </c>
      <c r="N22" s="6" t="s">
        <v>42</v>
      </c>
    </row>
    <row r="23" spans="2:14" x14ac:dyDescent="0.3">
      <c r="B23" s="1" t="s">
        <v>43</v>
      </c>
      <c r="C23" s="3">
        <v>2</v>
      </c>
      <c r="F23" s="1" t="s">
        <v>50</v>
      </c>
      <c r="G23" s="7">
        <f>IF(G22&gt;0,(G21-((-G22+PI() * (G21)^4/4)*4/PI())^0.25)*1000,"Tension only")</f>
        <v>4.1280088499885681E-2</v>
      </c>
      <c r="H23" s="7">
        <f t="shared" ref="H23:L23" si="3">IF(H22&gt;0,(H21-((-H22+PI() * (H21)^4/4)*4/PI())^0.25)*1000,"Tension only")</f>
        <v>5.4212970773948738E-2</v>
      </c>
      <c r="I23" s="7">
        <f t="shared" si="3"/>
        <v>0.2577050318003215</v>
      </c>
      <c r="J23" s="7">
        <f t="shared" si="3"/>
        <v>5.5735716678726246E-2</v>
      </c>
      <c r="K23" s="7">
        <f t="shared" si="3"/>
        <v>1.4045493631664598</v>
      </c>
      <c r="L23" s="7">
        <f t="shared" si="3"/>
        <v>0.1203828578856857</v>
      </c>
    </row>
    <row r="24" spans="2:14" x14ac:dyDescent="0.3">
      <c r="E24" s="1" t="s">
        <v>44</v>
      </c>
      <c r="F24" s="1" t="s">
        <v>45</v>
      </c>
      <c r="G24" s="5">
        <f t="shared" ref="G24:L24" si="4">G15/$C18*$C22</f>
        <v>7.0811772609818257E-6</v>
      </c>
      <c r="H24" s="5">
        <f t="shared" si="4"/>
        <v>5.2256762408022249E-6</v>
      </c>
      <c r="I24" s="5">
        <f t="shared" si="4"/>
        <v>1.4223848306190749E-5</v>
      </c>
      <c r="J24" s="5">
        <f t="shared" si="4"/>
        <v>2.5366405879488331E-5</v>
      </c>
      <c r="K24" s="5">
        <f t="shared" si="4"/>
        <v>-7.7245045527844159E-6</v>
      </c>
      <c r="L24" s="5">
        <f t="shared" si="4"/>
        <v>7.1562148086080753E-6</v>
      </c>
    </row>
    <row r="25" spans="2:14" x14ac:dyDescent="0.3">
      <c r="F25" s="1" t="s">
        <v>50</v>
      </c>
      <c r="G25" s="7">
        <f>(G21-(G21^2-G24/PI())^0.5)*1000</f>
        <v>0.14327793990897164</v>
      </c>
      <c r="H25" s="7">
        <f t="shared" ref="H25:L25" si="5">(H21-(H21^2-H24/PI())^0.5)*1000</f>
        <v>0.10548098568722089</v>
      </c>
      <c r="I25" s="7">
        <f t="shared" si="5"/>
        <v>0.29051924191247047</v>
      </c>
      <c r="J25" s="7">
        <f t="shared" si="5"/>
        <v>0.52605422460582063</v>
      </c>
      <c r="K25" s="7">
        <f t="shared" si="5"/>
        <v>-0.24011318246304481</v>
      </c>
      <c r="L25" s="7">
        <f t="shared" si="5"/>
        <v>0.23322896723943637</v>
      </c>
    </row>
    <row r="26" spans="2:14" x14ac:dyDescent="0.3">
      <c r="E26" s="1" t="s">
        <v>46</v>
      </c>
      <c r="F26" s="1" t="s">
        <v>51</v>
      </c>
      <c r="G26" s="8">
        <f t="shared" ref="G26:L26" si="6">MAX(G25,G23)</f>
        <v>0.14327793990897164</v>
      </c>
      <c r="H26" s="8">
        <f t="shared" si="6"/>
        <v>0.10548098568722089</v>
      </c>
      <c r="I26" s="8">
        <f t="shared" si="6"/>
        <v>0.29051924191247047</v>
      </c>
      <c r="J26" s="8">
        <f t="shared" si="6"/>
        <v>0.52605422460582063</v>
      </c>
      <c r="K26" s="8">
        <f t="shared" si="6"/>
        <v>1.4045493631664598</v>
      </c>
      <c r="L26" s="8">
        <f t="shared" si="6"/>
        <v>0.23322896723943637</v>
      </c>
    </row>
    <row r="28" spans="2:14" x14ac:dyDescent="0.3">
      <c r="G28" s="9" t="s">
        <v>47</v>
      </c>
      <c r="H28" s="9"/>
      <c r="I28" s="9"/>
      <c r="J28" s="9"/>
      <c r="K28" s="9"/>
      <c r="L28" s="9"/>
      <c r="M28" s="9"/>
      <c r="N28" s="9"/>
    </row>
    <row r="29" spans="2:14" x14ac:dyDescent="0.3">
      <c r="G29" s="6">
        <f>MAX(ABS(G14),ABS(G15))*$C23</f>
        <v>1763.6239364324781</v>
      </c>
      <c r="H29" s="6">
        <f t="shared" ref="H29:J29" si="7">MAX(ABS(H14),ABS(H15))*$C23</f>
        <v>2260.9028070818199</v>
      </c>
      <c r="I29" s="6">
        <f t="shared" si="7"/>
        <v>5227.3789793591004</v>
      </c>
      <c r="J29" s="6">
        <f t="shared" si="7"/>
        <v>6087.9374110771996</v>
      </c>
      <c r="K29" s="6"/>
      <c r="L29" s="6"/>
      <c r="M29" s="6">
        <f>MAX(ABS(M14),ABS(M15))*$C23</f>
        <v>2273.2851882937998</v>
      </c>
      <c r="N29" s="6">
        <f>MAX(ABS(N14),ABS(N15))*$C23</f>
        <v>9399.5730410906199</v>
      </c>
    </row>
  </sheetData>
  <mergeCells count="4">
    <mergeCell ref="G16:N16"/>
    <mergeCell ref="G18:H18"/>
    <mergeCell ref="I18:J18"/>
    <mergeCell ref="G28:N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FrontVD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De Goede</dc:creator>
  <cp:lastModifiedBy>Timothy De Goede</cp:lastModifiedBy>
  <dcterms:created xsi:type="dcterms:W3CDTF">2022-11-30T18:40:40Z</dcterms:created>
  <dcterms:modified xsi:type="dcterms:W3CDTF">2023-01-04T12:14:52Z</dcterms:modified>
</cp:coreProperties>
</file>