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mot\Documents\Projects\Git\Wishbone-Forces\"/>
    </mc:Choice>
  </mc:AlternateContent>
  <xr:revisionPtr revIDLastSave="0" documentId="13_ncr:1_{2B01AE21-D6CC-420D-95B3-ED799AE740C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rontVD V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2" i="1" l="1"/>
  <c r="M32" i="1"/>
  <c r="L32" i="1"/>
  <c r="K32" i="1"/>
  <c r="J32" i="1"/>
  <c r="I32" i="1"/>
  <c r="H32" i="1"/>
  <c r="G32" i="1"/>
  <c r="G26" i="1"/>
  <c r="L26" i="1"/>
  <c r="K26" i="1"/>
  <c r="J26" i="1"/>
  <c r="I26" i="1"/>
  <c r="H26" i="1"/>
  <c r="L24" i="1"/>
  <c r="K24" i="1"/>
  <c r="J24" i="1"/>
  <c r="I24" i="1"/>
  <c r="H24" i="1"/>
  <c r="G24" i="1"/>
  <c r="L22" i="1"/>
  <c r="L23" i="1" s="1"/>
  <c r="K22" i="1"/>
  <c r="K23" i="1" s="1"/>
  <c r="J22" i="1"/>
  <c r="J23" i="1" s="1"/>
  <c r="I22" i="1"/>
  <c r="I23" i="1" s="1"/>
  <c r="H22" i="1"/>
  <c r="H23" i="1" s="1"/>
  <c r="G22" i="1"/>
  <c r="G23" i="1" s="1"/>
  <c r="G27" i="1" l="1"/>
  <c r="K27" i="1"/>
  <c r="L27" i="1"/>
  <c r="H25" i="1"/>
  <c r="K25" i="1"/>
  <c r="L25" i="1"/>
  <c r="G25" i="1"/>
  <c r="G28" i="1" s="1"/>
  <c r="G29" i="1" s="1"/>
  <c r="H27" i="1"/>
  <c r="I25" i="1"/>
  <c r="J27" i="1"/>
  <c r="I27" i="1"/>
  <c r="J25" i="1"/>
  <c r="K28" i="1" l="1"/>
  <c r="K29" i="1" s="1"/>
  <c r="J28" i="1"/>
  <c r="J29" i="1" s="1"/>
  <c r="L28" i="1"/>
  <c r="L29" i="1" s="1"/>
  <c r="H28" i="1"/>
  <c r="H29" i="1" s="1"/>
  <c r="I28" i="1"/>
  <c r="I29" i="1" s="1"/>
</calcChain>
</file>

<file path=xl/sharedStrings.xml><?xml version="1.0" encoding="utf-8"?>
<sst xmlns="http://schemas.openxmlformats.org/spreadsheetml/2006/main" count="48" uniqueCount="47">
  <si>
    <t>Scenario</t>
  </si>
  <si>
    <t>F_0x</t>
  </si>
  <si>
    <t>F_0y</t>
  </si>
  <si>
    <t>F_0z</t>
  </si>
  <si>
    <t>F_1x</t>
  </si>
  <si>
    <t>F_front_upper - rod end</t>
  </si>
  <si>
    <t>F_rear_upper - rod end</t>
  </si>
  <si>
    <t>F_front_lower - rod end</t>
  </si>
  <si>
    <t>F_rear_lower - rod end</t>
  </si>
  <si>
    <t>F_damper</t>
  </si>
  <si>
    <t>F_steering</t>
  </si>
  <si>
    <t>UBJ - spherical</t>
  </si>
  <si>
    <t>LBJ - spherical</t>
  </si>
  <si>
    <t>Self weight</t>
  </si>
  <si>
    <t>Brake</t>
  </si>
  <si>
    <t xml:space="preserve">Corner Outside </t>
  </si>
  <si>
    <t>Corner Outside Brake</t>
  </si>
  <si>
    <t>Max compression</t>
  </si>
  <si>
    <t>Max tension</t>
  </si>
  <si>
    <t>^ Forces go here ^</t>
  </si>
  <si>
    <t>E / Pa</t>
  </si>
  <si>
    <t>Yield Stress / Pa</t>
  </si>
  <si>
    <t>Upper</t>
  </si>
  <si>
    <t>Lower</t>
  </si>
  <si>
    <t>Damper</t>
  </si>
  <si>
    <t>Track rod</t>
  </si>
  <si>
    <t>Key</t>
  </si>
  <si>
    <t>Length/mm</t>
  </si>
  <si>
    <t>Input</t>
  </si>
  <si>
    <t>Buckle safety factor</t>
  </si>
  <si>
    <t>Intermediate</t>
  </si>
  <si>
    <t>Tensile yield safety factor</t>
  </si>
  <si>
    <t>Buckle</t>
  </si>
  <si>
    <t>Required I/m^4</t>
  </si>
  <si>
    <t>Output</t>
  </si>
  <si>
    <t>Bearing safety factor</t>
  </si>
  <si>
    <t>Tension</t>
  </si>
  <si>
    <t>Required area/m^2</t>
  </si>
  <si>
    <t>Overall</t>
  </si>
  <si>
    <t>Rod ends and spherical bearings - load requirements</t>
  </si>
  <si>
    <t>Outer diameter/mm</t>
  </si>
  <si>
    <t>Outer radius/m</t>
  </si>
  <si>
    <t>Required thickness/mm</t>
  </si>
  <si>
    <t>Critical Thickness/mm</t>
  </si>
  <si>
    <t>Critical Thickness/in</t>
  </si>
  <si>
    <t>3/8" 16SWG</t>
  </si>
  <si>
    <t>Outer diameter/in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</si>
</sst>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7" fillId="33" borderId="0" xfId="0" applyFont="1" applyFill="1"/>
    <xf numFmtId="11" fontId="0" fillId="34" borderId="0" xfId="0" applyNumberFormat="1" applyFill="1"/>
    <xf numFmtId="0" fontId="0" fillId="34" borderId="0" xfId="0" applyFill="1"/>
    <xf numFmtId="0" fontId="0" fillId="35" borderId="0" xfId="0" applyFill="1"/>
    <xf numFmtId="11" fontId="0" fillId="35" borderId="0" xfId="0" applyNumberFormat="1" applyFill="1"/>
    <xf numFmtId="0" fontId="0" fillId="36" borderId="0" xfId="0" applyFill="1"/>
    <xf numFmtId="2" fontId="0" fillId="35" borderId="0" xfId="0" applyNumberFormat="1" applyFill="1"/>
    <xf numFmtId="2" fontId="0" fillId="36" borderId="0" xfId="0" applyNumberFormat="1" applyFill="1"/>
    <xf numFmtId="0" fontId="17" fillId="0" borderId="0" xfId="0" applyFont="1"/>
    <xf numFmtId="164" fontId="0" fillId="36" borderId="0" xfId="0" applyNumberFormat="1" applyFill="1"/>
    <xf numFmtId="12" fontId="0" fillId="34" borderId="0" xfId="0" applyNumberFormat="1" applyFill="1"/>
    <xf numFmtId="0" fontId="17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N32"/>
  <sheetViews>
    <sheetView tabSelected="1" zoomScale="85" zoomScaleNormal="85" workbookViewId="0">
      <selection activeCell="F9" sqref="F8:F9"/>
    </sheetView>
  </sheetViews>
  <sheetFormatPr defaultRowHeight="14.4" x14ac:dyDescent="0.3"/>
  <cols>
    <col min="2" max="2" width="23.77734375" bestFit="1" customWidth="1"/>
    <col min="3" max="3" width="8.5546875" bestFit="1" customWidth="1"/>
    <col min="4" max="4" width="5.6640625" bestFit="1" customWidth="1"/>
    <col min="5" max="5" width="7.33203125" bestFit="1" customWidth="1"/>
    <col min="6" max="6" width="25.109375" bestFit="1" customWidth="1"/>
    <col min="7" max="7" width="20.6640625" bestFit="1" customWidth="1"/>
    <col min="8" max="8" width="19.88671875" bestFit="1" customWidth="1"/>
    <col min="9" max="9" width="20.6640625" bestFit="1" customWidth="1"/>
    <col min="10" max="10" width="19.88671875" bestFit="1" customWidth="1"/>
    <col min="11" max="11" width="12" bestFit="1" customWidth="1"/>
    <col min="12" max="12" width="12.6640625" bestFit="1" customWidth="1"/>
    <col min="13" max="13" width="12.88671875" bestFit="1" customWidth="1"/>
    <col min="14" max="14" width="12.44140625" bestFit="1" customWidth="1"/>
  </cols>
  <sheetData>
    <row r="10" spans="1:14" x14ac:dyDescent="0.3"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 t="s">
        <v>9</v>
      </c>
      <c r="L10" t="s">
        <v>10</v>
      </c>
      <c r="M10" t="s">
        <v>11</v>
      </c>
      <c r="N10" t="s">
        <v>12</v>
      </c>
    </row>
    <row r="11" spans="1:14" x14ac:dyDescent="0.3">
      <c r="A11">
        <v>0</v>
      </c>
      <c r="B11" t="s">
        <v>13</v>
      </c>
      <c r="C11">
        <v>0</v>
      </c>
      <c r="D11">
        <v>0</v>
      </c>
      <c r="E11">
        <v>750</v>
      </c>
      <c r="F11">
        <v>0</v>
      </c>
      <c r="G11">
        <v>-120.453388382154</v>
      </c>
      <c r="H11">
        <v>-62.0362707835721</v>
      </c>
      <c r="I11">
        <v>321.009439210594</v>
      </c>
      <c r="J11">
        <v>549.70737292733497</v>
      </c>
      <c r="K11">
        <v>-1012.97304259648</v>
      </c>
      <c r="L11">
        <v>56.931800948392599</v>
      </c>
      <c r="M11">
        <v>151.537360375757</v>
      </c>
      <c r="N11">
        <v>764.26036729625002</v>
      </c>
    </row>
    <row r="12" spans="1:14" x14ac:dyDescent="0.3">
      <c r="A12">
        <v>1</v>
      </c>
      <c r="B12" t="s">
        <v>14</v>
      </c>
      <c r="C12">
        <v>-3441</v>
      </c>
      <c r="D12">
        <v>0</v>
      </c>
      <c r="E12">
        <v>1377</v>
      </c>
      <c r="F12">
        <v>0</v>
      </c>
      <c r="G12">
        <v>1421.7540829658601</v>
      </c>
      <c r="H12">
        <v>-2104.9055791218102</v>
      </c>
      <c r="I12">
        <v>-5147.0783400322298</v>
      </c>
      <c r="J12">
        <v>6574.0628288693697</v>
      </c>
      <c r="K12">
        <v>-1825.5617985122699</v>
      </c>
      <c r="L12">
        <v>1026.55903237303</v>
      </c>
      <c r="M12">
        <v>2146.46932522303</v>
      </c>
      <c r="N12">
        <v>5950.7875211304899</v>
      </c>
    </row>
    <row r="13" spans="1:14" x14ac:dyDescent="0.3">
      <c r="A13">
        <v>2</v>
      </c>
      <c r="B13" t="s">
        <v>15</v>
      </c>
      <c r="C13">
        <v>0</v>
      </c>
      <c r="D13">
        <v>3909</v>
      </c>
      <c r="E13">
        <v>1563</v>
      </c>
      <c r="F13">
        <v>0</v>
      </c>
      <c r="G13">
        <v>-1962.4932411355901</v>
      </c>
      <c r="H13">
        <v>-1807.5185522930401</v>
      </c>
      <c r="I13">
        <v>4280.5149150440502</v>
      </c>
      <c r="J13">
        <v>3809.09961971639</v>
      </c>
      <c r="K13">
        <v>-2318.8664017425999</v>
      </c>
      <c r="L13">
        <v>1404.58770600239</v>
      </c>
      <c r="M13">
        <v>3050.4150643548301</v>
      </c>
      <c r="N13">
        <v>7025.62435601584</v>
      </c>
    </row>
    <row r="14" spans="1:14" x14ac:dyDescent="0.3">
      <c r="A14">
        <v>3</v>
      </c>
      <c r="B14" t="s">
        <v>16</v>
      </c>
      <c r="C14">
        <v>-3774</v>
      </c>
      <c r="D14">
        <v>3774</v>
      </c>
      <c r="E14">
        <v>1774</v>
      </c>
      <c r="F14">
        <v>0</v>
      </c>
      <c r="G14">
        <v>-135.376602299627</v>
      </c>
      <c r="H14">
        <v>-3950.6975072980199</v>
      </c>
      <c r="I14">
        <v>-2045.49329622662</v>
      </c>
      <c r="J14">
        <v>9975.0936321386507</v>
      </c>
      <c r="K14">
        <v>-2559.1000395696201</v>
      </c>
      <c r="L14">
        <v>2387.4548077038398</v>
      </c>
      <c r="M14">
        <v>3994.4973832462201</v>
      </c>
      <c r="N14">
        <v>9110.6632231367294</v>
      </c>
    </row>
    <row r="15" spans="1:14" x14ac:dyDescent="0.3">
      <c r="A15">
        <v>4</v>
      </c>
      <c r="B15" t="s">
        <v>17</v>
      </c>
      <c r="C15">
        <v>-3774</v>
      </c>
      <c r="D15">
        <v>0</v>
      </c>
      <c r="E15">
        <v>750</v>
      </c>
      <c r="F15">
        <v>0</v>
      </c>
      <c r="G15">
        <v>-1962.4932411355901</v>
      </c>
      <c r="H15">
        <v>-3950.6975072980199</v>
      </c>
      <c r="I15">
        <v>-5147.0783400322298</v>
      </c>
      <c r="J15">
        <v>549.70737292733497</v>
      </c>
      <c r="K15">
        <v>-2559.1000395696201</v>
      </c>
      <c r="L15">
        <v>56.931800948392599</v>
      </c>
      <c r="M15">
        <v>151.537360375757</v>
      </c>
      <c r="N15">
        <v>764.26036729625002</v>
      </c>
    </row>
    <row r="16" spans="1:14" x14ac:dyDescent="0.3">
      <c r="A16">
        <v>5</v>
      </c>
      <c r="B16" t="s">
        <v>18</v>
      </c>
      <c r="C16">
        <v>0</v>
      </c>
      <c r="D16">
        <v>3909</v>
      </c>
      <c r="E16">
        <v>1774</v>
      </c>
      <c r="F16">
        <v>0</v>
      </c>
      <c r="G16">
        <v>1421.7540829658601</v>
      </c>
      <c r="H16">
        <v>-62.0362707835721</v>
      </c>
      <c r="I16">
        <v>4280.5149150440502</v>
      </c>
      <c r="J16">
        <v>9975.0936321386507</v>
      </c>
      <c r="K16">
        <v>-1012.97304259648</v>
      </c>
      <c r="L16">
        <v>2387.4548077038398</v>
      </c>
      <c r="M16">
        <v>3994.4973832462201</v>
      </c>
      <c r="N16">
        <v>9110.6632231367294</v>
      </c>
    </row>
    <row r="17" spans="2:14" x14ac:dyDescent="0.3">
      <c r="G17" s="12" t="s">
        <v>19</v>
      </c>
      <c r="H17" s="12"/>
      <c r="I17" s="12"/>
      <c r="J17" s="12"/>
      <c r="K17" s="12"/>
      <c r="L17" s="12"/>
      <c r="M17" s="12"/>
      <c r="N17" s="12"/>
    </row>
    <row r="18" spans="2:14" x14ac:dyDescent="0.3">
      <c r="B18" s="1" t="s">
        <v>20</v>
      </c>
      <c r="C18" s="2">
        <v>210000000000</v>
      </c>
    </row>
    <row r="19" spans="2:14" x14ac:dyDescent="0.3">
      <c r="B19" s="1" t="s">
        <v>21</v>
      </c>
      <c r="C19" s="2">
        <v>240000000</v>
      </c>
      <c r="G19" s="12" t="s">
        <v>22</v>
      </c>
      <c r="H19" s="12"/>
      <c r="I19" s="12" t="s">
        <v>23</v>
      </c>
      <c r="J19" s="12"/>
      <c r="K19" s="1" t="s">
        <v>24</v>
      </c>
      <c r="L19" s="1" t="s">
        <v>25</v>
      </c>
      <c r="N19" s="1" t="s">
        <v>26</v>
      </c>
    </row>
    <row r="20" spans="2:14" x14ac:dyDescent="0.3">
      <c r="F20" s="1" t="s">
        <v>27</v>
      </c>
      <c r="G20" s="3">
        <v>275</v>
      </c>
      <c r="H20" s="3">
        <v>278</v>
      </c>
      <c r="I20" s="3">
        <v>391</v>
      </c>
      <c r="J20" s="3">
        <v>436</v>
      </c>
      <c r="K20" s="3">
        <v>584</v>
      </c>
      <c r="L20" s="3">
        <v>329</v>
      </c>
      <c r="N20" s="3" t="s">
        <v>28</v>
      </c>
    </row>
    <row r="21" spans="2:14" x14ac:dyDescent="0.3">
      <c r="F21" s="1" t="s">
        <v>46</v>
      </c>
      <c r="G21" s="11">
        <v>0.5</v>
      </c>
      <c r="H21" s="11">
        <v>0.5</v>
      </c>
      <c r="I21" s="11">
        <v>0.5</v>
      </c>
      <c r="J21" s="11">
        <v>0.5</v>
      </c>
      <c r="K21" s="11">
        <v>0.5</v>
      </c>
      <c r="L21" s="11">
        <v>0.5</v>
      </c>
      <c r="N21" s="4" t="s">
        <v>30</v>
      </c>
    </row>
    <row r="22" spans="2:14" x14ac:dyDescent="0.3">
      <c r="F22" s="1" t="s">
        <v>40</v>
      </c>
      <c r="G22" s="4">
        <f>G21*25.4</f>
        <v>12.7</v>
      </c>
      <c r="H22" s="4">
        <f t="shared" ref="H22:L22" si="0">H21*25.4</f>
        <v>12.7</v>
      </c>
      <c r="I22" s="4">
        <f t="shared" si="0"/>
        <v>12.7</v>
      </c>
      <c r="J22" s="4">
        <f t="shared" si="0"/>
        <v>12.7</v>
      </c>
      <c r="K22" s="4">
        <f t="shared" si="0"/>
        <v>12.7</v>
      </c>
      <c r="L22" s="4">
        <f t="shared" si="0"/>
        <v>12.7</v>
      </c>
      <c r="N22" s="6" t="s">
        <v>34</v>
      </c>
    </row>
    <row r="23" spans="2:14" x14ac:dyDescent="0.3">
      <c r="B23" s="1" t="s">
        <v>29</v>
      </c>
      <c r="C23" s="3">
        <v>2</v>
      </c>
      <c r="F23" s="1" t="s">
        <v>41</v>
      </c>
      <c r="G23" s="4">
        <f>G22/2000</f>
        <v>6.3499999999999997E-3</v>
      </c>
      <c r="H23" s="4">
        <f t="shared" ref="H23:L23" si="1">H22/2000</f>
        <v>6.3499999999999997E-3</v>
      </c>
      <c r="I23" s="4">
        <f t="shared" si="1"/>
        <v>6.3499999999999997E-3</v>
      </c>
      <c r="J23" s="4">
        <f t="shared" si="1"/>
        <v>6.3499999999999997E-3</v>
      </c>
      <c r="K23" s="4">
        <f t="shared" si="1"/>
        <v>6.3499999999999997E-3</v>
      </c>
      <c r="L23" s="4">
        <f t="shared" si="1"/>
        <v>6.3499999999999997E-3</v>
      </c>
    </row>
    <row r="24" spans="2:14" x14ac:dyDescent="0.3">
      <c r="B24" s="1" t="s">
        <v>31</v>
      </c>
      <c r="C24" s="3">
        <v>2</v>
      </c>
      <c r="E24" s="1" t="s">
        <v>32</v>
      </c>
      <c r="F24" s="1" t="s">
        <v>33</v>
      </c>
      <c r="G24" s="5">
        <f t="shared" ref="G24:L24" si="2">-G15*(G20/1000)^2/(PI()^2*$C18/$C24)</f>
        <v>1.4321368278521098E-10</v>
      </c>
      <c r="H24" s="5">
        <f t="shared" si="2"/>
        <v>2.9462820899007568E-10</v>
      </c>
      <c r="I24" s="5">
        <f t="shared" si="2"/>
        <v>7.5932071624405441E-10</v>
      </c>
      <c r="J24" s="5">
        <f t="shared" si="2"/>
        <v>-1.0083597363548381E-10</v>
      </c>
      <c r="K24" s="5">
        <f t="shared" si="2"/>
        <v>8.4221682539838345E-10</v>
      </c>
      <c r="L24" s="5">
        <f t="shared" si="2"/>
        <v>-5.9464486605483231E-12</v>
      </c>
    </row>
    <row r="25" spans="2:14" x14ac:dyDescent="0.3">
      <c r="B25" s="1" t="s">
        <v>35</v>
      </c>
      <c r="C25" s="3">
        <v>2</v>
      </c>
      <c r="F25" s="1" t="s">
        <v>42</v>
      </c>
      <c r="G25" s="7">
        <f>IF(G24&gt;0,(G23-((-G24+PI() * (G23)^4/4)*4/PI())^0.25)*1000,"Tension only")</f>
        <v>0.18605704599593437</v>
      </c>
      <c r="H25" s="7">
        <f t="shared" ref="H25:L25" si="3">IF(H24&gt;0,(H23-((-H24+PI() * (H23)^4/4)*4/PI())^0.25)*1000,"Tension only")</f>
        <v>0.40304690297734375</v>
      </c>
      <c r="I25" s="7">
        <f t="shared" si="3"/>
        <v>1.2831394106844578</v>
      </c>
      <c r="J25" s="7" t="str">
        <f t="shared" si="3"/>
        <v>Tension only</v>
      </c>
      <c r="K25" s="7">
        <f t="shared" si="3"/>
        <v>1.4994473605462137</v>
      </c>
      <c r="L25" s="7" t="str">
        <f t="shared" si="3"/>
        <v>Tension only</v>
      </c>
    </row>
    <row r="26" spans="2:14" x14ac:dyDescent="0.3">
      <c r="E26" s="1" t="s">
        <v>36</v>
      </c>
      <c r="F26" s="1" t="s">
        <v>37</v>
      </c>
      <c r="G26" s="5">
        <f t="shared" ref="G26:L26" si="4">G16/$C19*$C25</f>
        <v>1.1847950691382167E-5</v>
      </c>
      <c r="H26" s="5">
        <f t="shared" si="4"/>
        <v>-5.1696892319643415E-7</v>
      </c>
      <c r="I26" s="5">
        <f t="shared" si="4"/>
        <v>3.5670957625367088E-5</v>
      </c>
      <c r="J26" s="5">
        <f t="shared" si="4"/>
        <v>8.3125780267822089E-5</v>
      </c>
      <c r="K26" s="5">
        <f t="shared" si="4"/>
        <v>-8.441442021637333E-6</v>
      </c>
      <c r="L26" s="5">
        <f t="shared" si="4"/>
        <v>1.9895456730865332E-5</v>
      </c>
    </row>
    <row r="27" spans="2:14" x14ac:dyDescent="0.3">
      <c r="F27" s="1" t="s">
        <v>42</v>
      </c>
      <c r="G27" s="7">
        <f>(G23-(G23^2-G26/PI())^0.5)*1000</f>
        <v>0.30424279647991648</v>
      </c>
      <c r="H27" s="7">
        <f t="shared" ref="H27:L27" si="5">(H23-(H23^2-H26/PI())^0.5)*1000</f>
        <v>-1.2943997797183922E-2</v>
      </c>
      <c r="I27" s="7">
        <f t="shared" si="5"/>
        <v>0.96779956354256691</v>
      </c>
      <c r="J27" s="7">
        <f t="shared" si="5"/>
        <v>2.6267296171227694</v>
      </c>
      <c r="K27" s="7">
        <f t="shared" si="5"/>
        <v>-0.20816242930399298</v>
      </c>
      <c r="L27" s="7">
        <f t="shared" si="5"/>
        <v>0.51994172992896048</v>
      </c>
    </row>
    <row r="28" spans="2:14" x14ac:dyDescent="0.3">
      <c r="E28" s="1" t="s">
        <v>38</v>
      </c>
      <c r="F28" s="1" t="s">
        <v>43</v>
      </c>
      <c r="G28" s="8">
        <f t="shared" ref="G28:L28" si="6">MAX(G27,G25)</f>
        <v>0.30424279647991648</v>
      </c>
      <c r="H28" s="8">
        <f t="shared" si="6"/>
        <v>0.40304690297734375</v>
      </c>
      <c r="I28" s="8">
        <f t="shared" si="6"/>
        <v>1.2831394106844578</v>
      </c>
      <c r="J28" s="8">
        <f t="shared" si="6"/>
        <v>2.6267296171227694</v>
      </c>
      <c r="K28" s="8">
        <f t="shared" si="6"/>
        <v>1.4994473605462137</v>
      </c>
      <c r="L28" s="8">
        <f t="shared" si="6"/>
        <v>0.51994172992896048</v>
      </c>
    </row>
    <row r="29" spans="2:14" x14ac:dyDescent="0.3">
      <c r="E29" s="9"/>
      <c r="F29" s="1" t="s">
        <v>44</v>
      </c>
      <c r="G29" s="10">
        <f>G28/25.4</f>
        <v>1.1978062853540019E-2</v>
      </c>
      <c r="H29" s="10">
        <f t="shared" ref="H29:L29" si="7">H28/25.4</f>
        <v>1.5867988306194635E-2</v>
      </c>
      <c r="I29" s="10">
        <f t="shared" si="7"/>
        <v>5.0517299633246374E-2</v>
      </c>
      <c r="J29" s="10">
        <f t="shared" si="7"/>
        <v>0.10341455185522715</v>
      </c>
      <c r="K29" s="10">
        <f t="shared" si="7"/>
        <v>5.903336065142574E-2</v>
      </c>
      <c r="L29" s="10">
        <f t="shared" si="7"/>
        <v>2.0470146847596869E-2</v>
      </c>
    </row>
    <row r="30" spans="2:14" x14ac:dyDescent="0.3">
      <c r="L30" t="s">
        <v>45</v>
      </c>
    </row>
    <row r="31" spans="2:14" x14ac:dyDescent="0.3">
      <c r="G31" s="12" t="s">
        <v>39</v>
      </c>
      <c r="H31" s="12"/>
      <c r="I31" s="12"/>
      <c r="J31" s="12"/>
      <c r="K31" s="12"/>
      <c r="L31" s="12"/>
      <c r="M31" s="12"/>
      <c r="N31" s="12"/>
    </row>
    <row r="32" spans="2:14" x14ac:dyDescent="0.3">
      <c r="G32" s="6">
        <f>MAX(ABS(G15),ABS(G16))*$C25</f>
        <v>3924.9864822711802</v>
      </c>
      <c r="H32" s="6">
        <f t="shared" ref="H32:N32" si="8">MAX(ABS(H15),ABS(H16))*$C25</f>
        <v>7901.3950145960398</v>
      </c>
      <c r="I32" s="6">
        <f t="shared" si="8"/>
        <v>10294.15668006446</v>
      </c>
      <c r="J32" s="6">
        <f t="shared" si="8"/>
        <v>19950.187264277301</v>
      </c>
      <c r="K32" s="6">
        <f t="shared" si="8"/>
        <v>5118.2000791392402</v>
      </c>
      <c r="L32" s="6">
        <f t="shared" si="8"/>
        <v>4774.9096154076797</v>
      </c>
      <c r="M32" s="6">
        <f t="shared" si="8"/>
        <v>7988.9947664924402</v>
      </c>
      <c r="N32" s="6">
        <f t="shared" si="8"/>
        <v>18221.326446273459</v>
      </c>
    </row>
  </sheetData>
  <mergeCells count="4">
    <mergeCell ref="G17:N17"/>
    <mergeCell ref="G19:H19"/>
    <mergeCell ref="I19:J19"/>
    <mergeCell ref="G31:N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FrontVD 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De Goede</dc:creator>
  <cp:lastModifiedBy>Timothy De Goede</cp:lastModifiedBy>
  <dcterms:created xsi:type="dcterms:W3CDTF">2022-11-30T18:40:40Z</dcterms:created>
  <dcterms:modified xsi:type="dcterms:W3CDTF">2023-02-26T16:18:27Z</dcterms:modified>
</cp:coreProperties>
</file>