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ot\Documents\Projects\Git\Wishbone-Forces\"/>
    </mc:Choice>
  </mc:AlternateContent>
  <xr:revisionPtr revIDLastSave="0" documentId="13_ncr:1_{37AF8C09-59E3-4F3F-8F23-AAB4DA10F2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utputFor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4" i="1" l="1"/>
  <c r="M44" i="1"/>
  <c r="L44" i="1"/>
  <c r="K44" i="1"/>
  <c r="J44" i="1"/>
  <c r="I44" i="1"/>
  <c r="H44" i="1"/>
  <c r="G44" i="1"/>
  <c r="L38" i="1"/>
  <c r="K38" i="1"/>
  <c r="J38" i="1"/>
  <c r="I38" i="1"/>
  <c r="H38" i="1"/>
  <c r="G38" i="1"/>
  <c r="K37" i="1"/>
  <c r="J37" i="1"/>
  <c r="L36" i="1"/>
  <c r="L37" i="1" s="1"/>
  <c r="K36" i="1"/>
  <c r="J36" i="1"/>
  <c r="I36" i="1"/>
  <c r="H36" i="1"/>
  <c r="H37" i="1" s="1"/>
  <c r="G36" i="1"/>
  <c r="G37" i="1" s="1"/>
  <c r="K35" i="1"/>
  <c r="K39" i="1" s="1"/>
  <c r="K40" i="1" s="1"/>
  <c r="K41" i="1" s="1"/>
  <c r="J35" i="1"/>
  <c r="J39" i="1" s="1"/>
  <c r="J40" i="1" s="1"/>
  <c r="J41" i="1" s="1"/>
  <c r="I35" i="1"/>
  <c r="I39" i="1" s="1"/>
  <c r="L34" i="1"/>
  <c r="L35" i="1" s="1"/>
  <c r="L39" i="1" s="1"/>
  <c r="K34" i="1"/>
  <c r="J34" i="1"/>
  <c r="I34" i="1"/>
  <c r="H34" i="1"/>
  <c r="H35" i="1" s="1"/>
  <c r="H39" i="1" s="1"/>
  <c r="G34" i="1"/>
  <c r="G35" i="1" s="1"/>
  <c r="G39" i="1" s="1"/>
  <c r="H40" i="1" l="1"/>
  <c r="H41" i="1" s="1"/>
  <c r="G40" i="1"/>
  <c r="G41" i="1" s="1"/>
  <c r="L40" i="1"/>
  <c r="L41" i="1" s="1"/>
  <c r="I37" i="1"/>
  <c r="I40" i="1" s="1"/>
  <c r="I41" i="1" s="1"/>
</calcChain>
</file>

<file path=xl/sharedStrings.xml><?xml version="1.0" encoding="utf-8"?>
<sst xmlns="http://schemas.openxmlformats.org/spreadsheetml/2006/main" count="61" uniqueCount="56">
  <si>
    <t>Scenario</t>
  </si>
  <si>
    <t>F_0x</t>
  </si>
  <si>
    <t>F_0y</t>
  </si>
  <si>
    <t>F_0z</t>
  </si>
  <si>
    <t>F_1x</t>
  </si>
  <si>
    <t>F_front_upper - rod end</t>
  </si>
  <si>
    <t>F_rear_upper - rod end</t>
  </si>
  <si>
    <t>F_front_lower - rod end</t>
  </si>
  <si>
    <t>F_rear_lower - rod end</t>
  </si>
  <si>
    <t>F_damper</t>
  </si>
  <si>
    <t>F_steering</t>
  </si>
  <si>
    <t>UBJ - spherical</t>
  </si>
  <si>
    <t>LBJ - spherical</t>
  </si>
  <si>
    <t>Self weight</t>
  </si>
  <si>
    <t>Brake</t>
  </si>
  <si>
    <t xml:space="preserve">Corner Outside </t>
  </si>
  <si>
    <t>Corner Outside Brake</t>
  </si>
  <si>
    <t>Max compression</t>
  </si>
  <si>
    <t>Max tension</t>
  </si>
  <si>
    <t>^ Forces go here ^</t>
  </si>
  <si>
    <t>E / Pa</t>
  </si>
  <si>
    <t>Yield Stress / Pa</t>
  </si>
  <si>
    <t>Upper</t>
  </si>
  <si>
    <t>Lower</t>
  </si>
  <si>
    <t>Damper</t>
  </si>
  <si>
    <t>Track rod</t>
  </si>
  <si>
    <t>Key</t>
  </si>
  <si>
    <t>Length/mm</t>
  </si>
  <si>
    <t>Input</t>
  </si>
  <si>
    <t>Buckle safety factor</t>
  </si>
  <si>
    <t>Intermediate</t>
  </si>
  <si>
    <t>Tensile yield safety factor</t>
  </si>
  <si>
    <t>Buckle</t>
  </si>
  <si>
    <t>Required I/m^4</t>
  </si>
  <si>
    <t>Output</t>
  </si>
  <si>
    <t>Bearing safety factor</t>
  </si>
  <si>
    <t>Tension</t>
  </si>
  <si>
    <t>Required area/m^2</t>
  </si>
  <si>
    <t>Overall</t>
  </si>
  <si>
    <t>Rod ends and spherical bearings - load requirements</t>
  </si>
  <si>
    <t>Outer diameter/mm</t>
  </si>
  <si>
    <t>Outer radius/m</t>
  </si>
  <si>
    <t>Required thickness/mm</t>
  </si>
  <si>
    <t>Critical Thickness/mm</t>
  </si>
  <si>
    <t>Critical Thickness/in</t>
  </si>
  <si>
    <t>1/2" 20SWG</t>
  </si>
  <si>
    <t>.036"</t>
  </si>
  <si>
    <t>Thickness</t>
  </si>
  <si>
    <t>.064"</t>
  </si>
  <si>
    <t>3/8" 16SWG</t>
  </si>
  <si>
    <t>20SWG</t>
  </si>
  <si>
    <t>16SWG</t>
  </si>
  <si>
    <t>Outer diameter/in</t>
  </si>
  <si>
    <t>3/4" 16SWG</t>
  </si>
  <si>
    <t>lighter than 3/8"</t>
  </si>
  <si>
    <t>Corner + Accelerate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</si>
</sst>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17" fillId="33" borderId="0" xfId="0" applyFont="1" applyFill="1"/>
    <xf numFmtId="11" fontId="0" fillId="34" borderId="0" xfId="0" applyNumberForma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2" fontId="0" fillId="35" borderId="0" xfId="0" applyNumberFormat="1" applyFill="1"/>
    <xf numFmtId="2" fontId="0" fillId="36" borderId="0" xfId="0" applyNumberFormat="1" applyFill="1"/>
    <xf numFmtId="0" fontId="17" fillId="0" borderId="0" xfId="0" applyFont="1"/>
    <xf numFmtId="164" fontId="0" fillId="36" borderId="0" xfId="0" applyNumberFormat="1" applyFill="1"/>
    <xf numFmtId="12" fontId="0" fillId="34" borderId="0" xfId="0" applyNumberFormat="1" applyFill="1"/>
    <xf numFmtId="0" fontId="17" fillId="33" borderId="0" xfId="0" applyFont="1" applyFill="1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692372</xdr:colOff>
      <xdr:row>29</xdr:row>
      <xdr:rowOff>83819</xdr:rowOff>
    </xdr:from>
    <xdr:to>
      <xdr:col>19</xdr:col>
      <xdr:colOff>334319</xdr:colOff>
      <xdr:row>44</xdr:row>
      <xdr:rowOff>4700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2A2A90-F46E-FBE9-EE61-F62FA26D9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54192" y="5387339"/>
          <a:ext cx="2827107" cy="2664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P47"/>
  <sheetViews>
    <sheetView tabSelected="1" topLeftCell="A21" zoomScaleNormal="100" workbookViewId="0">
      <selection activeCell="L44" sqref="L44"/>
    </sheetView>
  </sheetViews>
  <sheetFormatPr defaultRowHeight="14.4" x14ac:dyDescent="0.3"/>
  <cols>
    <col min="2" max="2" width="24.77734375" bestFit="1" customWidth="1"/>
    <col min="6" max="6" width="20.21875" bestFit="1" customWidth="1"/>
    <col min="7" max="7" width="20.6640625" bestFit="1" customWidth="1"/>
    <col min="8" max="8" width="19.88671875" bestFit="1" customWidth="1"/>
    <col min="9" max="9" width="20.6640625" bestFit="1" customWidth="1"/>
    <col min="10" max="10" width="19.88671875" bestFit="1" customWidth="1"/>
    <col min="11" max="12" width="12.6640625" bestFit="1" customWidth="1"/>
    <col min="13" max="13" width="12.88671875" bestFit="1" customWidth="1"/>
    <col min="14" max="14" width="12.44140625" bestFit="1" customWidth="1"/>
    <col min="15" max="15" width="10.88671875" bestFit="1" customWidth="1"/>
  </cols>
  <sheetData>
    <row r="10" spans="12:12" x14ac:dyDescent="0.3">
      <c r="L10" s="1"/>
    </row>
    <row r="14" spans="12:12" x14ac:dyDescent="0.3">
      <c r="L14" s="1"/>
    </row>
    <row r="18" spans="1:15" x14ac:dyDescent="0.3">
      <c r="L18" s="1"/>
    </row>
    <row r="21" spans="1:15" x14ac:dyDescent="0.3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t="s">
        <v>12</v>
      </c>
    </row>
    <row r="22" spans="1:15" x14ac:dyDescent="0.3">
      <c r="A22">
        <v>0</v>
      </c>
      <c r="B22" t="s">
        <v>13</v>
      </c>
      <c r="C22">
        <v>0</v>
      </c>
      <c r="D22">
        <v>0</v>
      </c>
      <c r="E22">
        <v>750</v>
      </c>
      <c r="F22">
        <v>0</v>
      </c>
      <c r="G22">
        <v>59.135406112003601</v>
      </c>
      <c r="H22">
        <v>-200.25132491294599</v>
      </c>
      <c r="I22">
        <v>182.591149437768</v>
      </c>
      <c r="J22">
        <v>743.212781566697</v>
      </c>
      <c r="K22">
        <v>-1068.1737277131399</v>
      </c>
      <c r="L22" s="1">
        <v>-9.1612915170680105E-12</v>
      </c>
      <c r="M22">
        <v>165.04510306364801</v>
      </c>
      <c r="N22">
        <v>903.80193475732005</v>
      </c>
    </row>
    <row r="23" spans="1:15" x14ac:dyDescent="0.3">
      <c r="A23">
        <v>1</v>
      </c>
      <c r="B23" t="s">
        <v>14</v>
      </c>
      <c r="C23">
        <v>-237</v>
      </c>
      <c r="D23">
        <v>0</v>
      </c>
      <c r="E23">
        <v>95</v>
      </c>
      <c r="F23">
        <v>0</v>
      </c>
      <c r="G23">
        <v>236.22534403509701</v>
      </c>
      <c r="H23">
        <v>-142.99594353300799</v>
      </c>
      <c r="I23">
        <v>-719.615985743755</v>
      </c>
      <c r="J23">
        <v>529.994582476289</v>
      </c>
      <c r="K23">
        <v>-135.33643368294901</v>
      </c>
      <c r="L23">
        <v>62.869027351837197</v>
      </c>
      <c r="M23">
        <v>172.01667145421899</v>
      </c>
      <c r="N23">
        <v>386.12406654641597</v>
      </c>
    </row>
    <row r="24" spans="1:15" x14ac:dyDescent="0.3">
      <c r="A24">
        <v>2</v>
      </c>
      <c r="B24" t="s">
        <v>15</v>
      </c>
      <c r="C24">
        <v>0</v>
      </c>
      <c r="D24">
        <v>3909</v>
      </c>
      <c r="E24">
        <v>1563</v>
      </c>
      <c r="F24">
        <v>0</v>
      </c>
      <c r="G24">
        <v>1115.0150617147499</v>
      </c>
      <c r="H24">
        <v>-3775.7962291387798</v>
      </c>
      <c r="I24">
        <v>-3810.41232465438</v>
      </c>
      <c r="J24">
        <v>11605.8188789055</v>
      </c>
      <c r="K24">
        <v>-2569.2846428468702</v>
      </c>
      <c r="L24" s="1">
        <v>-2.32125097789082E-10</v>
      </c>
      <c r="M24">
        <v>3111.9728074531499</v>
      </c>
      <c r="N24">
        <v>8595.7298090256809</v>
      </c>
    </row>
    <row r="25" spans="1:15" x14ac:dyDescent="0.3">
      <c r="A25">
        <v>3</v>
      </c>
      <c r="B25" t="s">
        <v>16</v>
      </c>
      <c r="C25">
        <v>-3774</v>
      </c>
      <c r="D25">
        <v>3774</v>
      </c>
      <c r="E25">
        <v>1774</v>
      </c>
      <c r="F25">
        <v>0</v>
      </c>
      <c r="G25">
        <v>4739.7856073975299</v>
      </c>
      <c r="H25">
        <v>-5589.3048767481296</v>
      </c>
      <c r="I25">
        <v>-15441.8028393472</v>
      </c>
      <c r="J25">
        <v>18408.151158747802</v>
      </c>
      <c r="K25">
        <v>-2858.4927405902999</v>
      </c>
      <c r="L25">
        <v>1001.12957479233</v>
      </c>
      <c r="M25">
        <v>4136.5921311761203</v>
      </c>
      <c r="N25">
        <v>9649.8735794131499</v>
      </c>
    </row>
    <row r="26" spans="1:15" x14ac:dyDescent="0.3">
      <c r="A26">
        <v>4</v>
      </c>
      <c r="B26" t="s">
        <v>55</v>
      </c>
      <c r="C26">
        <v>4493</v>
      </c>
      <c r="D26">
        <v>4001</v>
      </c>
      <c r="E26">
        <v>1780</v>
      </c>
      <c r="F26">
        <v>0</v>
      </c>
      <c r="G26">
        <v>-3180.8442639158002</v>
      </c>
      <c r="H26">
        <v>-1682.75729507292</v>
      </c>
      <c r="I26">
        <v>10224.5823279833</v>
      </c>
      <c r="J26">
        <v>3794.7089173486602</v>
      </c>
      <c r="K26">
        <v>-2885.7678347308201</v>
      </c>
      <c r="L26">
        <v>-1191.85881810914</v>
      </c>
      <c r="M26">
        <v>4510.3399355077299</v>
      </c>
      <c r="N26">
        <v>13602.616565549301</v>
      </c>
    </row>
    <row r="27" spans="1:15" x14ac:dyDescent="0.3">
      <c r="A27">
        <v>5</v>
      </c>
      <c r="B27" t="s">
        <v>17</v>
      </c>
      <c r="C27">
        <v>-3774</v>
      </c>
      <c r="D27">
        <v>0</v>
      </c>
      <c r="E27">
        <v>95</v>
      </c>
      <c r="F27">
        <v>0</v>
      </c>
      <c r="G27">
        <v>-3180.8442639158002</v>
      </c>
      <c r="H27">
        <v>-5589.3048767481296</v>
      </c>
      <c r="I27">
        <v>-15441.8028393472</v>
      </c>
      <c r="J27">
        <v>529.994582476289</v>
      </c>
      <c r="K27">
        <v>-2885.7678347308201</v>
      </c>
      <c r="L27">
        <v>-1191.85881810914</v>
      </c>
      <c r="M27">
        <v>165.04510306364801</v>
      </c>
      <c r="N27">
        <v>386.12406654641597</v>
      </c>
    </row>
    <row r="28" spans="1:15" x14ac:dyDescent="0.3">
      <c r="A28">
        <v>6</v>
      </c>
      <c r="B28" t="s">
        <v>18</v>
      </c>
      <c r="C28">
        <v>4493</v>
      </c>
      <c r="D28">
        <v>4001</v>
      </c>
      <c r="E28">
        <v>1780</v>
      </c>
      <c r="F28">
        <v>0</v>
      </c>
      <c r="G28">
        <v>4739.7856073975299</v>
      </c>
      <c r="H28">
        <v>-142.99594353300799</v>
      </c>
      <c r="I28">
        <v>10224.5823279833</v>
      </c>
      <c r="J28">
        <v>18408.151158747802</v>
      </c>
      <c r="K28">
        <v>-135.33643368294901</v>
      </c>
      <c r="L28">
        <v>1001.12957479233</v>
      </c>
      <c r="M28">
        <v>4510.3399355077299</v>
      </c>
      <c r="N28">
        <v>13602.616565549301</v>
      </c>
    </row>
    <row r="29" spans="1:15" x14ac:dyDescent="0.3">
      <c r="G29" s="13" t="s">
        <v>19</v>
      </c>
      <c r="H29" s="13"/>
      <c r="I29" s="13"/>
      <c r="J29" s="13"/>
      <c r="K29" s="13"/>
      <c r="L29" s="13"/>
      <c r="M29" s="13"/>
      <c r="N29" s="13"/>
      <c r="O29" s="14"/>
    </row>
    <row r="30" spans="1:15" x14ac:dyDescent="0.3">
      <c r="B30" s="2" t="s">
        <v>20</v>
      </c>
      <c r="C30" s="3">
        <v>210000000000</v>
      </c>
    </row>
    <row r="31" spans="1:15" x14ac:dyDescent="0.3">
      <c r="B31" s="2" t="s">
        <v>21</v>
      </c>
      <c r="C31" s="3">
        <v>240000000</v>
      </c>
      <c r="G31" s="13" t="s">
        <v>22</v>
      </c>
      <c r="H31" s="13"/>
      <c r="I31" s="13" t="s">
        <v>23</v>
      </c>
      <c r="J31" s="13"/>
      <c r="K31" s="2" t="s">
        <v>24</v>
      </c>
      <c r="L31" s="2" t="s">
        <v>25</v>
      </c>
      <c r="N31" s="2" t="s">
        <v>26</v>
      </c>
    </row>
    <row r="32" spans="1:15" x14ac:dyDescent="0.3">
      <c r="F32" s="2" t="s">
        <v>27</v>
      </c>
      <c r="G32" s="4">
        <v>427</v>
      </c>
      <c r="H32" s="4">
        <v>212</v>
      </c>
      <c r="I32" s="4">
        <v>512</v>
      </c>
      <c r="J32" s="4">
        <v>340</v>
      </c>
      <c r="K32" s="4">
        <v>366</v>
      </c>
      <c r="L32" s="4">
        <v>394</v>
      </c>
      <c r="N32" s="4" t="s">
        <v>28</v>
      </c>
    </row>
    <row r="33" spans="2:16" x14ac:dyDescent="0.3">
      <c r="F33" s="2" t="s">
        <v>52</v>
      </c>
      <c r="G33" s="12">
        <v>0.5</v>
      </c>
      <c r="H33" s="12">
        <v>0.5</v>
      </c>
      <c r="I33" s="12">
        <v>0.75</v>
      </c>
      <c r="J33" s="12">
        <v>0.75</v>
      </c>
      <c r="K33" s="12">
        <v>0.5</v>
      </c>
      <c r="L33" s="12">
        <v>0.5</v>
      </c>
      <c r="N33" s="5" t="s">
        <v>30</v>
      </c>
    </row>
    <row r="34" spans="2:16" x14ac:dyDescent="0.3">
      <c r="F34" s="2" t="s">
        <v>40</v>
      </c>
      <c r="G34" s="5">
        <f>G33*25.4</f>
        <v>12.7</v>
      </c>
      <c r="H34" s="5">
        <f t="shared" ref="H34:L34" si="0">H33*25.4</f>
        <v>12.7</v>
      </c>
      <c r="I34" s="5">
        <f t="shared" si="0"/>
        <v>19.049999999999997</v>
      </c>
      <c r="J34" s="5">
        <f t="shared" si="0"/>
        <v>19.049999999999997</v>
      </c>
      <c r="K34" s="5">
        <f t="shared" si="0"/>
        <v>12.7</v>
      </c>
      <c r="L34" s="5">
        <f t="shared" si="0"/>
        <v>12.7</v>
      </c>
      <c r="N34" s="7" t="s">
        <v>34</v>
      </c>
    </row>
    <row r="35" spans="2:16" x14ac:dyDescent="0.3">
      <c r="B35" s="2" t="s">
        <v>29</v>
      </c>
      <c r="C35" s="4">
        <v>2</v>
      </c>
      <c r="F35" s="2" t="s">
        <v>41</v>
      </c>
      <c r="G35" s="5">
        <f>G34/2000</f>
        <v>6.3499999999999997E-3</v>
      </c>
      <c r="H35" s="5">
        <f t="shared" ref="H35:L35" si="1">H34/2000</f>
        <v>6.3499999999999997E-3</v>
      </c>
      <c r="I35" s="5">
        <f t="shared" si="1"/>
        <v>9.5249999999999987E-3</v>
      </c>
      <c r="J35" s="5">
        <f t="shared" si="1"/>
        <v>9.5249999999999987E-3</v>
      </c>
      <c r="K35" s="5">
        <f t="shared" si="1"/>
        <v>6.3499999999999997E-3</v>
      </c>
      <c r="L35" s="5">
        <f t="shared" si="1"/>
        <v>6.3499999999999997E-3</v>
      </c>
    </row>
    <row r="36" spans="2:16" x14ac:dyDescent="0.3">
      <c r="B36" s="2" t="s">
        <v>31</v>
      </c>
      <c r="C36" s="4">
        <v>2</v>
      </c>
      <c r="E36" s="2" t="s">
        <v>32</v>
      </c>
      <c r="F36" s="2" t="s">
        <v>33</v>
      </c>
      <c r="G36" s="6">
        <f t="shared" ref="G36:L36" si="2">-G27*(G32/1000)^2/(PI()^2*$C30/$C35)</f>
        <v>5.5964046902812106E-10</v>
      </c>
      <c r="H36" s="6">
        <f t="shared" si="2"/>
        <v>2.4240438784802773E-10</v>
      </c>
      <c r="I36" s="6">
        <f t="shared" si="2"/>
        <v>3.9061496759938994E-9</v>
      </c>
      <c r="J36" s="6">
        <f t="shared" si="2"/>
        <v>-5.9120788813453332E-11</v>
      </c>
      <c r="K36" s="6">
        <f t="shared" si="2"/>
        <v>3.7302205878015349E-10</v>
      </c>
      <c r="L36" s="6">
        <f t="shared" si="2"/>
        <v>1.7853699188221908E-10</v>
      </c>
    </row>
    <row r="37" spans="2:16" x14ac:dyDescent="0.3">
      <c r="B37" s="2" t="s">
        <v>35</v>
      </c>
      <c r="C37" s="4">
        <v>2</v>
      </c>
      <c r="F37" s="2" t="s">
        <v>42</v>
      </c>
      <c r="G37" s="8">
        <f>IF(G36&gt;0,(G35-((-G36+PI() * (G35)^4/4)*4/PI())^0.25)*1000,"Tension only")</f>
        <v>0.85257862693400432</v>
      </c>
      <c r="H37" s="8">
        <f t="shared" ref="H37:L37" si="3">IF(H36&gt;0,(H35-((-H36+PI() * (H35)^4/4)*4/PI())^0.25)*1000,"Tension only")</f>
        <v>0.32553756318933269</v>
      </c>
      <c r="I37" s="8">
        <f t="shared" si="3"/>
        <v>1.9701311076293455</v>
      </c>
      <c r="J37" s="8" t="str">
        <f t="shared" si="3"/>
        <v>Tension only</v>
      </c>
      <c r="K37" s="8">
        <f t="shared" si="3"/>
        <v>0.52541713283139457</v>
      </c>
      <c r="L37" s="8">
        <f t="shared" si="3"/>
        <v>0.23463882681833051</v>
      </c>
    </row>
    <row r="38" spans="2:16" x14ac:dyDescent="0.3">
      <c r="E38" s="2" t="s">
        <v>36</v>
      </c>
      <c r="F38" s="2" t="s">
        <v>37</v>
      </c>
      <c r="G38" s="6">
        <f t="shared" ref="G38:L38" si="4">G28/$C31*$C36</f>
        <v>3.9498213394979415E-5</v>
      </c>
      <c r="H38" s="6">
        <f t="shared" si="4"/>
        <v>-1.1916328627750666E-6</v>
      </c>
      <c r="I38" s="6">
        <f t="shared" si="4"/>
        <v>8.5204852733194176E-5</v>
      </c>
      <c r="J38" s="6">
        <f t="shared" si="4"/>
        <v>1.5340125965623169E-4</v>
      </c>
      <c r="K38" s="6">
        <f t="shared" si="4"/>
        <v>-1.127803614024575E-6</v>
      </c>
      <c r="L38" s="6">
        <f t="shared" si="4"/>
        <v>8.3427464566027492E-6</v>
      </c>
    </row>
    <row r="39" spans="2:16" x14ac:dyDescent="0.3">
      <c r="F39" s="2" t="s">
        <v>42</v>
      </c>
      <c r="G39" s="8">
        <f>(G35-(G35^2-G38/PI())^0.5)*1000</f>
        <v>1.0821894311031808</v>
      </c>
      <c r="H39" s="8">
        <f t="shared" ref="H39:L39" si="5">(H35-(H35^2-H38/PI())^0.5)*1000</f>
        <v>-2.979690279579332E-2</v>
      </c>
      <c r="I39" s="8">
        <f t="shared" si="5"/>
        <v>1.5497835123935155</v>
      </c>
      <c r="J39" s="8">
        <f t="shared" si="5"/>
        <v>3.0522503911880876</v>
      </c>
      <c r="K39" s="8">
        <f t="shared" si="5"/>
        <v>-2.8204374274772188E-2</v>
      </c>
      <c r="L39" s="8">
        <f t="shared" si="5"/>
        <v>0.21266170681959531</v>
      </c>
    </row>
    <row r="40" spans="2:16" x14ac:dyDescent="0.3">
      <c r="E40" s="2" t="s">
        <v>38</v>
      </c>
      <c r="F40" s="2" t="s">
        <v>43</v>
      </c>
      <c r="G40" s="9">
        <f t="shared" ref="G40:L40" si="6">MAX(G39,G37)</f>
        <v>1.0821894311031808</v>
      </c>
      <c r="H40" s="9">
        <f t="shared" si="6"/>
        <v>0.32553756318933269</v>
      </c>
      <c r="I40" s="9">
        <f t="shared" si="6"/>
        <v>1.9701311076293455</v>
      </c>
      <c r="J40" s="9">
        <f t="shared" si="6"/>
        <v>3.0522503911880876</v>
      </c>
      <c r="K40" s="9">
        <f t="shared" si="6"/>
        <v>0.52541713283139457</v>
      </c>
      <c r="L40" s="9">
        <f t="shared" si="6"/>
        <v>0.23463882681833051</v>
      </c>
    </row>
    <row r="41" spans="2:16" x14ac:dyDescent="0.3">
      <c r="E41" s="10"/>
      <c r="F41" s="2" t="s">
        <v>44</v>
      </c>
      <c r="G41" s="11">
        <f>G40/25.4</f>
        <v>4.2605883114298457E-2</v>
      </c>
      <c r="H41" s="11">
        <f t="shared" ref="H41:L41" si="7">H40/25.4</f>
        <v>1.281643949564302E-2</v>
      </c>
      <c r="I41" s="11">
        <f t="shared" si="7"/>
        <v>7.7564216835801003E-2</v>
      </c>
      <c r="J41" s="11">
        <f t="shared" si="7"/>
        <v>0.12016733823575149</v>
      </c>
      <c r="K41" s="11">
        <f t="shared" si="7"/>
        <v>2.0685713890999786E-2</v>
      </c>
      <c r="L41" s="11">
        <f t="shared" si="7"/>
        <v>9.2377490873358468E-3</v>
      </c>
    </row>
    <row r="43" spans="2:16" x14ac:dyDescent="0.3">
      <c r="G43" s="13" t="s">
        <v>39</v>
      </c>
      <c r="H43" s="13"/>
      <c r="I43" s="13"/>
      <c r="J43" s="13"/>
      <c r="K43" s="13"/>
      <c r="L43" s="13"/>
      <c r="M43" s="13"/>
      <c r="N43" s="13"/>
      <c r="O43" s="14"/>
    </row>
    <row r="44" spans="2:16" x14ac:dyDescent="0.3">
      <c r="G44" s="7">
        <f>MAX(ABS(G27),ABS(G28))*$C37</f>
        <v>9479.5712147950599</v>
      </c>
      <c r="H44" s="7">
        <f>MAX(ABS(H27),ABS(H28))*$C37</f>
        <v>11178.609753496259</v>
      </c>
      <c r="I44" s="7">
        <f>MAX(ABS(I27),ABS(I28))*$C37</f>
        <v>30883.605678694399</v>
      </c>
      <c r="J44" s="7">
        <f>MAX(ABS(J27),ABS(J28))*$C37</f>
        <v>36816.302317495603</v>
      </c>
      <c r="K44" s="7">
        <f t="shared" ref="K44:L44" si="8">MAX(ABS(K27),ABS(K28))*$C37</f>
        <v>5771.5356694616403</v>
      </c>
      <c r="L44" s="7">
        <f t="shared" si="8"/>
        <v>2383.7176362182799</v>
      </c>
      <c r="M44" s="7">
        <f>MAX(ABS(M27),ABS(M28))*$C37</f>
        <v>9020.6798710154599</v>
      </c>
      <c r="N44" s="7">
        <f>MAX(ABS(N27),ABS(N28))*$C37</f>
        <v>27205.233131098601</v>
      </c>
    </row>
    <row r="45" spans="2:16" x14ac:dyDescent="0.3">
      <c r="H45" t="s">
        <v>49</v>
      </c>
      <c r="L45" t="s">
        <v>49</v>
      </c>
      <c r="P45" t="s">
        <v>47</v>
      </c>
    </row>
    <row r="46" spans="2:16" x14ac:dyDescent="0.3">
      <c r="F46" t="s">
        <v>54</v>
      </c>
      <c r="G46" t="s">
        <v>45</v>
      </c>
      <c r="H46" t="s">
        <v>45</v>
      </c>
      <c r="L46" t="s">
        <v>45</v>
      </c>
      <c r="O46" t="s">
        <v>50</v>
      </c>
      <c r="P46" t="s">
        <v>46</v>
      </c>
    </row>
    <row r="47" spans="2:16" x14ac:dyDescent="0.3">
      <c r="I47" t="s">
        <v>53</v>
      </c>
      <c r="J47" t="s">
        <v>53</v>
      </c>
      <c r="O47" t="s">
        <v>51</v>
      </c>
      <c r="P47" t="s">
        <v>48</v>
      </c>
    </row>
  </sheetData>
  <mergeCells count="4">
    <mergeCell ref="G43:N43"/>
    <mergeCell ref="G29:N29"/>
    <mergeCell ref="G31:H31"/>
    <mergeCell ref="I31:J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OutputForces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De Goede</dc:creator>
  <cp:lastModifiedBy>Timothy De Goede</cp:lastModifiedBy>
  <dcterms:created xsi:type="dcterms:W3CDTF">2022-12-28T21:05:12Z</dcterms:created>
  <dcterms:modified xsi:type="dcterms:W3CDTF">2023-02-26T16:51:51Z</dcterms:modified>
</cp:coreProperties>
</file>