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mot\Documents\Projects\Git\Wishbone-Forces\"/>
    </mc:Choice>
  </mc:AlternateContent>
  <xr:revisionPtr revIDLastSave="0" documentId="13_ncr:1_{9631CEA3-5297-402E-99A3-F206121731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putFor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L44" i="1"/>
  <c r="H34" i="1"/>
  <c r="H35" i="1" s="1"/>
  <c r="I34" i="1"/>
  <c r="I35" i="1" s="1"/>
  <c r="I39" i="1" s="1"/>
  <c r="J34" i="1"/>
  <c r="J35" i="1" s="1"/>
  <c r="K34" i="1"/>
  <c r="K35" i="1" s="1"/>
  <c r="L34" i="1"/>
  <c r="L35" i="1" s="1"/>
  <c r="L39" i="1" s="1"/>
  <c r="G34" i="1"/>
  <c r="G35" i="1" s="1"/>
  <c r="N44" i="1"/>
  <c r="M44" i="1"/>
  <c r="J44" i="1"/>
  <c r="I44" i="1"/>
  <c r="H44" i="1"/>
  <c r="G44" i="1"/>
  <c r="L38" i="1"/>
  <c r="K38" i="1"/>
  <c r="J38" i="1"/>
  <c r="I38" i="1"/>
  <c r="H38" i="1"/>
  <c r="G38" i="1"/>
  <c r="L36" i="1"/>
  <c r="K36" i="1"/>
  <c r="J36" i="1"/>
  <c r="I36" i="1"/>
  <c r="H36" i="1"/>
  <c r="G36" i="1"/>
  <c r="H37" i="1" l="1"/>
  <c r="H39" i="1"/>
  <c r="K39" i="1"/>
  <c r="G39" i="1"/>
  <c r="I37" i="1"/>
  <c r="I40" i="1" s="1"/>
  <c r="I41" i="1" s="1"/>
  <c r="L37" i="1"/>
  <c r="L40" i="1" s="1"/>
  <c r="L41" i="1" s="1"/>
  <c r="K37" i="1"/>
  <c r="J39" i="1"/>
  <c r="J37" i="1"/>
  <c r="G37" i="1"/>
  <c r="G40" i="1" s="1"/>
  <c r="G41" i="1" s="1"/>
  <c r="K40" i="1" l="1"/>
  <c r="K41" i="1" s="1"/>
  <c r="H40" i="1"/>
  <c r="H41" i="1" s="1"/>
  <c r="J40" i="1"/>
  <c r="J41" i="1" s="1"/>
</calcChain>
</file>

<file path=xl/sharedStrings.xml><?xml version="1.0" encoding="utf-8"?>
<sst xmlns="http://schemas.openxmlformats.org/spreadsheetml/2006/main" count="81" uniqueCount="65">
  <si>
    <t>Scenario</t>
  </si>
  <si>
    <t>F_0x</t>
  </si>
  <si>
    <t>F_0y</t>
  </si>
  <si>
    <t>F_0z</t>
  </si>
  <si>
    <t>F_1x</t>
  </si>
  <si>
    <t>F_front_upper - rod end</t>
  </si>
  <si>
    <t>F_rear_upper - rod end</t>
  </si>
  <si>
    <t>F_front_lower - rod end</t>
  </si>
  <si>
    <t>F_rear_lower - rod end</t>
  </si>
  <si>
    <t>F_damper</t>
  </si>
  <si>
    <t>F_steering</t>
  </si>
  <si>
    <t>UBJ - spherical</t>
  </si>
  <si>
    <t>LBJ - spherical</t>
  </si>
  <si>
    <t>Self weight</t>
  </si>
  <si>
    <t>Brake</t>
  </si>
  <si>
    <t xml:space="preserve">Corner Outside </t>
  </si>
  <si>
    <t>Corner Outside Brake</t>
  </si>
  <si>
    <t xml:space="preserve">Corner Inside </t>
  </si>
  <si>
    <t>Corner Inside Brake</t>
  </si>
  <si>
    <t>Accelerate and below</t>
  </si>
  <si>
    <t>Max compression</t>
  </si>
  <si>
    <t>Max tension</t>
  </si>
  <si>
    <t>^ Forces go here ^</t>
  </si>
  <si>
    <t>E / Pa</t>
  </si>
  <si>
    <t>Yield Stress / Pa</t>
  </si>
  <si>
    <t>Upper</t>
  </si>
  <si>
    <t>Lower</t>
  </si>
  <si>
    <t>Damper</t>
  </si>
  <si>
    <t>Track rod</t>
  </si>
  <si>
    <t>Key</t>
  </si>
  <si>
    <t>Length/mm</t>
  </si>
  <si>
    <t>Input</t>
  </si>
  <si>
    <t>Buckle safety factor</t>
  </si>
  <si>
    <t>Intermediate</t>
  </si>
  <si>
    <t>Tensile yield safety factor</t>
  </si>
  <si>
    <t>Buckle</t>
  </si>
  <si>
    <t>Required I/m^4</t>
  </si>
  <si>
    <t>Output</t>
  </si>
  <si>
    <t>Bearing safety factor</t>
  </si>
  <si>
    <t>Tension</t>
  </si>
  <si>
    <t>Required area/m^2</t>
  </si>
  <si>
    <t>Overall</t>
  </si>
  <si>
    <t>Rod ends and spherical bearings - load requirements</t>
  </si>
  <si>
    <t>Impact</t>
  </si>
  <si>
    <t>Brake Impact</t>
  </si>
  <si>
    <t>Corner Outside Impact</t>
  </si>
  <si>
    <t>Corner Outside Brake Impact</t>
  </si>
  <si>
    <t>Corner Inner Impact</t>
  </si>
  <si>
    <t>Corner Inner Brake Impact</t>
  </si>
  <si>
    <t>Full squat</t>
  </si>
  <si>
    <t>Outer diameter/mm</t>
  </si>
  <si>
    <t>Outer radius/m</t>
  </si>
  <si>
    <t>Required thickness/mm</t>
  </si>
  <si>
    <t>Critical Thickness/mm</t>
  </si>
  <si>
    <t>Critical Thickness/in</t>
  </si>
  <si>
    <t>1/2" 20SWG</t>
  </si>
  <si>
    <t>.036"</t>
  </si>
  <si>
    <t>Thickness</t>
  </si>
  <si>
    <t>.064"</t>
  </si>
  <si>
    <t>3/8" 16SWG</t>
  </si>
  <si>
    <t>20SWG</t>
  </si>
  <si>
    <t>16SWG</t>
  </si>
  <si>
    <t>Outer diameter/in</t>
  </si>
  <si>
    <t>3/4" 16SWG</t>
  </si>
  <si>
    <t>lighter than 3/8"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</si>
</sst>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7" fillId="33" borderId="0" xfId="0" applyFont="1" applyFill="1"/>
    <xf numFmtId="11" fontId="0" fillId="34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2" fontId="0" fillId="35" borderId="0" xfId="0" applyNumberFormat="1" applyFill="1"/>
    <xf numFmtId="2" fontId="0" fillId="36" borderId="0" xfId="0" applyNumberFormat="1" applyFill="1"/>
    <xf numFmtId="0" fontId="17" fillId="0" borderId="0" xfId="0" applyFont="1"/>
    <xf numFmtId="164" fontId="0" fillId="36" borderId="0" xfId="0" applyNumberFormat="1" applyFill="1"/>
    <xf numFmtId="12" fontId="0" fillId="34" borderId="0" xfId="0" applyNumberFormat="1" applyFill="1"/>
    <xf numFmtId="0" fontId="17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692372</xdr:colOff>
      <xdr:row>29</xdr:row>
      <xdr:rowOff>83819</xdr:rowOff>
    </xdr:from>
    <xdr:to>
      <xdr:col>19</xdr:col>
      <xdr:colOff>334319</xdr:colOff>
      <xdr:row>44</xdr:row>
      <xdr:rowOff>4700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2A2A90-F46E-FBE9-EE61-F62FA26D9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54192" y="5387339"/>
          <a:ext cx="2827107" cy="2664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zoomScale="66" workbookViewId="0">
      <selection activeCell="L13" sqref="L13"/>
    </sheetView>
  </sheetViews>
  <sheetFormatPr defaultRowHeight="14.4" x14ac:dyDescent="0.3"/>
  <cols>
    <col min="2" max="2" width="24.77734375" bestFit="1" customWidth="1"/>
    <col min="6" max="6" width="20.21875" bestFit="1" customWidth="1"/>
    <col min="7" max="7" width="20.6640625" bestFit="1" customWidth="1"/>
    <col min="8" max="8" width="19.88671875" bestFit="1" customWidth="1"/>
    <col min="9" max="9" width="20.6640625" bestFit="1" customWidth="1"/>
    <col min="10" max="10" width="19.88671875" bestFit="1" customWidth="1"/>
    <col min="11" max="12" width="12.6640625" bestFit="1" customWidth="1"/>
    <col min="13" max="13" width="12.88671875" bestFit="1" customWidth="1"/>
    <col min="14" max="14" width="12.44140625" bestFit="1" customWidth="1"/>
    <col min="15" max="15" width="10.88671875" bestFit="1" customWidth="1"/>
  </cols>
  <sheetData>
    <row r="1" spans="1:1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0</v>
      </c>
      <c r="B2" t="s">
        <v>13</v>
      </c>
      <c r="C2">
        <v>0</v>
      </c>
      <c r="D2">
        <v>0</v>
      </c>
      <c r="E2">
        <v>750</v>
      </c>
      <c r="F2">
        <v>0</v>
      </c>
      <c r="G2">
        <v>59.135406112003601</v>
      </c>
      <c r="H2">
        <v>-200.25132491294599</v>
      </c>
      <c r="I2">
        <v>182.591149437768</v>
      </c>
      <c r="J2">
        <v>743.212781566697</v>
      </c>
      <c r="K2">
        <v>-1068.1737277131399</v>
      </c>
      <c r="L2" s="1">
        <v>-9.1612915170680105E-12</v>
      </c>
      <c r="M2">
        <v>244.85769893052901</v>
      </c>
      <c r="N2">
        <v>595.44235304784195</v>
      </c>
    </row>
    <row r="3" spans="1:14" x14ac:dyDescent="0.3">
      <c r="A3">
        <v>1</v>
      </c>
      <c r="B3" t="s">
        <v>14</v>
      </c>
      <c r="C3">
        <v>-1500</v>
      </c>
      <c r="D3">
        <v>0</v>
      </c>
      <c r="E3">
        <v>750</v>
      </c>
      <c r="F3">
        <v>0</v>
      </c>
      <c r="G3">
        <v>1506.82438877599</v>
      </c>
      <c r="H3">
        <v>-944.74990536042901</v>
      </c>
      <c r="I3">
        <v>-4518.3214961690201</v>
      </c>
      <c r="J3">
        <v>3501.7842803715998</v>
      </c>
      <c r="K3">
        <v>-1068.3916275398401</v>
      </c>
      <c r="L3">
        <v>397.90523640403097</v>
      </c>
      <c r="M3">
        <v>2264.8407711424602</v>
      </c>
      <c r="N3">
        <v>7721.9579905340597</v>
      </c>
    </row>
    <row r="4" spans="1:14" x14ac:dyDescent="0.3">
      <c r="A4">
        <v>2</v>
      </c>
      <c r="B4" t="s">
        <v>43</v>
      </c>
      <c r="C4">
        <v>0</v>
      </c>
      <c r="D4">
        <v>0</v>
      </c>
      <c r="E4">
        <v>750</v>
      </c>
      <c r="F4">
        <v>-200</v>
      </c>
      <c r="G4">
        <v>-111.76858773235701</v>
      </c>
      <c r="H4">
        <v>-130.72552415847699</v>
      </c>
      <c r="I4">
        <v>16.682174690643201</v>
      </c>
      <c r="J4">
        <v>636.38667119867</v>
      </c>
      <c r="K4">
        <v>-1068.30499605913</v>
      </c>
      <c r="L4">
        <v>239.70814036853201</v>
      </c>
      <c r="M4">
        <v>96.946732237505202</v>
      </c>
      <c r="N4">
        <v>622.24019855165795</v>
      </c>
    </row>
    <row r="5" spans="1:14" x14ac:dyDescent="0.3">
      <c r="A5">
        <v>3</v>
      </c>
      <c r="B5" t="s">
        <v>44</v>
      </c>
      <c r="C5">
        <v>-1500</v>
      </c>
      <c r="D5">
        <v>0</v>
      </c>
      <c r="E5">
        <v>750</v>
      </c>
      <c r="F5">
        <v>-200</v>
      </c>
      <c r="G5">
        <v>1335.92039493163</v>
      </c>
      <c r="H5">
        <v>-875.22410460596097</v>
      </c>
      <c r="I5">
        <v>-4684.2304709161399</v>
      </c>
      <c r="J5">
        <v>3394.9581700035701</v>
      </c>
      <c r="K5">
        <v>-1068.5228958858299</v>
      </c>
      <c r="L5">
        <v>637.61337677257302</v>
      </c>
      <c r="M5">
        <v>2041.0290817325899</v>
      </c>
      <c r="N5">
        <v>7781.76874180507</v>
      </c>
    </row>
    <row r="6" spans="1:14" x14ac:dyDescent="0.3">
      <c r="A6">
        <v>4</v>
      </c>
      <c r="B6" t="s">
        <v>15</v>
      </c>
      <c r="C6">
        <v>0</v>
      </c>
      <c r="D6">
        <v>2600</v>
      </c>
      <c r="E6">
        <v>1600</v>
      </c>
      <c r="F6">
        <v>0</v>
      </c>
      <c r="G6">
        <v>785.81781904075001</v>
      </c>
      <c r="H6">
        <v>-2661.0294872260301</v>
      </c>
      <c r="I6">
        <v>-2397.99432459032</v>
      </c>
      <c r="J6">
        <v>8274.7262669619795</v>
      </c>
      <c r="K6">
        <v>-2507.0508813779502</v>
      </c>
      <c r="L6" s="1">
        <v>-1.6123907764509201E-10</v>
      </c>
      <c r="M6">
        <v>3253.7790065144</v>
      </c>
      <c r="N6">
        <v>10393.308077022</v>
      </c>
    </row>
    <row r="7" spans="1:14" x14ac:dyDescent="0.3">
      <c r="A7">
        <v>5</v>
      </c>
      <c r="B7" t="s">
        <v>16</v>
      </c>
      <c r="C7">
        <v>-1850</v>
      </c>
      <c r="D7">
        <v>1850</v>
      </c>
      <c r="E7">
        <v>1600</v>
      </c>
      <c r="F7">
        <v>0</v>
      </c>
      <c r="G7">
        <v>2381.0136997745299</v>
      </c>
      <c r="H7">
        <v>-2934.8713278963301</v>
      </c>
      <c r="I7">
        <v>-7391.6936711425997</v>
      </c>
      <c r="J7">
        <v>9747.3858912387495</v>
      </c>
      <c r="K7">
        <v>-2441.46954884661</v>
      </c>
      <c r="L7">
        <v>490.74979156486302</v>
      </c>
      <c r="M7">
        <v>4892.3848188607599</v>
      </c>
      <c r="N7">
        <v>16503.798787549102</v>
      </c>
    </row>
    <row r="8" spans="1:14" x14ac:dyDescent="0.3">
      <c r="A8">
        <v>6</v>
      </c>
      <c r="B8" t="s">
        <v>45</v>
      </c>
      <c r="C8">
        <v>0</v>
      </c>
      <c r="D8">
        <v>2600</v>
      </c>
      <c r="E8">
        <v>1600</v>
      </c>
      <c r="F8">
        <v>-200</v>
      </c>
      <c r="G8">
        <v>614.91382519638898</v>
      </c>
      <c r="H8">
        <v>-2591.5036864715598</v>
      </c>
      <c r="I8">
        <v>-2563.9032993374399</v>
      </c>
      <c r="J8">
        <v>8167.9001565939498</v>
      </c>
      <c r="K8">
        <v>-2507.1821497239398</v>
      </c>
      <c r="L8">
        <v>239.70814036837999</v>
      </c>
      <c r="M8">
        <v>3048.8096736365101</v>
      </c>
      <c r="N8">
        <v>10438.3667425474</v>
      </c>
    </row>
    <row r="9" spans="1:14" x14ac:dyDescent="0.3">
      <c r="A9">
        <v>7</v>
      </c>
      <c r="B9" t="s">
        <v>46</v>
      </c>
      <c r="C9">
        <v>-1850</v>
      </c>
      <c r="D9">
        <v>1850</v>
      </c>
      <c r="E9">
        <v>1600</v>
      </c>
      <c r="F9">
        <v>-200</v>
      </c>
      <c r="G9">
        <v>2210.1097059301701</v>
      </c>
      <c r="H9">
        <v>-2865.3455271418602</v>
      </c>
      <c r="I9">
        <v>-7557.6026458897304</v>
      </c>
      <c r="J9">
        <v>9640.5597808707298</v>
      </c>
      <c r="K9">
        <v>-2441.6008171926001</v>
      </c>
      <c r="L9">
        <v>730.45793193340501</v>
      </c>
      <c r="M9">
        <v>4673.5869866784797</v>
      </c>
      <c r="N9">
        <v>16557.895121436901</v>
      </c>
    </row>
    <row r="10" spans="1:14" x14ac:dyDescent="0.3">
      <c r="A10">
        <v>8</v>
      </c>
      <c r="B10" t="s">
        <v>17</v>
      </c>
      <c r="C10">
        <v>0</v>
      </c>
      <c r="D10">
        <v>-1500</v>
      </c>
      <c r="E10">
        <v>750</v>
      </c>
      <c r="F10">
        <v>0</v>
      </c>
      <c r="G10">
        <v>-321.438989658271</v>
      </c>
      <c r="H10">
        <v>1088.4948255168999</v>
      </c>
      <c r="I10">
        <v>1790.7769821632801</v>
      </c>
      <c r="J10">
        <v>-3115.9443335985002</v>
      </c>
      <c r="K10">
        <v>-936.473576411267</v>
      </c>
      <c r="L10" s="1">
        <v>7.2585817564863003E-11</v>
      </c>
      <c r="M10">
        <v>1330.95917537482</v>
      </c>
      <c r="N10">
        <v>4735.04864403802</v>
      </c>
    </row>
    <row r="11" spans="1:14" x14ac:dyDescent="0.3">
      <c r="A11">
        <v>9</v>
      </c>
      <c r="B11" t="s">
        <v>18</v>
      </c>
      <c r="C11">
        <v>-1060</v>
      </c>
      <c r="D11">
        <v>-1060</v>
      </c>
      <c r="E11">
        <v>750</v>
      </c>
      <c r="F11">
        <v>0</v>
      </c>
      <c r="G11">
        <v>813.22971418356201</v>
      </c>
      <c r="H11">
        <v>184.35029120792899</v>
      </c>
      <c r="I11">
        <v>-2002.93579833166</v>
      </c>
      <c r="J11">
        <v>-34.534387327915503</v>
      </c>
      <c r="K11">
        <v>-975.259603337351</v>
      </c>
      <c r="L11">
        <v>281.18636705890401</v>
      </c>
      <c r="M11">
        <v>698.74093397262595</v>
      </c>
      <c r="N11">
        <v>1973.60649845751</v>
      </c>
    </row>
    <row r="12" spans="1:14" x14ac:dyDescent="0.3">
      <c r="A12">
        <v>10</v>
      </c>
      <c r="B12" t="s">
        <v>47</v>
      </c>
      <c r="C12">
        <v>0</v>
      </c>
      <c r="D12">
        <v>-1500</v>
      </c>
      <c r="E12">
        <v>750</v>
      </c>
      <c r="F12">
        <v>-200</v>
      </c>
      <c r="G12">
        <v>-492.34298350263202</v>
      </c>
      <c r="H12">
        <v>1158.02062627137</v>
      </c>
      <c r="I12">
        <v>1624.86800741616</v>
      </c>
      <c r="J12">
        <v>-3222.7704439665299</v>
      </c>
      <c r="K12">
        <v>-936.60484475726003</v>
      </c>
      <c r="L12">
        <v>239.70814036861401</v>
      </c>
      <c r="M12">
        <v>1539.79638887957</v>
      </c>
      <c r="N12">
        <v>4684.68047103956</v>
      </c>
    </row>
    <row r="13" spans="1:14" x14ac:dyDescent="0.3">
      <c r="A13">
        <v>11</v>
      </c>
      <c r="B13" t="s">
        <v>48</v>
      </c>
      <c r="C13">
        <v>-1060</v>
      </c>
      <c r="D13">
        <v>-1060</v>
      </c>
      <c r="E13">
        <v>750</v>
      </c>
      <c r="F13">
        <v>-200</v>
      </c>
      <c r="G13">
        <v>642.32572033920098</v>
      </c>
      <c r="H13">
        <v>253.876091962397</v>
      </c>
      <c r="I13">
        <v>-2168.8447730787898</v>
      </c>
      <c r="J13">
        <v>-141.360497695943</v>
      </c>
      <c r="K13">
        <v>-975.39087168334299</v>
      </c>
      <c r="L13">
        <v>520.894507427446</v>
      </c>
      <c r="M13">
        <v>501.77619694052498</v>
      </c>
      <c r="N13">
        <v>2049.7898472729298</v>
      </c>
    </row>
    <row r="14" spans="1:14" x14ac:dyDescent="0.3">
      <c r="A14">
        <v>12</v>
      </c>
      <c r="B14" t="s">
        <v>19</v>
      </c>
      <c r="C14">
        <v>0</v>
      </c>
      <c r="D14">
        <v>0</v>
      </c>
      <c r="E14">
        <v>750</v>
      </c>
      <c r="F14">
        <v>0</v>
      </c>
      <c r="G14">
        <v>59.135406112003601</v>
      </c>
      <c r="H14">
        <v>-200.25132491294599</v>
      </c>
      <c r="I14">
        <v>182.591149437768</v>
      </c>
      <c r="J14">
        <v>743.212781566697</v>
      </c>
      <c r="K14">
        <v>-1068.1737277131399</v>
      </c>
      <c r="L14" s="1">
        <v>-9.1612915170680105E-12</v>
      </c>
      <c r="M14">
        <v>244.85769893052901</v>
      </c>
      <c r="N14">
        <v>595.44235304784195</v>
      </c>
    </row>
    <row r="15" spans="1:14" x14ac:dyDescent="0.3">
      <c r="A15">
        <v>13</v>
      </c>
      <c r="B15" t="s">
        <v>19</v>
      </c>
      <c r="C15">
        <v>1500</v>
      </c>
      <c r="D15">
        <v>0</v>
      </c>
      <c r="E15">
        <v>750</v>
      </c>
      <c r="F15">
        <v>0</v>
      </c>
      <c r="G15">
        <v>-1388.5535765519801</v>
      </c>
      <c r="H15">
        <v>544.24725553453595</v>
      </c>
      <c r="I15">
        <v>4883.5037950445603</v>
      </c>
      <c r="J15">
        <v>-2015.3587172381999</v>
      </c>
      <c r="K15">
        <v>-1067.9558278864399</v>
      </c>
      <c r="L15">
        <v>-397.90523640404899</v>
      </c>
      <c r="M15">
        <v>1807.81208020447</v>
      </c>
      <c r="N15">
        <v>6683.9202222841204</v>
      </c>
    </row>
    <row r="16" spans="1:14" x14ac:dyDescent="0.3">
      <c r="A16">
        <v>14</v>
      </c>
      <c r="B16" t="s">
        <v>19</v>
      </c>
      <c r="C16">
        <v>0</v>
      </c>
      <c r="D16">
        <v>0</v>
      </c>
      <c r="E16">
        <v>750</v>
      </c>
      <c r="F16">
        <v>-200</v>
      </c>
      <c r="G16">
        <v>-111.76858773235701</v>
      </c>
      <c r="H16">
        <v>-130.72552415847699</v>
      </c>
      <c r="I16">
        <v>16.682174690643201</v>
      </c>
      <c r="J16">
        <v>636.38667119867</v>
      </c>
      <c r="K16">
        <v>-1068.30499605913</v>
      </c>
      <c r="L16">
        <v>239.70814036853201</v>
      </c>
      <c r="M16">
        <v>96.946732237505202</v>
      </c>
      <c r="N16">
        <v>622.24019855165795</v>
      </c>
    </row>
    <row r="17" spans="1:14" x14ac:dyDescent="0.3">
      <c r="A17">
        <v>15</v>
      </c>
      <c r="B17" t="s">
        <v>19</v>
      </c>
      <c r="C17">
        <v>1500</v>
      </c>
      <c r="D17">
        <v>0</v>
      </c>
      <c r="E17">
        <v>750</v>
      </c>
      <c r="F17">
        <v>-200</v>
      </c>
      <c r="G17">
        <v>-1559.4575703963401</v>
      </c>
      <c r="H17">
        <v>613.77305628900501</v>
      </c>
      <c r="I17">
        <v>4717.5948202974296</v>
      </c>
      <c r="J17">
        <v>-2122.1848276062301</v>
      </c>
      <c r="K17">
        <v>-1068.08709623243</v>
      </c>
      <c r="L17">
        <v>-158.197096035507</v>
      </c>
      <c r="M17">
        <v>2032.4308784842201</v>
      </c>
      <c r="N17">
        <v>6619.1209788217302</v>
      </c>
    </row>
    <row r="18" spans="1:14" x14ac:dyDescent="0.3">
      <c r="A18">
        <v>16</v>
      </c>
      <c r="B18" t="s">
        <v>19</v>
      </c>
      <c r="C18">
        <v>0</v>
      </c>
      <c r="D18">
        <v>2600</v>
      </c>
      <c r="E18">
        <v>1600</v>
      </c>
      <c r="F18">
        <v>0</v>
      </c>
      <c r="G18">
        <v>785.81781904075001</v>
      </c>
      <c r="H18">
        <v>-2661.0294872260301</v>
      </c>
      <c r="I18">
        <v>-2397.99432459032</v>
      </c>
      <c r="J18">
        <v>8274.7262669619795</v>
      </c>
      <c r="K18">
        <v>-2507.0508813779502</v>
      </c>
      <c r="L18" s="1">
        <v>-1.6123907764509201E-10</v>
      </c>
      <c r="M18">
        <v>3253.7790065144</v>
      </c>
      <c r="N18">
        <v>10393.308077022</v>
      </c>
    </row>
    <row r="19" spans="1:14" x14ac:dyDescent="0.3">
      <c r="A19">
        <v>17</v>
      </c>
      <c r="B19" t="s">
        <v>19</v>
      </c>
      <c r="C19">
        <v>1850</v>
      </c>
      <c r="D19">
        <v>1850</v>
      </c>
      <c r="E19">
        <v>1600</v>
      </c>
      <c r="F19">
        <v>0</v>
      </c>
      <c r="G19">
        <v>-1189.9524574633001</v>
      </c>
      <c r="H19">
        <v>-1098.4414961258699</v>
      </c>
      <c r="I19">
        <v>4203.89085468747</v>
      </c>
      <c r="J19">
        <v>2942.9095275199902</v>
      </c>
      <c r="K19">
        <v>-2440.93206260742</v>
      </c>
      <c r="L19">
        <v>-490.74979156510301</v>
      </c>
      <c r="M19">
        <v>903.89472471601198</v>
      </c>
      <c r="N19">
        <v>2293.4648660881298</v>
      </c>
    </row>
    <row r="20" spans="1:14" x14ac:dyDescent="0.3">
      <c r="A20">
        <v>18</v>
      </c>
      <c r="B20" t="s">
        <v>19</v>
      </c>
      <c r="C20">
        <v>0</v>
      </c>
      <c r="D20">
        <v>2600</v>
      </c>
      <c r="E20">
        <v>1600</v>
      </c>
      <c r="F20">
        <v>-200</v>
      </c>
      <c r="G20">
        <v>614.91382519638898</v>
      </c>
      <c r="H20">
        <v>-2591.5036864715598</v>
      </c>
      <c r="I20">
        <v>-2563.9032993374399</v>
      </c>
      <c r="J20">
        <v>8167.9001565939498</v>
      </c>
      <c r="K20">
        <v>-2507.1821497239398</v>
      </c>
      <c r="L20">
        <v>239.70814036837999</v>
      </c>
      <c r="M20">
        <v>3048.8096736365101</v>
      </c>
      <c r="N20">
        <v>10438.3667425474</v>
      </c>
    </row>
    <row r="21" spans="1:14" x14ac:dyDescent="0.3">
      <c r="A21">
        <v>19</v>
      </c>
      <c r="B21" t="s">
        <v>19</v>
      </c>
      <c r="C21">
        <v>1850</v>
      </c>
      <c r="D21">
        <v>1850</v>
      </c>
      <c r="E21">
        <v>1600</v>
      </c>
      <c r="F21">
        <v>-200</v>
      </c>
      <c r="G21">
        <v>-1360.8564513076601</v>
      </c>
      <c r="H21">
        <v>-1028.9156953714</v>
      </c>
      <c r="I21">
        <v>4037.9818799403502</v>
      </c>
      <c r="J21">
        <v>2836.08341715196</v>
      </c>
      <c r="K21">
        <v>-2441.0633309534101</v>
      </c>
      <c r="L21">
        <v>-251.04165119656099</v>
      </c>
      <c r="M21">
        <v>988.15079280228599</v>
      </c>
      <c r="N21">
        <v>2200.38037186365</v>
      </c>
    </row>
    <row r="22" spans="1:14" x14ac:dyDescent="0.3">
      <c r="A22">
        <v>20</v>
      </c>
      <c r="B22" t="s">
        <v>19</v>
      </c>
      <c r="C22">
        <v>0</v>
      </c>
      <c r="D22">
        <v>-1500</v>
      </c>
      <c r="E22">
        <v>750</v>
      </c>
      <c r="F22">
        <v>0</v>
      </c>
      <c r="G22">
        <v>-321.438989658271</v>
      </c>
      <c r="H22">
        <v>1088.4948255168999</v>
      </c>
      <c r="I22">
        <v>1790.7769821632801</v>
      </c>
      <c r="J22">
        <v>-3115.9443335985002</v>
      </c>
      <c r="K22">
        <v>-936.473576411267</v>
      </c>
      <c r="L22" s="1">
        <v>7.2585817564863003E-11</v>
      </c>
      <c r="M22">
        <v>1330.95917537482</v>
      </c>
      <c r="N22">
        <v>4735.04864403802</v>
      </c>
    </row>
    <row r="23" spans="1:14" x14ac:dyDescent="0.3">
      <c r="A23">
        <v>21</v>
      </c>
      <c r="B23" t="s">
        <v>19</v>
      </c>
      <c r="C23">
        <v>1060</v>
      </c>
      <c r="D23">
        <v>-1060</v>
      </c>
      <c r="E23">
        <v>750</v>
      </c>
      <c r="F23">
        <v>0</v>
      </c>
      <c r="G23">
        <v>-1232.8373813148701</v>
      </c>
      <c r="H23">
        <v>1236.5749515737</v>
      </c>
      <c r="I23">
        <v>4641.0207407926</v>
      </c>
      <c r="J23">
        <v>-3933.3154389721699</v>
      </c>
      <c r="K23">
        <v>-974.95163824894996</v>
      </c>
      <c r="L23">
        <v>-281.18636705880601</v>
      </c>
      <c r="M23">
        <v>2270.42873909625</v>
      </c>
      <c r="N23">
        <v>8252.5289400097699</v>
      </c>
    </row>
    <row r="24" spans="1:14" x14ac:dyDescent="0.3">
      <c r="A24">
        <v>22</v>
      </c>
      <c r="B24" t="s">
        <v>19</v>
      </c>
      <c r="C24">
        <v>0</v>
      </c>
      <c r="D24">
        <v>-1500</v>
      </c>
      <c r="E24">
        <v>750</v>
      </c>
      <c r="F24">
        <v>-200</v>
      </c>
      <c r="G24">
        <v>-492.34298350263202</v>
      </c>
      <c r="H24">
        <v>1158.02062627137</v>
      </c>
      <c r="I24">
        <v>1624.86800741616</v>
      </c>
      <c r="J24">
        <v>-3222.7704439665299</v>
      </c>
      <c r="K24">
        <v>-936.60484475726003</v>
      </c>
      <c r="L24">
        <v>239.70814036861401</v>
      </c>
      <c r="M24">
        <v>1539.79638887957</v>
      </c>
      <c r="N24">
        <v>4684.68047103956</v>
      </c>
    </row>
    <row r="25" spans="1:14" x14ac:dyDescent="0.3">
      <c r="A25">
        <v>23</v>
      </c>
      <c r="B25" t="s">
        <v>19</v>
      </c>
      <c r="C25">
        <v>1060</v>
      </c>
      <c r="D25">
        <v>-1060</v>
      </c>
      <c r="E25">
        <v>750</v>
      </c>
      <c r="F25">
        <v>-200</v>
      </c>
      <c r="G25">
        <v>-1403.7413751592301</v>
      </c>
      <c r="H25">
        <v>1306.1007523281701</v>
      </c>
      <c r="I25">
        <v>4475.1117660454702</v>
      </c>
      <c r="J25">
        <v>-4040.1415493402001</v>
      </c>
      <c r="K25">
        <v>-975.08290659494196</v>
      </c>
      <c r="L25">
        <v>-41.478226690264698</v>
      </c>
      <c r="M25">
        <v>2491.7802375000801</v>
      </c>
      <c r="N25">
        <v>8194.2845539849095</v>
      </c>
    </row>
    <row r="26" spans="1:14" x14ac:dyDescent="0.3">
      <c r="A26">
        <v>24</v>
      </c>
      <c r="B26" t="s">
        <v>49</v>
      </c>
      <c r="C26">
        <v>0</v>
      </c>
      <c r="D26">
        <v>0</v>
      </c>
      <c r="E26">
        <v>1800</v>
      </c>
      <c r="F26">
        <v>0</v>
      </c>
      <c r="G26">
        <v>141.92497466880801</v>
      </c>
      <c r="H26">
        <v>-480.603179791071</v>
      </c>
      <c r="I26">
        <v>438.21875865064402</v>
      </c>
      <c r="J26">
        <v>1783.71067576007</v>
      </c>
      <c r="K26">
        <v>-2563.6169465115399</v>
      </c>
      <c r="L26" s="1">
        <v>-2.1987099640963201E-11</v>
      </c>
      <c r="M26">
        <v>587.65847743327004</v>
      </c>
      <c r="N26">
        <v>1429.06164731482</v>
      </c>
    </row>
    <row r="27" spans="1:14" x14ac:dyDescent="0.3">
      <c r="A27">
        <v>25</v>
      </c>
      <c r="B27" t="s">
        <v>20</v>
      </c>
      <c r="C27">
        <v>-1850</v>
      </c>
      <c r="D27">
        <v>-1500</v>
      </c>
      <c r="E27">
        <v>750</v>
      </c>
      <c r="F27">
        <v>-200</v>
      </c>
      <c r="G27">
        <v>-1559.4575703963401</v>
      </c>
      <c r="H27">
        <v>-2934.8713278963301</v>
      </c>
      <c r="I27">
        <v>-7557.6026458897304</v>
      </c>
      <c r="J27">
        <v>-4040.1415493402001</v>
      </c>
      <c r="K27">
        <v>-2563.6169465115399</v>
      </c>
      <c r="L27">
        <v>-490.74979156510301</v>
      </c>
      <c r="M27">
        <v>96.946732237505202</v>
      </c>
      <c r="N27">
        <v>595.44235304784195</v>
      </c>
    </row>
    <row r="28" spans="1:14" x14ac:dyDescent="0.3">
      <c r="A28">
        <v>26</v>
      </c>
      <c r="B28" t="s">
        <v>21</v>
      </c>
      <c r="C28">
        <v>1850</v>
      </c>
      <c r="D28">
        <v>2600</v>
      </c>
      <c r="E28">
        <v>1800</v>
      </c>
      <c r="F28">
        <v>0</v>
      </c>
      <c r="G28">
        <v>2381.0136997745299</v>
      </c>
      <c r="H28">
        <v>1306.1007523281701</v>
      </c>
      <c r="I28">
        <v>4883.5037950445603</v>
      </c>
      <c r="J28">
        <v>9747.3858912387495</v>
      </c>
      <c r="K28">
        <v>-936.473576411267</v>
      </c>
      <c r="L28">
        <v>730.45793193340501</v>
      </c>
      <c r="M28">
        <v>4892.3848188607599</v>
      </c>
      <c r="N28">
        <v>16557.895121436901</v>
      </c>
    </row>
    <row r="29" spans="1:14" x14ac:dyDescent="0.3">
      <c r="G29" s="13" t="s">
        <v>22</v>
      </c>
      <c r="H29" s="13"/>
      <c r="I29" s="13"/>
      <c r="J29" s="13"/>
      <c r="K29" s="13"/>
      <c r="L29" s="13"/>
      <c r="M29" s="13"/>
      <c r="N29" s="13"/>
    </row>
    <row r="30" spans="1:14" x14ac:dyDescent="0.3">
      <c r="B30" s="2" t="s">
        <v>23</v>
      </c>
      <c r="C30" s="3">
        <v>210000000000</v>
      </c>
    </row>
    <row r="31" spans="1:14" x14ac:dyDescent="0.3">
      <c r="B31" s="2" t="s">
        <v>24</v>
      </c>
      <c r="C31" s="3">
        <v>240000000</v>
      </c>
      <c r="G31" s="13" t="s">
        <v>25</v>
      </c>
      <c r="H31" s="13"/>
      <c r="I31" s="13" t="s">
        <v>26</v>
      </c>
      <c r="J31" s="13"/>
      <c r="K31" s="2" t="s">
        <v>27</v>
      </c>
      <c r="L31" s="2" t="s">
        <v>28</v>
      </c>
      <c r="N31" s="2" t="s">
        <v>29</v>
      </c>
    </row>
    <row r="32" spans="1:14" x14ac:dyDescent="0.3">
      <c r="F32" s="2" t="s">
        <v>30</v>
      </c>
      <c r="G32" s="4">
        <v>427</v>
      </c>
      <c r="H32" s="4">
        <v>212</v>
      </c>
      <c r="I32" s="4">
        <v>512</v>
      </c>
      <c r="J32" s="4">
        <v>340</v>
      </c>
      <c r="K32" s="4">
        <v>366</v>
      </c>
      <c r="L32" s="4">
        <v>394</v>
      </c>
      <c r="N32" s="4" t="s">
        <v>31</v>
      </c>
    </row>
    <row r="33" spans="2:16" x14ac:dyDescent="0.3">
      <c r="F33" s="2" t="s">
        <v>62</v>
      </c>
      <c r="G33" s="12">
        <v>0.5</v>
      </c>
      <c r="H33" s="12">
        <v>0.5</v>
      </c>
      <c r="I33" s="12">
        <v>0.75</v>
      </c>
      <c r="J33" s="12">
        <v>0.75</v>
      </c>
      <c r="K33" s="12">
        <v>0.5</v>
      </c>
      <c r="L33" s="12">
        <v>0.5</v>
      </c>
      <c r="N33" s="5" t="s">
        <v>33</v>
      </c>
    </row>
    <row r="34" spans="2:16" x14ac:dyDescent="0.3">
      <c r="F34" s="2" t="s">
        <v>50</v>
      </c>
      <c r="G34" s="5">
        <f>G33*25.4</f>
        <v>12.7</v>
      </c>
      <c r="H34" s="5">
        <f t="shared" ref="H34:L34" si="0">H33*25.4</f>
        <v>12.7</v>
      </c>
      <c r="I34" s="5">
        <f t="shared" si="0"/>
        <v>19.049999999999997</v>
      </c>
      <c r="J34" s="5">
        <f t="shared" si="0"/>
        <v>19.049999999999997</v>
      </c>
      <c r="K34" s="5">
        <f t="shared" si="0"/>
        <v>12.7</v>
      </c>
      <c r="L34" s="5">
        <f t="shared" si="0"/>
        <v>12.7</v>
      </c>
      <c r="N34" s="7" t="s">
        <v>37</v>
      </c>
    </row>
    <row r="35" spans="2:16" x14ac:dyDescent="0.3">
      <c r="B35" s="2" t="s">
        <v>32</v>
      </c>
      <c r="C35" s="4">
        <v>2</v>
      </c>
      <c r="F35" s="2" t="s">
        <v>51</v>
      </c>
      <c r="G35" s="5">
        <f>G34/2000</f>
        <v>6.3499999999999997E-3</v>
      </c>
      <c r="H35" s="5">
        <f t="shared" ref="H35:L35" si="1">H34/2000</f>
        <v>6.3499999999999997E-3</v>
      </c>
      <c r="I35" s="5">
        <f t="shared" si="1"/>
        <v>9.5249999999999987E-3</v>
      </c>
      <c r="J35" s="5">
        <f t="shared" si="1"/>
        <v>9.5249999999999987E-3</v>
      </c>
      <c r="K35" s="5">
        <f t="shared" si="1"/>
        <v>6.3499999999999997E-3</v>
      </c>
      <c r="L35" s="5">
        <f t="shared" si="1"/>
        <v>6.3499999999999997E-3</v>
      </c>
    </row>
    <row r="36" spans="2:16" x14ac:dyDescent="0.3">
      <c r="B36" s="2" t="s">
        <v>34</v>
      </c>
      <c r="C36" s="4">
        <v>2</v>
      </c>
      <c r="E36" s="2" t="s">
        <v>35</v>
      </c>
      <c r="F36" s="2" t="s">
        <v>36</v>
      </c>
      <c r="G36" s="6">
        <f t="shared" ref="G36:L36" si="2">-G27*(G32/1000)^2/(PI()^2*$C30/$C35)</f>
        <v>2.743723029846406E-10</v>
      </c>
      <c r="H36" s="6">
        <f t="shared" si="2"/>
        <v>1.2728339271865722E-10</v>
      </c>
      <c r="I36" s="6">
        <f t="shared" si="2"/>
        <v>1.9117668729269189E-9</v>
      </c>
      <c r="J36" s="6">
        <f t="shared" si="2"/>
        <v>4.5067697522301772E-10</v>
      </c>
      <c r="K36" s="6">
        <f t="shared" si="2"/>
        <v>3.3137997443949822E-10</v>
      </c>
      <c r="L36" s="6">
        <f t="shared" si="2"/>
        <v>7.3512894498580041E-11</v>
      </c>
    </row>
    <row r="37" spans="2:16" x14ac:dyDescent="0.3">
      <c r="B37" s="2" t="s">
        <v>38</v>
      </c>
      <c r="C37" s="4">
        <v>2</v>
      </c>
      <c r="F37" s="2" t="s">
        <v>52</v>
      </c>
      <c r="G37" s="8">
        <f>IF(G36&gt;0,(G35-((-G36+PI() * (G35)^4/4)*4/PI())^0.25)*1000,"Tension only")</f>
        <v>0.37262494213785841</v>
      </c>
      <c r="H37" s="8">
        <f t="shared" ref="H37:L37" si="3">IF(H36&gt;0,(H35-((-H36+PI() * (H35)^4/4)*4/PI())^0.25)*1000,"Tension only")</f>
        <v>0.16451820685664792</v>
      </c>
      <c r="I37" s="8">
        <f t="shared" si="3"/>
        <v>0.79928829912943167</v>
      </c>
      <c r="J37" s="8">
        <f t="shared" si="3"/>
        <v>0.17052994627606877</v>
      </c>
      <c r="K37" s="8">
        <f t="shared" si="3"/>
        <v>0.45946649660331873</v>
      </c>
      <c r="L37" s="8">
        <f t="shared" si="3"/>
        <v>9.3430575528385615E-2</v>
      </c>
    </row>
    <row r="38" spans="2:16" x14ac:dyDescent="0.3">
      <c r="E38" s="2" t="s">
        <v>39</v>
      </c>
      <c r="F38" s="2" t="s">
        <v>40</v>
      </c>
      <c r="G38" s="6">
        <f t="shared" ref="G38:L38" si="4">G28/$C31*$C36</f>
        <v>1.9841780831454414E-5</v>
      </c>
      <c r="H38" s="6">
        <f t="shared" si="4"/>
        <v>1.0884172936068084E-5</v>
      </c>
      <c r="I38" s="6">
        <f t="shared" si="4"/>
        <v>4.0695864958704673E-5</v>
      </c>
      <c r="J38" s="6">
        <f t="shared" si="4"/>
        <v>8.1228215760322913E-5</v>
      </c>
      <c r="K38" s="6">
        <f t="shared" si="4"/>
        <v>-7.8039464700938912E-6</v>
      </c>
      <c r="L38" s="6">
        <f t="shared" si="4"/>
        <v>6.0871494327783753E-6</v>
      </c>
    </row>
    <row r="39" spans="2:16" x14ac:dyDescent="0.3">
      <c r="F39" s="2" t="s">
        <v>52</v>
      </c>
      <c r="G39" s="8">
        <f>(G35-(G35^2-G38/PI())^0.5)*1000</f>
        <v>0.51847661396646483</v>
      </c>
      <c r="H39" s="8">
        <f t="shared" ref="H39:L39" si="5">(H35-(H35^2-H38/PI())^0.5)*1000</f>
        <v>0.27892430029772403</v>
      </c>
      <c r="I39" s="8">
        <f t="shared" si="5"/>
        <v>0.70617191136805246</v>
      </c>
      <c r="J39" s="8">
        <f t="shared" si="5"/>
        <v>1.4708159391270907</v>
      </c>
      <c r="K39" s="8">
        <f t="shared" si="5"/>
        <v>-0.19267325431126647</v>
      </c>
      <c r="L39" s="8">
        <f t="shared" si="5"/>
        <v>0.1544451292181592</v>
      </c>
    </row>
    <row r="40" spans="2:16" x14ac:dyDescent="0.3">
      <c r="E40" s="2" t="s">
        <v>41</v>
      </c>
      <c r="F40" s="2" t="s">
        <v>53</v>
      </c>
      <c r="G40" s="9">
        <f t="shared" ref="G40:L40" si="6">MAX(G39,G37)</f>
        <v>0.51847661396646483</v>
      </c>
      <c r="H40" s="9">
        <f t="shared" si="6"/>
        <v>0.27892430029772403</v>
      </c>
      <c r="I40" s="9">
        <f t="shared" si="6"/>
        <v>0.79928829912943167</v>
      </c>
      <c r="J40" s="9">
        <f t="shared" si="6"/>
        <v>1.4708159391270907</v>
      </c>
      <c r="K40" s="9">
        <f t="shared" si="6"/>
        <v>0.45946649660331873</v>
      </c>
      <c r="L40" s="9">
        <f t="shared" si="6"/>
        <v>0.1544451292181592</v>
      </c>
    </row>
    <row r="41" spans="2:16" x14ac:dyDescent="0.3">
      <c r="E41" s="10"/>
      <c r="F41" s="2" t="s">
        <v>54</v>
      </c>
      <c r="G41" s="11">
        <f>G40/25.4</f>
        <v>2.0412465116789954E-2</v>
      </c>
      <c r="H41" s="11">
        <f t="shared" ref="H41:L41" si="7">H40/25.4</f>
        <v>1.0981271665264726E-2</v>
      </c>
      <c r="I41" s="11">
        <f t="shared" si="7"/>
        <v>3.1468043272812274E-2</v>
      </c>
      <c r="J41" s="11">
        <f t="shared" si="7"/>
        <v>5.7906139335712238E-2</v>
      </c>
      <c r="K41" s="11">
        <f t="shared" si="7"/>
        <v>1.8089232149736959E-2</v>
      </c>
      <c r="L41" s="11">
        <f t="shared" si="7"/>
        <v>6.0805168983527249E-3</v>
      </c>
    </row>
    <row r="43" spans="2:16" x14ac:dyDescent="0.3">
      <c r="G43" s="13" t="s">
        <v>42</v>
      </c>
      <c r="H43" s="13"/>
      <c r="I43" s="13"/>
      <c r="J43" s="13"/>
      <c r="K43" s="13"/>
      <c r="L43" s="13"/>
      <c r="M43" s="13"/>
      <c r="N43" s="13"/>
    </row>
    <row r="44" spans="2:16" x14ac:dyDescent="0.3">
      <c r="G44" s="7">
        <f>MAX(ABS(G27),ABS(G28))*$C37</f>
        <v>4762.0273995490597</v>
      </c>
      <c r="H44" s="7">
        <f>MAX(ABS(H27),ABS(H28))*$C37</f>
        <v>5869.7426557926601</v>
      </c>
      <c r="I44" s="7">
        <f>MAX(ABS(I27),ABS(I28))*$C37</f>
        <v>15115.205291779461</v>
      </c>
      <c r="J44" s="7">
        <f>MAX(ABS(J27),ABS(J28))*$C37</f>
        <v>19494.771782477499</v>
      </c>
      <c r="K44" s="7">
        <f t="shared" ref="K44:L44" si="8">MAX(ABS(K27),ABS(K28))*$C37</f>
        <v>5127.2338930230799</v>
      </c>
      <c r="L44" s="7">
        <f t="shared" si="8"/>
        <v>1460.91586386681</v>
      </c>
      <c r="M44" s="7">
        <f>MAX(ABS(M27),ABS(M28))*$C37</f>
        <v>9784.7696377215198</v>
      </c>
      <c r="N44" s="7">
        <f>MAX(ABS(N27),ABS(N28))*$C37</f>
        <v>33115.790242873802</v>
      </c>
    </row>
    <row r="45" spans="2:16" x14ac:dyDescent="0.3">
      <c r="H45" t="s">
        <v>59</v>
      </c>
      <c r="L45" t="s">
        <v>59</v>
      </c>
      <c r="P45" t="s">
        <v>57</v>
      </c>
    </row>
    <row r="46" spans="2:16" x14ac:dyDescent="0.3">
      <c r="F46" t="s">
        <v>64</v>
      </c>
      <c r="G46" t="s">
        <v>55</v>
      </c>
      <c r="H46" t="s">
        <v>55</v>
      </c>
      <c r="L46" t="s">
        <v>55</v>
      </c>
      <c r="O46" t="s">
        <v>60</v>
      </c>
      <c r="P46" t="s">
        <v>56</v>
      </c>
    </row>
    <row r="47" spans="2:16" x14ac:dyDescent="0.3">
      <c r="I47" t="s">
        <v>63</v>
      </c>
      <c r="J47" t="s">
        <v>63</v>
      </c>
      <c r="O47" t="s">
        <v>61</v>
      </c>
      <c r="P47" t="s">
        <v>58</v>
      </c>
    </row>
  </sheetData>
  <mergeCells count="4">
    <mergeCell ref="G43:N43"/>
    <mergeCell ref="G29:N29"/>
    <mergeCell ref="G31:H31"/>
    <mergeCell ref="I31:J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OutputForces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De Goede</dc:creator>
  <cp:lastModifiedBy>Timothy De Goede</cp:lastModifiedBy>
  <dcterms:created xsi:type="dcterms:W3CDTF">2022-12-28T21:05:12Z</dcterms:created>
  <dcterms:modified xsi:type="dcterms:W3CDTF">2023-01-29T14:20:03Z</dcterms:modified>
</cp:coreProperties>
</file>