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7" documentId="11_9309BEAE424713B7DE60702DAAF96B62FCBE6535" xr6:coauthVersionLast="45" xr6:coauthVersionMax="45" xr10:uidLastSave="{85A66BF7-90BA-45BB-9E67-EDFE2B53F01A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17" i="1" l="1"/>
  <c r="AY17" i="1"/>
  <c r="AW17" i="1"/>
  <c r="AX18" i="1"/>
  <c r="AY18" i="1"/>
  <c r="AW18" i="1"/>
  <c r="AX16" i="1"/>
  <c r="AY16" i="1"/>
  <c r="AW16" i="1"/>
  <c r="AX15" i="1"/>
  <c r="AY15" i="1"/>
  <c r="AW15" i="1"/>
  <c r="AX12" i="1"/>
  <c r="AY12" i="1"/>
  <c r="AW12" i="1"/>
  <c r="AX9" i="1"/>
  <c r="AY9" i="1"/>
  <c r="AW9" i="1"/>
  <c r="AA20" i="1" l="1"/>
  <c r="AB20" i="1"/>
  <c r="AC20" i="1"/>
  <c r="AD20" i="1"/>
  <c r="AE20" i="1"/>
  <c r="AF20" i="1"/>
  <c r="AG20" i="1"/>
  <c r="AH20" i="1"/>
  <c r="AI20" i="1"/>
  <c r="Z20" i="1"/>
  <c r="AA21" i="1"/>
  <c r="AB21" i="1"/>
  <c r="AC21" i="1"/>
  <c r="AD21" i="1"/>
  <c r="AE21" i="1"/>
  <c r="AF21" i="1"/>
  <c r="AG21" i="1"/>
  <c r="AH21" i="1"/>
  <c r="AI21" i="1"/>
  <c r="Z21" i="1"/>
  <c r="W18" i="1"/>
  <c r="AA18" i="1"/>
  <c r="AB18" i="1"/>
  <c r="AC18" i="1"/>
  <c r="AD18" i="1"/>
  <c r="AE18" i="1"/>
  <c r="AF18" i="1"/>
  <c r="AG18" i="1"/>
  <c r="AH18" i="1"/>
  <c r="AI18" i="1"/>
  <c r="Z18" i="1"/>
  <c r="AA17" i="1"/>
  <c r="AB17" i="1"/>
  <c r="AC17" i="1"/>
  <c r="AD17" i="1"/>
  <c r="AE17" i="1"/>
  <c r="AF17" i="1"/>
  <c r="AG17" i="1"/>
  <c r="AH17" i="1"/>
  <c r="AI17" i="1"/>
  <c r="Z17" i="1"/>
  <c r="W17" i="1"/>
  <c r="AA15" i="1"/>
  <c r="AB15" i="1"/>
  <c r="AC15" i="1"/>
  <c r="AD15" i="1"/>
  <c r="AE15" i="1"/>
  <c r="AF15" i="1"/>
  <c r="AG15" i="1"/>
  <c r="AH15" i="1"/>
  <c r="AI15" i="1"/>
  <c r="Z15" i="1"/>
  <c r="W15" i="1"/>
  <c r="B21" i="1"/>
  <c r="N17" i="1"/>
  <c r="O15" i="1"/>
  <c r="P15" i="1"/>
  <c r="Q15" i="1"/>
  <c r="R15" i="1"/>
  <c r="S15" i="1"/>
  <c r="T15" i="1"/>
  <c r="U15" i="1"/>
  <c r="V15" i="1"/>
  <c r="N15" i="1"/>
  <c r="C21" i="1" l="1"/>
  <c r="D21" i="1"/>
  <c r="E21" i="1"/>
  <c r="F21" i="1"/>
  <c r="G21" i="1"/>
  <c r="I21" i="1"/>
  <c r="J21" i="1"/>
  <c r="K21" i="1"/>
  <c r="B13" i="1"/>
  <c r="D17" i="1"/>
  <c r="E17" i="1"/>
  <c r="F17" i="1"/>
  <c r="G17" i="1"/>
  <c r="H17" i="1"/>
  <c r="I17" i="1"/>
  <c r="J17" i="1"/>
  <c r="K17" i="1"/>
  <c r="C15" i="1"/>
  <c r="D15" i="1"/>
  <c r="E15" i="1"/>
  <c r="F15" i="1"/>
  <c r="G15" i="1"/>
  <c r="I15" i="1"/>
  <c r="J15" i="1"/>
  <c r="K15" i="1"/>
  <c r="B15" i="1"/>
  <c r="H9" i="1"/>
  <c r="H15" i="1" s="1"/>
  <c r="H21" i="1" l="1"/>
  <c r="AA13" i="1"/>
  <c r="AA16" i="1" s="1"/>
  <c r="AA19" i="1" s="1"/>
  <c r="AB13" i="1"/>
  <c r="AB16" i="1" s="1"/>
  <c r="AB19" i="1" s="1"/>
  <c r="AC13" i="1"/>
  <c r="AC16" i="1" s="1"/>
  <c r="AC19" i="1" s="1"/>
  <c r="AD13" i="1"/>
  <c r="AD16" i="1" s="1"/>
  <c r="AD19" i="1" s="1"/>
  <c r="AE13" i="1"/>
  <c r="AE16" i="1" s="1"/>
  <c r="AE19" i="1" s="1"/>
  <c r="AF13" i="1"/>
  <c r="AF16" i="1" s="1"/>
  <c r="AF19" i="1" s="1"/>
  <c r="AG13" i="1"/>
  <c r="AG16" i="1" s="1"/>
  <c r="AG19" i="1" s="1"/>
  <c r="AH13" i="1"/>
  <c r="AH16" i="1" s="1"/>
  <c r="AH19" i="1" s="1"/>
  <c r="AI13" i="1"/>
  <c r="AI16" i="1" s="1"/>
  <c r="AI19" i="1" s="1"/>
  <c r="Z13" i="1"/>
  <c r="Z16" i="1" s="1"/>
  <c r="Z19" i="1" s="1"/>
  <c r="O13" i="1"/>
  <c r="O16" i="1" s="1"/>
  <c r="P13" i="1"/>
  <c r="P16" i="1" s="1"/>
  <c r="Q13" i="1"/>
  <c r="Q16" i="1" s="1"/>
  <c r="R13" i="1"/>
  <c r="R16" i="1" s="1"/>
  <c r="S13" i="1"/>
  <c r="S16" i="1" s="1"/>
  <c r="T13" i="1"/>
  <c r="T16" i="1" s="1"/>
  <c r="U13" i="1"/>
  <c r="U16" i="1" s="1"/>
  <c r="V13" i="1"/>
  <c r="V16" i="1" s="1"/>
  <c r="W13" i="1"/>
  <c r="W16" i="1" s="1"/>
  <c r="N13" i="1"/>
  <c r="N16" i="1" s="1"/>
  <c r="K13" i="1"/>
  <c r="K16" i="1" s="1"/>
  <c r="K19" i="1" s="1"/>
  <c r="K20" i="1" s="1"/>
  <c r="C13" i="1"/>
  <c r="D13" i="1"/>
  <c r="D16" i="1" s="1"/>
  <c r="D19" i="1" s="1"/>
  <c r="D20" i="1" s="1"/>
  <c r="E13" i="1"/>
  <c r="E16" i="1" s="1"/>
  <c r="E19" i="1" s="1"/>
  <c r="E20" i="1" s="1"/>
  <c r="F13" i="1"/>
  <c r="F16" i="1" s="1"/>
  <c r="F19" i="1" s="1"/>
  <c r="F20" i="1" s="1"/>
  <c r="G13" i="1"/>
  <c r="G16" i="1" s="1"/>
  <c r="G19" i="1" s="1"/>
  <c r="G20" i="1" s="1"/>
  <c r="H13" i="1"/>
  <c r="H16" i="1" s="1"/>
  <c r="H19" i="1" s="1"/>
  <c r="H20" i="1" s="1"/>
  <c r="I13" i="1"/>
  <c r="I16" i="1" s="1"/>
  <c r="I19" i="1" s="1"/>
  <c r="I20" i="1" s="1"/>
  <c r="J13" i="1"/>
  <c r="J16" i="1" s="1"/>
  <c r="J19" i="1" s="1"/>
  <c r="J20" i="1" s="1"/>
  <c r="B16" i="1"/>
  <c r="B19" i="1" s="1"/>
  <c r="B20" i="1" s="1"/>
  <c r="W19" i="1" l="1"/>
  <c r="W21" i="1"/>
  <c r="Q19" i="1"/>
  <c r="Q18" i="1"/>
  <c r="Q21" i="1" s="1"/>
  <c r="P19" i="1"/>
  <c r="P18" i="1"/>
  <c r="P21" i="1" s="1"/>
  <c r="N19" i="1"/>
  <c r="N18" i="1"/>
  <c r="N21" i="1" s="1"/>
  <c r="U19" i="1"/>
  <c r="U18" i="1"/>
  <c r="U21" i="1" s="1"/>
  <c r="T19" i="1"/>
  <c r="T18" i="1"/>
  <c r="T21" i="1" s="1"/>
  <c r="S19" i="1"/>
  <c r="S18" i="1"/>
  <c r="S21" i="1" s="1"/>
  <c r="R19" i="1"/>
  <c r="R18" i="1"/>
  <c r="R21" i="1" s="1"/>
  <c r="O19" i="1"/>
  <c r="O18" i="1"/>
  <c r="O21" i="1" s="1"/>
  <c r="V19" i="1"/>
  <c r="V18" i="1"/>
  <c r="V21" i="1" s="1"/>
  <c r="C16" i="1"/>
  <c r="C19" i="1" s="1"/>
  <c r="C20" i="1" s="1"/>
  <c r="C14" i="1"/>
  <c r="V20" i="1" l="1"/>
  <c r="U20" i="1"/>
  <c r="P20" i="1"/>
  <c r="T20" i="1"/>
  <c r="N20" i="1"/>
  <c r="O20" i="1"/>
  <c r="R20" i="1"/>
  <c r="Q20" i="1"/>
  <c r="S20" i="1"/>
  <c r="W20" i="1"/>
</calcChain>
</file>

<file path=xl/sharedStrings.xml><?xml version="1.0" encoding="utf-8"?>
<sst xmlns="http://schemas.openxmlformats.org/spreadsheetml/2006/main" count="75" uniqueCount="70">
  <si>
    <t>Штанген</t>
  </si>
  <si>
    <t>Микро</t>
  </si>
  <si>
    <t>U1</t>
  </si>
  <si>
    <t>Ru</t>
  </si>
  <si>
    <t>I1raw</t>
  </si>
  <si>
    <t>dшт</t>
  </si>
  <si>
    <t>dмк</t>
  </si>
  <si>
    <t>Номер измерения</t>
  </si>
  <si>
    <r>
      <t xml:space="preserve">U2 </t>
    </r>
    <r>
      <rPr>
        <sz val="11"/>
        <color theme="1"/>
        <rFont val="Calibri"/>
        <family val="2"/>
        <charset val="204"/>
        <scheme val="minor"/>
      </rPr>
      <t>± 1,2</t>
    </r>
    <r>
      <rPr>
        <sz val="10"/>
        <color rgb="FF000000"/>
        <rFont val="Times New Roman"/>
        <family val="1"/>
        <charset val="204"/>
      </rPr>
      <t>, мВ</t>
    </r>
  </si>
  <si>
    <r>
      <t xml:space="preserve">I2raw </t>
    </r>
    <r>
      <rPr>
        <sz val="11"/>
        <color theme="1"/>
        <rFont val="Calibri"/>
        <family val="2"/>
        <charset val="204"/>
        <scheme val="minor"/>
      </rPr>
      <t>± 0,01</t>
    </r>
    <r>
      <rPr>
        <sz val="10"/>
        <color rgb="FF000000"/>
        <rFont val="Times New Roman"/>
        <family val="1"/>
        <charset val="204"/>
      </rPr>
      <t>, мА</t>
    </r>
  </si>
  <si>
    <r>
      <t xml:space="preserve">U3 </t>
    </r>
    <r>
      <rPr>
        <sz val="11"/>
        <color theme="1"/>
        <rFont val="Calibri"/>
        <family val="2"/>
        <charset val="204"/>
        <scheme val="minor"/>
      </rPr>
      <t>± 1,2</t>
    </r>
    <r>
      <rPr>
        <sz val="10"/>
        <color rgb="FF000000"/>
        <rFont val="Times New Roman"/>
        <family val="1"/>
        <charset val="204"/>
      </rPr>
      <t>, мВ</t>
    </r>
  </si>
  <si>
    <r>
      <t xml:space="preserve">I3raw </t>
    </r>
    <r>
      <rPr>
        <sz val="11"/>
        <color theme="1"/>
        <rFont val="Calibri"/>
        <family val="2"/>
        <charset val="204"/>
        <scheme val="minor"/>
      </rPr>
      <t>± 0,01</t>
    </r>
    <r>
      <rPr>
        <sz val="10"/>
        <color rgb="FF000000"/>
        <rFont val="Times New Roman"/>
        <family val="1"/>
        <charset val="204"/>
      </rPr>
      <t>, мА</t>
    </r>
  </si>
  <si>
    <t>U1, мВ</t>
  </si>
  <si>
    <t>I1raw, мА</t>
  </si>
  <si>
    <t>δR1raw, о.е.</t>
  </si>
  <si>
    <t>R1raw, Ом</t>
  </si>
  <si>
    <t>ΔR1raw, Ом</t>
  </si>
  <si>
    <t>R1,  Ом</t>
  </si>
  <si>
    <t>ΔR1, Ом</t>
  </si>
  <si>
    <t>δR1, о.е.</t>
  </si>
  <si>
    <t>I1, мА</t>
  </si>
  <si>
    <t>δI1, о.е.</t>
  </si>
  <si>
    <t>ΔI1, мА</t>
  </si>
  <si>
    <t>U2, мВ</t>
  </si>
  <si>
    <t>ΔI1raw, мА</t>
  </si>
  <si>
    <t>δI1raw, о.е.</t>
  </si>
  <si>
    <t>ΔU2, мВ</t>
  </si>
  <si>
    <t>δU2, о.е.</t>
  </si>
  <si>
    <t>I2raw, мА</t>
  </si>
  <si>
    <t>ΔI2raw, мА</t>
  </si>
  <si>
    <t>δI2raw, о.е.</t>
  </si>
  <si>
    <t>R2raw, Ом</t>
  </si>
  <si>
    <t>ΔR2raw, Ом</t>
  </si>
  <si>
    <t>δR2raw, о.е.</t>
  </si>
  <si>
    <t>R2,  Ом</t>
  </si>
  <si>
    <t>ΔR2, Ом</t>
  </si>
  <si>
    <t>δR2, о.е.</t>
  </si>
  <si>
    <t>I2, мА</t>
  </si>
  <si>
    <t>ΔI2, мА</t>
  </si>
  <si>
    <t>δI2, о.е.</t>
  </si>
  <si>
    <t>U3, мВ</t>
  </si>
  <si>
    <t>ΔU3, мВ</t>
  </si>
  <si>
    <t>δU3, о.е.</t>
  </si>
  <si>
    <t>I3raw, мА</t>
  </si>
  <si>
    <t>ΔI3raw, мА</t>
  </si>
  <si>
    <t>δI3raw, о.е.</t>
  </si>
  <si>
    <t>R3raw, Ом</t>
  </si>
  <si>
    <t>ΔR3raw, Ом</t>
  </si>
  <si>
    <t>δR3raw, о.е.</t>
  </si>
  <si>
    <t>R3,  Ом</t>
  </si>
  <si>
    <t>ΔR3, Ом</t>
  </si>
  <si>
    <t>δR3, о.е.</t>
  </si>
  <si>
    <t>I3, мА</t>
  </si>
  <si>
    <t>ΔI3, мА</t>
  </si>
  <si>
    <t>δI3, о.е.</t>
  </si>
  <si>
    <t>ΔU1, мВ</t>
  </si>
  <si>
    <r>
      <t>δ</t>
    </r>
    <r>
      <rPr>
        <u/>
        <sz val="14"/>
        <color theme="1"/>
        <rFont val="Times New Roman"/>
        <family val="1"/>
        <charset val="204"/>
      </rPr>
      <t>U1</t>
    </r>
    <r>
      <rPr>
        <sz val="14"/>
        <color theme="1"/>
        <rFont val="Times New Roman"/>
        <family val="1"/>
        <charset val="204"/>
      </rPr>
      <t>, о.е.</t>
    </r>
  </si>
  <si>
    <t>R,  Ом</t>
  </si>
  <si>
    <t>ΔR, Ом</t>
  </si>
  <si>
    <t>δR, о.е.</t>
  </si>
  <si>
    <t>d, мм</t>
  </si>
  <si>
    <t>Δd, мм</t>
  </si>
  <si>
    <t>δd, о.е.</t>
  </si>
  <si>
    <t>l, мм</t>
  </si>
  <si>
    <t>Δl, мм</t>
  </si>
  <si>
    <t>δl, о.е.</t>
  </si>
  <si>
    <t>ρ, Ом/мм</t>
  </si>
  <si>
    <t>Δρ, Ом/мм</t>
  </si>
  <si>
    <t>δρ, о.е.</t>
  </si>
  <si>
    <t>Номер эксперимента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</si>
</sst>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/>
    <xf numFmtId="2" fontId="4" fillId="0" borderId="0" xfId="0" applyNumberFormat="1" applyFont="1"/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4" xfId="0" applyFont="1" applyBorder="1"/>
    <xf numFmtId="164" fontId="4" fillId="0" borderId="11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4" fillId="0" borderId="0" xfId="0" applyNumberFormat="1" applyFont="1"/>
    <xf numFmtId="0" fontId="4" fillId="0" borderId="15" xfId="0" applyFont="1" applyBorder="1"/>
    <xf numFmtId="0" fontId="4" fillId="0" borderId="1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5" fontId="4" fillId="0" borderId="12" xfId="0" applyNumberFormat="1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2" fontId="4" fillId="0" borderId="12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4" fillId="0" borderId="16" xfId="0" applyFont="1" applyBorder="1"/>
    <xf numFmtId="0" fontId="6" fillId="0" borderId="1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4" xfId="0" applyFont="1" applyBorder="1"/>
    <xf numFmtId="164" fontId="6" fillId="0" borderId="11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0" fontId="6" fillId="0" borderId="15" xfId="0" applyFont="1" applyBorder="1"/>
    <xf numFmtId="0" fontId="6" fillId="0" borderId="3" xfId="0" applyFont="1" applyBorder="1" applyAlignment="1">
      <alignment horizontal="center"/>
    </xf>
    <xf numFmtId="165" fontId="6" fillId="0" borderId="12" xfId="0" applyNumberFormat="1" applyFont="1" applyBorder="1" applyAlignment="1">
      <alignment horizontal="center"/>
    </xf>
    <xf numFmtId="2" fontId="6" fillId="0" borderId="12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66" fontId="6" fillId="0" borderId="12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6" fillId="0" borderId="16" xfId="0" applyFont="1" applyBorder="1"/>
    <xf numFmtId="0" fontId="6" fillId="0" borderId="1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6" fillId="0" borderId="18" xfId="0" applyNumberFormat="1" applyFont="1" applyBorder="1" applyAlignment="1">
      <alignment horizontal="center"/>
    </xf>
    <xf numFmtId="2" fontId="6" fillId="0" borderId="19" xfId="0" applyNumberFormat="1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7" fillId="0" borderId="0" xfId="0" applyFont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15" xfId="0" applyFont="1" applyFill="1" applyBorder="1"/>
    <xf numFmtId="2" fontId="4" fillId="0" borderId="11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6" fontId="4" fillId="0" borderId="12" xfId="0" applyNumberFormat="1" applyFont="1" applyBorder="1" applyAlignment="1">
      <alignment horizontal="center"/>
    </xf>
    <xf numFmtId="166" fontId="4" fillId="0" borderId="3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Y21"/>
  <sheetViews>
    <sheetView tabSelected="1" topLeftCell="R1" zoomScale="88" zoomScaleNormal="74" workbookViewId="0">
      <selection activeCell="AN12" sqref="AN12"/>
    </sheetView>
  </sheetViews>
  <sheetFormatPr defaultRowHeight="18.75" x14ac:dyDescent="0.3"/>
  <cols>
    <col min="1" max="1" width="15.28515625" style="6" bestFit="1" customWidth="1"/>
    <col min="2" max="2" width="9" style="6" bestFit="1" customWidth="1"/>
    <col min="3" max="3" width="7.7109375" style="6" bestFit="1" customWidth="1"/>
    <col min="4" max="9" width="9" style="6" bestFit="1" customWidth="1"/>
    <col min="10" max="10" width="7.7109375" style="6" bestFit="1" customWidth="1"/>
    <col min="11" max="11" width="9" style="6" bestFit="1" customWidth="1"/>
    <col min="12" max="12" width="9.140625" style="6"/>
    <col min="13" max="13" width="13.5703125" style="6" bestFit="1" customWidth="1"/>
    <col min="14" max="23" width="9.140625" style="6" bestFit="1" customWidth="1"/>
    <col min="24" max="24" width="9.140625" style="6"/>
    <col min="25" max="25" width="13.5703125" style="6" bestFit="1" customWidth="1"/>
    <col min="26" max="35" width="9.140625" style="6" bestFit="1" customWidth="1"/>
    <col min="36" max="36" width="9.140625" style="6"/>
    <col min="37" max="37" width="8.42578125" style="6" bestFit="1" customWidth="1"/>
    <col min="38" max="40" width="5.85546875" style="6" bestFit="1" customWidth="1"/>
    <col min="41" max="42" width="4.42578125" style="6" customWidth="1"/>
    <col min="43" max="43" width="13.7109375" style="6" bestFit="1" customWidth="1"/>
    <col min="44" max="47" width="4.42578125" style="6" customWidth="1"/>
    <col min="48" max="48" width="11.7109375" style="6" bestFit="1" customWidth="1"/>
    <col min="49" max="51" width="9.7109375" style="6" bestFit="1" customWidth="1"/>
    <col min="52" max="16384" width="9.140625" style="6"/>
  </cols>
  <sheetData>
    <row r="2" spans="1:51" x14ac:dyDescent="0.3"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</row>
    <row r="3" spans="1:51" x14ac:dyDescent="0.3">
      <c r="A3" s="6" t="s">
        <v>0</v>
      </c>
      <c r="B3" s="7">
        <v>0.35</v>
      </c>
      <c r="C3" s="7">
        <v>0.35</v>
      </c>
      <c r="D3" s="7">
        <v>0.35</v>
      </c>
      <c r="E3" s="7">
        <v>0.35</v>
      </c>
      <c r="F3" s="7">
        <v>0.35</v>
      </c>
      <c r="G3" s="7">
        <v>0.35</v>
      </c>
      <c r="H3" s="7">
        <v>0.35</v>
      </c>
      <c r="I3" s="7">
        <v>0.35</v>
      </c>
      <c r="J3" s="7">
        <v>0.35</v>
      </c>
      <c r="K3" s="7">
        <v>0.35</v>
      </c>
      <c r="M3" s="6" t="s">
        <v>3</v>
      </c>
      <c r="N3" s="7">
        <v>500</v>
      </c>
    </row>
    <row r="4" spans="1:51" ht="19.5" thickBot="1" x14ac:dyDescent="0.35">
      <c r="A4" s="6" t="s">
        <v>1</v>
      </c>
      <c r="B4" s="7">
        <v>0.36</v>
      </c>
      <c r="C4" s="7">
        <v>0.37</v>
      </c>
      <c r="D4" s="7">
        <v>0.36</v>
      </c>
      <c r="E4" s="7">
        <v>0.36</v>
      </c>
      <c r="F4" s="7">
        <v>0.37</v>
      </c>
      <c r="G4" s="7">
        <v>0.36</v>
      </c>
      <c r="H4" s="7">
        <v>0.36</v>
      </c>
      <c r="I4" s="7">
        <v>0.36</v>
      </c>
      <c r="J4" s="7">
        <v>0.36</v>
      </c>
      <c r="K4" s="7">
        <v>0.35</v>
      </c>
      <c r="AL4" s="6">
        <v>1</v>
      </c>
      <c r="AM4" s="6">
        <v>2</v>
      </c>
      <c r="AN4" s="6">
        <v>3</v>
      </c>
      <c r="AO4" s="6">
        <v>4</v>
      </c>
      <c r="AP4" s="6">
        <v>5</v>
      </c>
      <c r="AQ4" s="6">
        <v>6</v>
      </c>
      <c r="AR4" s="6">
        <v>7</v>
      </c>
      <c r="AS4" s="6">
        <v>8</v>
      </c>
      <c r="AT4" s="6">
        <v>9</v>
      </c>
      <c r="AU4" s="6">
        <v>10</v>
      </c>
    </row>
    <row r="5" spans="1:51" x14ac:dyDescent="0.3">
      <c r="A5" s="48"/>
      <c r="B5" s="45" t="s">
        <v>7</v>
      </c>
      <c r="C5" s="46"/>
      <c r="D5" s="46"/>
      <c r="E5" s="46"/>
      <c r="F5" s="46"/>
      <c r="G5" s="46"/>
      <c r="H5" s="46"/>
      <c r="I5" s="46"/>
      <c r="J5" s="46"/>
      <c r="K5" s="47"/>
      <c r="M5" s="53"/>
      <c r="N5" s="50" t="s">
        <v>7</v>
      </c>
      <c r="O5" s="51"/>
      <c r="P5" s="51"/>
      <c r="Q5" s="51"/>
      <c r="R5" s="51"/>
      <c r="S5" s="51"/>
      <c r="T5" s="51"/>
      <c r="U5" s="51"/>
      <c r="V5" s="51"/>
      <c r="W5" s="52"/>
      <c r="Y5" s="58"/>
      <c r="Z5" s="55" t="s">
        <v>7</v>
      </c>
      <c r="AA5" s="56"/>
      <c r="AB5" s="56"/>
      <c r="AC5" s="56"/>
      <c r="AD5" s="56"/>
      <c r="AE5" s="56"/>
      <c r="AF5" s="56"/>
      <c r="AG5" s="56"/>
      <c r="AH5" s="56"/>
      <c r="AI5" s="57"/>
      <c r="AK5" s="6" t="s">
        <v>5</v>
      </c>
      <c r="AL5" s="7">
        <v>0.35</v>
      </c>
      <c r="AM5" s="7">
        <v>0.35</v>
      </c>
      <c r="AN5" s="7">
        <v>0.35</v>
      </c>
      <c r="AO5" s="7">
        <v>0.35</v>
      </c>
      <c r="AP5" s="7">
        <v>0.35</v>
      </c>
      <c r="AQ5" s="7">
        <v>0.35</v>
      </c>
      <c r="AR5" s="7">
        <v>0.35</v>
      </c>
      <c r="AS5" s="7">
        <v>0.35</v>
      </c>
      <c r="AT5" s="7">
        <v>0.35</v>
      </c>
      <c r="AU5" s="7">
        <v>0.35</v>
      </c>
      <c r="AV5" s="48"/>
      <c r="AW5" s="63" t="s">
        <v>69</v>
      </c>
      <c r="AX5" s="61"/>
      <c r="AY5" s="62"/>
    </row>
    <row r="6" spans="1:51" ht="19.5" thickBot="1" x14ac:dyDescent="0.35">
      <c r="A6" s="49"/>
      <c r="B6" s="8">
        <v>1</v>
      </c>
      <c r="C6" s="9">
        <v>2</v>
      </c>
      <c r="D6" s="9">
        <v>3</v>
      </c>
      <c r="E6" s="9">
        <v>4</v>
      </c>
      <c r="F6" s="9">
        <v>5</v>
      </c>
      <c r="G6" s="9">
        <v>6</v>
      </c>
      <c r="H6" s="9">
        <v>7</v>
      </c>
      <c r="I6" s="9">
        <v>8</v>
      </c>
      <c r="J6" s="9">
        <v>9</v>
      </c>
      <c r="K6" s="10">
        <v>10</v>
      </c>
      <c r="M6" s="54"/>
      <c r="N6" s="25">
        <v>1</v>
      </c>
      <c r="O6" s="26">
        <v>2</v>
      </c>
      <c r="P6" s="26">
        <v>3</v>
      </c>
      <c r="Q6" s="26">
        <v>4</v>
      </c>
      <c r="R6" s="26">
        <v>5</v>
      </c>
      <c r="S6" s="26">
        <v>6</v>
      </c>
      <c r="T6" s="26">
        <v>7</v>
      </c>
      <c r="U6" s="26">
        <v>8</v>
      </c>
      <c r="V6" s="26">
        <v>9</v>
      </c>
      <c r="W6" s="27">
        <v>10</v>
      </c>
      <c r="Y6" s="59"/>
      <c r="Z6" s="42">
        <v>1</v>
      </c>
      <c r="AA6" s="43">
        <v>2</v>
      </c>
      <c r="AB6" s="43">
        <v>3</v>
      </c>
      <c r="AC6" s="43">
        <v>4</v>
      </c>
      <c r="AD6" s="43">
        <v>5</v>
      </c>
      <c r="AE6" s="43">
        <v>6</v>
      </c>
      <c r="AF6" s="43">
        <v>7</v>
      </c>
      <c r="AG6" s="43">
        <v>8</v>
      </c>
      <c r="AH6" s="43">
        <v>9</v>
      </c>
      <c r="AI6" s="44">
        <v>10</v>
      </c>
      <c r="AK6" s="6" t="s">
        <v>6</v>
      </c>
      <c r="AL6" s="7">
        <v>0.36</v>
      </c>
      <c r="AM6" s="7">
        <v>0.37</v>
      </c>
      <c r="AN6" s="7">
        <v>0.36</v>
      </c>
      <c r="AO6" s="7">
        <v>0.36</v>
      </c>
      <c r="AP6" s="7">
        <v>0.37</v>
      </c>
      <c r="AQ6" s="7">
        <v>0.36</v>
      </c>
      <c r="AR6" s="7">
        <v>0.36</v>
      </c>
      <c r="AS6" s="7">
        <v>0.36</v>
      </c>
      <c r="AT6" s="7">
        <v>0.36</v>
      </c>
      <c r="AU6" s="7">
        <v>0.35</v>
      </c>
      <c r="AV6" s="49"/>
      <c r="AW6" s="8">
        <v>1</v>
      </c>
      <c r="AX6" s="9">
        <v>2</v>
      </c>
      <c r="AY6" s="10">
        <v>3</v>
      </c>
    </row>
    <row r="7" spans="1:51" x14ac:dyDescent="0.3">
      <c r="A7" s="11" t="s">
        <v>12</v>
      </c>
      <c r="B7" s="12">
        <v>576</v>
      </c>
      <c r="C7" s="13">
        <v>488</v>
      </c>
      <c r="D7" s="13">
        <v>424</v>
      </c>
      <c r="E7" s="13">
        <v>392</v>
      </c>
      <c r="F7" s="13">
        <v>344</v>
      </c>
      <c r="G7" s="13">
        <v>320</v>
      </c>
      <c r="H7" s="13">
        <v>300</v>
      </c>
      <c r="I7" s="13">
        <v>268</v>
      </c>
      <c r="J7" s="13">
        <v>252</v>
      </c>
      <c r="K7" s="13">
        <v>404</v>
      </c>
      <c r="M7" s="28" t="s">
        <v>23</v>
      </c>
      <c r="N7" s="29">
        <v>580</v>
      </c>
      <c r="O7" s="30">
        <v>440</v>
      </c>
      <c r="P7" s="30">
        <v>364</v>
      </c>
      <c r="Q7" s="30">
        <v>324</v>
      </c>
      <c r="R7" s="30">
        <v>284</v>
      </c>
      <c r="S7" s="30">
        <v>276</v>
      </c>
      <c r="T7" s="30">
        <v>248</v>
      </c>
      <c r="U7" s="30">
        <v>224</v>
      </c>
      <c r="V7" s="30">
        <v>204</v>
      </c>
      <c r="W7" s="30">
        <v>180</v>
      </c>
      <c r="X7" s="14"/>
      <c r="Y7" s="28" t="s">
        <v>40</v>
      </c>
      <c r="Z7" s="29">
        <v>592</v>
      </c>
      <c r="AA7" s="30">
        <v>492</v>
      </c>
      <c r="AB7" s="30">
        <v>400</v>
      </c>
      <c r="AC7" s="30">
        <v>336</v>
      </c>
      <c r="AD7" s="30">
        <v>296</v>
      </c>
      <c r="AE7" s="30">
        <v>268</v>
      </c>
      <c r="AF7" s="30">
        <v>248</v>
      </c>
      <c r="AG7" s="30">
        <v>212</v>
      </c>
      <c r="AH7" s="30">
        <v>188</v>
      </c>
      <c r="AI7" s="30">
        <v>180</v>
      </c>
      <c r="AV7" s="28" t="s">
        <v>57</v>
      </c>
      <c r="AW7" s="65">
        <v>5</v>
      </c>
      <c r="AX7" s="66">
        <v>2.99</v>
      </c>
      <c r="AY7" s="66">
        <v>2.0099999999999998</v>
      </c>
    </row>
    <row r="8" spans="1:51" x14ac:dyDescent="0.3">
      <c r="A8" s="15" t="s">
        <v>55</v>
      </c>
      <c r="B8" s="16">
        <v>1.2</v>
      </c>
      <c r="C8" s="17">
        <v>1.2</v>
      </c>
      <c r="D8" s="17">
        <v>1.2</v>
      </c>
      <c r="E8" s="17">
        <v>1.2</v>
      </c>
      <c r="F8" s="17">
        <v>1.2</v>
      </c>
      <c r="G8" s="17">
        <v>1.2</v>
      </c>
      <c r="H8" s="17">
        <v>1.2</v>
      </c>
      <c r="I8" s="17">
        <v>1.2</v>
      </c>
      <c r="J8" s="17">
        <v>1.2</v>
      </c>
      <c r="K8" s="17">
        <v>1.2</v>
      </c>
      <c r="M8" s="31" t="s">
        <v>26</v>
      </c>
      <c r="N8" s="32">
        <v>1.2</v>
      </c>
      <c r="O8" s="32">
        <v>1.2</v>
      </c>
      <c r="P8" s="32">
        <v>1.2</v>
      </c>
      <c r="Q8" s="32">
        <v>1.2</v>
      </c>
      <c r="R8" s="32">
        <v>1.2</v>
      </c>
      <c r="S8" s="32">
        <v>1.2</v>
      </c>
      <c r="T8" s="32">
        <v>1.2</v>
      </c>
      <c r="U8" s="32">
        <v>1.2</v>
      </c>
      <c r="V8" s="32">
        <v>1.2</v>
      </c>
      <c r="W8" s="32">
        <v>1.2</v>
      </c>
      <c r="Y8" s="31" t="s">
        <v>41</v>
      </c>
      <c r="Z8" s="32">
        <v>1.2</v>
      </c>
      <c r="AA8" s="32">
        <v>1.2</v>
      </c>
      <c r="AB8" s="32">
        <v>1.2</v>
      </c>
      <c r="AC8" s="32">
        <v>1.2</v>
      </c>
      <c r="AD8" s="32">
        <v>1.2</v>
      </c>
      <c r="AE8" s="32">
        <v>1.2</v>
      </c>
      <c r="AF8" s="32">
        <v>1.2</v>
      </c>
      <c r="AG8" s="32">
        <v>1.2</v>
      </c>
      <c r="AH8" s="32">
        <v>1.2</v>
      </c>
      <c r="AI8" s="32">
        <v>1.2</v>
      </c>
      <c r="AV8" s="31" t="s">
        <v>58</v>
      </c>
      <c r="AW8" s="16">
        <v>0.01</v>
      </c>
      <c r="AX8" s="17">
        <v>0.01</v>
      </c>
      <c r="AY8" s="17">
        <v>0.01</v>
      </c>
    </row>
    <row r="9" spans="1:51" x14ac:dyDescent="0.3">
      <c r="A9" s="15" t="s">
        <v>56</v>
      </c>
      <c r="B9" s="16">
        <v>2E-3</v>
      </c>
      <c r="C9" s="17">
        <v>2E-3</v>
      </c>
      <c r="D9" s="17">
        <v>3.0000000000000001E-3</v>
      </c>
      <c r="E9" s="17">
        <v>3.0000000000000001E-3</v>
      </c>
      <c r="F9" s="17">
        <v>3.0000000000000001E-3</v>
      </c>
      <c r="G9" s="17">
        <v>4.0000000000000001E-3</v>
      </c>
      <c r="H9" s="17">
        <f>H8/H7</f>
        <v>4.0000000000000001E-3</v>
      </c>
      <c r="I9" s="17">
        <v>4.0000000000000001E-3</v>
      </c>
      <c r="J9" s="17">
        <v>5.0000000000000001E-3</v>
      </c>
      <c r="K9" s="17">
        <v>3.0000000000000001E-3</v>
      </c>
      <c r="M9" s="31" t="s">
        <v>27</v>
      </c>
      <c r="N9" s="33">
        <v>2E-3</v>
      </c>
      <c r="O9" s="33">
        <v>3.0000000000000001E-3</v>
      </c>
      <c r="P9" s="33">
        <v>3.0000000000000001E-3</v>
      </c>
      <c r="Q9" s="33">
        <v>4.0000000000000001E-3</v>
      </c>
      <c r="R9" s="33">
        <v>4.0000000000000001E-3</v>
      </c>
      <c r="S9" s="33">
        <v>4.0000000000000001E-3</v>
      </c>
      <c r="T9" s="33">
        <v>5.0000000000000001E-3</v>
      </c>
      <c r="U9" s="33">
        <v>5.0000000000000001E-3</v>
      </c>
      <c r="V9" s="33">
        <v>6.0000000000000001E-3</v>
      </c>
      <c r="W9" s="33">
        <v>7.0000000000000001E-3</v>
      </c>
      <c r="Y9" s="31" t="s">
        <v>42</v>
      </c>
      <c r="Z9" s="33">
        <v>2E-3</v>
      </c>
      <c r="AA9" s="33">
        <v>2E-3</v>
      </c>
      <c r="AB9" s="33">
        <v>3.0000000000000001E-3</v>
      </c>
      <c r="AC9" s="33">
        <v>4.0000000000000001E-3</v>
      </c>
      <c r="AD9" s="33">
        <v>4.0000000000000001E-3</v>
      </c>
      <c r="AE9" s="33">
        <v>4.0000000000000001E-3</v>
      </c>
      <c r="AF9" s="33">
        <v>5.0000000000000001E-3</v>
      </c>
      <c r="AG9" s="33">
        <v>6.0000000000000001E-3</v>
      </c>
      <c r="AH9" s="33">
        <v>6.0000000000000001E-3</v>
      </c>
      <c r="AI9" s="33">
        <v>7.0000000000000001E-3</v>
      </c>
      <c r="AQ9" s="60">
        <v>3.14159265358979</v>
      </c>
      <c r="AV9" s="31" t="s">
        <v>59</v>
      </c>
      <c r="AW9" s="18">
        <f>AW8/AW7</f>
        <v>2E-3</v>
      </c>
      <c r="AX9" s="23">
        <f t="shared" ref="AX9:AY9" si="0">AX8/AX7</f>
        <v>3.3444816053511705E-3</v>
      </c>
      <c r="AY9" s="23">
        <f t="shared" si="0"/>
        <v>4.9751243781094535E-3</v>
      </c>
    </row>
    <row r="10" spans="1:51" x14ac:dyDescent="0.3">
      <c r="A10" s="15" t="s">
        <v>13</v>
      </c>
      <c r="B10" s="19">
        <v>114.1</v>
      </c>
      <c r="C10" s="20">
        <v>97.6</v>
      </c>
      <c r="D10" s="20">
        <v>85.1</v>
      </c>
      <c r="E10" s="20">
        <v>78.400000000000006</v>
      </c>
      <c r="F10" s="20">
        <v>69</v>
      </c>
      <c r="G10" s="20">
        <v>64.400000000000006</v>
      </c>
      <c r="H10" s="20">
        <v>60</v>
      </c>
      <c r="I10" s="20">
        <v>53.5</v>
      </c>
      <c r="J10" s="20">
        <v>50.1</v>
      </c>
      <c r="K10" s="20">
        <v>80.7</v>
      </c>
      <c r="M10" s="31" t="s">
        <v>28</v>
      </c>
      <c r="N10" s="34">
        <v>192.74</v>
      </c>
      <c r="O10" s="35">
        <v>146.38999999999999</v>
      </c>
      <c r="P10" s="35">
        <v>120.66</v>
      </c>
      <c r="Q10" s="35">
        <v>108.06</v>
      </c>
      <c r="R10" s="35">
        <v>93.85</v>
      </c>
      <c r="S10" s="35">
        <v>91.24</v>
      </c>
      <c r="T10" s="35">
        <v>82.94</v>
      </c>
      <c r="U10" s="35">
        <v>75.05</v>
      </c>
      <c r="V10" s="35">
        <v>67.33</v>
      </c>
      <c r="W10" s="35">
        <v>60.11</v>
      </c>
      <c r="Y10" s="31" t="s">
        <v>43</v>
      </c>
      <c r="Z10" s="34">
        <v>291.8</v>
      </c>
      <c r="AA10" s="35">
        <v>242.35</v>
      </c>
      <c r="AB10" s="35">
        <v>199.57</v>
      </c>
      <c r="AC10" s="35">
        <v>165.06</v>
      </c>
      <c r="AD10" s="35">
        <v>145.87</v>
      </c>
      <c r="AE10" s="35">
        <v>132.36000000000001</v>
      </c>
      <c r="AF10" s="35">
        <v>122.33</v>
      </c>
      <c r="AG10" s="35">
        <v>105.38</v>
      </c>
      <c r="AH10" s="35">
        <v>92.6</v>
      </c>
      <c r="AI10" s="35">
        <v>88.23</v>
      </c>
      <c r="AV10" s="15" t="s">
        <v>60</v>
      </c>
      <c r="AW10" s="16">
        <v>0.36</v>
      </c>
      <c r="AX10" s="17">
        <v>0.36</v>
      </c>
      <c r="AY10" s="17">
        <v>0.36</v>
      </c>
    </row>
    <row r="11" spans="1:51" x14ac:dyDescent="0.3">
      <c r="A11" s="15" t="s">
        <v>24</v>
      </c>
      <c r="B11" s="16">
        <v>0.1</v>
      </c>
      <c r="C11" s="17">
        <v>0.1</v>
      </c>
      <c r="D11" s="17">
        <v>0.1</v>
      </c>
      <c r="E11" s="17">
        <v>0.1</v>
      </c>
      <c r="F11" s="17">
        <v>0.1</v>
      </c>
      <c r="G11" s="17">
        <v>0.1</v>
      </c>
      <c r="H11" s="17">
        <v>0.1</v>
      </c>
      <c r="I11" s="17">
        <v>0.1</v>
      </c>
      <c r="J11" s="17">
        <v>0.1</v>
      </c>
      <c r="K11" s="17">
        <v>0.1</v>
      </c>
      <c r="M11" s="31" t="s">
        <v>29</v>
      </c>
      <c r="N11" s="36">
        <v>0.01</v>
      </c>
      <c r="O11" s="36">
        <v>0.01</v>
      </c>
      <c r="P11" s="36">
        <v>0.01</v>
      </c>
      <c r="Q11" s="36">
        <v>0.01</v>
      </c>
      <c r="R11" s="36">
        <v>0.01</v>
      </c>
      <c r="S11" s="36">
        <v>0.01</v>
      </c>
      <c r="T11" s="36">
        <v>0.01</v>
      </c>
      <c r="U11" s="36">
        <v>0.01</v>
      </c>
      <c r="V11" s="36">
        <v>0.01</v>
      </c>
      <c r="W11" s="36">
        <v>0.01</v>
      </c>
      <c r="Y11" s="31" t="s">
        <v>44</v>
      </c>
      <c r="Z11" s="36">
        <v>0.01</v>
      </c>
      <c r="AA11" s="36">
        <v>0.01</v>
      </c>
      <c r="AB11" s="36">
        <v>0.01</v>
      </c>
      <c r="AC11" s="36">
        <v>0.01</v>
      </c>
      <c r="AD11" s="36">
        <v>0.01</v>
      </c>
      <c r="AE11" s="36">
        <v>0.01</v>
      </c>
      <c r="AF11" s="36">
        <v>0.01</v>
      </c>
      <c r="AG11" s="36">
        <v>0.01</v>
      </c>
      <c r="AH11" s="36">
        <v>0.01</v>
      </c>
      <c r="AI11" s="36">
        <v>0.01</v>
      </c>
      <c r="AV11" s="31" t="s">
        <v>61</v>
      </c>
      <c r="AW11" s="16">
        <v>0.01</v>
      </c>
      <c r="AX11" s="17">
        <v>0.01</v>
      </c>
      <c r="AY11" s="17">
        <v>0.01</v>
      </c>
    </row>
    <row r="12" spans="1:51" x14ac:dyDescent="0.3">
      <c r="A12" s="15" t="s">
        <v>25</v>
      </c>
      <c r="B12" s="16">
        <v>8.9999999999999998E-4</v>
      </c>
      <c r="C12" s="17">
        <v>1E-3</v>
      </c>
      <c r="D12" s="17">
        <v>1.1999999999999999E-3</v>
      </c>
      <c r="E12" s="17">
        <v>1.2999999999999999E-3</v>
      </c>
      <c r="F12" s="17">
        <v>1.4E-3</v>
      </c>
      <c r="G12" s="17">
        <v>1.6000000000000001E-3</v>
      </c>
      <c r="H12" s="17">
        <v>1.6999999999999999E-3</v>
      </c>
      <c r="I12" s="17">
        <v>1.9E-3</v>
      </c>
      <c r="J12" s="17">
        <v>2E-3</v>
      </c>
      <c r="K12" s="17">
        <v>1.1999999999999999E-3</v>
      </c>
      <c r="M12" s="31" t="s">
        <v>30</v>
      </c>
      <c r="N12" s="37">
        <v>5.0000000000000002E-5</v>
      </c>
      <c r="O12" s="37">
        <v>6.9999999999999994E-5</v>
      </c>
      <c r="P12" s="37">
        <v>8.0000000000000007E-5</v>
      </c>
      <c r="Q12" s="37">
        <v>9.0000000000000006E-5</v>
      </c>
      <c r="R12" s="37">
        <v>1.1E-4</v>
      </c>
      <c r="S12" s="37">
        <v>1.1E-4</v>
      </c>
      <c r="T12" s="37">
        <v>1.2E-4</v>
      </c>
      <c r="U12" s="37">
        <v>1.2999999999999999E-4</v>
      </c>
      <c r="V12" s="37">
        <v>1.4999999999999999E-4</v>
      </c>
      <c r="W12" s="37">
        <v>1.7000000000000001E-4</v>
      </c>
      <c r="Y12" s="31" t="s">
        <v>45</v>
      </c>
      <c r="Z12" s="37">
        <v>3.0000000000000001E-5</v>
      </c>
      <c r="AA12" s="37">
        <v>4.0000000000000003E-5</v>
      </c>
      <c r="AB12" s="37">
        <v>5.0000000000000002E-5</v>
      </c>
      <c r="AC12" s="37">
        <v>6.0000000000000002E-5</v>
      </c>
      <c r="AD12" s="37">
        <v>6.9999999999999994E-5</v>
      </c>
      <c r="AE12" s="37">
        <v>8.0000000000000007E-5</v>
      </c>
      <c r="AF12" s="37">
        <v>8.0000000000000007E-5</v>
      </c>
      <c r="AG12" s="37">
        <v>9.0000000000000006E-5</v>
      </c>
      <c r="AH12" s="37">
        <v>1.1E-4</v>
      </c>
      <c r="AI12" s="37">
        <v>1.1E-4</v>
      </c>
      <c r="AV12" s="31" t="s">
        <v>62</v>
      </c>
      <c r="AW12" s="21">
        <f>AW11/AW10</f>
        <v>2.777777777777778E-2</v>
      </c>
      <c r="AX12" s="22">
        <f t="shared" ref="AX12:AY12" si="1">AX11/AX10</f>
        <v>2.777777777777778E-2</v>
      </c>
      <c r="AY12" s="22">
        <f t="shared" si="1"/>
        <v>2.777777777777778E-2</v>
      </c>
    </row>
    <row r="13" spans="1:51" x14ac:dyDescent="0.3">
      <c r="A13" s="15" t="s">
        <v>15</v>
      </c>
      <c r="B13" s="18">
        <f t="shared" ref="B13:K13" si="2">B7/B10</f>
        <v>5.04820333041192</v>
      </c>
      <c r="C13" s="23">
        <f t="shared" si="2"/>
        <v>5</v>
      </c>
      <c r="D13" s="22">
        <f t="shared" si="2"/>
        <v>4.9823736780258523</v>
      </c>
      <c r="E13" s="22">
        <f t="shared" si="2"/>
        <v>5</v>
      </c>
      <c r="F13" s="22">
        <f t="shared" si="2"/>
        <v>4.9855072463768115</v>
      </c>
      <c r="G13" s="22">
        <f t="shared" si="2"/>
        <v>4.9689440993788816</v>
      </c>
      <c r="H13" s="22">
        <f t="shared" si="2"/>
        <v>5</v>
      </c>
      <c r="I13" s="22">
        <f t="shared" si="2"/>
        <v>5.009345794392523</v>
      </c>
      <c r="J13" s="22">
        <f t="shared" si="2"/>
        <v>5.0299401197604787</v>
      </c>
      <c r="K13" s="22">
        <f t="shared" si="2"/>
        <v>5.0061957868649314</v>
      </c>
      <c r="M13" s="31" t="s">
        <v>31</v>
      </c>
      <c r="N13" s="33">
        <f t="shared" ref="N13:W13" si="3">N7/N10</f>
        <v>3.0092352391823178</v>
      </c>
      <c r="O13" s="38">
        <f t="shared" si="3"/>
        <v>3.0056697861875814</v>
      </c>
      <c r="P13" s="38">
        <f t="shared" si="3"/>
        <v>3.0167412564230069</v>
      </c>
      <c r="Q13" s="38">
        <f t="shared" si="3"/>
        <v>2.9983342587451416</v>
      </c>
      <c r="R13" s="38">
        <f t="shared" si="3"/>
        <v>3.0261054874800215</v>
      </c>
      <c r="S13" s="38">
        <f t="shared" si="3"/>
        <v>3.0249890398947832</v>
      </c>
      <c r="T13" s="38">
        <f t="shared" si="3"/>
        <v>2.9901133349409212</v>
      </c>
      <c r="U13" s="38">
        <f t="shared" si="3"/>
        <v>2.9846768820786145</v>
      </c>
      <c r="V13" s="38">
        <f t="shared" si="3"/>
        <v>3.0298529630179711</v>
      </c>
      <c r="W13" s="35">
        <f t="shared" si="3"/>
        <v>2.9945100648810516</v>
      </c>
      <c r="Y13" s="31" t="s">
        <v>46</v>
      </c>
      <c r="Z13" s="33">
        <f t="shared" ref="Z13:AI13" si="4">Z7/Z10</f>
        <v>2.0287868403015765</v>
      </c>
      <c r="AA13" s="38">
        <f t="shared" si="4"/>
        <v>2.0301217247782133</v>
      </c>
      <c r="AB13" s="38">
        <f t="shared" si="4"/>
        <v>2.0043092649195771</v>
      </c>
      <c r="AC13" s="38">
        <f t="shared" si="4"/>
        <v>2.0356234096692112</v>
      </c>
      <c r="AD13" s="38">
        <f t="shared" si="4"/>
        <v>2.0292040858298486</v>
      </c>
      <c r="AE13" s="38">
        <f t="shared" si="4"/>
        <v>2.0247809005741915</v>
      </c>
      <c r="AF13" s="38">
        <f t="shared" si="4"/>
        <v>2.0273031962723782</v>
      </c>
      <c r="AG13" s="38">
        <f t="shared" si="4"/>
        <v>2.0117669386980452</v>
      </c>
      <c r="AH13" s="38">
        <f t="shared" si="4"/>
        <v>2.0302375809935205</v>
      </c>
      <c r="AI13" s="38">
        <f t="shared" si="4"/>
        <v>2.0401224073444406</v>
      </c>
      <c r="AV13" s="15" t="s">
        <v>63</v>
      </c>
      <c r="AW13" s="16">
        <v>500</v>
      </c>
      <c r="AX13" s="17">
        <v>300</v>
      </c>
      <c r="AY13" s="17">
        <v>200</v>
      </c>
    </row>
    <row r="14" spans="1:51" x14ac:dyDescent="0.3">
      <c r="A14" s="15" t="s">
        <v>16</v>
      </c>
      <c r="B14" s="16">
        <v>1.4999999999999999E-2</v>
      </c>
      <c r="C14" s="17">
        <f>C13*C15</f>
        <v>1.4999999999999999E-2</v>
      </c>
      <c r="D14" s="17">
        <v>0.02</v>
      </c>
      <c r="E14" s="17">
        <v>0.02</v>
      </c>
      <c r="F14" s="17">
        <v>0.02</v>
      </c>
      <c r="G14" s="17">
        <v>0.03</v>
      </c>
      <c r="H14" s="17">
        <v>0.03</v>
      </c>
      <c r="I14" s="17">
        <v>0.03</v>
      </c>
      <c r="J14" s="17">
        <v>0.04</v>
      </c>
      <c r="K14" s="17">
        <v>0.02</v>
      </c>
      <c r="M14" s="31" t="s">
        <v>32</v>
      </c>
      <c r="N14" s="33">
        <v>6.0000000000000001E-3</v>
      </c>
      <c r="O14" s="33">
        <v>8.9999999999999993E-3</v>
      </c>
      <c r="P14" s="33">
        <v>8.9999999999999993E-3</v>
      </c>
      <c r="Q14" s="33">
        <v>1.2E-2</v>
      </c>
      <c r="R14" s="33">
        <v>1.2E-2</v>
      </c>
      <c r="S14" s="33">
        <v>1.2E-2</v>
      </c>
      <c r="T14" s="33">
        <v>1.4999999999999999E-2</v>
      </c>
      <c r="U14" s="33">
        <v>1.4999999999999999E-2</v>
      </c>
      <c r="V14" s="33">
        <v>1.9E-2</v>
      </c>
      <c r="W14" s="34">
        <v>0.02</v>
      </c>
      <c r="Y14" s="31" t="s">
        <v>47</v>
      </c>
      <c r="Z14" s="33">
        <v>4.0000000000000001E-3</v>
      </c>
      <c r="AA14" s="33">
        <v>4.0000000000000001E-3</v>
      </c>
      <c r="AB14" s="33">
        <v>6.0000000000000001E-3</v>
      </c>
      <c r="AC14" s="33">
        <v>8.0000000000000002E-3</v>
      </c>
      <c r="AD14" s="33">
        <v>8.0000000000000002E-3</v>
      </c>
      <c r="AE14" s="33">
        <v>8.0000000000000002E-3</v>
      </c>
      <c r="AF14" s="33">
        <v>0.01</v>
      </c>
      <c r="AG14" s="33">
        <v>1.2E-2</v>
      </c>
      <c r="AH14" s="33">
        <v>1.2E-2</v>
      </c>
      <c r="AI14" s="33">
        <v>1.4999999999999999E-2</v>
      </c>
      <c r="AV14" s="31" t="s">
        <v>64</v>
      </c>
      <c r="AW14" s="16">
        <v>2</v>
      </c>
      <c r="AX14" s="17">
        <v>2</v>
      </c>
      <c r="AY14" s="17">
        <v>2</v>
      </c>
    </row>
    <row r="15" spans="1:51" x14ac:dyDescent="0.3">
      <c r="A15" s="15" t="s">
        <v>14</v>
      </c>
      <c r="B15" s="16">
        <f t="shared" ref="B15:K15" si="5">B12+B9</f>
        <v>2.8999999999999998E-3</v>
      </c>
      <c r="C15" s="17">
        <f t="shared" si="5"/>
        <v>3.0000000000000001E-3</v>
      </c>
      <c r="D15" s="17">
        <f t="shared" si="5"/>
        <v>4.1999999999999997E-3</v>
      </c>
      <c r="E15" s="17">
        <f t="shared" si="5"/>
        <v>4.3E-3</v>
      </c>
      <c r="F15" s="17">
        <f t="shared" si="5"/>
        <v>4.4000000000000003E-3</v>
      </c>
      <c r="G15" s="17">
        <f t="shared" si="5"/>
        <v>5.5999999999999999E-3</v>
      </c>
      <c r="H15" s="17">
        <f t="shared" si="5"/>
        <v>5.7000000000000002E-3</v>
      </c>
      <c r="I15" s="17">
        <f t="shared" si="5"/>
        <v>5.8999999999999999E-3</v>
      </c>
      <c r="J15" s="17">
        <f t="shared" si="5"/>
        <v>7.0000000000000001E-3</v>
      </c>
      <c r="K15" s="17">
        <f t="shared" si="5"/>
        <v>4.1999999999999997E-3</v>
      </c>
      <c r="M15" s="31" t="s">
        <v>33</v>
      </c>
      <c r="N15" s="37">
        <f>N12+N9</f>
        <v>2.0500000000000002E-3</v>
      </c>
      <c r="O15" s="37">
        <f t="shared" ref="O15:V15" si="6">O12+O9</f>
        <v>3.0700000000000002E-3</v>
      </c>
      <c r="P15" s="37">
        <f t="shared" si="6"/>
        <v>3.0800000000000003E-3</v>
      </c>
      <c r="Q15" s="37">
        <f t="shared" si="6"/>
        <v>4.0899999999999999E-3</v>
      </c>
      <c r="R15" s="37">
        <f t="shared" si="6"/>
        <v>4.1099999999999999E-3</v>
      </c>
      <c r="S15" s="37">
        <f t="shared" si="6"/>
        <v>4.1099999999999999E-3</v>
      </c>
      <c r="T15" s="37">
        <f t="shared" si="6"/>
        <v>5.1200000000000004E-3</v>
      </c>
      <c r="U15" s="37">
        <f t="shared" si="6"/>
        <v>5.13E-3</v>
      </c>
      <c r="V15" s="37">
        <f t="shared" si="6"/>
        <v>6.1500000000000001E-3</v>
      </c>
      <c r="W15" s="37">
        <f>W12+W9</f>
        <v>7.1700000000000002E-3</v>
      </c>
      <c r="Y15" s="31" t="s">
        <v>48</v>
      </c>
      <c r="Z15" s="37">
        <f>Z12+Z9</f>
        <v>2.0300000000000001E-3</v>
      </c>
      <c r="AA15" s="37">
        <f t="shared" ref="AA15:AI15" si="7">AA12+AA9</f>
        <v>2.0400000000000001E-3</v>
      </c>
      <c r="AB15" s="37">
        <f t="shared" si="7"/>
        <v>3.0500000000000002E-3</v>
      </c>
      <c r="AC15" s="37">
        <f t="shared" si="7"/>
        <v>4.0600000000000002E-3</v>
      </c>
      <c r="AD15" s="37">
        <f t="shared" si="7"/>
        <v>4.0699999999999998E-3</v>
      </c>
      <c r="AE15" s="37">
        <f t="shared" si="7"/>
        <v>4.0800000000000003E-3</v>
      </c>
      <c r="AF15" s="37">
        <f t="shared" si="7"/>
        <v>5.0800000000000003E-3</v>
      </c>
      <c r="AG15" s="37">
        <f t="shared" si="7"/>
        <v>6.0899999999999999E-3</v>
      </c>
      <c r="AH15" s="37">
        <f t="shared" si="7"/>
        <v>6.11E-3</v>
      </c>
      <c r="AI15" s="37">
        <f t="shared" si="7"/>
        <v>7.11E-3</v>
      </c>
      <c r="AV15" s="31" t="s">
        <v>65</v>
      </c>
      <c r="AW15" s="16">
        <f>AW14/AW13</f>
        <v>4.0000000000000001E-3</v>
      </c>
      <c r="AX15" s="23">
        <f t="shared" ref="AX15:AY15" si="8">AX14/AX13</f>
        <v>6.6666666666666671E-3</v>
      </c>
      <c r="AY15" s="17">
        <f t="shared" si="8"/>
        <v>0.01</v>
      </c>
    </row>
    <row r="16" spans="1:51" x14ac:dyDescent="0.3">
      <c r="A16" s="15" t="s">
        <v>17</v>
      </c>
      <c r="B16" s="21">
        <f t="shared" ref="B16:K16" si="9">B13*(1+B13/$N3)</f>
        <v>5.0991720441422839</v>
      </c>
      <c r="C16" s="17">
        <f t="shared" si="9"/>
        <v>5.05</v>
      </c>
      <c r="D16" s="22">
        <f t="shared" si="9"/>
        <v>5.0320217729608228</v>
      </c>
      <c r="E16" s="17">
        <f t="shared" si="9"/>
        <v>5.05</v>
      </c>
      <c r="F16" s="22">
        <f t="shared" si="9"/>
        <v>5.0352178113841628</v>
      </c>
      <c r="G16" s="22">
        <f t="shared" si="9"/>
        <v>5.0183249103043863</v>
      </c>
      <c r="H16" s="17">
        <f t="shared" si="9"/>
        <v>5.05</v>
      </c>
      <c r="I16" s="22">
        <f t="shared" si="9"/>
        <v>5.0595328849681191</v>
      </c>
      <c r="J16" s="22">
        <f t="shared" si="9"/>
        <v>5.0805407149772304</v>
      </c>
      <c r="K16" s="22">
        <f t="shared" si="9"/>
        <v>5.0563197793777794</v>
      </c>
      <c r="M16" s="31" t="s">
        <v>34</v>
      </c>
      <c r="N16" s="33">
        <f t="shared" ref="N16:W16" si="10">N13*(1+N13/$N3)</f>
        <v>3.0273462326317908</v>
      </c>
      <c r="O16" s="35">
        <f t="shared" si="10"/>
        <v>3.0237378879147832</v>
      </c>
      <c r="P16" s="35">
        <f t="shared" si="10"/>
        <v>3.0349427120394163</v>
      </c>
      <c r="Q16" s="35">
        <f t="shared" si="10"/>
        <v>3.0163142753994716</v>
      </c>
      <c r="R16" s="35">
        <f t="shared" si="10"/>
        <v>3.0444201163227351</v>
      </c>
      <c r="S16" s="35">
        <f t="shared" si="10"/>
        <v>3.0432901572777502</v>
      </c>
      <c r="T16" s="35">
        <f t="shared" si="10"/>
        <v>3.0079948904525042</v>
      </c>
      <c r="U16" s="35">
        <f t="shared" si="10"/>
        <v>3.0024934742594436</v>
      </c>
      <c r="V16" s="35">
        <f t="shared" si="10"/>
        <v>3.0482129809729885</v>
      </c>
      <c r="W16" s="35">
        <f t="shared" si="10"/>
        <v>3.0124442459383993</v>
      </c>
      <c r="Y16" s="31" t="s">
        <v>49</v>
      </c>
      <c r="Z16" s="33">
        <f t="shared" ref="Z16:AI16" si="11">Z13*(1+Z13/$N3)</f>
        <v>2.0370187923883383</v>
      </c>
      <c r="AA16" s="38">
        <f t="shared" si="11"/>
        <v>2.0383645132130463</v>
      </c>
      <c r="AB16" s="38">
        <f t="shared" si="11"/>
        <v>2.0123437761784619</v>
      </c>
      <c r="AC16" s="38">
        <f t="shared" si="11"/>
        <v>2.0439109350011977</v>
      </c>
      <c r="AD16" s="38">
        <f t="shared" si="11"/>
        <v>2.0374394242737455</v>
      </c>
      <c r="AE16" s="38">
        <f t="shared" si="11"/>
        <v>2.0329803759648515</v>
      </c>
      <c r="AF16" s="38">
        <f t="shared" si="11"/>
        <v>2.0355231127716107</v>
      </c>
      <c r="AG16" s="38">
        <f t="shared" si="11"/>
        <v>2.0198613511293226</v>
      </c>
      <c r="AH16" s="38">
        <f t="shared" si="11"/>
        <v>2.0384813102640775</v>
      </c>
      <c r="AI16" s="38">
        <f t="shared" si="11"/>
        <v>2.0484466062183384</v>
      </c>
      <c r="AV16" s="64" t="s">
        <v>66</v>
      </c>
      <c r="AW16" s="67">
        <f>AW7*$AQ9*AW10*AW10/(4*AW13)</f>
        <v>1.0178760197630918E-3</v>
      </c>
      <c r="AX16" s="68">
        <f t="shared" ref="AX16:AY16" si="12">AX7*$AQ9*AX10*AX10/(4*AX13)</f>
        <v>1.0144830996972149E-3</v>
      </c>
      <c r="AY16" s="68">
        <f t="shared" si="12"/>
        <v>1.0229653998619073E-3</v>
      </c>
    </row>
    <row r="17" spans="1:51" x14ac:dyDescent="0.3">
      <c r="A17" s="15" t="s">
        <v>18</v>
      </c>
      <c r="B17" s="16">
        <v>0.05</v>
      </c>
      <c r="C17" s="17">
        <v>0.05</v>
      </c>
      <c r="D17" s="17">
        <f t="shared" ref="D17:K17" si="13">3*D14</f>
        <v>0.06</v>
      </c>
      <c r="E17" s="17">
        <f t="shared" si="13"/>
        <v>0.06</v>
      </c>
      <c r="F17" s="17">
        <f t="shared" si="13"/>
        <v>0.06</v>
      </c>
      <c r="G17" s="17">
        <f t="shared" si="13"/>
        <v>0.09</v>
      </c>
      <c r="H17" s="17">
        <f t="shared" si="13"/>
        <v>0.09</v>
      </c>
      <c r="I17" s="17">
        <f t="shared" si="13"/>
        <v>0.09</v>
      </c>
      <c r="J17" s="17">
        <f t="shared" si="13"/>
        <v>0.12</v>
      </c>
      <c r="K17" s="17">
        <f t="shared" si="13"/>
        <v>0.06</v>
      </c>
      <c r="M17" s="31" t="s">
        <v>35</v>
      </c>
      <c r="N17" s="33">
        <f>N14*3</f>
        <v>1.8000000000000002E-2</v>
      </c>
      <c r="O17" s="36">
        <v>0.03</v>
      </c>
      <c r="P17" s="36">
        <v>0.03</v>
      </c>
      <c r="Q17" s="36">
        <v>0.04</v>
      </c>
      <c r="R17" s="36">
        <v>0.04</v>
      </c>
      <c r="S17" s="36">
        <v>0.04</v>
      </c>
      <c r="T17" s="36">
        <v>0.05</v>
      </c>
      <c r="U17" s="36">
        <v>0.05</v>
      </c>
      <c r="V17" s="36">
        <v>0.06</v>
      </c>
      <c r="W17" s="36">
        <f>W14*3</f>
        <v>0.06</v>
      </c>
      <c r="Y17" s="31" t="s">
        <v>50</v>
      </c>
      <c r="Z17" s="36">
        <f>Z14*3</f>
        <v>1.2E-2</v>
      </c>
      <c r="AA17" s="36">
        <f t="shared" ref="AA17:AI17" si="14">AA14*3</f>
        <v>1.2E-2</v>
      </c>
      <c r="AB17" s="36">
        <f t="shared" si="14"/>
        <v>1.8000000000000002E-2</v>
      </c>
      <c r="AC17" s="36">
        <f t="shared" si="14"/>
        <v>2.4E-2</v>
      </c>
      <c r="AD17" s="36">
        <f t="shared" si="14"/>
        <v>2.4E-2</v>
      </c>
      <c r="AE17" s="36">
        <f t="shared" si="14"/>
        <v>2.4E-2</v>
      </c>
      <c r="AF17" s="36">
        <f t="shared" si="14"/>
        <v>0.03</v>
      </c>
      <c r="AG17" s="36">
        <f t="shared" si="14"/>
        <v>3.6000000000000004E-2</v>
      </c>
      <c r="AH17" s="36">
        <f t="shared" si="14"/>
        <v>3.6000000000000004E-2</v>
      </c>
      <c r="AI17" s="36">
        <f t="shared" si="14"/>
        <v>4.4999999999999998E-2</v>
      </c>
      <c r="AV17" s="31" t="s">
        <v>67</v>
      </c>
      <c r="AW17" s="67">
        <f>AW16*AW18</f>
        <v>3.4381590000886663E-5</v>
      </c>
      <c r="AX17" s="68">
        <f t="shared" ref="AX17:AY17" si="15">AX16*AX18</f>
        <v>3.8336226833225482E-5</v>
      </c>
      <c r="AY17" s="68">
        <f t="shared" si="15"/>
        <v>4.3734739649154179E-5</v>
      </c>
    </row>
    <row r="18" spans="1:51" ht="19.5" thickBot="1" x14ac:dyDescent="0.35">
      <c r="A18" s="15" t="s">
        <v>19</v>
      </c>
      <c r="B18" s="21">
        <v>0.01</v>
      </c>
      <c r="C18" s="22">
        <v>0.01</v>
      </c>
      <c r="D18" s="17">
        <v>1.2E-2</v>
      </c>
      <c r="E18" s="17">
        <v>1.2E-2</v>
      </c>
      <c r="F18" s="17">
        <v>1.2E-2</v>
      </c>
      <c r="G18" s="17">
        <v>0.02</v>
      </c>
      <c r="H18" s="17">
        <v>0.02</v>
      </c>
      <c r="I18" s="17">
        <v>0.02</v>
      </c>
      <c r="J18" s="17">
        <v>0.02</v>
      </c>
      <c r="K18" s="17">
        <v>1.2E-2</v>
      </c>
      <c r="M18" s="31" t="s">
        <v>36</v>
      </c>
      <c r="N18" s="33">
        <f>N17/N16</f>
        <v>5.9458015756433304E-3</v>
      </c>
      <c r="O18" s="34">
        <f t="shared" ref="O18:V18" si="16">O17/O16</f>
        <v>9.9214948887942356E-3</v>
      </c>
      <c r="P18" s="34">
        <f t="shared" si="16"/>
        <v>9.8848653323807371E-3</v>
      </c>
      <c r="Q18" s="33">
        <f t="shared" si="16"/>
        <v>1.3261217614567873E-2</v>
      </c>
      <c r="R18" s="33">
        <f t="shared" si="16"/>
        <v>1.313879112332066E-2</v>
      </c>
      <c r="S18" s="33">
        <f t="shared" si="16"/>
        <v>1.3143669493473587E-2</v>
      </c>
      <c r="T18" s="34">
        <f t="shared" si="16"/>
        <v>1.6622368661164285E-2</v>
      </c>
      <c r="U18" s="34">
        <f t="shared" si="16"/>
        <v>1.6652825536059609E-2</v>
      </c>
      <c r="V18" s="34">
        <f t="shared" si="16"/>
        <v>1.9683663961318088E-2</v>
      </c>
      <c r="W18" s="34">
        <f>W17/W16</f>
        <v>1.9917381070503278E-2</v>
      </c>
      <c r="Y18" s="31" t="s">
        <v>51</v>
      </c>
      <c r="Z18" s="33">
        <f>Z17/Z16</f>
        <v>5.8909618530963038E-3</v>
      </c>
      <c r="AA18" s="33">
        <f t="shared" ref="AA18:AI18" si="17">AA17/AA16</f>
        <v>5.8870726615449969E-3</v>
      </c>
      <c r="AB18" s="33">
        <f t="shared" si="17"/>
        <v>8.9447937340919308E-3</v>
      </c>
      <c r="AC18" s="33">
        <f t="shared" si="17"/>
        <v>1.1742194627470857E-2</v>
      </c>
      <c r="AD18" s="33">
        <f t="shared" si="17"/>
        <v>1.1779491313492626E-2</v>
      </c>
      <c r="AE18" s="33">
        <f t="shared" si="17"/>
        <v>1.1805327923349783E-2</v>
      </c>
      <c r="AF18" s="33">
        <f t="shared" si="17"/>
        <v>1.4738226164944584E-2</v>
      </c>
      <c r="AG18" s="33">
        <f t="shared" si="17"/>
        <v>1.7823005514646873E-2</v>
      </c>
      <c r="AH18" s="33">
        <f t="shared" si="17"/>
        <v>1.7660206065532355E-2</v>
      </c>
      <c r="AI18" s="33">
        <f t="shared" si="17"/>
        <v>2.1967865729766337E-2</v>
      </c>
      <c r="AV18" s="41" t="s">
        <v>68</v>
      </c>
      <c r="AW18" s="21">
        <f>AW15+AW12+AW9</f>
        <v>3.3777777777777782E-2</v>
      </c>
      <c r="AX18" s="22">
        <f t="shared" ref="AX18:AY18" si="18">AX15+AX12+AX9</f>
        <v>3.7788926049795613E-2</v>
      </c>
      <c r="AY18" s="22">
        <f t="shared" si="18"/>
        <v>4.2752902155887229E-2</v>
      </c>
    </row>
    <row r="19" spans="1:51" x14ac:dyDescent="0.3">
      <c r="A19" s="15" t="s">
        <v>20</v>
      </c>
      <c r="B19" s="19">
        <f t="shared" ref="B19:K19" si="19">B7/B16</f>
        <v>112.95951480234615</v>
      </c>
      <c r="C19" s="20">
        <f t="shared" si="19"/>
        <v>96.633663366336634</v>
      </c>
      <c r="D19" s="20">
        <f t="shared" si="19"/>
        <v>84.260366733373644</v>
      </c>
      <c r="E19" s="20">
        <f t="shared" si="19"/>
        <v>77.623762376237622</v>
      </c>
      <c r="F19" s="20">
        <f t="shared" si="19"/>
        <v>68.318792331534837</v>
      </c>
      <c r="G19" s="20">
        <f t="shared" si="19"/>
        <v>63.766297662976633</v>
      </c>
      <c r="H19" s="20">
        <f t="shared" si="19"/>
        <v>59.405940594059409</v>
      </c>
      <c r="I19" s="20">
        <f t="shared" si="19"/>
        <v>52.969316751795105</v>
      </c>
      <c r="J19" s="20">
        <f t="shared" si="19"/>
        <v>49.601019682238565</v>
      </c>
      <c r="K19" s="20">
        <f t="shared" si="19"/>
        <v>79.900009814987499</v>
      </c>
      <c r="M19" s="31" t="s">
        <v>37</v>
      </c>
      <c r="N19" s="39">
        <f t="shared" ref="N19:W19" si="20">N7/N16</f>
        <v>191.58693965961839</v>
      </c>
      <c r="O19" s="40">
        <f t="shared" si="20"/>
        <v>145.51525836898213</v>
      </c>
      <c r="P19" s="40">
        <f t="shared" si="20"/>
        <v>119.93636603288627</v>
      </c>
      <c r="Q19" s="40">
        <f t="shared" si="20"/>
        <v>107.41586267799977</v>
      </c>
      <c r="R19" s="40">
        <f t="shared" si="20"/>
        <v>93.28541697557668</v>
      </c>
      <c r="S19" s="40">
        <f t="shared" si="20"/>
        <v>90.691319504967751</v>
      </c>
      <c r="T19" s="40">
        <f t="shared" si="20"/>
        <v>82.446948559374846</v>
      </c>
      <c r="U19" s="40">
        <f t="shared" si="20"/>
        <v>74.604658401547056</v>
      </c>
      <c r="V19" s="40">
        <f t="shared" si="20"/>
        <v>66.924457468481506</v>
      </c>
      <c r="W19" s="40">
        <f t="shared" si="20"/>
        <v>59.752143211509839</v>
      </c>
      <c r="Y19" s="31" t="s">
        <v>52</v>
      </c>
      <c r="Z19" s="39">
        <f t="shared" ref="Z19:AI19" si="21">Z7/Z16</f>
        <v>290.62078475275098</v>
      </c>
      <c r="AA19" s="40">
        <f t="shared" si="21"/>
        <v>241.36997912334485</v>
      </c>
      <c r="AB19" s="40">
        <f t="shared" si="21"/>
        <v>198.77319409093178</v>
      </c>
      <c r="AC19" s="40">
        <f t="shared" si="21"/>
        <v>164.39072478459201</v>
      </c>
      <c r="AD19" s="40">
        <f t="shared" si="21"/>
        <v>145.28039286640904</v>
      </c>
      <c r="AE19" s="40">
        <f t="shared" si="21"/>
        <v>131.82616181073925</v>
      </c>
      <c r="AF19" s="40">
        <f t="shared" si="21"/>
        <v>121.8360029635419</v>
      </c>
      <c r="AG19" s="40">
        <f t="shared" si="21"/>
        <v>104.95769914180936</v>
      </c>
      <c r="AH19" s="40">
        <f t="shared" si="21"/>
        <v>92.225520564446725</v>
      </c>
      <c r="AI19" s="40">
        <f t="shared" si="21"/>
        <v>87.871462919065351</v>
      </c>
    </row>
    <row r="20" spans="1:51" x14ac:dyDescent="0.3">
      <c r="A20" s="15" t="s">
        <v>22</v>
      </c>
      <c r="B20" s="19">
        <f t="shared" ref="B20:K20" si="22">B19*B21</f>
        <v>1.3555141776281538</v>
      </c>
      <c r="C20" s="20">
        <f t="shared" si="22"/>
        <v>1.1596039603960397</v>
      </c>
      <c r="D20" s="20">
        <f t="shared" si="22"/>
        <v>1.2639055010006046</v>
      </c>
      <c r="E20" s="20">
        <f t="shared" si="22"/>
        <v>1.1643564356435643</v>
      </c>
      <c r="F20" s="20">
        <f t="shared" si="22"/>
        <v>1.0247818849730226</v>
      </c>
      <c r="G20" s="20">
        <f t="shared" si="22"/>
        <v>1.5303911439114393</v>
      </c>
      <c r="H20" s="20">
        <f t="shared" si="22"/>
        <v>1.4257425742574259</v>
      </c>
      <c r="I20" s="20">
        <f t="shared" si="22"/>
        <v>1.2712636020430825</v>
      </c>
      <c r="J20" s="20">
        <f t="shared" si="22"/>
        <v>1.2400254920559641</v>
      </c>
      <c r="K20" s="20">
        <f t="shared" si="22"/>
        <v>1.1985001472248125</v>
      </c>
      <c r="M20" s="31" t="s">
        <v>38</v>
      </c>
      <c r="N20" s="39">
        <f>N19*N21</f>
        <v>1.5223118070200796</v>
      </c>
      <c r="O20" s="39">
        <f t="shared" ref="O20:W20" si="23">O19*O21</f>
        <v>1.880274667256375</v>
      </c>
      <c r="P20" s="39">
        <f t="shared" si="23"/>
        <v>1.5453639247888629</v>
      </c>
      <c r="Q20" s="39">
        <f t="shared" si="23"/>
        <v>1.8541285809414931</v>
      </c>
      <c r="R20" s="39">
        <f t="shared" si="23"/>
        <v>1.5987992763962799</v>
      </c>
      <c r="S20" s="39">
        <f t="shared" si="23"/>
        <v>1.5547820075201819</v>
      </c>
      <c r="T20" s="39">
        <f t="shared" si="23"/>
        <v>1.7826983167388506</v>
      </c>
      <c r="U20" s="39">
        <f t="shared" si="23"/>
        <v>1.6154016525460222</v>
      </c>
      <c r="V20" s="39">
        <f t="shared" si="23"/>
        <v>1.7188652764140038</v>
      </c>
      <c r="W20" s="39">
        <f t="shared" si="23"/>
        <v>1.6083712086034958</v>
      </c>
      <c r="Y20" s="31" t="s">
        <v>53</v>
      </c>
      <c r="Z20" s="39">
        <f>Z19*Z21</f>
        <v>2.2932775262008698</v>
      </c>
      <c r="AA20" s="39">
        <f t="shared" ref="AA20:AI20" si="24">AA19*AA21</f>
        <v>1.90370256366142</v>
      </c>
      <c r="AB20" s="39">
        <f t="shared" si="24"/>
        <v>2.3743048032828011</v>
      </c>
      <c r="AC20" s="39">
        <f t="shared" si="24"/>
        <v>2.5878707845100446</v>
      </c>
      <c r="AD20" s="39">
        <f t="shared" si="24"/>
        <v>2.2924506972562977</v>
      </c>
      <c r="AE20" s="39">
        <f t="shared" si="24"/>
        <v>2.083555716295304</v>
      </c>
      <c r="AF20" s="39">
        <f t="shared" si="24"/>
        <v>2.4048265815272485</v>
      </c>
      <c r="AG20" s="39">
        <f t="shared" si="24"/>
        <v>2.5004078454599719</v>
      </c>
      <c r="AH20" s="39">
        <f t="shared" si="24"/>
        <v>2.1820748210558012</v>
      </c>
      <c r="AI20" s="39">
        <f t="shared" si="24"/>
        <v>2.5454487393176266</v>
      </c>
    </row>
    <row r="21" spans="1:51" ht="19.5" thickBot="1" x14ac:dyDescent="0.35">
      <c r="A21" s="24" t="s">
        <v>21</v>
      </c>
      <c r="B21" s="18">
        <f t="shared" ref="B21:K21" si="25">B18+B9</f>
        <v>1.2E-2</v>
      </c>
      <c r="C21" s="23">
        <f t="shared" si="25"/>
        <v>1.2E-2</v>
      </c>
      <c r="D21" s="23">
        <f t="shared" si="25"/>
        <v>1.4999999999999999E-2</v>
      </c>
      <c r="E21" s="23">
        <f t="shared" si="25"/>
        <v>1.4999999999999999E-2</v>
      </c>
      <c r="F21" s="23">
        <f t="shared" si="25"/>
        <v>1.4999999999999999E-2</v>
      </c>
      <c r="G21" s="22">
        <f t="shared" si="25"/>
        <v>2.4E-2</v>
      </c>
      <c r="H21" s="22">
        <f t="shared" si="25"/>
        <v>2.4E-2</v>
      </c>
      <c r="I21" s="22">
        <f t="shared" si="25"/>
        <v>2.4E-2</v>
      </c>
      <c r="J21" s="22">
        <f t="shared" si="25"/>
        <v>2.5000000000000001E-2</v>
      </c>
      <c r="K21" s="23">
        <f t="shared" si="25"/>
        <v>1.4999999999999999E-2</v>
      </c>
      <c r="M21" s="41" t="s">
        <v>39</v>
      </c>
      <c r="N21" s="33">
        <f>N18+N9</f>
        <v>7.9458015756433305E-3</v>
      </c>
      <c r="O21" s="33">
        <f t="shared" ref="O21:W21" si="26">O18+O9</f>
        <v>1.2921494888794235E-2</v>
      </c>
      <c r="P21" s="33">
        <f t="shared" si="26"/>
        <v>1.2884865332380736E-2</v>
      </c>
      <c r="Q21" s="33">
        <f t="shared" si="26"/>
        <v>1.7261217614567871E-2</v>
      </c>
      <c r="R21" s="33">
        <f t="shared" si="26"/>
        <v>1.713879112332066E-2</v>
      </c>
      <c r="S21" s="33">
        <f t="shared" si="26"/>
        <v>1.7143669493473589E-2</v>
      </c>
      <c r="T21" s="34">
        <f t="shared" si="26"/>
        <v>2.1622368661164286E-2</v>
      </c>
      <c r="U21" s="34">
        <f t="shared" si="26"/>
        <v>2.165282553605961E-2</v>
      </c>
      <c r="V21" s="34">
        <f t="shared" si="26"/>
        <v>2.568366396131809E-2</v>
      </c>
      <c r="W21" s="34">
        <f t="shared" si="26"/>
        <v>2.6917381070503277E-2</v>
      </c>
      <c r="Y21" s="41" t="s">
        <v>54</v>
      </c>
      <c r="Z21" s="33">
        <f>Z18+Z9</f>
        <v>7.8909618530963038E-3</v>
      </c>
      <c r="AA21" s="33">
        <f t="shared" ref="AA21:AI21" si="27">AA18+AA9</f>
        <v>7.8870726615449978E-3</v>
      </c>
      <c r="AB21" s="33">
        <f t="shared" si="27"/>
        <v>1.1944793734091932E-2</v>
      </c>
      <c r="AC21" s="33">
        <f t="shared" si="27"/>
        <v>1.5742194627470858E-2</v>
      </c>
      <c r="AD21" s="33">
        <f t="shared" si="27"/>
        <v>1.5779491313492627E-2</v>
      </c>
      <c r="AE21" s="33">
        <f t="shared" si="27"/>
        <v>1.5805327923349783E-2</v>
      </c>
      <c r="AF21" s="34">
        <f t="shared" si="27"/>
        <v>1.9738226164944583E-2</v>
      </c>
      <c r="AG21" s="34">
        <f t="shared" si="27"/>
        <v>2.3823005514646875E-2</v>
      </c>
      <c r="AH21" s="34">
        <f t="shared" si="27"/>
        <v>2.3660206065532353E-2</v>
      </c>
      <c r="AI21" s="34">
        <f t="shared" si="27"/>
        <v>2.8967865729766337E-2</v>
      </c>
    </row>
  </sheetData>
  <mergeCells count="8">
    <mergeCell ref="AW5:AY5"/>
    <mergeCell ref="AV5:AV6"/>
    <mergeCell ref="B5:K5"/>
    <mergeCell ref="A5:A6"/>
    <mergeCell ref="N5:W5"/>
    <mergeCell ref="M5:M6"/>
    <mergeCell ref="Z5:AI5"/>
    <mergeCell ref="Y5:Y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"/>
  <sheetViews>
    <sheetView topLeftCell="O1" workbookViewId="0">
      <selection activeCell="AL2" sqref="AL2:AV18"/>
    </sheetView>
  </sheetViews>
  <sheetFormatPr defaultRowHeight="15" x14ac:dyDescent="0.25"/>
  <cols>
    <col min="1" max="1" width="16.7109375" customWidth="1"/>
    <col min="2" max="11" width="6.42578125" customWidth="1"/>
    <col min="13" max="13" width="16.7109375" customWidth="1"/>
    <col min="14" max="23" width="6.42578125" customWidth="1"/>
    <col min="26" max="26" width="16.7109375" customWidth="1"/>
    <col min="27" max="36" width="6.42578125" customWidth="1"/>
  </cols>
  <sheetData>
    <row r="1" spans="1:36" ht="15" customHeight="1" thickBot="1" x14ac:dyDescent="0.3">
      <c r="A1" s="1" t="s">
        <v>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/>
      <c r="M1" s="1" t="s">
        <v>7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1">
        <v>8</v>
      </c>
      <c r="V1" s="1">
        <v>9</v>
      </c>
      <c r="W1" s="1">
        <v>10</v>
      </c>
      <c r="X1" s="1"/>
      <c r="Y1" s="1"/>
      <c r="Z1" s="1" t="s">
        <v>7</v>
      </c>
      <c r="AA1" s="1">
        <v>1</v>
      </c>
      <c r="AB1" s="1">
        <v>2</v>
      </c>
      <c r="AC1" s="1">
        <v>3</v>
      </c>
      <c r="AD1" s="1">
        <v>4</v>
      </c>
      <c r="AE1" s="1">
        <v>5</v>
      </c>
      <c r="AF1" s="1">
        <v>6</v>
      </c>
      <c r="AG1" s="1">
        <v>7</v>
      </c>
      <c r="AH1" s="1">
        <v>8</v>
      </c>
      <c r="AI1" s="1">
        <v>9</v>
      </c>
      <c r="AJ1" s="1">
        <v>10</v>
      </c>
    </row>
    <row r="2" spans="1:36" ht="15" customHeight="1" thickBot="1" x14ac:dyDescent="0.3">
      <c r="A2" s="1" t="s">
        <v>2</v>
      </c>
      <c r="B2" s="2">
        <v>576</v>
      </c>
      <c r="C2" s="2">
        <v>488</v>
      </c>
      <c r="D2" s="2">
        <v>424</v>
      </c>
      <c r="E2" s="2">
        <v>392</v>
      </c>
      <c r="F2" s="2">
        <v>344</v>
      </c>
      <c r="G2" s="2">
        <v>320</v>
      </c>
      <c r="H2" s="2">
        <v>300</v>
      </c>
      <c r="I2" s="2">
        <v>268</v>
      </c>
      <c r="J2" s="2">
        <v>252</v>
      </c>
      <c r="K2" s="2">
        <v>404</v>
      </c>
      <c r="L2" s="1"/>
      <c r="M2" s="4" t="s">
        <v>8</v>
      </c>
      <c r="N2" s="2">
        <v>580</v>
      </c>
      <c r="O2" s="2">
        <v>440</v>
      </c>
      <c r="P2" s="2">
        <v>364</v>
      </c>
      <c r="Q2" s="2">
        <v>324</v>
      </c>
      <c r="R2" s="2">
        <v>284</v>
      </c>
      <c r="S2" s="2">
        <v>276</v>
      </c>
      <c r="T2" s="2">
        <v>248</v>
      </c>
      <c r="U2" s="2">
        <v>224</v>
      </c>
      <c r="V2" s="2">
        <v>204</v>
      </c>
      <c r="W2" s="2">
        <v>180</v>
      </c>
      <c r="X2" s="1"/>
      <c r="Y2" s="1"/>
      <c r="Z2" s="4" t="s">
        <v>10</v>
      </c>
      <c r="AA2" s="3">
        <v>592</v>
      </c>
      <c r="AB2" s="3">
        <v>492</v>
      </c>
      <c r="AC2" s="3">
        <v>400</v>
      </c>
      <c r="AD2" s="3">
        <v>336</v>
      </c>
      <c r="AE2" s="3">
        <v>296</v>
      </c>
      <c r="AF2" s="3">
        <v>268</v>
      </c>
      <c r="AG2" s="3">
        <v>248</v>
      </c>
      <c r="AH2" s="3">
        <v>212</v>
      </c>
      <c r="AI2" s="3">
        <v>188</v>
      </c>
      <c r="AJ2" s="3">
        <v>180</v>
      </c>
    </row>
    <row r="3" spans="1:36" ht="15" customHeight="1" thickBot="1" x14ac:dyDescent="0.3">
      <c r="A3" s="1" t="s">
        <v>4</v>
      </c>
      <c r="B3" s="2">
        <v>114.1</v>
      </c>
      <c r="C3" s="2">
        <v>97.6</v>
      </c>
      <c r="D3" s="2">
        <v>85.1</v>
      </c>
      <c r="E3" s="2">
        <v>78.400000000000006</v>
      </c>
      <c r="F3" s="2">
        <v>69</v>
      </c>
      <c r="G3" s="2">
        <v>64.400000000000006</v>
      </c>
      <c r="H3" s="2">
        <v>60</v>
      </c>
      <c r="I3" s="2">
        <v>53.5</v>
      </c>
      <c r="J3" s="2">
        <v>50.1</v>
      </c>
      <c r="K3" s="2">
        <v>80.7</v>
      </c>
      <c r="L3" s="1"/>
      <c r="M3" s="5" t="s">
        <v>9</v>
      </c>
      <c r="N3" s="3">
        <v>192.74</v>
      </c>
      <c r="O3" s="3">
        <v>146.38999999999999</v>
      </c>
      <c r="P3" s="3">
        <v>120.66</v>
      </c>
      <c r="Q3" s="3">
        <v>108.06</v>
      </c>
      <c r="R3" s="3">
        <v>93.85</v>
      </c>
      <c r="S3" s="3">
        <v>91.24</v>
      </c>
      <c r="T3" s="3">
        <v>82.94</v>
      </c>
      <c r="U3" s="3">
        <v>75.05</v>
      </c>
      <c r="V3" s="3">
        <v>67.33</v>
      </c>
      <c r="W3" s="3">
        <v>60.11</v>
      </c>
      <c r="X3" s="1"/>
      <c r="Y3" s="1"/>
      <c r="Z3" s="5" t="s">
        <v>11</v>
      </c>
      <c r="AA3" s="3">
        <v>291.8</v>
      </c>
      <c r="AB3" s="3">
        <v>242.35</v>
      </c>
      <c r="AC3" s="3">
        <v>199.57</v>
      </c>
      <c r="AD3" s="3">
        <v>165.06</v>
      </c>
      <c r="AE3" s="3">
        <v>145.87</v>
      </c>
      <c r="AF3" s="3">
        <v>132.36000000000001</v>
      </c>
      <c r="AG3" s="3">
        <v>122.33</v>
      </c>
      <c r="AH3" s="3">
        <v>105.38</v>
      </c>
      <c r="AI3" s="3">
        <v>92.6</v>
      </c>
      <c r="AJ3" s="3">
        <v>88.23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2025-09-09T20:09:32Z</dcterms:modified>
</cp:coreProperties>
</file>