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Лист1" sheetId="1" r:id="rId1"/>
    <sheet name="Лист2" sheetId="2" r:id="rId2"/>
    <sheet name="Расчет таймера" sheetId="3" r:id="rId3"/>
  </sheets>
  <calcPr calcId="144525"/>
</workbook>
</file>

<file path=xl/calcChain.xml><?xml version="1.0" encoding="utf-8"?>
<calcChain xmlns="http://schemas.openxmlformats.org/spreadsheetml/2006/main">
  <c r="F12" i="3" l="1"/>
  <c r="C8" i="3" l="1"/>
  <c r="F11" i="3" l="1"/>
  <c r="F13" i="3"/>
  <c r="F9" i="3" l="1"/>
  <c r="G9" i="3" s="1"/>
  <c r="F8" i="3"/>
  <c r="C9" i="3"/>
  <c r="G8" i="3"/>
  <c r="G3" i="3"/>
  <c r="G2" i="3"/>
  <c r="A9" i="3"/>
  <c r="A16" i="3"/>
  <c r="A12" i="3"/>
  <c r="A3" i="3"/>
  <c r="F3" i="3"/>
  <c r="C15" i="2"/>
  <c r="F2" i="3"/>
  <c r="J8" i="2"/>
  <c r="C10" i="2" l="1"/>
  <c r="A8" i="2"/>
  <c r="B10" i="2"/>
  <c r="G9" i="2"/>
  <c r="E10" i="2" s="1"/>
  <c r="D2" i="2"/>
  <c r="E2" i="2" s="1"/>
  <c r="B2" i="2"/>
  <c r="C2" i="2" s="1"/>
  <c r="F2" i="2" l="1"/>
  <c r="L13" i="1"/>
  <c r="G13" i="1"/>
  <c r="C13" i="1"/>
  <c r="L3" i="1"/>
  <c r="C3" i="1"/>
  <c r="C16" i="3"/>
  <c r="F16" i="3" s="1"/>
  <c r="G16" i="3" s="1"/>
  <c r="C15" i="3"/>
  <c r="F15" i="3"/>
  <c r="G15" i="3" s="1"/>
</calcChain>
</file>

<file path=xl/sharedStrings.xml><?xml version="1.0" encoding="utf-8"?>
<sst xmlns="http://schemas.openxmlformats.org/spreadsheetml/2006/main" count="81" uniqueCount="54">
  <si>
    <t>Планшет</t>
  </si>
  <si>
    <t>Стекло</t>
  </si>
  <si>
    <t>Чехол</t>
  </si>
  <si>
    <t>Мышка</t>
  </si>
  <si>
    <t>S6 Lite LTE 64</t>
  </si>
  <si>
    <t>https://galaxystore.ru/product/SM-P619NZAACAU/</t>
  </si>
  <si>
    <t>Название</t>
  </si>
  <si>
    <t>Цена</t>
  </si>
  <si>
    <t>Ссылка</t>
  </si>
  <si>
    <t>https://www.dns-shop.ru/product/4773fa423573ed20/104-planset-samsung-galaxy-tab-s6-lite-2022-lte-128-gb-seryj/characteristics/</t>
  </si>
  <si>
    <t>без сканера пальца</t>
  </si>
  <si>
    <t>4гб озу</t>
  </si>
  <si>
    <t>нет слота для пера</t>
  </si>
  <si>
    <t>https://market.yandex.ru/product--chekhol-klaviatura-mypads-dlia-samsung-galaxy-tab-s6-lite-10-4-sm-p610-p615-s6-lite-2022-edition-sm-p613-semnaia-besprovodnaia-bluetooth-klaviatu/1413275628?own-cards=2571950%3A101415893325&amp;text=s6%20lite&amp;cpc=-OXNm_vVypyu3Cm9sJi-4aYp4I7NfWCoLiMXWK2-zA7LnWD6yFYlP1keWnIGsZKTu3RDlsaNgPg-1JvFTHzTrPoSreahhMcwAErED2t9YjHNqM1T7f5AQdZBdM0e7_6nQjW5ymqCEk87PCdQXL3z8ZZGcsGbMBzBE4Kvx8oXfgb20ALny5cOps1FJPe5cJJVOAHg95WmMRPi-oBRk6r0AITvGtWr6BXfqnyCDv8NOjL7mC71JBwTzTNzawsqkH3BDy9a3tuKgEMYgt2W43BCMy96IJv40v49GKF7P6nS5Vd7ChIgDsRrRoc76o0fRIu0NmBq9NmYCBM%2C&amp;rs=eJwzmsscwFjFyrHqyCLGWYzsxWYKOZklqasY2TkYBI49esh8lJFhwV8bIKlw0BZIOmjuBYkwg0iGtSCyIQUkznAFxHZYBGI_eLEbSCYsBotvAZEJt8EqJcBq5oLVrAGZ-aAZJKLABTbfeg-QPHAbRDqog9mBYF3LQeoVCsHque1AsmC9CndBahYog9QcCAORD9aBVB5I3Q-ycTJYxNwSpNICpN5hG9i0W7tAIgvArjoNEk9gA7EX9IDVbAabWQMiH4DtPZAOlo2AmAwiGxaCXcIBdrk42BwVsL_ywCa0gH33H-zCWyCywRXsQn6w3iiQyQoLwWo6wOHJC1bZBlbTBDazEWw-2N6ERzYAgbuU_A%2C%2C&amp;sku=101415893325&amp;do-waremd5=LIgjzg9nNAvHxmNSz7v1Bw&amp;sponsored=1&amp;uniqueId=2571950&amp;cpa=1&amp;nid=18072580</t>
  </si>
  <si>
    <t>S6 Lite LTE 64 (p619)</t>
  </si>
  <si>
    <t>стилус. нет русских</t>
  </si>
  <si>
    <t>-</t>
  </si>
  <si>
    <t>с DeX?</t>
  </si>
  <si>
    <t>стор</t>
  </si>
  <si>
    <t>днс</t>
  </si>
  <si>
    <t>алик+стор</t>
  </si>
  <si>
    <t>соскидкой</t>
  </si>
  <si>
    <t>sd</t>
  </si>
  <si>
    <t>тамже</t>
  </si>
  <si>
    <t>https://aliexpress.ru/item/1005005263078943.html?sku_id=12000032406589871&amp;spm=a2g2w.productlist.search_results.12.2a134aa6vJE9qg</t>
  </si>
  <si>
    <t>стилус русс</t>
  </si>
  <si>
    <t>F_CPU Гц</t>
  </si>
  <si>
    <t>T_CPU С</t>
  </si>
  <si>
    <t>T_CPU uС</t>
  </si>
  <si>
    <t>K</t>
  </si>
  <si>
    <t>T/K С</t>
  </si>
  <si>
    <t>F/K Гц</t>
  </si>
  <si>
    <t>fclk_I/O</t>
  </si>
  <si>
    <t>N (1, 8, 64, 256, 1024)</t>
  </si>
  <si>
    <t>OCRnA (макс 255 или 65535)</t>
  </si>
  <si>
    <t>Для часов</t>
  </si>
  <si>
    <t>Для индикации (4*60 = 240 раз в секунду)</t>
  </si>
  <si>
    <t>8 бит таймер 0</t>
  </si>
  <si>
    <t>16 бит таймер 1</t>
  </si>
  <si>
    <t>8 бит таймер 2</t>
  </si>
  <si>
    <t>fOCnA Гц</t>
  </si>
  <si>
    <t>Для часов (старых)</t>
  </si>
  <si>
    <t>Для PWM</t>
  </si>
  <si>
    <t>Скважность</t>
  </si>
  <si>
    <t>fast PWM</t>
  </si>
  <si>
    <t>TIM1_COMP</t>
  </si>
  <si>
    <t>TIM2_COMP</t>
  </si>
  <si>
    <t>Handler</t>
  </si>
  <si>
    <t>00001110 00001111</t>
  </si>
  <si>
    <t>00011100 00011111</t>
  </si>
  <si>
    <t>00111000 00111110</t>
  </si>
  <si>
    <t>ламп</t>
  </si>
  <si>
    <t>герц</t>
  </si>
  <si>
    <t>fOCnA (прерываний в секунду)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</si>
</sst>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3" fillId="0" borderId="0" xfId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 textRotation="90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0" borderId="0" xfId="0" applyNumberFormat="1" applyFont="1" applyAlignment="1">
      <alignment horizontal="right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alaxystore.ru/product/SM-P619NZAACAU/" TargetMode="External"/><Relationship Id="rId1" Type="http://schemas.openxmlformats.org/officeDocument/2006/relationships/hyperlink" Target="https://galaxystore.ru/product/SM-P619NZAACAU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K5" sqref="K5"/>
    </sheetView>
  </sheetViews>
  <sheetFormatPr defaultRowHeight="15" x14ac:dyDescent="0.25"/>
  <cols>
    <col min="1" max="1" width="9.140625" style="1"/>
    <col min="2" max="2" width="14" style="1" customWidth="1"/>
    <col min="3" max="4" width="9.140625" style="1"/>
    <col min="5" max="5" width="9.140625" style="7"/>
    <col min="6" max="6" width="9.140625" style="1"/>
    <col min="7" max="7" width="9.5703125" style="1" bestFit="1" customWidth="1"/>
    <col min="8" max="8" width="9.140625" style="1"/>
    <col min="9" max="9" width="9.140625" style="7"/>
    <col min="10" max="10" width="10.28515625" style="1" customWidth="1"/>
    <col min="11" max="11" width="13.42578125" style="1" customWidth="1"/>
    <col min="12" max="16384" width="9.140625" style="1"/>
  </cols>
  <sheetData>
    <row r="1" spans="1:13" ht="21" x14ac:dyDescent="0.25">
      <c r="B1" s="16" t="s">
        <v>18</v>
      </c>
      <c r="C1" s="16"/>
      <c r="D1" s="16"/>
      <c r="E1" s="6"/>
      <c r="F1" s="16" t="s">
        <v>19</v>
      </c>
      <c r="G1" s="16"/>
      <c r="H1" s="16"/>
      <c r="J1" s="16" t="s">
        <v>20</v>
      </c>
      <c r="K1" s="16"/>
      <c r="L1" s="16"/>
    </row>
    <row r="2" spans="1:13" x14ac:dyDescent="0.25">
      <c r="B2" s="1" t="s">
        <v>6</v>
      </c>
      <c r="C2" s="1" t="s">
        <v>7</v>
      </c>
      <c r="D2" s="1" t="s">
        <v>8</v>
      </c>
      <c r="F2" s="1" t="s">
        <v>6</v>
      </c>
      <c r="G2" s="1" t="s">
        <v>7</v>
      </c>
      <c r="H2" s="1" t="s">
        <v>8</v>
      </c>
      <c r="K2" s="1" t="s">
        <v>6</v>
      </c>
      <c r="L2" s="1" t="s">
        <v>7</v>
      </c>
      <c r="M2" s="1" t="s">
        <v>8</v>
      </c>
    </row>
    <row r="3" spans="1:13" ht="50.25" customHeight="1" x14ac:dyDescent="0.25">
      <c r="A3" s="1" t="s">
        <v>0</v>
      </c>
      <c r="B3" s="2" t="s">
        <v>14</v>
      </c>
      <c r="C3" s="1">
        <f>29990*0.97</f>
        <v>29090.3</v>
      </c>
      <c r="D3" s="5" t="s">
        <v>5</v>
      </c>
      <c r="E3" s="8" t="s">
        <v>21</v>
      </c>
      <c r="F3" s="2" t="s">
        <v>4</v>
      </c>
      <c r="G3" s="4">
        <v>38799</v>
      </c>
      <c r="H3" s="3" t="s">
        <v>9</v>
      </c>
      <c r="J3" s="1" t="s">
        <v>0</v>
      </c>
      <c r="K3" s="2" t="s">
        <v>14</v>
      </c>
      <c r="L3" s="1">
        <f>29990*0.97</f>
        <v>29090.3</v>
      </c>
      <c r="M3" s="5" t="s">
        <v>5</v>
      </c>
    </row>
    <row r="4" spans="1:13" x14ac:dyDescent="0.25">
      <c r="A4" s="1" t="s">
        <v>1</v>
      </c>
      <c r="C4" s="1">
        <v>1000</v>
      </c>
      <c r="F4" s="1" t="s">
        <v>1</v>
      </c>
      <c r="G4" s="1">
        <v>1000</v>
      </c>
      <c r="J4" s="1" t="s">
        <v>1</v>
      </c>
      <c r="L4" s="1">
        <v>1000</v>
      </c>
    </row>
    <row r="5" spans="1:13" ht="25.5" customHeight="1" x14ac:dyDescent="0.25">
      <c r="A5" s="1" t="s">
        <v>2</v>
      </c>
      <c r="B5" s="2" t="s">
        <v>15</v>
      </c>
      <c r="C5" s="1">
        <v>3000</v>
      </c>
      <c r="D5" s="3" t="s">
        <v>13</v>
      </c>
      <c r="F5" s="1" t="s">
        <v>2</v>
      </c>
      <c r="G5" s="1">
        <v>3000</v>
      </c>
      <c r="J5" s="1" t="s">
        <v>2</v>
      </c>
      <c r="K5" s="2" t="s">
        <v>25</v>
      </c>
      <c r="L5" s="1">
        <v>2700</v>
      </c>
      <c r="M5" s="3" t="s">
        <v>24</v>
      </c>
    </row>
    <row r="6" spans="1:13" x14ac:dyDescent="0.25">
      <c r="A6" s="1" t="s">
        <v>3</v>
      </c>
      <c r="B6" s="1" t="s">
        <v>16</v>
      </c>
      <c r="C6" s="1">
        <v>0</v>
      </c>
      <c r="F6" s="1" t="s">
        <v>3</v>
      </c>
      <c r="G6" s="1">
        <v>0</v>
      </c>
      <c r="J6" s="1" t="s">
        <v>3</v>
      </c>
      <c r="K6" s="1" t="s">
        <v>16</v>
      </c>
      <c r="L6" s="1" t="s">
        <v>23</v>
      </c>
    </row>
    <row r="7" spans="1:13" x14ac:dyDescent="0.25">
      <c r="A7" s="1" t="s">
        <v>22</v>
      </c>
      <c r="C7" s="1">
        <v>2000</v>
      </c>
      <c r="F7" s="1" t="s">
        <v>22</v>
      </c>
      <c r="G7" s="1">
        <v>2000</v>
      </c>
      <c r="J7" s="1" t="s">
        <v>22</v>
      </c>
      <c r="L7" s="1">
        <v>2000</v>
      </c>
    </row>
    <row r="8" spans="1:13" x14ac:dyDescent="0.25">
      <c r="B8" s="1" t="s">
        <v>10</v>
      </c>
    </row>
    <row r="9" spans="1:13" x14ac:dyDescent="0.25">
      <c r="B9" s="1" t="s">
        <v>11</v>
      </c>
    </row>
    <row r="10" spans="1:13" x14ac:dyDescent="0.25">
      <c r="B10" s="1" t="s">
        <v>17</v>
      </c>
    </row>
    <row r="11" spans="1:13" x14ac:dyDescent="0.25">
      <c r="B11" s="1" t="s">
        <v>12</v>
      </c>
    </row>
    <row r="13" spans="1:13" x14ac:dyDescent="0.25">
      <c r="C13" s="1">
        <f>SUM(C3:C7)</f>
        <v>35090.300000000003</v>
      </c>
      <c r="G13" s="4">
        <f>SUM(G3:G7)</f>
        <v>44799</v>
      </c>
      <c r="H13" s="4"/>
      <c r="I13" s="9"/>
      <c r="J13" s="4"/>
      <c r="K13" s="4"/>
      <c r="L13" s="4">
        <f t="shared" ref="L13" si="0">SUM(L3:L7)</f>
        <v>34790.300000000003</v>
      </c>
    </row>
  </sheetData>
  <mergeCells count="3">
    <mergeCell ref="B1:D1"/>
    <mergeCell ref="F1:H1"/>
    <mergeCell ref="J1:L1"/>
  </mergeCells>
  <hyperlinks>
    <hyperlink ref="D3" r:id="rId1"/>
    <hyperlink ref="M3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F18" sqref="F18"/>
    </sheetView>
  </sheetViews>
  <sheetFormatPr defaultRowHeight="15" x14ac:dyDescent="0.25"/>
  <cols>
    <col min="1" max="1" width="10" customWidth="1"/>
    <col min="2" max="2" width="12.7109375" customWidth="1"/>
    <col min="3" max="3" width="11.140625" customWidth="1"/>
    <col min="5" max="5" width="14.5703125" customWidth="1"/>
    <col min="10" max="10" width="16" customWidth="1"/>
  </cols>
  <sheetData>
    <row r="1" spans="1:10" x14ac:dyDescent="0.25">
      <c r="A1" t="s">
        <v>26</v>
      </c>
      <c r="B1" t="s">
        <v>27</v>
      </c>
      <c r="C1" t="s">
        <v>28</v>
      </c>
      <c r="D1" t="s">
        <v>29</v>
      </c>
      <c r="E1" s="10" t="s">
        <v>31</v>
      </c>
      <c r="F1" s="10" t="s">
        <v>30</v>
      </c>
      <c r="J1" t="s">
        <v>26</v>
      </c>
    </row>
    <row r="2" spans="1:10" x14ac:dyDescent="0.25">
      <c r="A2">
        <v>7372800</v>
      </c>
      <c r="B2">
        <f>1/A2</f>
        <v>1.3563368055555556E-7</v>
      </c>
      <c r="C2">
        <f>B2*1000000</f>
        <v>0.13563368055555555</v>
      </c>
      <c r="D2">
        <f>D4*D5</f>
        <v>0</v>
      </c>
      <c r="E2" t="e">
        <f>A2/D2</f>
        <v>#DIV/0!</v>
      </c>
      <c r="F2">
        <f>B2*D2</f>
        <v>0</v>
      </c>
      <c r="J2">
        <v>7372800</v>
      </c>
    </row>
    <row r="5" spans="1:10" x14ac:dyDescent="0.25">
      <c r="A5">
        <v>2</v>
      </c>
      <c r="B5">
        <v>2</v>
      </c>
      <c r="C5">
        <v>2</v>
      </c>
      <c r="J5">
        <v>2</v>
      </c>
    </row>
    <row r="6" spans="1:10" x14ac:dyDescent="0.25">
      <c r="A6">
        <v>1024</v>
      </c>
      <c r="B6">
        <v>1024</v>
      </c>
      <c r="C6">
        <v>1024</v>
      </c>
      <c r="J6">
        <v>1024</v>
      </c>
    </row>
    <row r="7" spans="1:10" x14ac:dyDescent="0.25">
      <c r="A7">
        <v>256</v>
      </c>
      <c r="B7">
        <v>256</v>
      </c>
      <c r="C7">
        <v>256</v>
      </c>
    </row>
    <row r="8" spans="1:10" x14ac:dyDescent="0.25">
      <c r="A8">
        <f>A2/A6/A7/A5</f>
        <v>14.0625</v>
      </c>
      <c r="B8">
        <v>1</v>
      </c>
      <c r="C8">
        <v>16</v>
      </c>
      <c r="J8" t="e">
        <f>J2/J6/J7/J5</f>
        <v>#DIV/0!</v>
      </c>
    </row>
    <row r="9" spans="1:10" x14ac:dyDescent="0.25">
      <c r="E9">
        <v>239</v>
      </c>
      <c r="F9">
        <v>15</v>
      </c>
      <c r="G9">
        <f>E9*F9</f>
        <v>3585</v>
      </c>
    </row>
    <row r="10" spans="1:10" x14ac:dyDescent="0.25">
      <c r="B10">
        <f>B5*B6*B7*B8</f>
        <v>524288</v>
      </c>
      <c r="C10">
        <f>C5*C6*C7*C8</f>
        <v>8388608</v>
      </c>
      <c r="E10">
        <f>G9/F10</f>
        <v>256.07142857142856</v>
      </c>
      <c r="F10">
        <v>14</v>
      </c>
    </row>
    <row r="15" spans="1:10" x14ac:dyDescent="0.25">
      <c r="C15">
        <f>256*256</f>
        <v>65536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topLeftCell="A4" workbookViewId="0">
      <selection activeCell="C21" sqref="C21"/>
    </sheetView>
  </sheetViews>
  <sheetFormatPr defaultRowHeight="15" x14ac:dyDescent="0.25"/>
  <cols>
    <col min="1" max="4" width="15.140625" style="1" customWidth="1"/>
    <col min="5" max="5" width="14.140625" style="1" customWidth="1"/>
    <col min="6" max="6" width="15.140625" style="1" customWidth="1"/>
    <col min="7" max="7" width="18.42578125" customWidth="1"/>
    <col min="8" max="8" width="16.85546875" customWidth="1"/>
    <col min="9" max="9" width="41.42578125" customWidth="1"/>
  </cols>
  <sheetData>
    <row r="1" spans="1:9" s="11" customFormat="1" ht="30" x14ac:dyDescent="0.25">
      <c r="A1" s="2" t="s">
        <v>32</v>
      </c>
      <c r="B1" s="2" t="s">
        <v>33</v>
      </c>
      <c r="C1" s="2" t="s">
        <v>34</v>
      </c>
      <c r="D1" s="2"/>
      <c r="E1" s="2"/>
      <c r="F1" s="2" t="s">
        <v>40</v>
      </c>
    </row>
    <row r="2" spans="1:9" x14ac:dyDescent="0.25">
      <c r="A2">
        <v>7372800</v>
      </c>
      <c r="B2" s="1">
        <v>1024</v>
      </c>
      <c r="C2" s="1">
        <v>239</v>
      </c>
      <c r="F2" s="1">
        <f>A2/(2*B2*(C2+1))</f>
        <v>15</v>
      </c>
      <c r="G2" s="10" t="str">
        <f>DEC2BIN(C2,8)</f>
        <v>11101111</v>
      </c>
      <c r="H2" s="17" t="s">
        <v>37</v>
      </c>
      <c r="I2" s="17" t="s">
        <v>41</v>
      </c>
    </row>
    <row r="3" spans="1:9" x14ac:dyDescent="0.25">
      <c r="A3">
        <f>A2*2</f>
        <v>14745600</v>
      </c>
      <c r="B3" s="1">
        <v>1024</v>
      </c>
      <c r="C3" s="1">
        <v>239</v>
      </c>
      <c r="F3" s="1">
        <f>A3/(2*B3*(C3+1))</f>
        <v>30</v>
      </c>
      <c r="G3" s="10" t="str">
        <f>DEC2BIN(C3,8)</f>
        <v>11101111</v>
      </c>
      <c r="H3" s="17"/>
      <c r="I3" s="17"/>
    </row>
    <row r="4" spans="1:9" x14ac:dyDescent="0.25">
      <c r="A4"/>
      <c r="G4" s="10"/>
      <c r="I4" s="14"/>
    </row>
    <row r="5" spans="1:9" x14ac:dyDescent="0.25">
      <c r="A5"/>
      <c r="G5" s="10"/>
      <c r="I5" s="14"/>
    </row>
    <row r="6" spans="1:9" x14ac:dyDescent="0.25">
      <c r="G6" s="10"/>
    </row>
    <row r="7" spans="1:9" ht="45" x14ac:dyDescent="0.25">
      <c r="A7" s="2" t="s">
        <v>32</v>
      </c>
      <c r="B7" s="2" t="s">
        <v>33</v>
      </c>
      <c r="C7" s="2" t="s">
        <v>53</v>
      </c>
      <c r="D7" s="2" t="s">
        <v>43</v>
      </c>
      <c r="E7" s="1" t="s">
        <v>47</v>
      </c>
      <c r="F7" s="2" t="s">
        <v>34</v>
      </c>
      <c r="G7" s="10"/>
    </row>
    <row r="8" spans="1:9" x14ac:dyDescent="0.25">
      <c r="A8">
        <v>7372800</v>
      </c>
      <c r="B8" s="1">
        <v>1</v>
      </c>
      <c r="C8" s="1">
        <f>A8/(B8*256)</f>
        <v>28800</v>
      </c>
      <c r="D8" s="1">
        <v>0.96</v>
      </c>
      <c r="E8" s="1" t="s">
        <v>44</v>
      </c>
      <c r="F8" s="1">
        <f>255*D8</f>
        <v>244.79999999999998</v>
      </c>
      <c r="G8" s="10" t="str">
        <f>DEC2BIN(F8,8)</f>
        <v>11110100</v>
      </c>
      <c r="H8" s="17" t="s">
        <v>37</v>
      </c>
      <c r="I8" s="17" t="s">
        <v>42</v>
      </c>
    </row>
    <row r="9" spans="1:9" x14ac:dyDescent="0.25">
      <c r="A9">
        <f>A8*2</f>
        <v>14745600</v>
      </c>
      <c r="B9" s="1">
        <v>1</v>
      </c>
      <c r="C9" s="1">
        <f>A9/(B9*256)</f>
        <v>57600</v>
      </c>
      <c r="D9" s="1">
        <v>0.96</v>
      </c>
      <c r="F9" s="1">
        <f>255*D9</f>
        <v>244.79999999999998</v>
      </c>
      <c r="G9" s="10" t="str">
        <f>DEC2BIN(F9,8)</f>
        <v>11110100</v>
      </c>
      <c r="H9" s="17"/>
      <c r="I9" s="17"/>
    </row>
    <row r="10" spans="1:9" x14ac:dyDescent="0.25">
      <c r="A10"/>
      <c r="G10" s="10"/>
    </row>
    <row r="11" spans="1:9" x14ac:dyDescent="0.25">
      <c r="A11">
        <v>7372800</v>
      </c>
      <c r="B11" s="1">
        <v>1024</v>
      </c>
      <c r="C11" s="1">
        <v>1</v>
      </c>
      <c r="D11" s="1" t="s">
        <v>16</v>
      </c>
      <c r="E11" s="1" t="s">
        <v>45</v>
      </c>
      <c r="F11" s="1">
        <f>A11/(C11*2*B11)-1</f>
        <v>3599</v>
      </c>
      <c r="G11" s="15" t="s">
        <v>48</v>
      </c>
      <c r="H11" s="17" t="s">
        <v>38</v>
      </c>
      <c r="I11" s="17" t="s">
        <v>35</v>
      </c>
    </row>
    <row r="12" spans="1:9" x14ac:dyDescent="0.25">
      <c r="A12">
        <f>A11*2</f>
        <v>14745600</v>
      </c>
      <c r="B12" s="1">
        <v>1024</v>
      </c>
      <c r="C12" s="1">
        <v>1</v>
      </c>
      <c r="D12" s="1" t="s">
        <v>16</v>
      </c>
      <c r="F12" s="1">
        <f>A12/(C12*2*B12)-1</f>
        <v>7199</v>
      </c>
      <c r="G12" s="12" t="s">
        <v>49</v>
      </c>
      <c r="H12" s="17"/>
      <c r="I12" s="17"/>
    </row>
    <row r="13" spans="1:9" x14ac:dyDescent="0.25">
      <c r="A13"/>
      <c r="B13" s="13"/>
      <c r="C13" s="13"/>
      <c r="D13" s="13"/>
      <c r="E13" s="13"/>
      <c r="F13" s="13">
        <f>F12*2</f>
        <v>14398</v>
      </c>
      <c r="G13" s="12" t="s">
        <v>50</v>
      </c>
      <c r="H13" s="17"/>
      <c r="I13" s="17"/>
    </row>
    <row r="14" spans="1:9" x14ac:dyDescent="0.25">
      <c r="A14"/>
      <c r="G14" s="12"/>
      <c r="I14" s="1"/>
    </row>
    <row r="15" spans="1:9" x14ac:dyDescent="0.25">
      <c r="A15">
        <v>7372800</v>
      </c>
      <c r="B15" s="1">
        <v>256</v>
      </c>
      <c r="C15" s="1">
        <f>C17*C18</f>
        <v>240</v>
      </c>
      <c r="D15" s="1" t="s">
        <v>16</v>
      </c>
      <c r="E15" s="1" t="s">
        <v>46</v>
      </c>
      <c r="F15" s="1">
        <f t="shared" ref="F15:F16" si="0">A15/(C15*2*B15)-1</f>
        <v>59</v>
      </c>
      <c r="G15" s="10" t="str">
        <f>DEC2BIN(F15,8)</f>
        <v>00111011</v>
      </c>
      <c r="H15" s="17" t="s">
        <v>39</v>
      </c>
      <c r="I15" s="17" t="s">
        <v>36</v>
      </c>
    </row>
    <row r="16" spans="1:9" x14ac:dyDescent="0.25">
      <c r="A16">
        <f t="shared" ref="A16" si="1">A15*2</f>
        <v>14745600</v>
      </c>
      <c r="B16" s="1">
        <v>256</v>
      </c>
      <c r="C16" s="1">
        <f>C17*C18</f>
        <v>240</v>
      </c>
      <c r="D16" s="1" t="s">
        <v>16</v>
      </c>
      <c r="F16" s="1">
        <f t="shared" si="0"/>
        <v>119</v>
      </c>
      <c r="G16" s="10" t="str">
        <f>DEC2BIN(F16,8)</f>
        <v>01110111</v>
      </c>
      <c r="H16" s="17"/>
      <c r="I16" s="17"/>
    </row>
    <row r="17" spans="2:3" x14ac:dyDescent="0.25">
      <c r="B17" s="1" t="s">
        <v>51</v>
      </c>
      <c r="C17" s="1">
        <v>4</v>
      </c>
    </row>
    <row r="18" spans="2:3" x14ac:dyDescent="0.25">
      <c r="B18" s="1" t="s">
        <v>52</v>
      </c>
      <c r="C18" s="1">
        <v>60</v>
      </c>
    </row>
  </sheetData>
  <mergeCells count="8">
    <mergeCell ref="I2:I3"/>
    <mergeCell ref="I15:I16"/>
    <mergeCell ref="H2:H3"/>
    <mergeCell ref="H15:H16"/>
    <mergeCell ref="H8:H9"/>
    <mergeCell ref="I8:I9"/>
    <mergeCell ref="H11:H13"/>
    <mergeCell ref="I11:I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Расчет таймера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2023-10-09T12:06:53Z</dcterms:modified>
</cp:coreProperties>
</file>