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L5" i="1"/>
  <c r="L6"/>
  <c r="L7"/>
  <c r="L8"/>
  <c r="L9"/>
  <c r="L10"/>
  <c r="L11"/>
  <c r="L12"/>
  <c r="L13"/>
  <c r="L15"/>
  <c r="L16"/>
  <c r="L4"/>
  <c r="H15"/>
  <c r="K5"/>
  <c r="K6"/>
  <c r="K7"/>
  <c r="K8"/>
  <c r="K9"/>
  <c r="K10"/>
  <c r="K11"/>
  <c r="K12"/>
  <c r="K13"/>
  <c r="K15"/>
  <c r="K16"/>
  <c r="K4"/>
  <c r="J5"/>
  <c r="J6"/>
  <c r="J7"/>
  <c r="J8"/>
  <c r="J9"/>
  <c r="J10"/>
  <c r="J11"/>
  <c r="J12"/>
  <c r="J13"/>
  <c r="J14"/>
  <c r="K14" s="1"/>
  <c r="L14" s="1"/>
  <c r="J15"/>
  <c r="J16"/>
  <c r="J4"/>
  <c r="I5"/>
  <c r="I6"/>
  <c r="I7"/>
  <c r="I8"/>
  <c r="I9"/>
  <c r="I10"/>
  <c r="I11"/>
  <c r="I12"/>
  <c r="I13"/>
  <c r="I14"/>
  <c r="I15"/>
  <c r="I16"/>
  <c r="I4"/>
  <c r="H11" l="1"/>
  <c r="H12"/>
  <c r="H13"/>
  <c r="H14"/>
  <c r="A14"/>
  <c r="A11"/>
  <c r="H16"/>
  <c r="H10"/>
  <c r="H9"/>
  <c r="H8"/>
  <c r="H7"/>
  <c r="H6"/>
  <c r="H5"/>
  <c r="H4"/>
</calcChain>
</file>

<file path=xl/sharedStrings.xml><?xml version="1.0" encoding="utf-8"?>
<sst xmlns="http://schemas.openxmlformats.org/spreadsheetml/2006/main" count="14" uniqueCount="14">
  <si>
    <t>Constant mass</t>
  </si>
  <si>
    <t>0.2 GeV</t>
  </si>
  <si>
    <t>epsilon</t>
  </si>
  <si>
    <t>No. Events</t>
  </si>
  <si>
    <t>Acceptance (pBrem)</t>
  </si>
  <si>
    <t>Br(A'-&gt; e+e-)</t>
  </si>
  <si>
    <t>ctau / km</t>
  </si>
  <si>
    <t>Prob. fid</t>
  </si>
  <si>
    <t>A' Production Rate per p.o.t</t>
  </si>
  <si>
    <t>No. A' Detected (pbrem)</t>
  </si>
  <si>
    <t>n</t>
  </si>
  <si>
    <t>p</t>
  </si>
  <si>
    <t>Sigma</t>
  </si>
  <si>
    <t>Standard Error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</si>
</sst>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E+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G23" sqref="G23"/>
    </sheetView>
  </sheetViews>
  <sheetFormatPr defaultRowHeight="15"/>
  <cols>
    <col min="1" max="1" width="13.85546875" style="1" bestFit="1" customWidth="1"/>
    <col min="2" max="2" width="10.42578125" style="1" bestFit="1" customWidth="1"/>
    <col min="3" max="3" width="19.140625" style="1" bestFit="1" customWidth="1"/>
    <col min="4" max="4" width="12.28515625" style="1" bestFit="1" customWidth="1"/>
    <col min="5" max="6" width="12" style="1" bestFit="1" customWidth="1"/>
    <col min="7" max="7" width="26" style="1" bestFit="1" customWidth="1"/>
    <col min="8" max="8" width="23.140625" style="1" bestFit="1" customWidth="1"/>
    <col min="9" max="10" width="9.140625" style="1"/>
    <col min="11" max="11" width="12" style="1" bestFit="1" customWidth="1"/>
    <col min="12" max="12" width="13.7109375" style="1" bestFit="1" customWidth="1"/>
    <col min="13" max="14" width="12" style="1" bestFit="1" customWidth="1"/>
    <col min="15" max="16384" width="9.140625" style="1"/>
  </cols>
  <sheetData>
    <row r="1" spans="1:12">
      <c r="A1" s="1" t="s">
        <v>0</v>
      </c>
      <c r="B1" s="1" t="s">
        <v>1</v>
      </c>
    </row>
    <row r="3" spans="1:12" s="11" customForma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1" t="s">
        <v>10</v>
      </c>
      <c r="J3" s="11" t="s">
        <v>11</v>
      </c>
      <c r="K3" s="11" t="s">
        <v>12</v>
      </c>
      <c r="L3" s="11" t="s">
        <v>13</v>
      </c>
    </row>
    <row r="4" spans="1:12">
      <c r="A4" s="8">
        <v>1.0000000000000001E-9</v>
      </c>
      <c r="B4" s="3">
        <v>250</v>
      </c>
      <c r="C4" s="3">
        <v>4.1121210000000002E-8</v>
      </c>
      <c r="D4" s="3">
        <v>1</v>
      </c>
      <c r="E4" s="3">
        <v>405.50692711200003</v>
      </c>
      <c r="F4" s="3">
        <v>1.10113570562E-4</v>
      </c>
      <c r="G4" s="2">
        <v>7.7120254000000005E-20</v>
      </c>
      <c r="H4" s="4">
        <f>(200000000000000000000)*G4*D4*C4</f>
        <v>6.3425563199746811E-7</v>
      </c>
      <c r="I4" s="1">
        <f>2*100000000000000000000</f>
        <v>2E+20</v>
      </c>
      <c r="J4" s="12">
        <f>G4*C4</f>
        <v>3.1712781599873405E-27</v>
      </c>
      <c r="K4" s="1">
        <f>SQRT(I4*J4*(1-(J4)))</f>
        <v>7.9640167754561398E-4</v>
      </c>
      <c r="L4" s="1">
        <f>K4/SQRT(1000)</f>
        <v>2.5184432334231164E-5</v>
      </c>
    </row>
    <row r="5" spans="1:12">
      <c r="A5" s="8">
        <v>5.0000000000000001E-9</v>
      </c>
      <c r="B5" s="3">
        <v>250</v>
      </c>
      <c r="C5" s="3">
        <v>1.52686708E-6</v>
      </c>
      <c r="D5" s="3">
        <v>1</v>
      </c>
      <c r="E5" s="3">
        <v>16.220277084500001</v>
      </c>
      <c r="F5" s="3">
        <v>2.7407579646799999E-3</v>
      </c>
      <c r="G5" s="2">
        <v>1.9280062999999999E-18</v>
      </c>
      <c r="H5" s="4">
        <f>(200000000000000000000)*G5*D5*C5</f>
        <v>5.8876186990052069E-4</v>
      </c>
      <c r="I5" s="1">
        <f t="shared" ref="I5:I16" si="0">2*100000000000000000000</f>
        <v>2E+20</v>
      </c>
      <c r="J5" s="12">
        <f t="shared" ref="J5:J16" si="1">G5*C5</f>
        <v>2.9438093495026039E-24</v>
      </c>
      <c r="K5" s="1">
        <f t="shared" ref="K5:K16" si="2">SQRT(I5*J5*(1-(J5)))</f>
        <v>2.426441571314918E-2</v>
      </c>
      <c r="L5" s="1">
        <f t="shared" ref="L5:L16" si="3">K5/SQRT(1000)</f>
        <v>7.6730819746730246E-4</v>
      </c>
    </row>
    <row r="6" spans="1:12">
      <c r="A6" s="9">
        <v>1E-8</v>
      </c>
      <c r="B6" s="6">
        <v>500</v>
      </c>
      <c r="C6" s="7">
        <v>3.7751163600000001E-6</v>
      </c>
      <c r="D6" s="7">
        <v>1</v>
      </c>
      <c r="E6" s="7">
        <v>4.0550692711199998</v>
      </c>
      <c r="F6" s="7">
        <v>1.08134188932E-2</v>
      </c>
      <c r="G6" s="5">
        <v>7.7120254000000005E-18</v>
      </c>
      <c r="H6" s="4">
        <f>(200000000000000000000)*G6*D6*C6</f>
        <v>5.8227586512551088E-3</v>
      </c>
      <c r="I6" s="1">
        <f t="shared" si="0"/>
        <v>2E+20</v>
      </c>
      <c r="J6" s="12">
        <f t="shared" si="1"/>
        <v>2.9113793256275548E-23</v>
      </c>
      <c r="K6" s="1">
        <f t="shared" si="2"/>
        <v>7.6307002635768034E-2</v>
      </c>
      <c r="L6" s="1">
        <f t="shared" si="3"/>
        <v>2.4130392974949888E-3</v>
      </c>
    </row>
    <row r="7" spans="1:12">
      <c r="A7" s="9">
        <v>4.9999999999999998E-8</v>
      </c>
      <c r="B7" s="6">
        <v>250</v>
      </c>
      <c r="C7" s="5">
        <v>1.095764176E-4</v>
      </c>
      <c r="D7" s="7">
        <v>1</v>
      </c>
      <c r="E7" s="7">
        <v>0.16220277084500001</v>
      </c>
      <c r="F7" s="7">
        <v>0.17467918990699999</v>
      </c>
      <c r="G7" s="5">
        <v>1.9280063000000001E-16</v>
      </c>
      <c r="H7" s="4">
        <f t="shared" ref="H7:H16" si="4">(200000000000000000000)*G7*D7*C7</f>
        <v>4.225280469284618</v>
      </c>
      <c r="I7" s="1">
        <f t="shared" si="0"/>
        <v>2E+20</v>
      </c>
      <c r="J7" s="12">
        <f t="shared" si="1"/>
        <v>2.112640234642309E-20</v>
      </c>
      <c r="K7" s="1">
        <f t="shared" si="2"/>
        <v>2.0555487027274779</v>
      </c>
      <c r="L7" s="1">
        <f t="shared" si="3"/>
        <v>6.5002157420231965E-2</v>
      </c>
    </row>
    <row r="8" spans="1:12">
      <c r="A8" s="9">
        <v>9.9999999999999995E-8</v>
      </c>
      <c r="B8" s="6">
        <v>500</v>
      </c>
      <c r="C8" s="7">
        <v>5.4231040307999999E-4</v>
      </c>
      <c r="D8" s="7">
        <v>1</v>
      </c>
      <c r="E8" s="7">
        <v>4.0550692711200001E-2</v>
      </c>
      <c r="F8" s="7">
        <v>0.18522125399799999</v>
      </c>
      <c r="G8" s="5">
        <v>7.7120254000000002E-16</v>
      </c>
      <c r="H8" s="4">
        <f t="shared" si="4"/>
        <v>83.64623206474397</v>
      </c>
      <c r="I8" s="1">
        <f t="shared" si="0"/>
        <v>2E+20</v>
      </c>
      <c r="J8" s="12">
        <f t="shared" si="1"/>
        <v>4.1823116032371982E-19</v>
      </c>
      <c r="K8" s="1">
        <f t="shared" si="2"/>
        <v>9.1458314036911901</v>
      </c>
      <c r="L8" s="1">
        <f t="shared" si="3"/>
        <v>0.28921658331559064</v>
      </c>
    </row>
    <row r="9" spans="1:12">
      <c r="A9" s="9">
        <v>4.9999999999999998E-7</v>
      </c>
      <c r="B9" s="6">
        <v>250</v>
      </c>
      <c r="C9" s="7">
        <v>9.3845615610499995E-3</v>
      </c>
      <c r="D9" s="7">
        <v>1</v>
      </c>
      <c r="E9" s="7">
        <v>1.6220277084499999E-3</v>
      </c>
      <c r="F9" s="5">
        <v>1.20167676904E-14</v>
      </c>
      <c r="G9" s="5">
        <v>1.9280062999999999E-14</v>
      </c>
      <c r="H9" s="4">
        <f t="shared" si="4"/>
        <v>36186.987624884467</v>
      </c>
      <c r="I9" s="1">
        <f t="shared" si="0"/>
        <v>2E+20</v>
      </c>
      <c r="J9" s="12">
        <f t="shared" si="1"/>
        <v>1.8093493812442232E-16</v>
      </c>
      <c r="K9" s="1">
        <f t="shared" si="2"/>
        <v>190.22877706825659</v>
      </c>
      <c r="L9" s="1">
        <f t="shared" si="3"/>
        <v>6.015562120440987</v>
      </c>
    </row>
    <row r="10" spans="1:12">
      <c r="A10" s="9">
        <v>9.9999999999999995E-7</v>
      </c>
      <c r="B10" s="6">
        <v>250</v>
      </c>
      <c r="C10" s="7">
        <v>3.2744498401879998E-2</v>
      </c>
      <c r="D10" s="7">
        <v>1</v>
      </c>
      <c r="E10" s="7">
        <v>4.0550692711199999E-4</v>
      </c>
      <c r="F10" s="5">
        <v>2.08521414206E-56</v>
      </c>
      <c r="G10" s="5">
        <v>7.7120253999999996E-14</v>
      </c>
      <c r="H10" s="4">
        <f t="shared" si="4"/>
        <v>505052.80677111587</v>
      </c>
      <c r="I10" s="1">
        <f t="shared" si="0"/>
        <v>2E+20</v>
      </c>
      <c r="J10" s="12">
        <f t="shared" si="1"/>
        <v>2.5252640338555794E-15</v>
      </c>
      <c r="K10" s="1">
        <f t="shared" si="2"/>
        <v>710.67067392084959</v>
      </c>
      <c r="L10" s="1">
        <f t="shared" si="3"/>
        <v>22.473379958767097</v>
      </c>
    </row>
    <row r="11" spans="1:12">
      <c r="A11" s="9">
        <f>(SQRT(10))*0.000001</f>
        <v>3.1622776601683792E-6</v>
      </c>
      <c r="B11" s="6">
        <v>250</v>
      </c>
      <c r="C11" s="7">
        <v>2.3824755644730002E-2</v>
      </c>
      <c r="D11" s="7">
        <v>1</v>
      </c>
      <c r="E11" s="5">
        <v>4.0550632702700002E-5</v>
      </c>
      <c r="F11" s="5">
        <v>0</v>
      </c>
      <c r="G11" s="5">
        <v>7.7120368000000003E-13</v>
      </c>
      <c r="H11" s="4">
        <f>(200000000000000000000)*G11*D11*C11</f>
        <v>3674747.84566331</v>
      </c>
      <c r="I11" s="1">
        <f t="shared" si="0"/>
        <v>2E+20</v>
      </c>
      <c r="J11" s="12">
        <f t="shared" si="1"/>
        <v>1.8373739228316551E-14</v>
      </c>
      <c r="K11" s="1">
        <f t="shared" si="2"/>
        <v>1916.9631831788638</v>
      </c>
      <c r="L11" s="1">
        <f t="shared" si="3"/>
        <v>60.619698495317856</v>
      </c>
    </row>
    <row r="12" spans="1:12">
      <c r="A12" s="9">
        <v>5.0000000000000004E-6</v>
      </c>
      <c r="B12" s="6">
        <v>250</v>
      </c>
      <c r="C12" s="7">
        <v>6.6017930424900001E-3</v>
      </c>
      <c r="D12" s="7">
        <v>1</v>
      </c>
      <c r="E12" s="5">
        <v>1.6220277084500002E-5</v>
      </c>
      <c r="F12" s="7">
        <v>0</v>
      </c>
      <c r="G12" s="5">
        <v>1.9280062999999999E-12</v>
      </c>
      <c r="H12" s="4">
        <f t="shared" si="4"/>
        <v>2545659.7154433774</v>
      </c>
      <c r="I12" s="1">
        <f t="shared" si="0"/>
        <v>2E+20</v>
      </c>
      <c r="J12" s="12">
        <f t="shared" si="1"/>
        <v>1.2728298577216888E-14</v>
      </c>
      <c r="K12" s="1">
        <f t="shared" si="2"/>
        <v>1595.5123676873661</v>
      </c>
      <c r="L12" s="1">
        <f t="shared" si="3"/>
        <v>50.45453116860115</v>
      </c>
    </row>
    <row r="13" spans="1:12">
      <c r="A13" s="9">
        <v>1.0000000000000001E-5</v>
      </c>
      <c r="B13" s="6">
        <v>250</v>
      </c>
      <c r="C13" s="7">
        <v>4.275748735E-5</v>
      </c>
      <c r="D13" s="7">
        <v>1</v>
      </c>
      <c r="E13" s="5">
        <v>4.0550692711200004E-6</v>
      </c>
      <c r="F13" s="7">
        <v>0</v>
      </c>
      <c r="G13" s="5">
        <v>7.7120253999999996E-12</v>
      </c>
      <c r="H13" s="4">
        <f t="shared" si="4"/>
        <v>65949.365696675741</v>
      </c>
      <c r="I13" s="1">
        <f t="shared" si="0"/>
        <v>2E+20</v>
      </c>
      <c r="J13" s="12">
        <f t="shared" si="1"/>
        <v>3.2974682848337868E-16</v>
      </c>
      <c r="K13" s="1">
        <f t="shared" si="2"/>
        <v>256.8060857859013</v>
      </c>
      <c r="L13" s="1">
        <f t="shared" si="3"/>
        <v>8.1209214807604013</v>
      </c>
    </row>
    <row r="14" spans="1:12">
      <c r="A14" s="9">
        <f>(SQRT(10))*0.00001</f>
        <v>3.1622776601683795E-5</v>
      </c>
      <c r="B14" s="6">
        <v>250</v>
      </c>
      <c r="C14" s="7"/>
      <c r="D14" s="7">
        <v>1</v>
      </c>
      <c r="E14" s="5">
        <v>4.0550632702700002E-7</v>
      </c>
      <c r="F14" s="7">
        <v>0</v>
      </c>
      <c r="G14" s="5">
        <v>7.7120367999999994E-11</v>
      </c>
      <c r="H14" s="4">
        <f t="shared" si="4"/>
        <v>0</v>
      </c>
      <c r="I14" s="1">
        <f t="shared" si="0"/>
        <v>2E+20</v>
      </c>
      <c r="J14" s="12">
        <f t="shared" si="1"/>
        <v>0</v>
      </c>
      <c r="K14" s="1">
        <f t="shared" si="2"/>
        <v>0</v>
      </c>
      <c r="L14" s="1">
        <f t="shared" si="3"/>
        <v>0</v>
      </c>
    </row>
    <row r="15" spans="1:12">
      <c r="A15" s="9">
        <v>5.0000000000000002E-5</v>
      </c>
      <c r="B15" s="7">
        <v>250</v>
      </c>
      <c r="C15" s="7">
        <v>0</v>
      </c>
      <c r="D15" s="7">
        <v>1</v>
      </c>
      <c r="E15" s="5">
        <v>1.6220277084499999E-7</v>
      </c>
      <c r="F15" s="7">
        <v>0</v>
      </c>
      <c r="G15" s="5">
        <v>1.9280063000000001E-10</v>
      </c>
      <c r="H15" s="4">
        <f>(200000000000000000000)*G15*D15*C15</f>
        <v>0</v>
      </c>
      <c r="I15" s="1">
        <f t="shared" si="0"/>
        <v>2E+20</v>
      </c>
      <c r="J15" s="12">
        <f t="shared" si="1"/>
        <v>0</v>
      </c>
      <c r="K15" s="1">
        <f t="shared" si="2"/>
        <v>0</v>
      </c>
      <c r="L15" s="1">
        <f t="shared" si="3"/>
        <v>0</v>
      </c>
    </row>
    <row r="16" spans="1:12">
      <c r="A16" s="9">
        <v>1E-4</v>
      </c>
      <c r="B16" s="7">
        <v>250</v>
      </c>
      <c r="C16" s="7">
        <v>0</v>
      </c>
      <c r="D16" s="7">
        <v>1</v>
      </c>
      <c r="E16" s="5">
        <v>4.0550692711200002E-8</v>
      </c>
      <c r="F16" s="7">
        <v>0</v>
      </c>
      <c r="G16" s="5">
        <v>7.7120254000000003E-10</v>
      </c>
      <c r="H16" s="4">
        <f t="shared" si="4"/>
        <v>0</v>
      </c>
      <c r="I16" s="1">
        <f t="shared" si="0"/>
        <v>2E+20</v>
      </c>
      <c r="J16" s="12">
        <f t="shared" si="1"/>
        <v>0</v>
      </c>
      <c r="K16" s="1">
        <f t="shared" si="2"/>
        <v>0</v>
      </c>
      <c r="L16" s="1">
        <f t="shared" si="3"/>
        <v>0</v>
      </c>
    </row>
    <row r="18" spans="5:7">
      <c r="E18" s="13"/>
      <c r="F18" s="13"/>
      <c r="G18" s="13"/>
    </row>
    <row r="19" spans="5:7">
      <c r="E19" s="13"/>
      <c r="F19" s="14"/>
      <c r="G19" s="13"/>
    </row>
    <row r="20" spans="5:7">
      <c r="E20" s="13"/>
      <c r="F20" s="15"/>
      <c r="G20" s="13"/>
    </row>
    <row r="21" spans="5:7">
      <c r="E21" s="13"/>
      <c r="F21" s="16"/>
      <c r="G21" s="13"/>
    </row>
    <row r="22" spans="5:7">
      <c r="E22" s="13"/>
      <c r="F22" s="16"/>
      <c r="G22" s="13"/>
    </row>
    <row r="23" spans="5:7">
      <c r="E23" s="13"/>
      <c r="F23" s="16"/>
      <c r="G23" s="13"/>
    </row>
    <row r="24" spans="5:7">
      <c r="E24" s="13"/>
      <c r="F24" s="16"/>
      <c r="G24" s="13"/>
    </row>
    <row r="25" spans="5:7">
      <c r="E25" s="13"/>
      <c r="F25" s="16"/>
      <c r="G25" s="13"/>
    </row>
    <row r="26" spans="5:7">
      <c r="E26" s="13"/>
      <c r="F26" s="16"/>
      <c r="G2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2018-04-15T07:23:50Z</dcterms:created>
  <dcterms:modified xsi:type="dcterms:W3CDTF">2018-04-15T21:48:18Z</dcterms:modified>
</cp:coreProperties>
</file>