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0AF2D916-2714-4DAB-82DA-4D114F80A74C}" xr6:coauthVersionLast="47" xr6:coauthVersionMax="47" xr10:uidLastSave="{00000000-0000-0000-0000-000000000000}"/>
  <bookViews>
    <workbookView xWindow="-108" yWindow="-108" windowWidth="23256" windowHeight="12456" activeTab="1" xr2:uid="{00000000-000D-0000-FFFF-FFFF00000000}"/>
  </bookViews>
  <sheets>
    <sheet name="DATASET" sheetId="5" r:id="rId1"/>
    <sheet name="QUESTION-PAPER" sheetId="9" r:id="rId2"/>
    <sheet name="EASY" sheetId="10" r:id="rId3"/>
    <sheet name="MEDIUM" sheetId="11" r:id="rId4"/>
    <sheet name="HARD" sheetId="12" r:id="rId5"/>
  </sheets>
  <definedNames>
    <definedName name="_xlnm._FilterDatabase" localSheetId="0" hidden="1">DATASET!$A$1:$M$224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0" l="1"/>
  <c r="B29" i="10"/>
  <c r="B27" i="10"/>
  <c r="B26" i="10"/>
  <c r="J21" i="10"/>
  <c r="I13" i="10"/>
  <c r="B15" i="11"/>
  <c r="F15" i="11"/>
  <c r="I77" i="12"/>
  <c r="I76" i="12"/>
  <c r="I75" i="12"/>
  <c r="I74" i="12"/>
  <c r="I73" i="12"/>
  <c r="I72" i="12"/>
  <c r="F80" i="12"/>
  <c r="E80" i="12"/>
  <c r="I20" i="12"/>
  <c r="I21" i="12"/>
  <c r="I22" i="12"/>
  <c r="I23" i="12"/>
  <c r="I24" i="12"/>
  <c r="I25" i="12"/>
  <c r="I26" i="12"/>
  <c r="I27" i="12"/>
  <c r="I28" i="12"/>
  <c r="I29" i="12"/>
  <c r="I30" i="12"/>
  <c r="I31" i="12"/>
  <c r="I32" i="12"/>
  <c r="I33" i="12"/>
  <c r="I19" i="12"/>
  <c r="F20" i="12"/>
  <c r="F21" i="12"/>
  <c r="F22" i="12"/>
  <c r="F23" i="12"/>
  <c r="F24" i="12"/>
  <c r="F25" i="12"/>
  <c r="F26" i="12"/>
  <c r="F27" i="12"/>
  <c r="F28" i="12"/>
  <c r="F29" i="12"/>
  <c r="F30" i="12"/>
  <c r="F31" i="12"/>
  <c r="F32" i="12"/>
  <c r="F33" i="12"/>
  <c r="F19" i="12"/>
  <c r="E33" i="12"/>
  <c r="E19" i="12"/>
  <c r="E20" i="12"/>
  <c r="E21" i="12"/>
  <c r="E22" i="12"/>
  <c r="E23" i="12"/>
  <c r="E24" i="12"/>
  <c r="E25" i="12"/>
  <c r="E26" i="12"/>
  <c r="E27" i="12"/>
  <c r="E28" i="12"/>
  <c r="E29" i="12"/>
  <c r="E30" i="12"/>
  <c r="E31" i="12"/>
  <c r="E32" i="12"/>
  <c r="E51" i="12"/>
  <c r="F51" i="12"/>
  <c r="G51" i="12"/>
  <c r="H51" i="12"/>
  <c r="E52" i="12"/>
  <c r="F52" i="12"/>
  <c r="G52" i="12"/>
  <c r="H52" i="12"/>
  <c r="E53" i="12"/>
  <c r="F53" i="12"/>
  <c r="G53" i="12"/>
  <c r="H53" i="12"/>
  <c r="E54" i="12"/>
  <c r="F54" i="12"/>
  <c r="G54" i="12"/>
  <c r="H54" i="12"/>
  <c r="E55" i="12"/>
  <c r="F55" i="12"/>
  <c r="G55" i="12"/>
  <c r="H55" i="12"/>
  <c r="E56" i="12"/>
  <c r="F56" i="12"/>
  <c r="G56" i="12"/>
  <c r="H56" i="12"/>
  <c r="E57" i="12"/>
  <c r="F57" i="12"/>
  <c r="G57" i="12"/>
  <c r="H57" i="12"/>
  <c r="E58" i="12"/>
  <c r="F58" i="12"/>
  <c r="G58" i="12"/>
  <c r="H58" i="12"/>
  <c r="E59" i="12"/>
  <c r="F59" i="12"/>
  <c r="G59" i="12"/>
  <c r="H59" i="12"/>
  <c r="E60" i="12"/>
  <c r="F60" i="12"/>
  <c r="G60" i="12"/>
  <c r="H60" i="12"/>
  <c r="E61" i="12"/>
  <c r="F61" i="12"/>
  <c r="G61" i="12"/>
  <c r="H61" i="12"/>
  <c r="E62" i="12"/>
  <c r="F62" i="12"/>
  <c r="G62" i="12"/>
  <c r="H62" i="12"/>
  <c r="E63" i="12"/>
  <c r="F63" i="12"/>
  <c r="G63" i="12"/>
  <c r="H63" i="12"/>
  <c r="E64" i="12"/>
  <c r="F64" i="12"/>
  <c r="G64" i="12"/>
  <c r="H64" i="12"/>
  <c r="E65" i="12"/>
  <c r="F65" i="12"/>
  <c r="G65" i="12"/>
  <c r="H65" i="12"/>
  <c r="E66" i="12"/>
  <c r="F66" i="12"/>
  <c r="G66" i="12"/>
  <c r="H66" i="12"/>
  <c r="E67" i="12"/>
  <c r="F67" i="12"/>
  <c r="G67" i="12"/>
  <c r="H67" i="12"/>
  <c r="H40" i="12"/>
  <c r="H41" i="12"/>
  <c r="H42" i="12"/>
  <c r="H43" i="12"/>
  <c r="H44" i="12"/>
  <c r="H45" i="12"/>
  <c r="H46" i="12"/>
  <c r="H47" i="12"/>
  <c r="H48" i="12"/>
  <c r="H49" i="12"/>
  <c r="H50" i="12"/>
  <c r="H39" i="12"/>
  <c r="G40" i="12"/>
  <c r="G41" i="12"/>
  <c r="G42" i="12"/>
  <c r="G43" i="12"/>
  <c r="G44" i="12"/>
  <c r="G45" i="12"/>
  <c r="G46" i="12"/>
  <c r="G47" i="12"/>
  <c r="G48" i="12"/>
  <c r="G49" i="12"/>
  <c r="G50" i="12"/>
  <c r="G39" i="12"/>
  <c r="F41" i="12"/>
  <c r="F42" i="12"/>
  <c r="F43" i="12"/>
  <c r="F44" i="12"/>
  <c r="F45" i="12"/>
  <c r="F46" i="12"/>
  <c r="F47" i="12"/>
  <c r="F48" i="12"/>
  <c r="F49" i="12"/>
  <c r="F50" i="12"/>
  <c r="F40" i="12"/>
  <c r="F39" i="12"/>
  <c r="E40" i="12"/>
  <c r="E41" i="12"/>
  <c r="E42" i="12"/>
  <c r="E43" i="12"/>
  <c r="E44" i="12"/>
  <c r="E45" i="12"/>
  <c r="E46" i="12"/>
  <c r="E47" i="12"/>
  <c r="E48" i="12"/>
  <c r="E49" i="12"/>
  <c r="E50" i="12"/>
  <c r="E39" i="12"/>
  <c r="Q10" i="12"/>
  <c r="F11" i="12"/>
  <c r="G7" i="12"/>
  <c r="G6" i="12"/>
  <c r="G40" i="11"/>
  <c r="D28" i="11"/>
  <c r="D29" i="11"/>
  <c r="D30" i="11"/>
  <c r="D31" i="11"/>
  <c r="D32" i="11"/>
  <c r="D33" i="11"/>
  <c r="D34" i="11"/>
  <c r="D35" i="11"/>
  <c r="D36" i="11"/>
  <c r="D27" i="11"/>
  <c r="F24" i="11"/>
  <c r="F23" i="11"/>
  <c r="H6" i="11"/>
  <c r="H8" i="11"/>
  <c r="H7" i="11"/>
  <c r="B5" i="11"/>
  <c r="B9" i="10"/>
  <c r="C5" i="10"/>
  <c r="B5" i="10"/>
  <c r="J35" i="12" l="1"/>
</calcChain>
</file>

<file path=xl/sharedStrings.xml><?xml version="1.0" encoding="utf-8"?>
<sst xmlns="http://schemas.openxmlformats.org/spreadsheetml/2006/main" count="1986" uniqueCount="294">
  <si>
    <t>Athlete Name</t>
  </si>
  <si>
    <t>Country</t>
  </si>
  <si>
    <t>Sport</t>
  </si>
  <si>
    <t>Event</t>
  </si>
  <si>
    <t>Year</t>
  </si>
  <si>
    <t>Medal</t>
  </si>
  <si>
    <t>Gender</t>
  </si>
  <si>
    <t>Age</t>
  </si>
  <si>
    <t>Height (cm)</t>
  </si>
  <si>
    <t>Weight (kg)</t>
  </si>
  <si>
    <t>World Record</t>
  </si>
  <si>
    <t>Olympic Record</t>
  </si>
  <si>
    <t>Michael Phelps</t>
  </si>
  <si>
    <t>USA</t>
  </si>
  <si>
    <t>Swimming</t>
  </si>
  <si>
    <t>100m Butterfly</t>
  </si>
  <si>
    <t>Gold</t>
  </si>
  <si>
    <t>Male</t>
  </si>
  <si>
    <t>Yes</t>
  </si>
  <si>
    <t>Usain Bolt</t>
  </si>
  <si>
    <t>Jamaica</t>
  </si>
  <si>
    <t>Athletics</t>
  </si>
  <si>
    <t>100m Sprint</t>
  </si>
  <si>
    <t>No</t>
  </si>
  <si>
    <t>Simone Biles</t>
  </si>
  <si>
    <t>Gymnastics</t>
  </si>
  <si>
    <t>Vault</t>
  </si>
  <si>
    <t>Female</t>
  </si>
  <si>
    <t>Yelena Isinbayeva</t>
  </si>
  <si>
    <t>Russia</t>
  </si>
  <si>
    <t>Pole Vault</t>
  </si>
  <si>
    <t>Nadia Comăneci</t>
  </si>
  <si>
    <t>Romania</t>
  </si>
  <si>
    <t>Uneven Bars</t>
  </si>
  <si>
    <t>Katie Ledecky</t>
  </si>
  <si>
    <t>800m Freestyle</t>
  </si>
  <si>
    <t>Allyson Felix</t>
  </si>
  <si>
    <t>200m Sprint</t>
  </si>
  <si>
    <t>Kohei Uchimura</t>
  </si>
  <si>
    <t>Japan</t>
  </si>
  <si>
    <t>All-Around</t>
  </si>
  <si>
    <t>Eliud Kipchoge</t>
  </si>
  <si>
    <t>Kenya</t>
  </si>
  <si>
    <t>Marathon</t>
  </si>
  <si>
    <t>Ireen Wüst</t>
  </si>
  <si>
    <t>Netherlands</t>
  </si>
  <si>
    <t>Speed Skating</t>
  </si>
  <si>
    <t>1500m</t>
  </si>
  <si>
    <t>silver</t>
  </si>
  <si>
    <t>Q1</t>
  </si>
  <si>
    <t>Q2</t>
  </si>
  <si>
    <t>Q3</t>
  </si>
  <si>
    <t>Q4</t>
  </si>
  <si>
    <t>Q5</t>
  </si>
  <si>
    <t>Q6</t>
  </si>
  <si>
    <t>Michael Schumacher</t>
  </si>
  <si>
    <t>Steve Young</t>
  </si>
  <si>
    <t>Larry Fitzgerald</t>
  </si>
  <si>
    <t>Andretti Mario</t>
  </si>
  <si>
    <t>Roger Clemens</t>
  </si>
  <si>
    <t>Carl Lewis</t>
  </si>
  <si>
    <t>Cristiano Ronaldo</t>
  </si>
  <si>
    <t>Serena Williams</t>
  </si>
  <si>
    <t>Ronda Rousey</t>
  </si>
  <si>
    <t>Venus Williams</t>
  </si>
  <si>
    <t>Mia Hamm</t>
  </si>
  <si>
    <t>Tony Hawk</t>
  </si>
  <si>
    <t>Naomi Osaka</t>
  </si>
  <si>
    <t>Dwyane Wade</t>
  </si>
  <si>
    <t>Danica Patrick</t>
  </si>
  <si>
    <t>Alex Morgan</t>
  </si>
  <si>
    <t>Mark Spitz</t>
  </si>
  <si>
    <t>Elina Svitolina</t>
  </si>
  <si>
    <t>Kevin Durant</t>
  </si>
  <si>
    <t>Paul Pogba</t>
  </si>
  <si>
    <t>Lewis Hamilton</t>
  </si>
  <si>
    <t>Steph Curry</t>
  </si>
  <si>
    <t>Steve Nash</t>
  </si>
  <si>
    <t>Sydney McLaughlin</t>
  </si>
  <si>
    <t>Kylian Mbappé</t>
  </si>
  <si>
    <t>Novak Djokovic</t>
  </si>
  <si>
    <t>Lionel Messi</t>
  </si>
  <si>
    <t>Jerry Rice</t>
  </si>
  <si>
    <t>Ted Williams</t>
  </si>
  <si>
    <t>Buster Posey</t>
  </si>
  <si>
    <t>Charles Barkley</t>
  </si>
  <si>
    <t>Andre Ward</t>
  </si>
  <si>
    <t>Anthony Joshua</t>
  </si>
  <si>
    <t>Giannis Antetokounmpo</t>
  </si>
  <si>
    <t>Patrick Ewing</t>
  </si>
  <si>
    <t>Michael Johnson</t>
  </si>
  <si>
    <t>Rickie Fowler</t>
  </si>
  <si>
    <t>Becky Lynch</t>
  </si>
  <si>
    <t>Jeremy Lin</t>
  </si>
  <si>
    <t>Marta Vieira da Silva</t>
  </si>
  <si>
    <t>Richard Sherman</t>
  </si>
  <si>
    <t>Dan Marino</t>
  </si>
  <si>
    <t>David Beckham</t>
  </si>
  <si>
    <t>Tracy McGrady</t>
  </si>
  <si>
    <t>Steve Kerr</t>
  </si>
  <si>
    <t>Anna Kournikova</t>
  </si>
  <si>
    <t>Kobe Bryant</t>
  </si>
  <si>
    <t>Rafael Nadal</t>
  </si>
  <si>
    <t>Max Verstappen</t>
  </si>
  <si>
    <t>Greg Norman</t>
  </si>
  <si>
    <t>Manny Pacquiao</t>
  </si>
  <si>
    <t>LeBron James</t>
  </si>
  <si>
    <t>Chris Paul</t>
  </si>
  <si>
    <t>Carlos Alcaraz</t>
  </si>
  <si>
    <t>Judy Murray</t>
  </si>
  <si>
    <t>Red Grange</t>
  </si>
  <si>
    <t>Jim Brown</t>
  </si>
  <si>
    <t>Lindsey Vonn</t>
  </si>
  <si>
    <t>Saina Nehwal</t>
  </si>
  <si>
    <t>Khabib Nurmagomedov</t>
  </si>
  <si>
    <t>Kimi Räikkönen</t>
  </si>
  <si>
    <t>Shaquille O'Neal</t>
  </si>
  <si>
    <t>Tony Parker</t>
  </si>
  <si>
    <t>Dirk Nowitzki</t>
  </si>
  <si>
    <t>Chris Evert</t>
  </si>
  <si>
    <t>Kevin Garnett</t>
  </si>
  <si>
    <t>Maria Sharapova</t>
  </si>
  <si>
    <t>Dale Earnhardt Jr.</t>
  </si>
  <si>
    <t>Zlatan Ibrahimović</t>
  </si>
  <si>
    <t>Tim Duncan</t>
  </si>
  <si>
    <t>Canelo Álvarez</t>
  </si>
  <si>
    <t>Ben Stokes</t>
  </si>
  <si>
    <t>Andre Agassi</t>
  </si>
  <si>
    <t>Andy Murray</t>
  </si>
  <si>
    <t>Paul Gascoigne</t>
  </si>
  <si>
    <t>Gary Player</t>
  </si>
  <si>
    <t>Ashleigh Barty</t>
  </si>
  <si>
    <t>Muhammad Ali</t>
  </si>
  <si>
    <t>Dennis Rodman</t>
  </si>
  <si>
    <t>Ivan Lendl</t>
  </si>
  <si>
    <t>Eric Cantona</t>
  </si>
  <si>
    <t>Lou Gehrig</t>
  </si>
  <si>
    <t>Barry Bonds</t>
  </si>
  <si>
    <t>Lance Armstrong</t>
  </si>
  <si>
    <t>Edson Arantes do Nascimento (Pele)</t>
  </si>
  <si>
    <t>Cindy Crawford</t>
  </si>
  <si>
    <t>Larry Bird</t>
  </si>
  <si>
    <t>Ricky Martin</t>
  </si>
  <si>
    <t>Simone Manuel</t>
  </si>
  <si>
    <t>Patrick Mahomes</t>
  </si>
  <si>
    <t>Eli Manning</t>
  </si>
  <si>
    <t>Bo Jackson</t>
  </si>
  <si>
    <t>Jack Nicklaus</t>
  </si>
  <si>
    <t>Gary Neville</t>
  </si>
  <si>
    <t>John Elway</t>
  </si>
  <si>
    <t>Ryan Giggs</t>
  </si>
  <si>
    <t>Nadia Comaneci</t>
  </si>
  <si>
    <t>Ryan Lochte</t>
  </si>
  <si>
    <t>Deion Sanders</t>
  </si>
  <si>
    <t>Tim Howard</t>
  </si>
  <si>
    <t>Dwight Howard</t>
  </si>
  <si>
    <t>Maradona Diego</t>
  </si>
  <si>
    <t>Jordan Spieth</t>
  </si>
  <si>
    <t>Bill Russell</t>
  </si>
  <si>
    <t>Klay Thompson</t>
  </si>
  <si>
    <t>Sloane Stephens</t>
  </si>
  <si>
    <t>Luis Suárez</t>
  </si>
  <si>
    <t>Christine Sinclair</t>
  </si>
  <si>
    <t>Jason Tatum</t>
  </si>
  <si>
    <t>Iga Świątek</t>
  </si>
  <si>
    <t>Kevin Love</t>
  </si>
  <si>
    <t>Allen Iverson</t>
  </si>
  <si>
    <t>Carli Lloyd</t>
  </si>
  <si>
    <t>Mark McGwire</t>
  </si>
  <si>
    <t>Randy Moss</t>
  </si>
  <si>
    <t>Jackie Robinson</t>
  </si>
  <si>
    <t>Dale Earnhardt</t>
  </si>
  <si>
    <t>Gabrielle Reece</t>
  </si>
  <si>
    <t>Maria Kirilenko</t>
  </si>
  <si>
    <t>Kelsey Plum</t>
  </si>
  <si>
    <t>Boris Becker</t>
  </si>
  <si>
    <t>Ben Simmons</t>
  </si>
  <si>
    <t>Patrick Kane</t>
  </si>
  <si>
    <t>Allison Felix</t>
  </si>
  <si>
    <t>Emily Seebohm</t>
  </si>
  <si>
    <t>Jonathan Toews</t>
  </si>
  <si>
    <t>Ricky Stenhouse Jr.</t>
  </si>
  <si>
    <t>Carmelo Anthony</t>
  </si>
  <si>
    <t>Hunter Pence</t>
  </si>
  <si>
    <t>Christian Pulisic</t>
  </si>
  <si>
    <t>John Cena</t>
  </si>
  <si>
    <t>Daniel Ricciardo</t>
  </si>
  <si>
    <t>Fernando Alonso</t>
  </si>
  <si>
    <t>Bebe Rexha</t>
  </si>
  <si>
    <t>Tim Tebow</t>
  </si>
  <si>
    <t>Scottie Pippen</t>
  </si>
  <si>
    <t>Terrell Owens</t>
  </si>
  <si>
    <t>Roger Federer</t>
  </si>
  <si>
    <t>David Ortiz</t>
  </si>
  <si>
    <t>Karl-Anthony Towns</t>
  </si>
  <si>
    <t>James Harden</t>
  </si>
  <si>
    <t>Sue Bird</t>
  </si>
  <si>
    <t>Aroldis Chapman</t>
  </si>
  <si>
    <t>Megan Rapinoe</t>
  </si>
  <si>
    <t>Alex Rodriguez</t>
  </si>
  <si>
    <t>Marat Safin</t>
  </si>
  <si>
    <t>Tiger Woods</t>
  </si>
  <si>
    <t>Mookie Betts</t>
  </si>
  <si>
    <t>George St-Pierre</t>
  </si>
  <si>
    <t>Jimmie Johnson</t>
  </si>
  <si>
    <t>Rob Gronkowski</t>
  </si>
  <si>
    <t>Sachin Tendulkar</t>
  </si>
  <si>
    <t>Kevin De Bruyne</t>
  </si>
  <si>
    <t>Chanda Rubin</t>
  </si>
  <si>
    <t>Rudy Gobert</t>
  </si>
  <si>
    <t>J.R. Smith</t>
  </si>
  <si>
    <t>Marcus Rashford</t>
  </si>
  <si>
    <t>Dustin Johnson</t>
  </si>
  <si>
    <t>Student should use different sheet for answering each topic for eg-Easy questions can be answered in one sheet &amp; then Medium questions can be answered in another one, don't forget to name that sheet too.</t>
  </si>
  <si>
    <t>Student should provide all the solution sheet in sequence.</t>
  </si>
  <si>
    <t>Student should provide answer number above the solution. For eg- Easy- Answer 1</t>
  </si>
  <si>
    <t>ROW NO.</t>
  </si>
  <si>
    <t xml:space="preserve"> As part of the International Olympic Committee (IOC), check if Michael Phelps won a medal this year. If yes, determine whether he falls into the age group "Under 25" or "Over 25."</t>
  </si>
  <si>
    <t xml:space="preserve"> Romania's media wants to know if their athlete, Nadia Comăneci, set a world record. Can you provide this information?</t>
  </si>
  <si>
    <t xml:space="preserve"> As the management head, identify how many athletes from the USA won medals and specify which medal Allyson Felix won in 2016.</t>
  </si>
  <si>
    <t xml:space="preserve"> You need to plan a diet for Ireen Wüst. Could you find out her weight?</t>
  </si>
  <si>
    <t>Usain Bolt, who is from Jamaica, competes in which sport? Does he hold any records in that sport?</t>
  </si>
  <si>
    <t>INSTRUCTIONS:-</t>
  </si>
  <si>
    <t>EASY</t>
  </si>
  <si>
    <t>MEDIUM</t>
  </si>
  <si>
    <t>HARD</t>
  </si>
  <si>
    <t>ANS-1</t>
  </si>
  <si>
    <t xml:space="preserve"> As part of the International Olympic Committee (IOC), check if Michael Phelps won a medal or not. If yes, determine whether he falls into the age group "Under 25" or "Over 25."</t>
  </si>
  <si>
    <t>Michael Phelps won a silver medal this yearand he falls into the age group of under 25.</t>
  </si>
  <si>
    <t>Ans-2</t>
  </si>
  <si>
    <t xml:space="preserve"> Nadia Comăneci doesn't set a world record</t>
  </si>
  <si>
    <t>Ans-3</t>
  </si>
  <si>
    <t>Allyson Felix won Gold medal in 2016 and there are 89 athletes from USA who won medals.</t>
  </si>
  <si>
    <t>Ans-4</t>
  </si>
  <si>
    <t xml:space="preserve"> Raman need to create a graph showing the age distribution of athletes. Could you help him to find out Yelena Isinbayeva’s age?</t>
  </si>
  <si>
    <t>The age of Yelena Isinbayeva is 22.</t>
  </si>
  <si>
    <t xml:space="preserve"> Yelena Isinbayeva </t>
  </si>
  <si>
    <t>Ans-5</t>
  </si>
  <si>
    <t>Ans-6</t>
  </si>
  <si>
    <t>Larry Fitzgerald is a renowned athlete known for his achievements in professional sports. Imagine you are a sports journalist tasked with writing an article about him. To make your article informative and engaging, you need to gather specific information about Fitzgerald's background and accomplishments.Determine which country Larry Fitzgerald represents, identify the sport he plays and research whether he has set any notable records in his sport.</t>
  </si>
  <si>
    <t>The country he represents=INDEX(DATASET!A1:M224,14,3)</t>
  </si>
  <si>
    <t>the sport he plays =INDEX(DATASET!A1:M224,14,4)</t>
  </si>
  <si>
    <t>yes, he set a notable record.=INDEX(DATASET!A1:M224,14,13)</t>
  </si>
  <si>
    <t>Rohan is a data analyst working for an international sports federation. She has been assigned the task of creating a comprehensive report on the participation levels of different countries in various sports. Her goal is to determine which country participates the most in each sport, and she needs to include detailed statistics in her report.As part of her research, Sarah also needs to identify which sport features the 100m butterfly event.</t>
  </si>
  <si>
    <t>USA=COUNTIF(DATASET!C2:C224,DATASET!C2)</t>
  </si>
  <si>
    <t>JAMAICA=COUNTIF(DATASET!C2:C224,DATASET!C3)</t>
  </si>
  <si>
    <t>RUSSIA=COUNTIF(DATASET!C2:C224,DATASET!C215)</t>
  </si>
  <si>
    <t>ROMANIA=COUNTIF(DATASET!C2:C224,DATASET!C216)</t>
  </si>
  <si>
    <t>JAPAN=COUNTIF(DATASET!C2:C224,DATASET!C219)</t>
  </si>
  <si>
    <t>KENYA=COUNTIF(DATASET!C2:C224,DATASET!C220)</t>
  </si>
  <si>
    <t>NETHERLANDS=COUNTIF(DATASET!C2:C224,DATASET!C220)</t>
  </si>
  <si>
    <t>The sport  swimming features the 100m butterfly event.</t>
  </si>
  <si>
    <t>Raj wants to create a graph on the given dataset. Can you help him determine how many rows and columns are present in the dataset?</t>
  </si>
  <si>
    <t>ROWS=ROWS(DATASET!A1:M224)</t>
  </si>
  <si>
    <t>COLUMNS=COLUMNS(DATASET!A1:M224)</t>
  </si>
  <si>
    <t>You need to categorize the first 10 athletes based on their weight to determine which sports they can participate in. Identify which players weigh more than 65 kg and are eligible to participate.You are a coach at the Olympics, tasked with categorizing the first 10 athletes based on their weight to determine which sports they are eligible for. The athletes can participate in different sports, but one rule stands out: only athletes weighing more than 65 kg are eligible to participate in the  event.</t>
  </si>
  <si>
    <t>You are a coach at the Olympics, tasked with categorizing the first 10 athletes based on their weight to determine which sports they are eligible for. The athletes can participate in different sports, but one rule stands out: only athletes weighing more than 65 kg are eligible to participate in the event.</t>
  </si>
  <si>
    <t>ANS-4</t>
  </si>
  <si>
    <t>ANS-5</t>
  </si>
  <si>
    <t>The age of player of row19=INDEX(DATASET!A1:M224,34,9)</t>
  </si>
  <si>
    <t>In a sports tournament, you are tasked with keeping track of the players. Some players share the same name and country, which makes identifying them tricky. However, each player is assigned a unique row number in the database to differentiate them. You’ve been asked to retrieve the age of the player of row 34</t>
  </si>
  <si>
    <r>
      <t xml:space="preserve">In a sports tournament, you are tasked with keeping track of the players. Some players share the same name and country, which makes identifying them tricky. However, each player is assigned a unique row number in the database to differentiate them. You’ve been asked to retrieve the age of the player of </t>
    </r>
    <r>
      <rPr>
        <b/>
        <sz val="11"/>
        <color theme="1"/>
        <rFont val="Calibri"/>
        <family val="2"/>
        <scheme val="minor"/>
      </rPr>
      <t>row 34</t>
    </r>
  </si>
  <si>
    <t>Steph Curry is an elite gymnast, competing in the international arena. He is listed among the top gymnasts in a data table that includes information about various athletes, the sports they play, and the countries they represent.</t>
  </si>
  <si>
    <t>Steph Curry is an elite gymnast, competing in the international arena. He is listed among the top gymnasts in a data table that includes information about various athletes, the sports they play, and the countries they represent.can you provide all the information</t>
  </si>
  <si>
    <t xml:space="preserve">Steph Curry </t>
  </si>
  <si>
    <t>ROW NO.=MATCH(B34,B1:B223,0)</t>
  </si>
  <si>
    <t>COUNTRY=INDEX(DATASET!A1:M224,34,3)</t>
  </si>
  <si>
    <t>SPORTS=INDEX(DATASET!A1:M224,34,4)</t>
  </si>
  <si>
    <t>You are the management head overseeing the medal distribution for Team USA's athletes. Your task is to create a report detailing how many USA athletes won medals in the 2016 Summer Olympics. In addition, you are required to find out what type of medal Allyson Felix, a legendary track and field athlete, won during those Olympics.</t>
  </si>
  <si>
    <t>ANS-2</t>
  </si>
  <si>
    <t xml:space="preserve"> Total no. of USA athletes won medals in the 2016 Summer Olympics.=COUNTIFS(DATASET!C2:C224,DATASET!C212,DATASET!F2:F224,DATASET!F24)</t>
  </si>
  <si>
    <t>Allyson Felix had won Gold medal.</t>
  </si>
  <si>
    <t xml:space="preserve">Height </t>
  </si>
  <si>
    <t xml:space="preserve">Weight </t>
  </si>
  <si>
    <t>Row no.</t>
  </si>
  <si>
    <t xml:space="preserve"> The Indian Council of Medical Research wants to analyze if there's a relationship between an athlete's height, weight, and age, and whether these factors influence in the game. Can you find all this factors for the first 30 sportsperson.</t>
  </si>
  <si>
    <t>From the last 15 athletes in the dataset, show which player made a world record, which player made an Olympic record, and how many players have made records in both</t>
  </si>
  <si>
    <t>ANS-3</t>
  </si>
  <si>
    <t>SR.NO</t>
  </si>
  <si>
    <t xml:space="preserve">Athlete name </t>
  </si>
  <si>
    <t>olympic record</t>
  </si>
  <si>
    <t>world record</t>
  </si>
  <si>
    <t xml:space="preserve"> Williams</t>
  </si>
  <si>
    <t>rena Williams</t>
  </si>
  <si>
    <t>h.Williams</t>
  </si>
  <si>
    <t>kenal williamson</t>
  </si>
  <si>
    <t>kenal Williams</t>
  </si>
  <si>
    <t>Total records</t>
  </si>
  <si>
    <t>There are 7 players who have made record in both.=COUNTIF(I19:I33,I21)</t>
  </si>
  <si>
    <t>Your task is to determine how many columns  are there between  Country and Age.</t>
  </si>
  <si>
    <t>There are 5 columns between country and age=COLUMNS(DATASET!D1:H12)</t>
  </si>
  <si>
    <t>Your task is to determine how many columns are there between  Country and Age.</t>
  </si>
  <si>
    <t>The weight of lreen wust=VLOOKUP(DATASET!B11,DATASET!B1:K224,10,FALSE)</t>
  </si>
  <si>
    <t>Usain Bolt, who is from Jamaica has hold world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</si>
</sst>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Aptos"/>
      <family val="2"/>
    </font>
    <font>
      <b/>
      <sz val="12"/>
      <color theme="1"/>
      <name val="Calibri"/>
      <family val="2"/>
      <scheme val="minor"/>
    </font>
    <font>
      <sz val="14"/>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3" fillId="0" borderId="0" xfId="0" applyFont="1" applyAlignment="1">
      <alignment horizontal="left" vertical="center" indent="1"/>
    </xf>
    <xf numFmtId="0" fontId="4" fillId="0" borderId="0" xfId="0" applyFont="1"/>
    <xf numFmtId="0" fontId="5" fillId="0" borderId="0" xfId="0" applyFont="1" applyAlignment="1">
      <alignment horizontal="left"/>
    </xf>
    <xf numFmtId="0" fontId="5" fillId="0" borderId="0" xfId="0" applyFont="1"/>
    <xf numFmtId="0" fontId="6" fillId="0" borderId="0" xfId="0" applyFont="1"/>
    <xf numFmtId="0" fontId="3" fillId="2" borderId="0" xfId="0" applyFont="1" applyFill="1" applyAlignment="1">
      <alignment horizontal="left" vertical="center" indent="1"/>
    </xf>
    <xf numFmtId="0" fontId="0" fillId="2" borderId="0" xfId="0" applyFill="1"/>
    <xf numFmtId="0" fontId="0" fillId="0" borderId="0" xfId="0" applyFill="1"/>
    <xf numFmtId="0" fontId="0" fillId="0" borderId="0" xfId="0" applyAlignment="1">
      <alignment wrapText="1"/>
    </xf>
    <xf numFmtId="0" fontId="0" fillId="0" borderId="0" xfId="0" applyAlignment="1">
      <alignment horizontal="center" vertical="center"/>
    </xf>
    <xf numFmtId="0" fontId="0" fillId="2" borderId="0" xfId="0" applyFill="1" applyAlignment="1">
      <alignment horizont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1AA79-F4B5-4DB6-BE55-4936B199D54F}">
  <dimension ref="A1:O224"/>
  <sheetViews>
    <sheetView workbookViewId="0">
      <selection activeCell="O8" sqref="O8"/>
    </sheetView>
  </sheetViews>
  <sheetFormatPr defaultRowHeight="14.4" x14ac:dyDescent="0.3"/>
  <cols>
    <col min="2" max="2" width="29.5546875" style="3" bestFit="1" customWidth="1"/>
    <col min="3" max="3" width="10.33203125" style="3" bestFit="1" customWidth="1"/>
    <col min="4" max="4" width="11.6640625" style="3" bestFit="1" customWidth="1"/>
    <col min="5" max="5" width="12.88671875" style="3" bestFit="1" customWidth="1"/>
    <col min="6" max="6" width="4.77734375" style="3" bestFit="1" customWidth="1"/>
    <col min="7" max="7" width="5.88671875" style="3" bestFit="1" customWidth="1"/>
    <col min="8" max="8" width="6.77734375" style="3" bestFit="1" customWidth="1"/>
    <col min="9" max="9" width="3.88671875" style="3" bestFit="1" customWidth="1"/>
    <col min="10" max="10" width="6.109375" style="3" bestFit="1" customWidth="1"/>
    <col min="11" max="11" width="10.109375" style="3" bestFit="1" customWidth="1"/>
    <col min="12" max="12" width="6.44140625" style="3" bestFit="1" customWidth="1"/>
    <col min="13" max="13" width="7.44140625" style="3" bestFit="1" customWidth="1"/>
  </cols>
  <sheetData>
    <row r="1" spans="1:14" ht="43.2" x14ac:dyDescent="0.3">
      <c r="A1" t="s">
        <v>216</v>
      </c>
      <c r="B1" s="1" t="s">
        <v>0</v>
      </c>
      <c r="C1" s="1" t="s">
        <v>1</v>
      </c>
      <c r="D1" s="1" t="s">
        <v>2</v>
      </c>
      <c r="E1" s="1" t="s">
        <v>3</v>
      </c>
      <c r="F1" s="1" t="s">
        <v>4</v>
      </c>
      <c r="G1" s="1" t="s">
        <v>5</v>
      </c>
      <c r="H1" s="1" t="s">
        <v>6</v>
      </c>
      <c r="I1" s="1" t="s">
        <v>7</v>
      </c>
      <c r="J1" s="1" t="s">
        <v>8</v>
      </c>
      <c r="K1" s="1" t="s">
        <v>9</v>
      </c>
      <c r="L1" s="1" t="s">
        <v>10</v>
      </c>
      <c r="M1" s="1" t="s">
        <v>11</v>
      </c>
      <c r="N1" s="1"/>
    </row>
    <row r="2" spans="1:14" ht="28.8" x14ac:dyDescent="0.3">
      <c r="A2">
        <v>1</v>
      </c>
      <c r="B2" s="2" t="s">
        <v>12</v>
      </c>
      <c r="C2" s="2" t="s">
        <v>13</v>
      </c>
      <c r="D2" s="2" t="s">
        <v>14</v>
      </c>
      <c r="E2" s="2" t="s">
        <v>15</v>
      </c>
      <c r="F2" s="2">
        <v>2024</v>
      </c>
      <c r="G2" s="2" t="s">
        <v>48</v>
      </c>
      <c r="H2" s="2" t="s">
        <v>17</v>
      </c>
      <c r="I2" s="2">
        <v>23</v>
      </c>
      <c r="J2" s="2">
        <v>193</v>
      </c>
      <c r="K2" s="2">
        <v>88</v>
      </c>
      <c r="L2" s="2" t="s">
        <v>18</v>
      </c>
      <c r="M2" s="2" t="s">
        <v>18</v>
      </c>
    </row>
    <row r="3" spans="1:14" ht="21" customHeight="1" x14ac:dyDescent="0.3">
      <c r="A3">
        <v>2</v>
      </c>
      <c r="B3" s="2" t="s">
        <v>19</v>
      </c>
      <c r="C3" s="2" t="s">
        <v>20</v>
      </c>
      <c r="D3" s="2" t="s">
        <v>21</v>
      </c>
      <c r="E3" s="2" t="s">
        <v>22</v>
      </c>
      <c r="F3" s="2">
        <v>2012</v>
      </c>
      <c r="G3" s="2" t="s">
        <v>16</v>
      </c>
      <c r="H3" s="2" t="s">
        <v>17</v>
      </c>
      <c r="I3" s="2">
        <v>25</v>
      </c>
      <c r="J3" s="2">
        <v>195</v>
      </c>
      <c r="K3" s="2">
        <v>94</v>
      </c>
      <c r="L3" s="2" t="s">
        <v>18</v>
      </c>
      <c r="M3" s="2" t="s">
        <v>23</v>
      </c>
    </row>
    <row r="4" spans="1:14" ht="28.8" x14ac:dyDescent="0.3">
      <c r="A4">
        <v>3</v>
      </c>
      <c r="B4" s="2" t="s">
        <v>24</v>
      </c>
      <c r="C4" s="2" t="s">
        <v>13</v>
      </c>
      <c r="D4" s="2" t="s">
        <v>25</v>
      </c>
      <c r="E4" s="2" t="s">
        <v>26</v>
      </c>
      <c r="F4" s="2">
        <v>2016</v>
      </c>
      <c r="G4" s="2" t="s">
        <v>48</v>
      </c>
      <c r="H4" s="2" t="s">
        <v>27</v>
      </c>
      <c r="I4" s="2">
        <v>19</v>
      </c>
      <c r="J4" s="2">
        <v>142</v>
      </c>
      <c r="K4" s="2">
        <v>47</v>
      </c>
      <c r="L4" s="2" t="s">
        <v>23</v>
      </c>
      <c r="M4" s="2" t="s">
        <v>18</v>
      </c>
    </row>
    <row r="5" spans="1:14" ht="13.8" customHeight="1" x14ac:dyDescent="0.3">
      <c r="A5">
        <v>4</v>
      </c>
      <c r="B5" s="2" t="s">
        <v>28</v>
      </c>
      <c r="C5" s="2" t="s">
        <v>29</v>
      </c>
      <c r="D5" s="2" t="s">
        <v>21</v>
      </c>
      <c r="E5" s="2" t="s">
        <v>30</v>
      </c>
      <c r="F5" s="2">
        <v>2004</v>
      </c>
      <c r="G5" s="2" t="s">
        <v>48</v>
      </c>
      <c r="H5" s="2" t="s">
        <v>27</v>
      </c>
      <c r="I5" s="2">
        <v>22</v>
      </c>
      <c r="J5" s="2">
        <v>174</v>
      </c>
      <c r="K5" s="2">
        <v>65</v>
      </c>
      <c r="L5" s="2" t="s">
        <v>18</v>
      </c>
      <c r="M5" s="2" t="s">
        <v>18</v>
      </c>
    </row>
    <row r="6" spans="1:14" ht="28.8" x14ac:dyDescent="0.3">
      <c r="A6">
        <v>5</v>
      </c>
      <c r="B6" s="2" t="s">
        <v>31</v>
      </c>
      <c r="C6" s="2" t="s">
        <v>32</v>
      </c>
      <c r="D6" s="2" t="s">
        <v>25</v>
      </c>
      <c r="E6" s="2" t="s">
        <v>33</v>
      </c>
      <c r="F6" s="2">
        <v>1976</v>
      </c>
      <c r="G6" s="2" t="s">
        <v>16</v>
      </c>
      <c r="H6" s="2" t="s">
        <v>27</v>
      </c>
      <c r="I6" s="2">
        <v>14</v>
      </c>
      <c r="J6" s="2">
        <v>153</v>
      </c>
      <c r="K6" s="2">
        <v>45</v>
      </c>
      <c r="L6" s="2" t="s">
        <v>23</v>
      </c>
      <c r="M6" s="2" t="s">
        <v>18</v>
      </c>
    </row>
    <row r="7" spans="1:14" ht="28.8" x14ac:dyDescent="0.3">
      <c r="A7">
        <v>6</v>
      </c>
      <c r="B7" s="2" t="s">
        <v>34</v>
      </c>
      <c r="C7" s="2" t="s">
        <v>13</v>
      </c>
      <c r="D7" s="2" t="s">
        <v>14</v>
      </c>
      <c r="E7" s="2" t="s">
        <v>35</v>
      </c>
      <c r="F7" s="2">
        <v>2020</v>
      </c>
      <c r="G7" s="2" t="s">
        <v>16</v>
      </c>
      <c r="H7" s="2" t="s">
        <v>27</v>
      </c>
      <c r="I7" s="2">
        <v>23</v>
      </c>
      <c r="J7" s="2">
        <v>183</v>
      </c>
      <c r="K7" s="2">
        <v>70</v>
      </c>
      <c r="L7" s="2" t="s">
        <v>18</v>
      </c>
      <c r="M7" s="2" t="s">
        <v>18</v>
      </c>
    </row>
    <row r="8" spans="1:14" ht="28.8" x14ac:dyDescent="0.3">
      <c r="A8">
        <v>7</v>
      </c>
      <c r="B8" s="2" t="s">
        <v>36</v>
      </c>
      <c r="C8" s="2" t="s">
        <v>13</v>
      </c>
      <c r="D8" s="2" t="s">
        <v>21</v>
      </c>
      <c r="E8" s="2" t="s">
        <v>37</v>
      </c>
      <c r="F8" s="2">
        <v>2016</v>
      </c>
      <c r="G8" s="2" t="s">
        <v>16</v>
      </c>
      <c r="H8" s="2" t="s">
        <v>27</v>
      </c>
      <c r="I8" s="2">
        <v>30</v>
      </c>
      <c r="J8" s="2">
        <v>168</v>
      </c>
      <c r="K8" s="2">
        <v>55</v>
      </c>
      <c r="L8" s="2" t="s">
        <v>23</v>
      </c>
      <c r="M8" s="2" t="s">
        <v>23</v>
      </c>
    </row>
    <row r="9" spans="1:14" x14ac:dyDescent="0.3">
      <c r="A9">
        <v>8</v>
      </c>
      <c r="B9" s="2" t="s">
        <v>38</v>
      </c>
      <c r="C9" s="2" t="s">
        <v>39</v>
      </c>
      <c r="D9" s="2" t="s">
        <v>25</v>
      </c>
      <c r="E9" s="2" t="s">
        <v>40</v>
      </c>
      <c r="F9" s="2">
        <v>2016</v>
      </c>
      <c r="G9" s="2" t="s">
        <v>48</v>
      </c>
      <c r="H9" s="2" t="s">
        <v>17</v>
      </c>
      <c r="I9" s="2">
        <v>27</v>
      </c>
      <c r="J9" s="2">
        <v>162</v>
      </c>
      <c r="K9" s="2">
        <v>52</v>
      </c>
      <c r="L9" s="2" t="s">
        <v>23</v>
      </c>
      <c r="M9" s="2" t="s">
        <v>23</v>
      </c>
    </row>
    <row r="10" spans="1:14" x14ac:dyDescent="0.3">
      <c r="A10">
        <v>9</v>
      </c>
      <c r="B10" s="2" t="s">
        <v>41</v>
      </c>
      <c r="C10" s="2" t="s">
        <v>42</v>
      </c>
      <c r="D10" s="2" t="s">
        <v>21</v>
      </c>
      <c r="E10" s="2" t="s">
        <v>43</v>
      </c>
      <c r="F10" s="2">
        <v>2020</v>
      </c>
      <c r="G10" s="2" t="s">
        <v>16</v>
      </c>
      <c r="H10" s="2" t="s">
        <v>17</v>
      </c>
      <c r="I10" s="2">
        <v>36</v>
      </c>
      <c r="J10" s="2">
        <v>167</v>
      </c>
      <c r="K10" s="2">
        <v>52</v>
      </c>
      <c r="L10" s="2" t="s">
        <v>18</v>
      </c>
      <c r="M10" s="2" t="s">
        <v>23</v>
      </c>
    </row>
    <row r="11" spans="1:14" ht="28.8" x14ac:dyDescent="0.3">
      <c r="A11">
        <v>10</v>
      </c>
      <c r="B11" s="2" t="s">
        <v>44</v>
      </c>
      <c r="C11" s="2" t="s">
        <v>45</v>
      </c>
      <c r="D11" s="2" t="s">
        <v>46</v>
      </c>
      <c r="E11" s="2" t="s">
        <v>47</v>
      </c>
      <c r="F11" s="2">
        <v>2018</v>
      </c>
      <c r="G11" s="2" t="s">
        <v>48</v>
      </c>
      <c r="H11" s="2" t="s">
        <v>27</v>
      </c>
      <c r="I11" s="2">
        <v>31</v>
      </c>
      <c r="J11" s="2">
        <v>168</v>
      </c>
      <c r="K11" s="2">
        <v>63</v>
      </c>
      <c r="L11" s="2" t="s">
        <v>23</v>
      </c>
      <c r="M11" s="2" t="s">
        <v>23</v>
      </c>
    </row>
    <row r="12" spans="1:14" ht="28.8" x14ac:dyDescent="0.3">
      <c r="A12">
        <v>11</v>
      </c>
      <c r="B12" s="3" t="s">
        <v>55</v>
      </c>
      <c r="C12" s="2" t="s">
        <v>13</v>
      </c>
      <c r="D12" s="2" t="s">
        <v>14</v>
      </c>
      <c r="E12" s="2" t="s">
        <v>15</v>
      </c>
      <c r="F12" s="2">
        <v>2024</v>
      </c>
      <c r="G12" s="2" t="s">
        <v>48</v>
      </c>
      <c r="H12" s="2" t="s">
        <v>17</v>
      </c>
      <c r="I12" s="2">
        <v>23</v>
      </c>
      <c r="J12" s="2">
        <v>193</v>
      </c>
      <c r="K12" s="2">
        <v>88</v>
      </c>
      <c r="L12" s="2" t="s">
        <v>18</v>
      </c>
      <c r="M12" s="2" t="s">
        <v>18</v>
      </c>
    </row>
    <row r="13" spans="1:14" x14ac:dyDescent="0.3">
      <c r="A13">
        <v>12</v>
      </c>
      <c r="B13" s="3" t="s">
        <v>56</v>
      </c>
      <c r="C13" s="2" t="s">
        <v>20</v>
      </c>
      <c r="D13" s="2" t="s">
        <v>21</v>
      </c>
      <c r="E13" s="2" t="s">
        <v>22</v>
      </c>
      <c r="F13" s="2">
        <v>2012</v>
      </c>
      <c r="G13" s="2" t="s">
        <v>16</v>
      </c>
      <c r="H13" s="2" t="s">
        <v>17</v>
      </c>
      <c r="I13" s="2">
        <v>25</v>
      </c>
      <c r="J13" s="2">
        <v>195</v>
      </c>
      <c r="K13" s="2">
        <v>94</v>
      </c>
      <c r="L13" s="2" t="s">
        <v>18</v>
      </c>
      <c r="M13" s="2" t="s">
        <v>23</v>
      </c>
    </row>
    <row r="14" spans="1:14" ht="28.8" x14ac:dyDescent="0.3">
      <c r="A14">
        <v>13</v>
      </c>
      <c r="B14" s="3" t="s">
        <v>57</v>
      </c>
      <c r="C14" s="2" t="s">
        <v>13</v>
      </c>
      <c r="D14" s="2" t="s">
        <v>25</v>
      </c>
      <c r="E14" s="2" t="s">
        <v>26</v>
      </c>
      <c r="F14" s="2">
        <v>2016</v>
      </c>
      <c r="G14" s="2" t="s">
        <v>48</v>
      </c>
      <c r="H14" s="2" t="s">
        <v>27</v>
      </c>
      <c r="I14" s="2">
        <v>19</v>
      </c>
      <c r="J14" s="2">
        <v>142</v>
      </c>
      <c r="K14" s="2">
        <v>47</v>
      </c>
      <c r="L14" s="2" t="s">
        <v>23</v>
      </c>
      <c r="M14" s="2" t="s">
        <v>18</v>
      </c>
    </row>
    <row r="15" spans="1:14" ht="28.8" x14ac:dyDescent="0.3">
      <c r="A15">
        <v>14</v>
      </c>
      <c r="B15" s="3" t="s">
        <v>58</v>
      </c>
      <c r="C15" s="2" t="s">
        <v>29</v>
      </c>
      <c r="D15" s="2" t="s">
        <v>21</v>
      </c>
      <c r="E15" s="2" t="s">
        <v>30</v>
      </c>
      <c r="F15" s="2">
        <v>2004</v>
      </c>
      <c r="G15" s="2" t="s">
        <v>48</v>
      </c>
      <c r="H15" s="2" t="s">
        <v>27</v>
      </c>
      <c r="I15" s="2">
        <v>22</v>
      </c>
      <c r="J15" s="2">
        <v>174</v>
      </c>
      <c r="K15" s="2">
        <v>65</v>
      </c>
      <c r="L15" s="2" t="s">
        <v>18</v>
      </c>
      <c r="M15" s="2" t="s">
        <v>18</v>
      </c>
    </row>
    <row r="16" spans="1:14" ht="28.8" x14ac:dyDescent="0.3">
      <c r="A16">
        <v>15</v>
      </c>
      <c r="B16" s="3" t="s">
        <v>59</v>
      </c>
      <c r="C16" s="2" t="s">
        <v>32</v>
      </c>
      <c r="D16" s="2" t="s">
        <v>25</v>
      </c>
      <c r="E16" s="2" t="s">
        <v>33</v>
      </c>
      <c r="F16" s="2">
        <v>1976</v>
      </c>
      <c r="G16" s="2" t="s">
        <v>16</v>
      </c>
      <c r="H16" s="2" t="s">
        <v>27</v>
      </c>
      <c r="I16" s="2">
        <v>14</v>
      </c>
      <c r="J16" s="2">
        <v>153</v>
      </c>
      <c r="K16" s="2">
        <v>45</v>
      </c>
      <c r="L16" s="2" t="s">
        <v>23</v>
      </c>
      <c r="M16" s="2" t="s">
        <v>18</v>
      </c>
    </row>
    <row r="17" spans="1:13" ht="28.8" x14ac:dyDescent="0.3">
      <c r="A17">
        <v>16</v>
      </c>
      <c r="B17" s="3" t="s">
        <v>60</v>
      </c>
      <c r="C17" s="2" t="s">
        <v>13</v>
      </c>
      <c r="D17" s="2" t="s">
        <v>14</v>
      </c>
      <c r="E17" s="2" t="s">
        <v>35</v>
      </c>
      <c r="F17" s="2">
        <v>2020</v>
      </c>
      <c r="G17" s="2" t="s">
        <v>16</v>
      </c>
      <c r="H17" s="2" t="s">
        <v>27</v>
      </c>
      <c r="I17" s="2">
        <v>23</v>
      </c>
      <c r="J17" s="2">
        <v>183</v>
      </c>
      <c r="K17" s="2">
        <v>70</v>
      </c>
      <c r="L17" s="2" t="s">
        <v>18</v>
      </c>
      <c r="M17" s="2" t="s">
        <v>18</v>
      </c>
    </row>
    <row r="18" spans="1:13" x14ac:dyDescent="0.3">
      <c r="A18">
        <v>17</v>
      </c>
      <c r="B18" s="3" t="s">
        <v>61</v>
      </c>
      <c r="C18" s="2" t="s">
        <v>13</v>
      </c>
      <c r="D18" s="2" t="s">
        <v>21</v>
      </c>
      <c r="E18" s="2" t="s">
        <v>37</v>
      </c>
      <c r="F18" s="2">
        <v>2016</v>
      </c>
      <c r="G18" s="2" t="s">
        <v>16</v>
      </c>
      <c r="H18" s="2" t="s">
        <v>17</v>
      </c>
      <c r="I18" s="2">
        <v>30</v>
      </c>
      <c r="J18" s="2">
        <v>168</v>
      </c>
      <c r="K18" s="2">
        <v>55</v>
      </c>
      <c r="L18" s="2" t="s">
        <v>23</v>
      </c>
      <c r="M18" s="2" t="s">
        <v>23</v>
      </c>
    </row>
    <row r="19" spans="1:13" x14ac:dyDescent="0.3">
      <c r="A19">
        <v>18</v>
      </c>
      <c r="B19" s="3" t="s">
        <v>282</v>
      </c>
      <c r="C19" s="2" t="s">
        <v>39</v>
      </c>
      <c r="D19" s="2" t="s">
        <v>25</v>
      </c>
      <c r="E19" s="2" t="s">
        <v>40</v>
      </c>
      <c r="F19" s="2">
        <v>2016</v>
      </c>
      <c r="G19" s="2" t="s">
        <v>48</v>
      </c>
      <c r="H19" s="2" t="s">
        <v>17</v>
      </c>
      <c r="I19" s="2">
        <v>27</v>
      </c>
      <c r="J19" s="2">
        <v>162</v>
      </c>
      <c r="K19" s="2">
        <v>52</v>
      </c>
      <c r="L19" s="2" t="s">
        <v>23</v>
      </c>
      <c r="M19" s="2" t="s">
        <v>23</v>
      </c>
    </row>
    <row r="20" spans="1:13" x14ac:dyDescent="0.3">
      <c r="A20">
        <v>19</v>
      </c>
      <c r="B20" s="3" t="s">
        <v>63</v>
      </c>
      <c r="C20" s="2" t="s">
        <v>42</v>
      </c>
      <c r="D20" s="2" t="s">
        <v>21</v>
      </c>
      <c r="E20" s="2" t="s">
        <v>43</v>
      </c>
      <c r="F20" s="2">
        <v>2020</v>
      </c>
      <c r="G20" s="2" t="s">
        <v>16</v>
      </c>
      <c r="H20" s="2" t="s">
        <v>17</v>
      </c>
      <c r="I20" s="2">
        <v>36</v>
      </c>
      <c r="J20" s="2">
        <v>167</v>
      </c>
      <c r="K20" s="2">
        <v>52</v>
      </c>
      <c r="L20" s="2" t="s">
        <v>18</v>
      </c>
      <c r="M20" s="2" t="s">
        <v>23</v>
      </c>
    </row>
    <row r="21" spans="1:13" ht="28.8" x14ac:dyDescent="0.3">
      <c r="A21">
        <v>20</v>
      </c>
      <c r="B21" s="3" t="s">
        <v>64</v>
      </c>
      <c r="C21" s="2" t="s">
        <v>45</v>
      </c>
      <c r="D21" s="2" t="s">
        <v>46</v>
      </c>
      <c r="E21" s="2" t="s">
        <v>47</v>
      </c>
      <c r="F21" s="2">
        <v>2018</v>
      </c>
      <c r="G21" s="2" t="s">
        <v>48</v>
      </c>
      <c r="H21" s="2" t="s">
        <v>27</v>
      </c>
      <c r="I21" s="2">
        <v>31</v>
      </c>
      <c r="J21" s="2">
        <v>177</v>
      </c>
      <c r="K21" s="2">
        <v>63</v>
      </c>
      <c r="L21" s="2" t="s">
        <v>23</v>
      </c>
      <c r="M21" s="2" t="s">
        <v>23</v>
      </c>
    </row>
    <row r="22" spans="1:13" ht="28.8" x14ac:dyDescent="0.3">
      <c r="A22">
        <v>21</v>
      </c>
      <c r="B22" s="3" t="s">
        <v>24</v>
      </c>
      <c r="C22" s="2" t="s">
        <v>13</v>
      </c>
      <c r="D22" s="2" t="s">
        <v>14</v>
      </c>
      <c r="E22" s="2" t="s">
        <v>15</v>
      </c>
      <c r="F22" s="2">
        <v>2024</v>
      </c>
      <c r="G22" s="2" t="s">
        <v>48</v>
      </c>
      <c r="H22" s="2" t="s">
        <v>17</v>
      </c>
      <c r="I22" s="2">
        <v>23</v>
      </c>
      <c r="J22" s="2">
        <v>193</v>
      </c>
      <c r="K22" s="2">
        <v>88</v>
      </c>
      <c r="L22" s="2" t="s">
        <v>18</v>
      </c>
      <c r="M22" s="2" t="s">
        <v>18</v>
      </c>
    </row>
    <row r="23" spans="1:13" x14ac:dyDescent="0.3">
      <c r="A23">
        <v>22</v>
      </c>
      <c r="B23" s="3" t="s">
        <v>65</v>
      </c>
      <c r="C23" s="2" t="s">
        <v>20</v>
      </c>
      <c r="D23" s="2" t="s">
        <v>21</v>
      </c>
      <c r="E23" s="2" t="s">
        <v>22</v>
      </c>
      <c r="F23" s="2">
        <v>2012</v>
      </c>
      <c r="G23" s="2" t="s">
        <v>16</v>
      </c>
      <c r="H23" s="2" t="s">
        <v>17</v>
      </c>
      <c r="I23" s="2">
        <v>25</v>
      </c>
      <c r="J23" s="2">
        <v>195</v>
      </c>
      <c r="K23" s="2">
        <v>94</v>
      </c>
      <c r="L23" s="2" t="s">
        <v>18</v>
      </c>
      <c r="M23" s="2" t="s">
        <v>23</v>
      </c>
    </row>
    <row r="24" spans="1:13" ht="28.8" x14ac:dyDescent="0.3">
      <c r="A24">
        <v>23</v>
      </c>
      <c r="B24" s="3" t="s">
        <v>66</v>
      </c>
      <c r="C24" s="2" t="s">
        <v>13</v>
      </c>
      <c r="D24" s="2" t="s">
        <v>25</v>
      </c>
      <c r="E24" s="2" t="s">
        <v>26</v>
      </c>
      <c r="F24" s="2">
        <v>2016</v>
      </c>
      <c r="G24" s="2" t="s">
        <v>48</v>
      </c>
      <c r="H24" s="2" t="s">
        <v>27</v>
      </c>
      <c r="I24" s="2">
        <v>19</v>
      </c>
      <c r="J24" s="2">
        <v>142</v>
      </c>
      <c r="K24" s="2">
        <v>47</v>
      </c>
      <c r="L24" s="2" t="s">
        <v>23</v>
      </c>
      <c r="M24" s="2" t="s">
        <v>18</v>
      </c>
    </row>
    <row r="25" spans="1:13" ht="28.8" x14ac:dyDescent="0.3">
      <c r="A25">
        <v>24</v>
      </c>
      <c r="B25" s="3" t="s">
        <v>67</v>
      </c>
      <c r="C25" s="2" t="s">
        <v>29</v>
      </c>
      <c r="D25" s="2" t="s">
        <v>21</v>
      </c>
      <c r="E25" s="2" t="s">
        <v>30</v>
      </c>
      <c r="F25" s="2">
        <v>2004</v>
      </c>
      <c r="G25" s="2" t="s">
        <v>48</v>
      </c>
      <c r="H25" s="2" t="s">
        <v>27</v>
      </c>
      <c r="I25" s="2">
        <v>22</v>
      </c>
      <c r="J25" s="2">
        <v>174</v>
      </c>
      <c r="K25" s="2">
        <v>65</v>
      </c>
      <c r="L25" s="2" t="s">
        <v>18</v>
      </c>
      <c r="M25" s="2" t="s">
        <v>18</v>
      </c>
    </row>
    <row r="26" spans="1:13" ht="28.8" x14ac:dyDescent="0.3">
      <c r="A26">
        <v>25</v>
      </c>
      <c r="B26" s="3" t="s">
        <v>68</v>
      </c>
      <c r="C26" s="2" t="s">
        <v>32</v>
      </c>
      <c r="D26" s="2" t="s">
        <v>25</v>
      </c>
      <c r="E26" s="2" t="s">
        <v>33</v>
      </c>
      <c r="F26" s="2">
        <v>1976</v>
      </c>
      <c r="G26" s="2" t="s">
        <v>16</v>
      </c>
      <c r="H26" s="2" t="s">
        <v>27</v>
      </c>
      <c r="I26" s="2">
        <v>14</v>
      </c>
      <c r="J26" s="2">
        <v>153</v>
      </c>
      <c r="K26" s="2">
        <v>45</v>
      </c>
      <c r="L26" s="2" t="s">
        <v>23</v>
      </c>
      <c r="M26" s="2" t="s">
        <v>18</v>
      </c>
    </row>
    <row r="27" spans="1:13" ht="28.8" x14ac:dyDescent="0.3">
      <c r="A27">
        <v>26</v>
      </c>
      <c r="B27" s="3" t="s">
        <v>69</v>
      </c>
      <c r="C27" s="2" t="s">
        <v>13</v>
      </c>
      <c r="D27" s="2" t="s">
        <v>14</v>
      </c>
      <c r="E27" s="2" t="s">
        <v>35</v>
      </c>
      <c r="F27" s="2">
        <v>2020</v>
      </c>
      <c r="G27" s="2" t="s">
        <v>16</v>
      </c>
      <c r="H27" s="2" t="s">
        <v>27</v>
      </c>
      <c r="I27" s="2">
        <v>23</v>
      </c>
      <c r="J27" s="2">
        <v>183</v>
      </c>
      <c r="K27" s="2">
        <v>70</v>
      </c>
      <c r="L27" s="2" t="s">
        <v>18</v>
      </c>
      <c r="M27" s="2" t="s">
        <v>18</v>
      </c>
    </row>
    <row r="28" spans="1:13" ht="28.8" x14ac:dyDescent="0.3">
      <c r="A28">
        <v>27</v>
      </c>
      <c r="B28" s="3" t="s">
        <v>70</v>
      </c>
      <c r="C28" s="2" t="s">
        <v>13</v>
      </c>
      <c r="D28" s="2" t="s">
        <v>21</v>
      </c>
      <c r="E28" s="2" t="s">
        <v>37</v>
      </c>
      <c r="F28" s="2">
        <v>2016</v>
      </c>
      <c r="G28" s="2" t="s">
        <v>16</v>
      </c>
      <c r="H28" s="2" t="s">
        <v>27</v>
      </c>
      <c r="I28" s="2">
        <v>30</v>
      </c>
      <c r="J28" s="2">
        <v>182</v>
      </c>
      <c r="K28" s="2">
        <v>55</v>
      </c>
      <c r="L28" s="2" t="s">
        <v>23</v>
      </c>
      <c r="M28" s="2" t="s">
        <v>23</v>
      </c>
    </row>
    <row r="29" spans="1:13" x14ac:dyDescent="0.3">
      <c r="A29">
        <v>28</v>
      </c>
      <c r="B29" s="3" t="s">
        <v>71</v>
      </c>
      <c r="C29" s="2" t="s">
        <v>39</v>
      </c>
      <c r="D29" s="2" t="s">
        <v>25</v>
      </c>
      <c r="E29" s="2" t="s">
        <v>40</v>
      </c>
      <c r="F29" s="2">
        <v>2016</v>
      </c>
      <c r="G29" s="2" t="s">
        <v>48</v>
      </c>
      <c r="H29" s="2" t="s">
        <v>17</v>
      </c>
      <c r="I29" s="2">
        <v>27</v>
      </c>
      <c r="J29" s="2">
        <v>191</v>
      </c>
      <c r="K29" s="2">
        <v>52</v>
      </c>
      <c r="L29" s="2" t="s">
        <v>23</v>
      </c>
      <c r="M29" s="2" t="s">
        <v>23</v>
      </c>
    </row>
    <row r="30" spans="1:13" x14ac:dyDescent="0.3">
      <c r="A30">
        <v>29</v>
      </c>
      <c r="B30" s="3" t="s">
        <v>72</v>
      </c>
      <c r="C30" s="2" t="s">
        <v>42</v>
      </c>
      <c r="D30" s="2" t="s">
        <v>21</v>
      </c>
      <c r="E30" s="2" t="s">
        <v>43</v>
      </c>
      <c r="F30" s="2">
        <v>2020</v>
      </c>
      <c r="G30" s="2" t="s">
        <v>16</v>
      </c>
      <c r="H30" s="2" t="s">
        <v>17</v>
      </c>
      <c r="I30" s="2">
        <v>36</v>
      </c>
      <c r="J30" s="2">
        <v>167</v>
      </c>
      <c r="K30" s="2">
        <v>52</v>
      </c>
      <c r="L30" s="2" t="s">
        <v>18</v>
      </c>
      <c r="M30" s="2" t="s">
        <v>23</v>
      </c>
    </row>
    <row r="31" spans="1:13" ht="28.8" x14ac:dyDescent="0.3">
      <c r="A31">
        <v>30</v>
      </c>
      <c r="B31" s="3" t="s">
        <v>73</v>
      </c>
      <c r="C31" s="2" t="s">
        <v>45</v>
      </c>
      <c r="D31" s="2" t="s">
        <v>46</v>
      </c>
      <c r="E31" s="2" t="s">
        <v>47</v>
      </c>
      <c r="F31" s="2">
        <v>2018</v>
      </c>
      <c r="G31" s="2" t="s">
        <v>48</v>
      </c>
      <c r="H31" s="2" t="s">
        <v>27</v>
      </c>
      <c r="I31" s="2">
        <v>31</v>
      </c>
      <c r="J31" s="2">
        <v>168</v>
      </c>
      <c r="K31" s="2">
        <v>63</v>
      </c>
      <c r="L31" s="2" t="s">
        <v>23</v>
      </c>
      <c r="M31" s="2" t="s">
        <v>23</v>
      </c>
    </row>
    <row r="32" spans="1:13" ht="28.8" x14ac:dyDescent="0.3">
      <c r="A32">
        <v>31</v>
      </c>
      <c r="B32" s="3" t="s">
        <v>74</v>
      </c>
      <c r="C32" s="2" t="s">
        <v>13</v>
      </c>
      <c r="D32" s="2" t="s">
        <v>14</v>
      </c>
      <c r="E32" s="2" t="s">
        <v>15</v>
      </c>
      <c r="F32" s="2">
        <v>2024</v>
      </c>
      <c r="G32" s="2" t="s">
        <v>48</v>
      </c>
      <c r="H32" s="2" t="s">
        <v>17</v>
      </c>
      <c r="I32" s="2">
        <v>23</v>
      </c>
      <c r="J32" s="2">
        <v>193</v>
      </c>
      <c r="K32" s="2">
        <v>88</v>
      </c>
      <c r="L32" s="2" t="s">
        <v>18</v>
      </c>
      <c r="M32" s="2" t="s">
        <v>18</v>
      </c>
    </row>
    <row r="33" spans="1:13" x14ac:dyDescent="0.3">
      <c r="A33">
        <v>32</v>
      </c>
      <c r="B33" s="3" t="s">
        <v>75</v>
      </c>
      <c r="C33" s="2" t="s">
        <v>20</v>
      </c>
      <c r="D33" s="2" t="s">
        <v>21</v>
      </c>
      <c r="E33" s="2" t="s">
        <v>22</v>
      </c>
      <c r="F33" s="2">
        <v>2012</v>
      </c>
      <c r="G33" s="2" t="s">
        <v>16</v>
      </c>
      <c r="H33" s="2" t="s">
        <v>17</v>
      </c>
      <c r="I33" s="2">
        <v>25</v>
      </c>
      <c r="J33" s="2">
        <v>195</v>
      </c>
      <c r="K33" s="2">
        <v>94</v>
      </c>
      <c r="L33" s="2" t="s">
        <v>18</v>
      </c>
      <c r="M33" s="2" t="s">
        <v>23</v>
      </c>
    </row>
    <row r="34" spans="1:13" ht="28.8" x14ac:dyDescent="0.3">
      <c r="A34">
        <v>33</v>
      </c>
      <c r="B34" s="3" t="s">
        <v>76</v>
      </c>
      <c r="C34" s="2" t="s">
        <v>13</v>
      </c>
      <c r="D34" s="2" t="s">
        <v>25</v>
      </c>
      <c r="E34" s="2" t="s">
        <v>26</v>
      </c>
      <c r="F34" s="2">
        <v>2016</v>
      </c>
      <c r="G34" s="2" t="s">
        <v>48</v>
      </c>
      <c r="H34" s="2" t="s">
        <v>27</v>
      </c>
      <c r="I34" s="2">
        <v>19</v>
      </c>
      <c r="J34" s="2">
        <v>142</v>
      </c>
      <c r="K34" s="2">
        <v>47</v>
      </c>
      <c r="L34" s="2" t="s">
        <v>23</v>
      </c>
      <c r="M34" s="2" t="s">
        <v>18</v>
      </c>
    </row>
    <row r="35" spans="1:13" ht="28.8" x14ac:dyDescent="0.3">
      <c r="A35">
        <v>34</v>
      </c>
      <c r="B35" s="3" t="s">
        <v>77</v>
      </c>
      <c r="C35" s="2" t="s">
        <v>29</v>
      </c>
      <c r="D35" s="2" t="s">
        <v>21</v>
      </c>
      <c r="E35" s="2" t="s">
        <v>30</v>
      </c>
      <c r="F35" s="2">
        <v>2004</v>
      </c>
      <c r="G35" s="2" t="s">
        <v>48</v>
      </c>
      <c r="H35" s="2" t="s">
        <v>27</v>
      </c>
      <c r="I35" s="2">
        <v>22</v>
      </c>
      <c r="J35" s="2">
        <v>174</v>
      </c>
      <c r="K35" s="2">
        <v>65</v>
      </c>
      <c r="L35" s="2" t="s">
        <v>18</v>
      </c>
      <c r="M35" s="2" t="s">
        <v>18</v>
      </c>
    </row>
    <row r="36" spans="1:13" ht="28.8" x14ac:dyDescent="0.3">
      <c r="A36">
        <v>35</v>
      </c>
      <c r="B36" s="3" t="s">
        <v>78</v>
      </c>
      <c r="C36" s="2" t="s">
        <v>32</v>
      </c>
      <c r="D36" s="2" t="s">
        <v>25</v>
      </c>
      <c r="E36" s="2" t="s">
        <v>33</v>
      </c>
      <c r="F36" s="2">
        <v>1976</v>
      </c>
      <c r="G36" s="2" t="s">
        <v>16</v>
      </c>
      <c r="H36" s="2" t="s">
        <v>27</v>
      </c>
      <c r="I36" s="2">
        <v>14</v>
      </c>
      <c r="J36" s="2">
        <v>153</v>
      </c>
      <c r="K36" s="2">
        <v>45</v>
      </c>
      <c r="L36" s="2" t="s">
        <v>23</v>
      </c>
      <c r="M36" s="2" t="s">
        <v>18</v>
      </c>
    </row>
    <row r="37" spans="1:13" ht="28.8" x14ac:dyDescent="0.3">
      <c r="A37">
        <v>36</v>
      </c>
      <c r="B37" s="3" t="s">
        <v>79</v>
      </c>
      <c r="C37" s="2" t="s">
        <v>13</v>
      </c>
      <c r="D37" s="2" t="s">
        <v>14</v>
      </c>
      <c r="E37" s="2" t="s">
        <v>35</v>
      </c>
      <c r="F37" s="2">
        <v>2020</v>
      </c>
      <c r="G37" s="2" t="s">
        <v>16</v>
      </c>
      <c r="H37" s="2" t="s">
        <v>17</v>
      </c>
      <c r="I37" s="2">
        <v>23</v>
      </c>
      <c r="J37" s="2">
        <v>183</v>
      </c>
      <c r="K37" s="2">
        <v>70</v>
      </c>
      <c r="L37" s="2" t="s">
        <v>18</v>
      </c>
      <c r="M37" s="2" t="s">
        <v>18</v>
      </c>
    </row>
    <row r="38" spans="1:13" x14ac:dyDescent="0.3">
      <c r="A38">
        <v>37</v>
      </c>
      <c r="B38" s="3" t="s">
        <v>80</v>
      </c>
      <c r="C38" s="2" t="s">
        <v>13</v>
      </c>
      <c r="D38" s="2" t="s">
        <v>21</v>
      </c>
      <c r="E38" s="2" t="s">
        <v>37</v>
      </c>
      <c r="F38" s="2">
        <v>2016</v>
      </c>
      <c r="G38" s="2" t="s">
        <v>16</v>
      </c>
      <c r="H38" s="2" t="s">
        <v>17</v>
      </c>
      <c r="I38" s="2">
        <v>30</v>
      </c>
      <c r="J38" s="2">
        <v>168</v>
      </c>
      <c r="K38" s="2">
        <v>55</v>
      </c>
      <c r="L38" s="2" t="s">
        <v>23</v>
      </c>
      <c r="M38" s="2" t="s">
        <v>23</v>
      </c>
    </row>
    <row r="39" spans="1:13" x14ac:dyDescent="0.3">
      <c r="A39">
        <v>38</v>
      </c>
      <c r="B39" s="3" t="s">
        <v>81</v>
      </c>
      <c r="C39" s="2" t="s">
        <v>39</v>
      </c>
      <c r="D39" s="2" t="s">
        <v>25</v>
      </c>
      <c r="E39" s="2" t="s">
        <v>40</v>
      </c>
      <c r="F39" s="2">
        <v>2016</v>
      </c>
      <c r="G39" s="2" t="s">
        <v>48</v>
      </c>
      <c r="H39" s="2" t="s">
        <v>17</v>
      </c>
      <c r="I39" s="2">
        <v>27</v>
      </c>
      <c r="J39" s="2">
        <v>162</v>
      </c>
      <c r="K39" s="2">
        <v>52</v>
      </c>
      <c r="L39" s="2" t="s">
        <v>23</v>
      </c>
      <c r="M39" s="2" t="s">
        <v>23</v>
      </c>
    </row>
    <row r="40" spans="1:13" x14ac:dyDescent="0.3">
      <c r="A40">
        <v>39</v>
      </c>
      <c r="B40" s="3" t="s">
        <v>82</v>
      </c>
      <c r="C40" s="2" t="s">
        <v>42</v>
      </c>
      <c r="D40" s="2" t="s">
        <v>21</v>
      </c>
      <c r="E40" s="2" t="s">
        <v>43</v>
      </c>
      <c r="F40" s="2">
        <v>2020</v>
      </c>
      <c r="G40" s="2" t="s">
        <v>16</v>
      </c>
      <c r="H40" s="2" t="s">
        <v>17</v>
      </c>
      <c r="I40" s="2">
        <v>36</v>
      </c>
      <c r="J40" s="2">
        <v>167</v>
      </c>
      <c r="K40" s="2">
        <v>52</v>
      </c>
      <c r="L40" s="2" t="s">
        <v>18</v>
      </c>
      <c r="M40" s="2" t="s">
        <v>23</v>
      </c>
    </row>
    <row r="41" spans="1:13" ht="28.8" x14ac:dyDescent="0.3">
      <c r="A41">
        <v>40</v>
      </c>
      <c r="B41" s="3" t="s">
        <v>83</v>
      </c>
      <c r="C41" s="2" t="s">
        <v>45</v>
      </c>
      <c r="D41" s="2" t="s">
        <v>46</v>
      </c>
      <c r="E41" s="2" t="s">
        <v>47</v>
      </c>
      <c r="F41" s="2">
        <v>2018</v>
      </c>
      <c r="G41" s="2" t="s">
        <v>48</v>
      </c>
      <c r="H41" s="2" t="s">
        <v>27</v>
      </c>
      <c r="I41" s="2">
        <v>31</v>
      </c>
      <c r="J41" s="2">
        <v>168</v>
      </c>
      <c r="K41" s="2">
        <v>63</v>
      </c>
      <c r="L41" s="2" t="s">
        <v>23</v>
      </c>
      <c r="M41" s="2" t="s">
        <v>23</v>
      </c>
    </row>
    <row r="42" spans="1:13" ht="28.8" x14ac:dyDescent="0.3">
      <c r="A42">
        <v>41</v>
      </c>
      <c r="B42" s="3" t="s">
        <v>84</v>
      </c>
      <c r="C42" s="2" t="s">
        <v>13</v>
      </c>
      <c r="D42" s="2" t="s">
        <v>14</v>
      </c>
      <c r="E42" s="2" t="s">
        <v>15</v>
      </c>
      <c r="F42" s="2">
        <v>2024</v>
      </c>
      <c r="G42" s="2" t="s">
        <v>48</v>
      </c>
      <c r="H42" s="2" t="s">
        <v>17</v>
      </c>
      <c r="I42" s="2">
        <v>23</v>
      </c>
      <c r="J42" s="2">
        <v>193</v>
      </c>
      <c r="K42" s="2">
        <v>88</v>
      </c>
      <c r="L42" s="2" t="s">
        <v>18</v>
      </c>
      <c r="M42" s="2" t="s">
        <v>18</v>
      </c>
    </row>
    <row r="43" spans="1:13" x14ac:dyDescent="0.3">
      <c r="A43">
        <v>42</v>
      </c>
      <c r="B43" s="3" t="s">
        <v>85</v>
      </c>
      <c r="C43" s="2" t="s">
        <v>20</v>
      </c>
      <c r="D43" s="2" t="s">
        <v>21</v>
      </c>
      <c r="E43" s="2" t="s">
        <v>22</v>
      </c>
      <c r="F43" s="2">
        <v>2012</v>
      </c>
      <c r="G43" s="2" t="s">
        <v>16</v>
      </c>
      <c r="H43" s="2" t="s">
        <v>17</v>
      </c>
      <c r="I43" s="2">
        <v>25</v>
      </c>
      <c r="J43" s="2">
        <v>195</v>
      </c>
      <c r="K43" s="2">
        <v>94</v>
      </c>
      <c r="L43" s="2" t="s">
        <v>18</v>
      </c>
      <c r="M43" s="2" t="s">
        <v>23</v>
      </c>
    </row>
    <row r="44" spans="1:13" ht="28.8" x14ac:dyDescent="0.3">
      <c r="A44">
        <v>43</v>
      </c>
      <c r="B44" s="3" t="s">
        <v>86</v>
      </c>
      <c r="C44" s="2" t="s">
        <v>13</v>
      </c>
      <c r="D44" s="2" t="s">
        <v>25</v>
      </c>
      <c r="E44" s="2" t="s">
        <v>26</v>
      </c>
      <c r="F44" s="2">
        <v>2016</v>
      </c>
      <c r="G44" s="2" t="s">
        <v>48</v>
      </c>
      <c r="H44" s="2" t="s">
        <v>27</v>
      </c>
      <c r="I44" s="2">
        <v>19</v>
      </c>
      <c r="J44" s="2">
        <v>142</v>
      </c>
      <c r="K44" s="2">
        <v>47</v>
      </c>
      <c r="L44" s="2" t="s">
        <v>23</v>
      </c>
      <c r="M44" s="2" t="s">
        <v>18</v>
      </c>
    </row>
    <row r="45" spans="1:13" ht="28.8" x14ac:dyDescent="0.3">
      <c r="A45">
        <v>44</v>
      </c>
      <c r="B45" s="3" t="s">
        <v>87</v>
      </c>
      <c r="C45" s="2" t="s">
        <v>29</v>
      </c>
      <c r="D45" s="2" t="s">
        <v>21</v>
      </c>
      <c r="E45" s="2" t="s">
        <v>30</v>
      </c>
      <c r="F45" s="2">
        <v>2004</v>
      </c>
      <c r="G45" s="2" t="s">
        <v>48</v>
      </c>
      <c r="H45" s="2" t="s">
        <v>27</v>
      </c>
      <c r="I45" s="2">
        <v>22</v>
      </c>
      <c r="J45" s="2">
        <v>174</v>
      </c>
      <c r="K45" s="2">
        <v>65</v>
      </c>
      <c r="L45" s="2" t="s">
        <v>18</v>
      </c>
      <c r="M45" s="2" t="s">
        <v>18</v>
      </c>
    </row>
    <row r="46" spans="1:13" ht="28.8" x14ac:dyDescent="0.3">
      <c r="A46">
        <v>45</v>
      </c>
      <c r="B46" s="3" t="s">
        <v>283</v>
      </c>
      <c r="C46" s="2" t="s">
        <v>32</v>
      </c>
      <c r="D46" s="2" t="s">
        <v>25</v>
      </c>
      <c r="E46" s="2" t="s">
        <v>33</v>
      </c>
      <c r="F46" s="2">
        <v>1976</v>
      </c>
      <c r="G46" s="2" t="s">
        <v>16</v>
      </c>
      <c r="H46" s="2" t="s">
        <v>27</v>
      </c>
      <c r="I46" s="2">
        <v>14</v>
      </c>
      <c r="J46" s="2">
        <v>153</v>
      </c>
      <c r="K46" s="2">
        <v>45</v>
      </c>
      <c r="L46" s="2" t="s">
        <v>23</v>
      </c>
      <c r="M46" s="2" t="s">
        <v>18</v>
      </c>
    </row>
    <row r="47" spans="1:13" ht="28.8" x14ac:dyDescent="0.3">
      <c r="A47">
        <v>46</v>
      </c>
      <c r="B47" s="3" t="s">
        <v>88</v>
      </c>
      <c r="C47" s="2" t="s">
        <v>13</v>
      </c>
      <c r="D47" s="2" t="s">
        <v>14</v>
      </c>
      <c r="E47" s="2" t="s">
        <v>35</v>
      </c>
      <c r="F47" s="2">
        <v>2020</v>
      </c>
      <c r="G47" s="2" t="s">
        <v>16</v>
      </c>
      <c r="H47" s="2" t="s">
        <v>27</v>
      </c>
      <c r="I47" s="2">
        <v>23</v>
      </c>
      <c r="J47" s="2">
        <v>183</v>
      </c>
      <c r="K47" s="2">
        <v>70</v>
      </c>
      <c r="L47" s="2" t="s">
        <v>18</v>
      </c>
      <c r="M47" s="2" t="s">
        <v>18</v>
      </c>
    </row>
    <row r="48" spans="1:13" ht="28.8" x14ac:dyDescent="0.3">
      <c r="A48">
        <v>47</v>
      </c>
      <c r="B48" s="3" t="s">
        <v>89</v>
      </c>
      <c r="C48" s="2" t="s">
        <v>13</v>
      </c>
      <c r="D48" s="2" t="s">
        <v>21</v>
      </c>
      <c r="E48" s="2" t="s">
        <v>37</v>
      </c>
      <c r="F48" s="2">
        <v>2016</v>
      </c>
      <c r="G48" s="2" t="s">
        <v>16</v>
      </c>
      <c r="H48" s="2" t="s">
        <v>27</v>
      </c>
      <c r="I48" s="2">
        <v>30</v>
      </c>
      <c r="J48" s="2">
        <v>168</v>
      </c>
      <c r="K48" s="2">
        <v>55</v>
      </c>
      <c r="L48" s="2" t="s">
        <v>23</v>
      </c>
      <c r="M48" s="2" t="s">
        <v>23</v>
      </c>
    </row>
    <row r="49" spans="1:13" x14ac:dyDescent="0.3">
      <c r="A49">
        <v>48</v>
      </c>
      <c r="B49" s="3" t="s">
        <v>19</v>
      </c>
      <c r="C49" s="2" t="s">
        <v>39</v>
      </c>
      <c r="D49" s="2" t="s">
        <v>25</v>
      </c>
      <c r="E49" s="2" t="s">
        <v>40</v>
      </c>
      <c r="F49" s="2">
        <v>2016</v>
      </c>
      <c r="G49" s="2" t="s">
        <v>48</v>
      </c>
      <c r="H49" s="2" t="s">
        <v>17</v>
      </c>
      <c r="I49" s="2">
        <v>27</v>
      </c>
      <c r="J49" s="2">
        <v>162</v>
      </c>
      <c r="K49" s="2">
        <v>52</v>
      </c>
      <c r="L49" s="2" t="s">
        <v>23</v>
      </c>
      <c r="M49" s="2" t="s">
        <v>23</v>
      </c>
    </row>
    <row r="50" spans="1:13" x14ac:dyDescent="0.3">
      <c r="A50">
        <v>49</v>
      </c>
      <c r="B50" s="3" t="s">
        <v>90</v>
      </c>
      <c r="C50" s="2" t="s">
        <v>42</v>
      </c>
      <c r="D50" s="2" t="s">
        <v>21</v>
      </c>
      <c r="E50" s="2" t="s">
        <v>43</v>
      </c>
      <c r="F50" s="2">
        <v>2020</v>
      </c>
      <c r="G50" s="2" t="s">
        <v>16</v>
      </c>
      <c r="H50" s="2" t="s">
        <v>17</v>
      </c>
      <c r="I50" s="2">
        <v>36</v>
      </c>
      <c r="J50" s="2">
        <v>167</v>
      </c>
      <c r="K50" s="2">
        <v>52</v>
      </c>
      <c r="L50" s="2" t="s">
        <v>18</v>
      </c>
      <c r="M50" s="2" t="s">
        <v>23</v>
      </c>
    </row>
    <row r="51" spans="1:13" ht="28.8" x14ac:dyDescent="0.3">
      <c r="A51">
        <v>50</v>
      </c>
      <c r="B51" s="3" t="s">
        <v>91</v>
      </c>
      <c r="C51" s="2" t="s">
        <v>45</v>
      </c>
      <c r="D51" s="2" t="s">
        <v>46</v>
      </c>
      <c r="E51" s="2" t="s">
        <v>47</v>
      </c>
      <c r="F51" s="2">
        <v>2018</v>
      </c>
      <c r="G51" s="2" t="s">
        <v>48</v>
      </c>
      <c r="H51" s="2" t="s">
        <v>27</v>
      </c>
      <c r="I51" s="2">
        <v>31</v>
      </c>
      <c r="J51" s="2">
        <v>168</v>
      </c>
      <c r="K51" s="2">
        <v>63</v>
      </c>
      <c r="L51" s="2" t="s">
        <v>23</v>
      </c>
      <c r="M51" s="2" t="s">
        <v>23</v>
      </c>
    </row>
    <row r="52" spans="1:13" ht="28.8" x14ac:dyDescent="0.3">
      <c r="A52">
        <v>51</v>
      </c>
      <c r="B52" s="3" t="s">
        <v>92</v>
      </c>
      <c r="C52" s="2" t="s">
        <v>13</v>
      </c>
      <c r="D52" s="2" t="s">
        <v>14</v>
      </c>
      <c r="E52" s="2" t="s">
        <v>15</v>
      </c>
      <c r="F52" s="2">
        <v>2024</v>
      </c>
      <c r="G52" s="2" t="s">
        <v>48</v>
      </c>
      <c r="H52" s="2" t="s">
        <v>17</v>
      </c>
      <c r="I52" s="2">
        <v>23</v>
      </c>
      <c r="J52" s="2">
        <v>193</v>
      </c>
      <c r="K52" s="2">
        <v>88</v>
      </c>
      <c r="L52" s="2" t="s">
        <v>18</v>
      </c>
      <c r="M52" s="2" t="s">
        <v>18</v>
      </c>
    </row>
    <row r="53" spans="1:13" x14ac:dyDescent="0.3">
      <c r="A53">
        <v>52</v>
      </c>
      <c r="B53" s="3" t="s">
        <v>93</v>
      </c>
      <c r="C53" s="2" t="s">
        <v>20</v>
      </c>
      <c r="D53" s="2" t="s">
        <v>21</v>
      </c>
      <c r="E53" s="2" t="s">
        <v>22</v>
      </c>
      <c r="F53" s="2">
        <v>2012</v>
      </c>
      <c r="G53" s="2" t="s">
        <v>16</v>
      </c>
      <c r="H53" s="2" t="s">
        <v>17</v>
      </c>
      <c r="I53" s="2">
        <v>25</v>
      </c>
      <c r="J53" s="2">
        <v>195</v>
      </c>
      <c r="K53" s="2">
        <v>94</v>
      </c>
      <c r="L53" s="2" t="s">
        <v>18</v>
      </c>
      <c r="M53" s="2" t="s">
        <v>23</v>
      </c>
    </row>
    <row r="54" spans="1:13" ht="28.8" x14ac:dyDescent="0.3">
      <c r="A54">
        <v>53</v>
      </c>
      <c r="B54" s="3" t="s">
        <v>94</v>
      </c>
      <c r="C54" s="2" t="s">
        <v>13</v>
      </c>
      <c r="D54" s="2" t="s">
        <v>25</v>
      </c>
      <c r="E54" s="2" t="s">
        <v>26</v>
      </c>
      <c r="F54" s="2">
        <v>2016</v>
      </c>
      <c r="G54" s="2" t="s">
        <v>48</v>
      </c>
      <c r="H54" s="2" t="s">
        <v>27</v>
      </c>
      <c r="I54" s="2">
        <v>19</v>
      </c>
      <c r="J54" s="2">
        <v>142</v>
      </c>
      <c r="K54" s="2">
        <v>47</v>
      </c>
      <c r="L54" s="2" t="s">
        <v>23</v>
      </c>
      <c r="M54" s="2" t="s">
        <v>18</v>
      </c>
    </row>
    <row r="55" spans="1:13" ht="28.8" x14ac:dyDescent="0.3">
      <c r="A55">
        <v>54</v>
      </c>
      <c r="B55" s="3" t="s">
        <v>95</v>
      </c>
      <c r="C55" s="2" t="s">
        <v>29</v>
      </c>
      <c r="D55" s="2" t="s">
        <v>21</v>
      </c>
      <c r="E55" s="2" t="s">
        <v>30</v>
      </c>
      <c r="F55" s="2">
        <v>2004</v>
      </c>
      <c r="G55" s="2" t="s">
        <v>48</v>
      </c>
      <c r="H55" s="2" t="s">
        <v>27</v>
      </c>
      <c r="I55" s="2">
        <v>22</v>
      </c>
      <c r="J55" s="2">
        <v>174</v>
      </c>
      <c r="K55" s="2">
        <v>65</v>
      </c>
      <c r="L55" s="2" t="s">
        <v>18</v>
      </c>
      <c r="M55" s="2" t="s">
        <v>18</v>
      </c>
    </row>
    <row r="56" spans="1:13" ht="28.8" x14ac:dyDescent="0.3">
      <c r="A56">
        <v>55</v>
      </c>
      <c r="B56" s="3" t="s">
        <v>96</v>
      </c>
      <c r="C56" s="2" t="s">
        <v>32</v>
      </c>
      <c r="D56" s="2" t="s">
        <v>25</v>
      </c>
      <c r="E56" s="2" t="s">
        <v>33</v>
      </c>
      <c r="F56" s="2">
        <v>1976</v>
      </c>
      <c r="G56" s="2" t="s">
        <v>16</v>
      </c>
      <c r="H56" s="2" t="s">
        <v>27</v>
      </c>
      <c r="I56" s="2">
        <v>14</v>
      </c>
      <c r="J56" s="2">
        <v>153</v>
      </c>
      <c r="K56" s="2">
        <v>45</v>
      </c>
      <c r="L56" s="2" t="s">
        <v>23</v>
      </c>
      <c r="M56" s="2" t="s">
        <v>18</v>
      </c>
    </row>
    <row r="57" spans="1:13" ht="28.8" x14ac:dyDescent="0.3">
      <c r="A57">
        <v>56</v>
      </c>
      <c r="B57" s="3" t="s">
        <v>97</v>
      </c>
      <c r="C57" s="2" t="s">
        <v>13</v>
      </c>
      <c r="D57" s="2" t="s">
        <v>14</v>
      </c>
      <c r="E57" s="2" t="s">
        <v>35</v>
      </c>
      <c r="F57" s="2">
        <v>2020</v>
      </c>
      <c r="G57" s="2" t="s">
        <v>16</v>
      </c>
      <c r="H57" s="2" t="s">
        <v>27</v>
      </c>
      <c r="I57" s="2">
        <v>23</v>
      </c>
      <c r="J57" s="2">
        <v>183</v>
      </c>
      <c r="K57" s="2">
        <v>70</v>
      </c>
      <c r="L57" s="2" t="s">
        <v>18</v>
      </c>
      <c r="M57" s="2" t="s">
        <v>18</v>
      </c>
    </row>
    <row r="58" spans="1:13" ht="28.8" x14ac:dyDescent="0.3">
      <c r="A58">
        <v>57</v>
      </c>
      <c r="B58" s="3" t="s">
        <v>98</v>
      </c>
      <c r="C58" s="2" t="s">
        <v>13</v>
      </c>
      <c r="D58" s="2" t="s">
        <v>21</v>
      </c>
      <c r="E58" s="2" t="s">
        <v>37</v>
      </c>
      <c r="F58" s="2">
        <v>2016</v>
      </c>
      <c r="G58" s="2" t="s">
        <v>16</v>
      </c>
      <c r="H58" s="2" t="s">
        <v>27</v>
      </c>
      <c r="I58" s="2">
        <v>30</v>
      </c>
      <c r="J58" s="2">
        <v>168</v>
      </c>
      <c r="K58" s="2">
        <v>55</v>
      </c>
      <c r="L58" s="2" t="s">
        <v>23</v>
      </c>
      <c r="M58" s="2" t="s">
        <v>23</v>
      </c>
    </row>
    <row r="59" spans="1:13" x14ac:dyDescent="0.3">
      <c r="A59">
        <v>58</v>
      </c>
      <c r="B59" s="3" t="s">
        <v>99</v>
      </c>
      <c r="C59" s="2" t="s">
        <v>39</v>
      </c>
      <c r="D59" s="2" t="s">
        <v>25</v>
      </c>
      <c r="E59" s="2" t="s">
        <v>40</v>
      </c>
      <c r="F59" s="2">
        <v>2016</v>
      </c>
      <c r="G59" s="2" t="s">
        <v>48</v>
      </c>
      <c r="H59" s="2" t="s">
        <v>17</v>
      </c>
      <c r="I59" s="2">
        <v>27</v>
      </c>
      <c r="J59" s="2">
        <v>162</v>
      </c>
      <c r="K59" s="2">
        <v>52</v>
      </c>
      <c r="L59" s="2" t="s">
        <v>23</v>
      </c>
      <c r="M59" s="2" t="s">
        <v>23</v>
      </c>
    </row>
    <row r="60" spans="1:13" x14ac:dyDescent="0.3">
      <c r="A60">
        <v>59</v>
      </c>
      <c r="B60" s="3" t="s">
        <v>100</v>
      </c>
      <c r="C60" s="2" t="s">
        <v>42</v>
      </c>
      <c r="D60" s="2" t="s">
        <v>21</v>
      </c>
      <c r="E60" s="2" t="s">
        <v>43</v>
      </c>
      <c r="F60" s="2">
        <v>2020</v>
      </c>
      <c r="G60" s="2" t="s">
        <v>16</v>
      </c>
      <c r="H60" s="2" t="s">
        <v>17</v>
      </c>
      <c r="I60" s="2">
        <v>36</v>
      </c>
      <c r="J60" s="2">
        <v>167</v>
      </c>
      <c r="K60" s="2">
        <v>52</v>
      </c>
      <c r="L60" s="2" t="s">
        <v>18</v>
      </c>
      <c r="M60" s="2" t="s">
        <v>23</v>
      </c>
    </row>
    <row r="61" spans="1:13" ht="28.8" x14ac:dyDescent="0.3">
      <c r="A61">
        <v>60</v>
      </c>
      <c r="B61" s="3" t="s">
        <v>101</v>
      </c>
      <c r="C61" s="2" t="s">
        <v>45</v>
      </c>
      <c r="D61" s="2" t="s">
        <v>46</v>
      </c>
      <c r="E61" s="2" t="s">
        <v>47</v>
      </c>
      <c r="F61" s="2">
        <v>2018</v>
      </c>
      <c r="G61" s="2" t="s">
        <v>48</v>
      </c>
      <c r="H61" s="2" t="s">
        <v>27</v>
      </c>
      <c r="I61" s="2">
        <v>31</v>
      </c>
      <c r="J61" s="2">
        <v>168</v>
      </c>
      <c r="K61" s="2">
        <v>63</v>
      </c>
      <c r="L61" s="2" t="s">
        <v>23</v>
      </c>
      <c r="M61" s="2" t="s">
        <v>23</v>
      </c>
    </row>
    <row r="62" spans="1:13" ht="28.8" x14ac:dyDescent="0.3">
      <c r="A62">
        <v>61</v>
      </c>
      <c r="B62" s="3" t="s">
        <v>102</v>
      </c>
      <c r="C62" s="2" t="s">
        <v>13</v>
      </c>
      <c r="D62" s="2" t="s">
        <v>14</v>
      </c>
      <c r="E62" s="2" t="s">
        <v>15</v>
      </c>
      <c r="F62" s="2">
        <v>2024</v>
      </c>
      <c r="G62" s="2" t="s">
        <v>48</v>
      </c>
      <c r="H62" s="2" t="s">
        <v>17</v>
      </c>
      <c r="I62" s="2">
        <v>23</v>
      </c>
      <c r="J62" s="2">
        <v>193</v>
      </c>
      <c r="K62" s="2">
        <v>88</v>
      </c>
      <c r="L62" s="2" t="s">
        <v>18</v>
      </c>
      <c r="M62" s="2" t="s">
        <v>18</v>
      </c>
    </row>
    <row r="63" spans="1:13" x14ac:dyDescent="0.3">
      <c r="A63">
        <v>62</v>
      </c>
      <c r="B63" s="3" t="s">
        <v>103</v>
      </c>
      <c r="C63" s="2" t="s">
        <v>20</v>
      </c>
      <c r="D63" s="2" t="s">
        <v>21</v>
      </c>
      <c r="E63" s="2" t="s">
        <v>22</v>
      </c>
      <c r="F63" s="2">
        <v>2012</v>
      </c>
      <c r="G63" s="2" t="s">
        <v>16</v>
      </c>
      <c r="H63" s="2" t="s">
        <v>17</v>
      </c>
      <c r="I63" s="2">
        <v>25</v>
      </c>
      <c r="J63" s="2">
        <v>195</v>
      </c>
      <c r="K63" s="2">
        <v>94</v>
      </c>
      <c r="L63" s="2" t="s">
        <v>18</v>
      </c>
      <c r="M63" s="2" t="s">
        <v>23</v>
      </c>
    </row>
    <row r="64" spans="1:13" ht="28.8" x14ac:dyDescent="0.3">
      <c r="A64">
        <v>63</v>
      </c>
      <c r="B64" s="3" t="s">
        <v>104</v>
      </c>
      <c r="C64" s="2" t="s">
        <v>13</v>
      </c>
      <c r="D64" s="2" t="s">
        <v>25</v>
      </c>
      <c r="E64" s="2" t="s">
        <v>26</v>
      </c>
      <c r="F64" s="2">
        <v>2016</v>
      </c>
      <c r="G64" s="2" t="s">
        <v>48</v>
      </c>
      <c r="H64" s="2" t="s">
        <v>27</v>
      </c>
      <c r="I64" s="2">
        <v>19</v>
      </c>
      <c r="J64" s="2">
        <v>142</v>
      </c>
      <c r="K64" s="2">
        <v>47</v>
      </c>
      <c r="L64" s="2" t="s">
        <v>23</v>
      </c>
      <c r="M64" s="2" t="s">
        <v>18</v>
      </c>
    </row>
    <row r="65" spans="1:13" ht="28.8" x14ac:dyDescent="0.3">
      <c r="A65">
        <v>64</v>
      </c>
      <c r="B65" s="3" t="s">
        <v>105</v>
      </c>
      <c r="C65" s="2" t="s">
        <v>29</v>
      </c>
      <c r="D65" s="2" t="s">
        <v>21</v>
      </c>
      <c r="E65" s="2" t="s">
        <v>30</v>
      </c>
      <c r="F65" s="2">
        <v>2004</v>
      </c>
      <c r="G65" s="2" t="s">
        <v>48</v>
      </c>
      <c r="H65" s="2" t="s">
        <v>27</v>
      </c>
      <c r="I65" s="2">
        <v>22</v>
      </c>
      <c r="J65" s="2">
        <v>174</v>
      </c>
      <c r="K65" s="2">
        <v>65</v>
      </c>
      <c r="L65" s="2" t="s">
        <v>18</v>
      </c>
      <c r="M65" s="2" t="s">
        <v>18</v>
      </c>
    </row>
    <row r="66" spans="1:13" ht="28.8" x14ac:dyDescent="0.3">
      <c r="A66">
        <v>65</v>
      </c>
      <c r="B66" s="3" t="s">
        <v>106</v>
      </c>
      <c r="C66" s="2" t="s">
        <v>32</v>
      </c>
      <c r="D66" s="2" t="s">
        <v>25</v>
      </c>
      <c r="E66" s="2" t="s">
        <v>33</v>
      </c>
      <c r="F66" s="2">
        <v>1976</v>
      </c>
      <c r="G66" s="2" t="s">
        <v>16</v>
      </c>
      <c r="H66" s="2" t="s">
        <v>27</v>
      </c>
      <c r="I66" s="2">
        <v>14</v>
      </c>
      <c r="J66" s="2">
        <v>153</v>
      </c>
      <c r="K66" s="2">
        <v>45</v>
      </c>
      <c r="L66" s="2" t="s">
        <v>23</v>
      </c>
      <c r="M66" s="2" t="s">
        <v>18</v>
      </c>
    </row>
    <row r="67" spans="1:13" ht="28.8" x14ac:dyDescent="0.3">
      <c r="A67">
        <v>66</v>
      </c>
      <c r="B67" s="3" t="s">
        <v>107</v>
      </c>
      <c r="C67" s="2" t="s">
        <v>13</v>
      </c>
      <c r="D67" s="2" t="s">
        <v>14</v>
      </c>
      <c r="E67" s="2" t="s">
        <v>35</v>
      </c>
      <c r="F67" s="2">
        <v>2020</v>
      </c>
      <c r="G67" s="2" t="s">
        <v>16</v>
      </c>
      <c r="H67" s="2" t="s">
        <v>27</v>
      </c>
      <c r="I67" s="2">
        <v>23</v>
      </c>
      <c r="J67" s="2">
        <v>183</v>
      </c>
      <c r="K67" s="2">
        <v>70</v>
      </c>
      <c r="L67" s="2" t="s">
        <v>18</v>
      </c>
      <c r="M67" s="2" t="s">
        <v>18</v>
      </c>
    </row>
    <row r="68" spans="1:13" ht="28.8" x14ac:dyDescent="0.3">
      <c r="A68">
        <v>67</v>
      </c>
      <c r="B68" s="3" t="s">
        <v>108</v>
      </c>
      <c r="C68" s="2" t="s">
        <v>13</v>
      </c>
      <c r="D68" s="2" t="s">
        <v>21</v>
      </c>
      <c r="E68" s="2" t="s">
        <v>37</v>
      </c>
      <c r="F68" s="2">
        <v>2016</v>
      </c>
      <c r="G68" s="2" t="s">
        <v>16</v>
      </c>
      <c r="H68" s="2" t="s">
        <v>27</v>
      </c>
      <c r="I68" s="2">
        <v>30</v>
      </c>
      <c r="J68" s="2">
        <v>168</v>
      </c>
      <c r="K68" s="2">
        <v>55</v>
      </c>
      <c r="L68" s="2" t="s">
        <v>23</v>
      </c>
      <c r="M68" s="2" t="s">
        <v>23</v>
      </c>
    </row>
    <row r="69" spans="1:13" x14ac:dyDescent="0.3">
      <c r="A69">
        <v>68</v>
      </c>
      <c r="B69" s="3" t="s">
        <v>109</v>
      </c>
      <c r="C69" s="2" t="s">
        <v>39</v>
      </c>
      <c r="D69" s="2" t="s">
        <v>25</v>
      </c>
      <c r="E69" s="2" t="s">
        <v>40</v>
      </c>
      <c r="F69" s="2">
        <v>2016</v>
      </c>
      <c r="G69" s="2" t="s">
        <v>48</v>
      </c>
      <c r="H69" s="2" t="s">
        <v>17</v>
      </c>
      <c r="I69" s="2">
        <v>27</v>
      </c>
      <c r="J69" s="2">
        <v>162</v>
      </c>
      <c r="K69" s="2">
        <v>52</v>
      </c>
      <c r="L69" s="2" t="s">
        <v>23</v>
      </c>
      <c r="M69" s="2" t="s">
        <v>23</v>
      </c>
    </row>
    <row r="70" spans="1:13" x14ac:dyDescent="0.3">
      <c r="A70">
        <v>69</v>
      </c>
      <c r="B70" s="3" t="s">
        <v>110</v>
      </c>
      <c r="C70" s="2" t="s">
        <v>42</v>
      </c>
      <c r="D70" s="2" t="s">
        <v>21</v>
      </c>
      <c r="E70" s="2" t="s">
        <v>43</v>
      </c>
      <c r="F70" s="2">
        <v>2020</v>
      </c>
      <c r="G70" s="2" t="s">
        <v>16</v>
      </c>
      <c r="H70" s="2" t="s">
        <v>17</v>
      </c>
      <c r="I70" s="2">
        <v>36</v>
      </c>
      <c r="J70" s="2">
        <v>167</v>
      </c>
      <c r="K70" s="2">
        <v>52</v>
      </c>
      <c r="L70" s="2" t="s">
        <v>18</v>
      </c>
      <c r="M70" s="2" t="s">
        <v>23</v>
      </c>
    </row>
    <row r="71" spans="1:13" ht="28.8" x14ac:dyDescent="0.3">
      <c r="A71">
        <v>70</v>
      </c>
      <c r="B71" s="3" t="s">
        <v>111</v>
      </c>
      <c r="C71" s="2" t="s">
        <v>45</v>
      </c>
      <c r="D71" s="2" t="s">
        <v>46</v>
      </c>
      <c r="E71" s="2" t="s">
        <v>47</v>
      </c>
      <c r="F71" s="2">
        <v>2018</v>
      </c>
      <c r="G71" s="2" t="s">
        <v>48</v>
      </c>
      <c r="H71" s="2" t="s">
        <v>27</v>
      </c>
      <c r="I71" s="2">
        <v>31</v>
      </c>
      <c r="J71" s="2">
        <v>168</v>
      </c>
      <c r="K71" s="2">
        <v>63</v>
      </c>
      <c r="L71" s="2" t="s">
        <v>23</v>
      </c>
      <c r="M71" s="2" t="s">
        <v>23</v>
      </c>
    </row>
    <row r="72" spans="1:13" ht="28.8" x14ac:dyDescent="0.3">
      <c r="A72">
        <v>71</v>
      </c>
      <c r="B72" s="3" t="s">
        <v>12</v>
      </c>
      <c r="C72" s="2" t="s">
        <v>13</v>
      </c>
      <c r="D72" s="2" t="s">
        <v>14</v>
      </c>
      <c r="E72" s="2" t="s">
        <v>15</v>
      </c>
      <c r="F72" s="2">
        <v>2024</v>
      </c>
      <c r="G72" s="2" t="s">
        <v>48</v>
      </c>
      <c r="H72" s="2" t="s">
        <v>17</v>
      </c>
      <c r="I72" s="2">
        <v>23</v>
      </c>
      <c r="J72" s="2">
        <v>193</v>
      </c>
      <c r="K72" s="2">
        <v>88</v>
      </c>
      <c r="L72" s="2" t="s">
        <v>18</v>
      </c>
      <c r="M72" s="2" t="s">
        <v>18</v>
      </c>
    </row>
    <row r="73" spans="1:13" x14ac:dyDescent="0.3">
      <c r="A73">
        <v>72</v>
      </c>
      <c r="B73" s="3" t="s">
        <v>112</v>
      </c>
      <c r="C73" s="2" t="s">
        <v>20</v>
      </c>
      <c r="D73" s="2" t="s">
        <v>21</v>
      </c>
      <c r="E73" s="2" t="s">
        <v>22</v>
      </c>
      <c r="F73" s="2">
        <v>2012</v>
      </c>
      <c r="G73" s="2" t="s">
        <v>16</v>
      </c>
      <c r="H73" s="2" t="s">
        <v>17</v>
      </c>
      <c r="I73" s="2">
        <v>25</v>
      </c>
      <c r="J73" s="2">
        <v>195</v>
      </c>
      <c r="K73" s="2">
        <v>94</v>
      </c>
      <c r="L73" s="2" t="s">
        <v>18</v>
      </c>
      <c r="M73" s="2" t="s">
        <v>23</v>
      </c>
    </row>
    <row r="74" spans="1:13" ht="28.8" x14ac:dyDescent="0.3">
      <c r="A74">
        <v>73</v>
      </c>
      <c r="B74" s="3" t="s">
        <v>113</v>
      </c>
      <c r="C74" s="2" t="s">
        <v>13</v>
      </c>
      <c r="D74" s="2" t="s">
        <v>25</v>
      </c>
      <c r="E74" s="2" t="s">
        <v>26</v>
      </c>
      <c r="F74" s="2">
        <v>2016</v>
      </c>
      <c r="G74" s="2" t="s">
        <v>48</v>
      </c>
      <c r="H74" s="2" t="s">
        <v>27</v>
      </c>
      <c r="I74" s="2">
        <v>19</v>
      </c>
      <c r="J74" s="2">
        <v>142</v>
      </c>
      <c r="K74" s="2">
        <v>47</v>
      </c>
      <c r="L74" s="2" t="s">
        <v>23</v>
      </c>
      <c r="M74" s="2" t="s">
        <v>18</v>
      </c>
    </row>
    <row r="75" spans="1:13" ht="28.8" x14ac:dyDescent="0.3">
      <c r="A75">
        <v>74</v>
      </c>
      <c r="B75" s="3" t="s">
        <v>114</v>
      </c>
      <c r="C75" s="2" t="s">
        <v>29</v>
      </c>
      <c r="D75" s="2" t="s">
        <v>21</v>
      </c>
      <c r="E75" s="2" t="s">
        <v>30</v>
      </c>
      <c r="F75" s="2">
        <v>2004</v>
      </c>
      <c r="G75" s="2" t="s">
        <v>48</v>
      </c>
      <c r="H75" s="2" t="s">
        <v>27</v>
      </c>
      <c r="I75" s="2">
        <v>22</v>
      </c>
      <c r="J75" s="2">
        <v>174</v>
      </c>
      <c r="K75" s="2">
        <v>65</v>
      </c>
      <c r="L75" s="2" t="s">
        <v>18</v>
      </c>
      <c r="M75" s="2" t="s">
        <v>18</v>
      </c>
    </row>
    <row r="76" spans="1:13" ht="28.8" x14ac:dyDescent="0.3">
      <c r="A76">
        <v>75</v>
      </c>
      <c r="B76" s="3" t="s">
        <v>80</v>
      </c>
      <c r="C76" s="2" t="s">
        <v>32</v>
      </c>
      <c r="D76" s="2" t="s">
        <v>25</v>
      </c>
      <c r="E76" s="2" t="s">
        <v>33</v>
      </c>
      <c r="F76" s="2">
        <v>1976</v>
      </c>
      <c r="G76" s="2" t="s">
        <v>16</v>
      </c>
      <c r="H76" s="2" t="s">
        <v>27</v>
      </c>
      <c r="I76" s="2">
        <v>14</v>
      </c>
      <c r="J76" s="2">
        <v>153</v>
      </c>
      <c r="K76" s="2">
        <v>45</v>
      </c>
      <c r="L76" s="2" t="s">
        <v>23</v>
      </c>
      <c r="M76" s="2" t="s">
        <v>18</v>
      </c>
    </row>
    <row r="77" spans="1:13" ht="28.8" x14ac:dyDescent="0.3">
      <c r="A77">
        <v>76</v>
      </c>
      <c r="B77" s="3" t="s">
        <v>115</v>
      </c>
      <c r="C77" s="2" t="s">
        <v>13</v>
      </c>
      <c r="D77" s="2" t="s">
        <v>14</v>
      </c>
      <c r="E77" s="2" t="s">
        <v>35</v>
      </c>
      <c r="F77" s="2">
        <v>2020</v>
      </c>
      <c r="G77" s="2" t="s">
        <v>16</v>
      </c>
      <c r="H77" s="2" t="s">
        <v>27</v>
      </c>
      <c r="I77" s="2">
        <v>23</v>
      </c>
      <c r="J77" s="2">
        <v>183</v>
      </c>
      <c r="K77" s="2">
        <v>70</v>
      </c>
      <c r="L77" s="2" t="s">
        <v>18</v>
      </c>
      <c r="M77" s="2" t="s">
        <v>18</v>
      </c>
    </row>
    <row r="78" spans="1:13" ht="28.8" x14ac:dyDescent="0.3">
      <c r="A78">
        <v>77</v>
      </c>
      <c r="B78" s="3" t="s">
        <v>116</v>
      </c>
      <c r="C78" s="2" t="s">
        <v>13</v>
      </c>
      <c r="D78" s="2" t="s">
        <v>21</v>
      </c>
      <c r="E78" s="2" t="s">
        <v>37</v>
      </c>
      <c r="F78" s="2">
        <v>2016</v>
      </c>
      <c r="G78" s="2" t="s">
        <v>16</v>
      </c>
      <c r="H78" s="2" t="s">
        <v>27</v>
      </c>
      <c r="I78" s="2">
        <v>30</v>
      </c>
      <c r="J78" s="2">
        <v>168</v>
      </c>
      <c r="K78" s="2">
        <v>55</v>
      </c>
      <c r="L78" s="2" t="s">
        <v>23</v>
      </c>
      <c r="M78" s="2" t="s">
        <v>23</v>
      </c>
    </row>
    <row r="79" spans="1:13" x14ac:dyDescent="0.3">
      <c r="A79">
        <v>78</v>
      </c>
      <c r="B79" s="3" t="s">
        <v>117</v>
      </c>
      <c r="C79" s="2" t="s">
        <v>39</v>
      </c>
      <c r="D79" s="2" t="s">
        <v>25</v>
      </c>
      <c r="E79" s="2" t="s">
        <v>40</v>
      </c>
      <c r="F79" s="2">
        <v>2016</v>
      </c>
      <c r="G79" s="2" t="s">
        <v>48</v>
      </c>
      <c r="H79" s="2" t="s">
        <v>17</v>
      </c>
      <c r="I79" s="2">
        <v>27</v>
      </c>
      <c r="J79" s="2">
        <v>162</v>
      </c>
      <c r="K79" s="2">
        <v>52</v>
      </c>
      <c r="L79" s="2" t="s">
        <v>23</v>
      </c>
      <c r="M79" s="2" t="s">
        <v>23</v>
      </c>
    </row>
    <row r="80" spans="1:13" x14ac:dyDescent="0.3">
      <c r="A80">
        <v>79</v>
      </c>
      <c r="B80" s="3" t="s">
        <v>118</v>
      </c>
      <c r="C80" s="2" t="s">
        <v>42</v>
      </c>
      <c r="D80" s="2" t="s">
        <v>21</v>
      </c>
      <c r="E80" s="2" t="s">
        <v>43</v>
      </c>
      <c r="F80" s="2">
        <v>2020</v>
      </c>
      <c r="G80" s="2" t="s">
        <v>16</v>
      </c>
      <c r="H80" s="2" t="s">
        <v>17</v>
      </c>
      <c r="I80" s="2">
        <v>36</v>
      </c>
      <c r="J80" s="2">
        <v>167</v>
      </c>
      <c r="K80" s="2">
        <v>52</v>
      </c>
      <c r="L80" s="2" t="s">
        <v>18</v>
      </c>
      <c r="M80" s="2" t="s">
        <v>23</v>
      </c>
    </row>
    <row r="81" spans="1:13" ht="28.8" x14ac:dyDescent="0.3">
      <c r="A81">
        <v>80</v>
      </c>
      <c r="B81" s="3" t="s">
        <v>119</v>
      </c>
      <c r="C81" s="2" t="s">
        <v>45</v>
      </c>
      <c r="D81" s="2" t="s">
        <v>46</v>
      </c>
      <c r="E81" s="2" t="s">
        <v>47</v>
      </c>
      <c r="F81" s="2">
        <v>2018</v>
      </c>
      <c r="G81" s="2" t="s">
        <v>48</v>
      </c>
      <c r="H81" s="2" t="s">
        <v>27</v>
      </c>
      <c r="I81" s="2">
        <v>31</v>
      </c>
      <c r="J81" s="2">
        <v>168</v>
      </c>
      <c r="K81" s="2">
        <v>63</v>
      </c>
      <c r="L81" s="2" t="s">
        <v>23</v>
      </c>
      <c r="M81" s="2" t="s">
        <v>23</v>
      </c>
    </row>
    <row r="82" spans="1:13" ht="28.8" x14ac:dyDescent="0.3">
      <c r="A82">
        <v>81</v>
      </c>
      <c r="B82" s="3" t="s">
        <v>65</v>
      </c>
      <c r="C82" s="2" t="s">
        <v>13</v>
      </c>
      <c r="D82" s="2" t="s">
        <v>14</v>
      </c>
      <c r="E82" s="2" t="s">
        <v>15</v>
      </c>
      <c r="F82" s="2">
        <v>2024</v>
      </c>
      <c r="G82" s="2" t="s">
        <v>48</v>
      </c>
      <c r="H82" s="2" t="s">
        <v>17</v>
      </c>
      <c r="I82" s="2">
        <v>23</v>
      </c>
      <c r="J82" s="2">
        <v>193</v>
      </c>
      <c r="K82" s="2">
        <v>88</v>
      </c>
      <c r="L82" s="2" t="s">
        <v>18</v>
      </c>
      <c r="M82" s="2" t="s">
        <v>18</v>
      </c>
    </row>
    <row r="83" spans="1:13" x14ac:dyDescent="0.3">
      <c r="A83">
        <v>82</v>
      </c>
      <c r="B83" s="3" t="s">
        <v>120</v>
      </c>
      <c r="C83" s="2" t="s">
        <v>20</v>
      </c>
      <c r="D83" s="2" t="s">
        <v>21</v>
      </c>
      <c r="E83" s="2" t="s">
        <v>22</v>
      </c>
      <c r="F83" s="2">
        <v>2012</v>
      </c>
      <c r="G83" s="2" t="s">
        <v>16</v>
      </c>
      <c r="H83" s="2" t="s">
        <v>17</v>
      </c>
      <c r="I83" s="2">
        <v>25</v>
      </c>
      <c r="J83" s="2">
        <v>195</v>
      </c>
      <c r="K83" s="2">
        <v>94</v>
      </c>
      <c r="L83" s="2" t="s">
        <v>18</v>
      </c>
      <c r="M83" s="2" t="s">
        <v>23</v>
      </c>
    </row>
    <row r="84" spans="1:13" ht="28.8" x14ac:dyDescent="0.3">
      <c r="A84">
        <v>83</v>
      </c>
      <c r="B84" s="3" t="s">
        <v>121</v>
      </c>
      <c r="C84" s="2" t="s">
        <v>13</v>
      </c>
      <c r="D84" s="2" t="s">
        <v>25</v>
      </c>
      <c r="E84" s="2" t="s">
        <v>26</v>
      </c>
      <c r="F84" s="2">
        <v>2016</v>
      </c>
      <c r="G84" s="2" t="s">
        <v>48</v>
      </c>
      <c r="H84" s="2" t="s">
        <v>27</v>
      </c>
      <c r="I84" s="2">
        <v>19</v>
      </c>
      <c r="J84" s="2">
        <v>142</v>
      </c>
      <c r="K84" s="2">
        <v>47</v>
      </c>
      <c r="L84" s="2" t="s">
        <v>23</v>
      </c>
      <c r="M84" s="2" t="s">
        <v>18</v>
      </c>
    </row>
    <row r="85" spans="1:13" ht="28.8" x14ac:dyDescent="0.3">
      <c r="A85">
        <v>84</v>
      </c>
      <c r="B85" s="3" t="s">
        <v>122</v>
      </c>
      <c r="C85" s="2" t="s">
        <v>29</v>
      </c>
      <c r="D85" s="2" t="s">
        <v>21</v>
      </c>
      <c r="E85" s="2" t="s">
        <v>30</v>
      </c>
      <c r="F85" s="2">
        <v>2004</v>
      </c>
      <c r="G85" s="2" t="s">
        <v>48</v>
      </c>
      <c r="H85" s="2" t="s">
        <v>27</v>
      </c>
      <c r="I85" s="2">
        <v>22</v>
      </c>
      <c r="J85" s="2">
        <v>174</v>
      </c>
      <c r="K85" s="2">
        <v>65</v>
      </c>
      <c r="L85" s="2" t="s">
        <v>18</v>
      </c>
      <c r="M85" s="2" t="s">
        <v>18</v>
      </c>
    </row>
    <row r="86" spans="1:13" ht="28.8" x14ac:dyDescent="0.3">
      <c r="A86">
        <v>85</v>
      </c>
      <c r="B86" s="3" t="s">
        <v>123</v>
      </c>
      <c r="C86" s="2" t="s">
        <v>32</v>
      </c>
      <c r="D86" s="2" t="s">
        <v>25</v>
      </c>
      <c r="E86" s="2" t="s">
        <v>33</v>
      </c>
      <c r="F86" s="2">
        <v>1976</v>
      </c>
      <c r="G86" s="2" t="s">
        <v>16</v>
      </c>
      <c r="H86" s="2" t="s">
        <v>27</v>
      </c>
      <c r="I86" s="2">
        <v>14</v>
      </c>
      <c r="J86" s="2">
        <v>153</v>
      </c>
      <c r="K86" s="2">
        <v>45</v>
      </c>
      <c r="L86" s="2" t="s">
        <v>23</v>
      </c>
      <c r="M86" s="2" t="s">
        <v>18</v>
      </c>
    </row>
    <row r="87" spans="1:13" ht="28.8" x14ac:dyDescent="0.3">
      <c r="A87">
        <v>86</v>
      </c>
      <c r="B87" s="3" t="s">
        <v>102</v>
      </c>
      <c r="C87" s="2" t="s">
        <v>13</v>
      </c>
      <c r="D87" s="2" t="s">
        <v>14</v>
      </c>
      <c r="E87" s="2" t="s">
        <v>35</v>
      </c>
      <c r="F87" s="2">
        <v>2020</v>
      </c>
      <c r="G87" s="2" t="s">
        <v>16</v>
      </c>
      <c r="H87" s="2" t="s">
        <v>27</v>
      </c>
      <c r="I87" s="2">
        <v>23</v>
      </c>
      <c r="J87" s="2">
        <v>183</v>
      </c>
      <c r="K87" s="2">
        <v>70</v>
      </c>
      <c r="L87" s="2" t="s">
        <v>18</v>
      </c>
      <c r="M87" s="2" t="s">
        <v>18</v>
      </c>
    </row>
    <row r="88" spans="1:13" ht="28.8" x14ac:dyDescent="0.3">
      <c r="A88">
        <v>87</v>
      </c>
      <c r="B88" s="3" t="s">
        <v>124</v>
      </c>
      <c r="C88" s="2" t="s">
        <v>13</v>
      </c>
      <c r="D88" s="2" t="s">
        <v>21</v>
      </c>
      <c r="E88" s="2" t="s">
        <v>37</v>
      </c>
      <c r="F88" s="2">
        <v>2016</v>
      </c>
      <c r="G88" s="2" t="s">
        <v>16</v>
      </c>
      <c r="H88" s="2" t="s">
        <v>27</v>
      </c>
      <c r="I88" s="2">
        <v>30</v>
      </c>
      <c r="J88" s="2">
        <v>168</v>
      </c>
      <c r="K88" s="2">
        <v>55</v>
      </c>
      <c r="L88" s="2" t="s">
        <v>23</v>
      </c>
      <c r="M88" s="2" t="s">
        <v>23</v>
      </c>
    </row>
    <row r="89" spans="1:13" x14ac:dyDescent="0.3">
      <c r="A89">
        <v>88</v>
      </c>
      <c r="B89" s="3" t="s">
        <v>125</v>
      </c>
      <c r="C89" s="2" t="s">
        <v>39</v>
      </c>
      <c r="D89" s="2" t="s">
        <v>25</v>
      </c>
      <c r="E89" s="2" t="s">
        <v>40</v>
      </c>
      <c r="F89" s="2">
        <v>2016</v>
      </c>
      <c r="G89" s="2" t="s">
        <v>48</v>
      </c>
      <c r="H89" s="2" t="s">
        <v>17</v>
      </c>
      <c r="I89" s="2">
        <v>27</v>
      </c>
      <c r="J89" s="2">
        <v>162</v>
      </c>
      <c r="K89" s="2">
        <v>52</v>
      </c>
      <c r="L89" s="2" t="s">
        <v>23</v>
      </c>
      <c r="M89" s="2" t="s">
        <v>23</v>
      </c>
    </row>
    <row r="90" spans="1:13" x14ac:dyDescent="0.3">
      <c r="A90">
        <v>89</v>
      </c>
      <c r="B90" s="3" t="s">
        <v>76</v>
      </c>
      <c r="C90" s="2" t="s">
        <v>42</v>
      </c>
      <c r="D90" s="2" t="s">
        <v>21</v>
      </c>
      <c r="E90" s="2" t="s">
        <v>43</v>
      </c>
      <c r="F90" s="2">
        <v>2020</v>
      </c>
      <c r="G90" s="2" t="s">
        <v>16</v>
      </c>
      <c r="H90" s="2" t="s">
        <v>17</v>
      </c>
      <c r="I90" s="2">
        <v>36</v>
      </c>
      <c r="J90" s="2">
        <v>167</v>
      </c>
      <c r="K90" s="2">
        <v>52</v>
      </c>
      <c r="L90" s="2" t="s">
        <v>18</v>
      </c>
      <c r="M90" s="2" t="s">
        <v>23</v>
      </c>
    </row>
    <row r="91" spans="1:13" ht="28.8" x14ac:dyDescent="0.3">
      <c r="A91">
        <v>90</v>
      </c>
      <c r="B91" s="3" t="s">
        <v>126</v>
      </c>
      <c r="C91" s="2" t="s">
        <v>45</v>
      </c>
      <c r="D91" s="2" t="s">
        <v>46</v>
      </c>
      <c r="E91" s="2" t="s">
        <v>47</v>
      </c>
      <c r="F91" s="2">
        <v>2018</v>
      </c>
      <c r="G91" s="2" t="s">
        <v>48</v>
      </c>
      <c r="H91" s="2" t="s">
        <v>27</v>
      </c>
      <c r="I91" s="2">
        <v>31</v>
      </c>
      <c r="J91" s="2">
        <v>168</v>
      </c>
      <c r="K91" s="2">
        <v>63</v>
      </c>
      <c r="L91" s="2" t="s">
        <v>23</v>
      </c>
      <c r="M91" s="2" t="s">
        <v>23</v>
      </c>
    </row>
    <row r="92" spans="1:13" ht="28.8" x14ac:dyDescent="0.3">
      <c r="A92">
        <v>91</v>
      </c>
      <c r="B92" s="3" t="s">
        <v>127</v>
      </c>
      <c r="C92" s="2" t="s">
        <v>13</v>
      </c>
      <c r="D92" s="2" t="s">
        <v>14</v>
      </c>
      <c r="E92" s="2" t="s">
        <v>15</v>
      </c>
      <c r="F92" s="2">
        <v>2024</v>
      </c>
      <c r="G92" s="2" t="s">
        <v>48</v>
      </c>
      <c r="H92" s="2" t="s">
        <v>17</v>
      </c>
      <c r="I92" s="2">
        <v>23</v>
      </c>
      <c r="J92" s="2">
        <v>193</v>
      </c>
      <c r="K92" s="2">
        <v>88</v>
      </c>
      <c r="L92" s="2" t="s">
        <v>18</v>
      </c>
      <c r="M92" s="2" t="s">
        <v>18</v>
      </c>
    </row>
    <row r="93" spans="1:13" x14ac:dyDescent="0.3">
      <c r="A93">
        <v>92</v>
      </c>
      <c r="B93" s="3" t="s">
        <v>100</v>
      </c>
      <c r="C93" s="2" t="s">
        <v>20</v>
      </c>
      <c r="D93" s="2" t="s">
        <v>21</v>
      </c>
      <c r="E93" s="2" t="s">
        <v>22</v>
      </c>
      <c r="F93" s="2">
        <v>2012</v>
      </c>
      <c r="G93" s="2" t="s">
        <v>16</v>
      </c>
      <c r="H93" s="2" t="s">
        <v>17</v>
      </c>
      <c r="I93" s="2">
        <v>25</v>
      </c>
      <c r="J93" s="2">
        <v>195</v>
      </c>
      <c r="K93" s="2">
        <v>94</v>
      </c>
      <c r="L93" s="2" t="s">
        <v>18</v>
      </c>
      <c r="M93" s="2" t="s">
        <v>23</v>
      </c>
    </row>
    <row r="94" spans="1:13" ht="28.8" x14ac:dyDescent="0.3">
      <c r="A94">
        <v>93</v>
      </c>
      <c r="B94" s="3" t="s">
        <v>128</v>
      </c>
      <c r="C94" s="2" t="s">
        <v>13</v>
      </c>
      <c r="D94" s="2" t="s">
        <v>25</v>
      </c>
      <c r="E94" s="2" t="s">
        <v>26</v>
      </c>
      <c r="F94" s="2">
        <v>2016</v>
      </c>
      <c r="G94" s="2" t="s">
        <v>48</v>
      </c>
      <c r="H94" s="2" t="s">
        <v>27</v>
      </c>
      <c r="I94" s="2">
        <v>19</v>
      </c>
      <c r="J94" s="2">
        <v>142</v>
      </c>
      <c r="K94" s="2">
        <v>47</v>
      </c>
      <c r="L94" s="2" t="s">
        <v>23</v>
      </c>
      <c r="M94" s="2" t="s">
        <v>18</v>
      </c>
    </row>
    <row r="95" spans="1:13" ht="28.8" x14ac:dyDescent="0.3">
      <c r="A95">
        <v>94</v>
      </c>
      <c r="B95" s="3" t="s">
        <v>129</v>
      </c>
      <c r="C95" s="2" t="s">
        <v>29</v>
      </c>
      <c r="D95" s="2" t="s">
        <v>21</v>
      </c>
      <c r="E95" s="2" t="s">
        <v>30</v>
      </c>
      <c r="F95" s="2">
        <v>2004</v>
      </c>
      <c r="G95" s="2" t="s">
        <v>48</v>
      </c>
      <c r="H95" s="2" t="s">
        <v>27</v>
      </c>
      <c r="I95" s="2">
        <v>22</v>
      </c>
      <c r="J95" s="2">
        <v>174</v>
      </c>
      <c r="K95" s="2">
        <v>65</v>
      </c>
      <c r="L95" s="2" t="s">
        <v>18</v>
      </c>
      <c r="M95" s="2" t="s">
        <v>18</v>
      </c>
    </row>
    <row r="96" spans="1:13" ht="28.8" x14ac:dyDescent="0.3">
      <c r="A96">
        <v>95</v>
      </c>
      <c r="B96" s="3" t="s">
        <v>68</v>
      </c>
      <c r="C96" s="2" t="s">
        <v>32</v>
      </c>
      <c r="D96" s="2" t="s">
        <v>25</v>
      </c>
      <c r="E96" s="2" t="s">
        <v>33</v>
      </c>
      <c r="F96" s="2">
        <v>1976</v>
      </c>
      <c r="G96" s="2" t="s">
        <v>16</v>
      </c>
      <c r="H96" s="2" t="s">
        <v>27</v>
      </c>
      <c r="I96" s="2">
        <v>14</v>
      </c>
      <c r="J96" s="2">
        <v>153</v>
      </c>
      <c r="K96" s="2">
        <v>45</v>
      </c>
      <c r="L96" s="2" t="s">
        <v>23</v>
      </c>
      <c r="M96" s="2" t="s">
        <v>18</v>
      </c>
    </row>
    <row r="97" spans="1:13" ht="28.8" x14ac:dyDescent="0.3">
      <c r="A97">
        <v>96</v>
      </c>
      <c r="B97" s="3" t="s">
        <v>130</v>
      </c>
      <c r="C97" s="2" t="s">
        <v>13</v>
      </c>
      <c r="D97" s="2" t="s">
        <v>14</v>
      </c>
      <c r="E97" s="2" t="s">
        <v>35</v>
      </c>
      <c r="F97" s="2">
        <v>2020</v>
      </c>
      <c r="G97" s="2" t="s">
        <v>16</v>
      </c>
      <c r="H97" s="2" t="s">
        <v>27</v>
      </c>
      <c r="I97" s="2">
        <v>23</v>
      </c>
      <c r="J97" s="2">
        <v>183</v>
      </c>
      <c r="K97" s="2">
        <v>70</v>
      </c>
      <c r="L97" s="2" t="s">
        <v>18</v>
      </c>
      <c r="M97" s="2" t="s">
        <v>18</v>
      </c>
    </row>
    <row r="98" spans="1:13" ht="28.8" x14ac:dyDescent="0.3">
      <c r="A98">
        <v>97</v>
      </c>
      <c r="B98" s="3" t="s">
        <v>131</v>
      </c>
      <c r="C98" s="2" t="s">
        <v>13</v>
      </c>
      <c r="D98" s="2" t="s">
        <v>21</v>
      </c>
      <c r="E98" s="2" t="s">
        <v>37</v>
      </c>
      <c r="F98" s="2">
        <v>2016</v>
      </c>
      <c r="G98" s="2" t="s">
        <v>16</v>
      </c>
      <c r="H98" s="2" t="s">
        <v>27</v>
      </c>
      <c r="I98" s="2">
        <v>30</v>
      </c>
      <c r="J98" s="2">
        <v>168</v>
      </c>
      <c r="K98" s="2">
        <v>55</v>
      </c>
      <c r="L98" s="2" t="s">
        <v>23</v>
      </c>
      <c r="M98" s="2" t="s">
        <v>23</v>
      </c>
    </row>
    <row r="99" spans="1:13" x14ac:dyDescent="0.3">
      <c r="A99">
        <v>98</v>
      </c>
      <c r="B99" s="3" t="s">
        <v>132</v>
      </c>
      <c r="C99" s="2" t="s">
        <v>39</v>
      </c>
      <c r="D99" s="2" t="s">
        <v>25</v>
      </c>
      <c r="E99" s="2" t="s">
        <v>40</v>
      </c>
      <c r="F99" s="2">
        <v>2016</v>
      </c>
      <c r="G99" s="2" t="s">
        <v>48</v>
      </c>
      <c r="H99" s="2" t="s">
        <v>17</v>
      </c>
      <c r="I99" s="2">
        <v>27</v>
      </c>
      <c r="J99" s="2">
        <v>162</v>
      </c>
      <c r="K99" s="2">
        <v>52</v>
      </c>
      <c r="L99" s="2" t="s">
        <v>23</v>
      </c>
      <c r="M99" s="2" t="s">
        <v>23</v>
      </c>
    </row>
    <row r="100" spans="1:13" x14ac:dyDescent="0.3">
      <c r="A100">
        <v>99</v>
      </c>
      <c r="B100" s="3" t="s">
        <v>133</v>
      </c>
      <c r="C100" s="2" t="s">
        <v>42</v>
      </c>
      <c r="D100" s="2" t="s">
        <v>21</v>
      </c>
      <c r="E100" s="2" t="s">
        <v>43</v>
      </c>
      <c r="F100" s="2">
        <v>2020</v>
      </c>
      <c r="G100" s="2" t="s">
        <v>16</v>
      </c>
      <c r="H100" s="2" t="s">
        <v>17</v>
      </c>
      <c r="I100" s="2">
        <v>36</v>
      </c>
      <c r="J100" s="2">
        <v>167</v>
      </c>
      <c r="K100" s="2">
        <v>52</v>
      </c>
      <c r="L100" s="2" t="s">
        <v>18</v>
      </c>
      <c r="M100" s="2" t="s">
        <v>23</v>
      </c>
    </row>
    <row r="101" spans="1:13" ht="28.8" x14ac:dyDescent="0.3">
      <c r="A101">
        <v>100</v>
      </c>
      <c r="B101" s="3" t="s">
        <v>134</v>
      </c>
      <c r="C101" s="2" t="s">
        <v>45</v>
      </c>
      <c r="D101" s="2" t="s">
        <v>46</v>
      </c>
      <c r="E101" s="2" t="s">
        <v>47</v>
      </c>
      <c r="F101" s="2">
        <v>2018</v>
      </c>
      <c r="G101" s="2" t="s">
        <v>48</v>
      </c>
      <c r="H101" s="2" t="s">
        <v>27</v>
      </c>
      <c r="I101" s="2">
        <v>31</v>
      </c>
      <c r="J101" s="2">
        <v>168</v>
      </c>
      <c r="K101" s="2">
        <v>63</v>
      </c>
      <c r="L101" s="2" t="s">
        <v>23</v>
      </c>
      <c r="M101" s="2" t="s">
        <v>23</v>
      </c>
    </row>
    <row r="102" spans="1:13" ht="28.8" x14ac:dyDescent="0.3">
      <c r="A102">
        <v>101</v>
      </c>
      <c r="B102" s="3" t="s">
        <v>135</v>
      </c>
      <c r="C102" s="2" t="s">
        <v>13</v>
      </c>
      <c r="D102" s="2" t="s">
        <v>14</v>
      </c>
      <c r="E102" s="2" t="s">
        <v>15</v>
      </c>
      <c r="F102" s="2">
        <v>2024</v>
      </c>
      <c r="G102" s="2" t="s">
        <v>48</v>
      </c>
      <c r="H102" s="2" t="s">
        <v>17</v>
      </c>
      <c r="I102" s="2">
        <v>23</v>
      </c>
      <c r="J102" s="2">
        <v>193</v>
      </c>
      <c r="K102" s="2">
        <v>88</v>
      </c>
      <c r="L102" s="2" t="s">
        <v>18</v>
      </c>
      <c r="M102" s="2" t="s">
        <v>18</v>
      </c>
    </row>
    <row r="103" spans="1:13" x14ac:dyDescent="0.3">
      <c r="A103">
        <v>102</v>
      </c>
      <c r="B103" s="3" t="s">
        <v>136</v>
      </c>
      <c r="C103" s="2" t="s">
        <v>20</v>
      </c>
      <c r="D103" s="2" t="s">
        <v>21</v>
      </c>
      <c r="E103" s="2" t="s">
        <v>22</v>
      </c>
      <c r="F103" s="2">
        <v>2012</v>
      </c>
      <c r="G103" s="2" t="s">
        <v>16</v>
      </c>
      <c r="H103" s="2" t="s">
        <v>17</v>
      </c>
      <c r="I103" s="2">
        <v>25</v>
      </c>
      <c r="J103" s="2">
        <v>195</v>
      </c>
      <c r="K103" s="2">
        <v>94</v>
      </c>
      <c r="L103" s="2" t="s">
        <v>18</v>
      </c>
      <c r="M103" s="2" t="s">
        <v>23</v>
      </c>
    </row>
    <row r="104" spans="1:13" ht="28.8" x14ac:dyDescent="0.3">
      <c r="A104">
        <v>103</v>
      </c>
      <c r="B104" s="3" t="s">
        <v>137</v>
      </c>
      <c r="C104" s="2" t="s">
        <v>13</v>
      </c>
      <c r="D104" s="2" t="s">
        <v>25</v>
      </c>
      <c r="E104" s="2" t="s">
        <v>26</v>
      </c>
      <c r="F104" s="2">
        <v>2016</v>
      </c>
      <c r="G104" s="2" t="s">
        <v>48</v>
      </c>
      <c r="H104" s="2" t="s">
        <v>27</v>
      </c>
      <c r="I104" s="2">
        <v>19</v>
      </c>
      <c r="J104" s="2">
        <v>142</v>
      </c>
      <c r="K104" s="2">
        <v>47</v>
      </c>
      <c r="L104" s="2" t="s">
        <v>23</v>
      </c>
      <c r="M104" s="2" t="s">
        <v>18</v>
      </c>
    </row>
    <row r="105" spans="1:13" ht="28.8" x14ac:dyDescent="0.3">
      <c r="A105">
        <v>104</v>
      </c>
      <c r="B105" s="3" t="s">
        <v>64</v>
      </c>
      <c r="C105" s="2" t="s">
        <v>29</v>
      </c>
      <c r="D105" s="2" t="s">
        <v>21</v>
      </c>
      <c r="E105" s="2" t="s">
        <v>30</v>
      </c>
      <c r="F105" s="2">
        <v>2004</v>
      </c>
      <c r="G105" s="2" t="s">
        <v>48</v>
      </c>
      <c r="H105" s="2" t="s">
        <v>27</v>
      </c>
      <c r="I105" s="2">
        <v>22</v>
      </c>
      <c r="J105" s="2">
        <v>174</v>
      </c>
      <c r="K105" s="2">
        <v>65</v>
      </c>
      <c r="L105" s="2" t="s">
        <v>18</v>
      </c>
      <c r="M105" s="2" t="s">
        <v>18</v>
      </c>
    </row>
    <row r="106" spans="1:13" ht="28.8" x14ac:dyDescent="0.3">
      <c r="A106">
        <v>105</v>
      </c>
      <c r="B106" s="3" t="s">
        <v>284</v>
      </c>
      <c r="C106" s="2" t="s">
        <v>32</v>
      </c>
      <c r="D106" s="2" t="s">
        <v>25</v>
      </c>
      <c r="E106" s="2" t="s">
        <v>33</v>
      </c>
      <c r="F106" s="2">
        <v>1976</v>
      </c>
      <c r="G106" s="2" t="s">
        <v>16</v>
      </c>
      <c r="H106" s="2" t="s">
        <v>27</v>
      </c>
      <c r="I106" s="2">
        <v>14</v>
      </c>
      <c r="J106" s="2">
        <v>153</v>
      </c>
      <c r="K106" s="2">
        <v>45</v>
      </c>
      <c r="L106" s="2" t="s">
        <v>23</v>
      </c>
      <c r="M106" s="2" t="s">
        <v>18</v>
      </c>
    </row>
    <row r="107" spans="1:13" ht="28.8" x14ac:dyDescent="0.3">
      <c r="A107">
        <v>106</v>
      </c>
      <c r="B107" s="3" t="s">
        <v>138</v>
      </c>
      <c r="C107" s="2" t="s">
        <v>13</v>
      </c>
      <c r="D107" s="2" t="s">
        <v>14</v>
      </c>
      <c r="E107" s="2" t="s">
        <v>35</v>
      </c>
      <c r="F107" s="2">
        <v>2020</v>
      </c>
      <c r="G107" s="2" t="s">
        <v>16</v>
      </c>
      <c r="H107" s="2" t="s">
        <v>27</v>
      </c>
      <c r="I107" s="2">
        <v>23</v>
      </c>
      <c r="J107" s="2">
        <v>183</v>
      </c>
      <c r="K107" s="2">
        <v>70</v>
      </c>
      <c r="L107" s="2" t="s">
        <v>18</v>
      </c>
      <c r="M107" s="2" t="s">
        <v>18</v>
      </c>
    </row>
    <row r="108" spans="1:13" ht="28.8" x14ac:dyDescent="0.3">
      <c r="A108">
        <v>107</v>
      </c>
      <c r="B108" s="3" t="s">
        <v>139</v>
      </c>
      <c r="C108" s="2" t="s">
        <v>13</v>
      </c>
      <c r="D108" s="2" t="s">
        <v>21</v>
      </c>
      <c r="E108" s="2" t="s">
        <v>37</v>
      </c>
      <c r="F108" s="2">
        <v>2016</v>
      </c>
      <c r="G108" s="2" t="s">
        <v>16</v>
      </c>
      <c r="H108" s="2" t="s">
        <v>27</v>
      </c>
      <c r="I108" s="2">
        <v>30</v>
      </c>
      <c r="J108" s="2">
        <v>168</v>
      </c>
      <c r="K108" s="2">
        <v>55</v>
      </c>
      <c r="L108" s="2" t="s">
        <v>23</v>
      </c>
      <c r="M108" s="2" t="s">
        <v>23</v>
      </c>
    </row>
    <row r="109" spans="1:13" x14ac:dyDescent="0.3">
      <c r="A109">
        <v>108</v>
      </c>
      <c r="B109" s="3" t="s">
        <v>140</v>
      </c>
      <c r="C109" s="2" t="s">
        <v>39</v>
      </c>
      <c r="D109" s="2" t="s">
        <v>25</v>
      </c>
      <c r="E109" s="2" t="s">
        <v>40</v>
      </c>
      <c r="F109" s="2">
        <v>2016</v>
      </c>
      <c r="G109" s="2" t="s">
        <v>48</v>
      </c>
      <c r="H109" s="2" t="s">
        <v>17</v>
      </c>
      <c r="I109" s="2">
        <v>27</v>
      </c>
      <c r="J109" s="2">
        <v>162</v>
      </c>
      <c r="K109" s="2">
        <v>52</v>
      </c>
      <c r="L109" s="2" t="s">
        <v>23</v>
      </c>
      <c r="M109" s="2" t="s">
        <v>23</v>
      </c>
    </row>
    <row r="110" spans="1:13" x14ac:dyDescent="0.3">
      <c r="A110">
        <v>109</v>
      </c>
      <c r="B110" s="3" t="s">
        <v>90</v>
      </c>
      <c r="C110" s="2" t="s">
        <v>42</v>
      </c>
      <c r="D110" s="2" t="s">
        <v>21</v>
      </c>
      <c r="E110" s="2" t="s">
        <v>43</v>
      </c>
      <c r="F110" s="2">
        <v>2020</v>
      </c>
      <c r="G110" s="2" t="s">
        <v>16</v>
      </c>
      <c r="H110" s="2" t="s">
        <v>17</v>
      </c>
      <c r="I110" s="2">
        <v>36</v>
      </c>
      <c r="J110" s="2">
        <v>167</v>
      </c>
      <c r="K110" s="2">
        <v>52</v>
      </c>
      <c r="L110" s="2" t="s">
        <v>18</v>
      </c>
      <c r="M110" s="2" t="s">
        <v>23</v>
      </c>
    </row>
    <row r="111" spans="1:13" ht="28.8" x14ac:dyDescent="0.3">
      <c r="A111">
        <v>110</v>
      </c>
      <c r="B111" s="3" t="s">
        <v>141</v>
      </c>
      <c r="C111" s="2" t="s">
        <v>45</v>
      </c>
      <c r="D111" s="2" t="s">
        <v>46</v>
      </c>
      <c r="E111" s="2" t="s">
        <v>47</v>
      </c>
      <c r="F111" s="2">
        <v>2018</v>
      </c>
      <c r="G111" s="2" t="s">
        <v>48</v>
      </c>
      <c r="H111" s="2" t="s">
        <v>27</v>
      </c>
      <c r="I111" s="2">
        <v>31</v>
      </c>
      <c r="J111" s="2">
        <v>168</v>
      </c>
      <c r="K111" s="2">
        <v>63</v>
      </c>
      <c r="L111" s="2" t="s">
        <v>23</v>
      </c>
      <c r="M111" s="2" t="s">
        <v>23</v>
      </c>
    </row>
    <row r="112" spans="1:13" ht="28.8" x14ac:dyDescent="0.3">
      <c r="A112">
        <v>111</v>
      </c>
      <c r="B112" s="3" t="s">
        <v>142</v>
      </c>
      <c r="C112" s="2" t="s">
        <v>13</v>
      </c>
      <c r="D112" s="2" t="s">
        <v>14</v>
      </c>
      <c r="E112" s="2" t="s">
        <v>15</v>
      </c>
      <c r="F112" s="2">
        <v>2024</v>
      </c>
      <c r="G112" s="2" t="s">
        <v>48</v>
      </c>
      <c r="H112" s="2" t="s">
        <v>17</v>
      </c>
      <c r="I112" s="2">
        <v>23</v>
      </c>
      <c r="J112" s="2">
        <v>193</v>
      </c>
      <c r="K112" s="2">
        <v>88</v>
      </c>
      <c r="L112" s="2" t="s">
        <v>18</v>
      </c>
      <c r="M112" s="2" t="s">
        <v>18</v>
      </c>
    </row>
    <row r="113" spans="1:13" x14ac:dyDescent="0.3">
      <c r="A113">
        <v>112</v>
      </c>
      <c r="B113" s="3" t="s">
        <v>73</v>
      </c>
      <c r="C113" s="2" t="s">
        <v>20</v>
      </c>
      <c r="D113" s="2" t="s">
        <v>21</v>
      </c>
      <c r="E113" s="2" t="s">
        <v>22</v>
      </c>
      <c r="F113" s="2">
        <v>2012</v>
      </c>
      <c r="G113" s="2" t="s">
        <v>16</v>
      </c>
      <c r="H113" s="2" t="s">
        <v>17</v>
      </c>
      <c r="I113" s="2">
        <v>25</v>
      </c>
      <c r="J113" s="2">
        <v>195</v>
      </c>
      <c r="K113" s="2">
        <v>94</v>
      </c>
      <c r="L113" s="2" t="s">
        <v>18</v>
      </c>
      <c r="M113" s="2" t="s">
        <v>23</v>
      </c>
    </row>
    <row r="114" spans="1:13" ht="28.8" x14ac:dyDescent="0.3">
      <c r="A114">
        <v>113</v>
      </c>
      <c r="B114" s="3" t="s">
        <v>143</v>
      </c>
      <c r="C114" s="2" t="s">
        <v>13</v>
      </c>
      <c r="D114" s="2" t="s">
        <v>25</v>
      </c>
      <c r="E114" s="2" t="s">
        <v>26</v>
      </c>
      <c r="F114" s="2">
        <v>2016</v>
      </c>
      <c r="G114" s="2" t="s">
        <v>48</v>
      </c>
      <c r="H114" s="2" t="s">
        <v>27</v>
      </c>
      <c r="I114" s="2">
        <v>19</v>
      </c>
      <c r="J114" s="2">
        <v>142</v>
      </c>
      <c r="K114" s="2">
        <v>47</v>
      </c>
      <c r="L114" s="2" t="s">
        <v>23</v>
      </c>
      <c r="M114" s="2" t="s">
        <v>18</v>
      </c>
    </row>
    <row r="115" spans="1:13" ht="28.8" x14ac:dyDescent="0.3">
      <c r="A115">
        <v>114</v>
      </c>
      <c r="B115" s="3" t="s">
        <v>74</v>
      </c>
      <c r="C115" s="2" t="s">
        <v>29</v>
      </c>
      <c r="D115" s="2" t="s">
        <v>21</v>
      </c>
      <c r="E115" s="2" t="s">
        <v>30</v>
      </c>
      <c r="F115" s="2">
        <v>2004</v>
      </c>
      <c r="G115" s="2" t="s">
        <v>48</v>
      </c>
      <c r="H115" s="2" t="s">
        <v>27</v>
      </c>
      <c r="I115" s="2">
        <v>22</v>
      </c>
      <c r="J115" s="2">
        <v>174</v>
      </c>
      <c r="K115" s="2">
        <v>65</v>
      </c>
      <c r="L115" s="2" t="s">
        <v>18</v>
      </c>
      <c r="M115" s="2" t="s">
        <v>18</v>
      </c>
    </row>
    <row r="116" spans="1:13" ht="28.8" x14ac:dyDescent="0.3">
      <c r="A116">
        <v>115</v>
      </c>
      <c r="B116" s="3" t="s">
        <v>144</v>
      </c>
      <c r="C116" s="2" t="s">
        <v>32</v>
      </c>
      <c r="D116" s="2" t="s">
        <v>25</v>
      </c>
      <c r="E116" s="2" t="s">
        <v>33</v>
      </c>
      <c r="F116" s="2">
        <v>1976</v>
      </c>
      <c r="G116" s="2" t="s">
        <v>16</v>
      </c>
      <c r="H116" s="2" t="s">
        <v>27</v>
      </c>
      <c r="I116" s="2">
        <v>14</v>
      </c>
      <c r="J116" s="2">
        <v>153</v>
      </c>
      <c r="K116" s="2">
        <v>45</v>
      </c>
      <c r="L116" s="2" t="s">
        <v>23</v>
      </c>
      <c r="M116" s="2" t="s">
        <v>18</v>
      </c>
    </row>
    <row r="117" spans="1:13" ht="28.8" x14ac:dyDescent="0.3">
      <c r="A117">
        <v>116</v>
      </c>
      <c r="B117" s="3" t="s">
        <v>145</v>
      </c>
      <c r="C117" s="2" t="s">
        <v>13</v>
      </c>
      <c r="D117" s="2" t="s">
        <v>14</v>
      </c>
      <c r="E117" s="2" t="s">
        <v>35</v>
      </c>
      <c r="F117" s="2">
        <v>2020</v>
      </c>
      <c r="G117" s="2" t="s">
        <v>16</v>
      </c>
      <c r="H117" s="2" t="s">
        <v>27</v>
      </c>
      <c r="I117" s="2">
        <v>23</v>
      </c>
      <c r="J117" s="2">
        <v>183</v>
      </c>
      <c r="K117" s="2">
        <v>70</v>
      </c>
      <c r="L117" s="2" t="s">
        <v>18</v>
      </c>
      <c r="M117" s="2" t="s">
        <v>18</v>
      </c>
    </row>
    <row r="118" spans="1:13" ht="28.8" x14ac:dyDescent="0.3">
      <c r="A118">
        <v>117</v>
      </c>
      <c r="B118" s="3" t="s">
        <v>145</v>
      </c>
      <c r="C118" s="2" t="s">
        <v>13</v>
      </c>
      <c r="D118" s="2" t="s">
        <v>21</v>
      </c>
      <c r="E118" s="2" t="s">
        <v>37</v>
      </c>
      <c r="F118" s="2">
        <v>2016</v>
      </c>
      <c r="G118" s="2" t="s">
        <v>16</v>
      </c>
      <c r="H118" s="2" t="s">
        <v>27</v>
      </c>
      <c r="I118" s="2">
        <v>30</v>
      </c>
      <c r="J118" s="2">
        <v>168</v>
      </c>
      <c r="K118" s="2">
        <v>55</v>
      </c>
      <c r="L118" s="2" t="s">
        <v>23</v>
      </c>
      <c r="M118" s="2" t="s">
        <v>23</v>
      </c>
    </row>
    <row r="119" spans="1:13" x14ac:dyDescent="0.3">
      <c r="A119">
        <v>118</v>
      </c>
      <c r="B119" s="3" t="s">
        <v>146</v>
      </c>
      <c r="C119" s="2" t="s">
        <v>39</v>
      </c>
      <c r="D119" s="2" t="s">
        <v>25</v>
      </c>
      <c r="E119" s="2" t="s">
        <v>40</v>
      </c>
      <c r="F119" s="2">
        <v>2016</v>
      </c>
      <c r="G119" s="2" t="s">
        <v>48</v>
      </c>
      <c r="H119" s="2" t="s">
        <v>17</v>
      </c>
      <c r="I119" s="2">
        <v>27</v>
      </c>
      <c r="J119" s="2">
        <v>162</v>
      </c>
      <c r="K119" s="2">
        <v>52</v>
      </c>
      <c r="L119" s="2" t="s">
        <v>23</v>
      </c>
      <c r="M119" s="2" t="s">
        <v>23</v>
      </c>
    </row>
    <row r="120" spans="1:13" x14ac:dyDescent="0.3">
      <c r="A120">
        <v>119</v>
      </c>
      <c r="B120" s="3" t="s">
        <v>147</v>
      </c>
      <c r="C120" s="2" t="s">
        <v>42</v>
      </c>
      <c r="D120" s="2" t="s">
        <v>21</v>
      </c>
      <c r="E120" s="2" t="s">
        <v>43</v>
      </c>
      <c r="F120" s="2">
        <v>2020</v>
      </c>
      <c r="G120" s="2" t="s">
        <v>16</v>
      </c>
      <c r="H120" s="2" t="s">
        <v>17</v>
      </c>
      <c r="I120" s="2">
        <v>36</v>
      </c>
      <c r="J120" s="2">
        <v>167</v>
      </c>
      <c r="K120" s="2">
        <v>52</v>
      </c>
      <c r="L120" s="2" t="s">
        <v>18</v>
      </c>
      <c r="M120" s="2" t="s">
        <v>23</v>
      </c>
    </row>
    <row r="121" spans="1:13" ht="28.8" x14ac:dyDescent="0.3">
      <c r="A121">
        <v>120</v>
      </c>
      <c r="B121" s="3" t="s">
        <v>148</v>
      </c>
      <c r="C121" s="2" t="s">
        <v>45</v>
      </c>
      <c r="D121" s="2" t="s">
        <v>46</v>
      </c>
      <c r="E121" s="2" t="s">
        <v>47</v>
      </c>
      <c r="F121" s="2">
        <v>2018</v>
      </c>
      <c r="G121" s="2" t="s">
        <v>48</v>
      </c>
      <c r="H121" s="2" t="s">
        <v>27</v>
      </c>
      <c r="I121" s="2">
        <v>31</v>
      </c>
      <c r="J121" s="2">
        <v>168</v>
      </c>
      <c r="K121" s="2">
        <v>63</v>
      </c>
      <c r="L121" s="2" t="s">
        <v>23</v>
      </c>
      <c r="M121" s="2" t="s">
        <v>23</v>
      </c>
    </row>
    <row r="122" spans="1:13" ht="28.8" x14ac:dyDescent="0.3">
      <c r="A122">
        <v>121</v>
      </c>
      <c r="B122" s="3" t="s">
        <v>149</v>
      </c>
      <c r="C122" s="2" t="s">
        <v>13</v>
      </c>
      <c r="D122" s="2" t="s">
        <v>14</v>
      </c>
      <c r="E122" s="2" t="s">
        <v>15</v>
      </c>
      <c r="F122" s="2">
        <v>2024</v>
      </c>
      <c r="G122" s="2" t="s">
        <v>48</v>
      </c>
      <c r="H122" s="2" t="s">
        <v>17</v>
      </c>
      <c r="I122" s="2">
        <v>23</v>
      </c>
      <c r="J122" s="2">
        <v>193</v>
      </c>
      <c r="K122" s="2">
        <v>88</v>
      </c>
      <c r="L122" s="2" t="s">
        <v>18</v>
      </c>
      <c r="M122" s="2" t="s">
        <v>18</v>
      </c>
    </row>
    <row r="123" spans="1:13" x14ac:dyDescent="0.3">
      <c r="A123">
        <v>122</v>
      </c>
      <c r="B123" s="3" t="s">
        <v>150</v>
      </c>
      <c r="C123" s="2" t="s">
        <v>20</v>
      </c>
      <c r="D123" s="2" t="s">
        <v>21</v>
      </c>
      <c r="E123" s="2" t="s">
        <v>22</v>
      </c>
      <c r="F123" s="2">
        <v>2012</v>
      </c>
      <c r="G123" s="2" t="s">
        <v>16</v>
      </c>
      <c r="H123" s="2" t="s">
        <v>17</v>
      </c>
      <c r="I123" s="2">
        <v>25</v>
      </c>
      <c r="J123" s="2">
        <v>195</v>
      </c>
      <c r="K123" s="2">
        <v>94</v>
      </c>
      <c r="L123" s="2" t="s">
        <v>18</v>
      </c>
      <c r="M123" s="2" t="s">
        <v>23</v>
      </c>
    </row>
    <row r="124" spans="1:13" ht="28.8" x14ac:dyDescent="0.3">
      <c r="A124">
        <v>123</v>
      </c>
      <c r="B124" s="3" t="s">
        <v>151</v>
      </c>
      <c r="C124" s="2" t="s">
        <v>13</v>
      </c>
      <c r="D124" s="2" t="s">
        <v>25</v>
      </c>
      <c r="E124" s="2" t="s">
        <v>26</v>
      </c>
      <c r="F124" s="2">
        <v>2016</v>
      </c>
      <c r="G124" s="2" t="s">
        <v>48</v>
      </c>
      <c r="H124" s="2" t="s">
        <v>27</v>
      </c>
      <c r="I124" s="2">
        <v>19</v>
      </c>
      <c r="J124" s="2">
        <v>142</v>
      </c>
      <c r="K124" s="2">
        <v>47</v>
      </c>
      <c r="L124" s="2" t="s">
        <v>23</v>
      </c>
      <c r="M124" s="2" t="s">
        <v>18</v>
      </c>
    </row>
    <row r="125" spans="1:13" ht="28.8" x14ac:dyDescent="0.3">
      <c r="A125">
        <v>124</v>
      </c>
      <c r="B125" s="3" t="s">
        <v>111</v>
      </c>
      <c r="C125" s="2" t="s">
        <v>29</v>
      </c>
      <c r="D125" s="2" t="s">
        <v>21</v>
      </c>
      <c r="E125" s="2" t="s">
        <v>30</v>
      </c>
      <c r="F125" s="2">
        <v>2004</v>
      </c>
      <c r="G125" s="2" t="s">
        <v>48</v>
      </c>
      <c r="H125" s="2" t="s">
        <v>27</v>
      </c>
      <c r="I125" s="2">
        <v>22</v>
      </c>
      <c r="J125" s="2">
        <v>174</v>
      </c>
      <c r="K125" s="2">
        <v>65</v>
      </c>
      <c r="L125" s="2" t="s">
        <v>18</v>
      </c>
      <c r="M125" s="2" t="s">
        <v>18</v>
      </c>
    </row>
    <row r="126" spans="1:13" ht="28.8" x14ac:dyDescent="0.3">
      <c r="A126">
        <v>125</v>
      </c>
      <c r="B126" s="3" t="s">
        <v>152</v>
      </c>
      <c r="C126" s="2" t="s">
        <v>32</v>
      </c>
      <c r="D126" s="2" t="s">
        <v>25</v>
      </c>
      <c r="E126" s="2" t="s">
        <v>33</v>
      </c>
      <c r="F126" s="2">
        <v>1976</v>
      </c>
      <c r="G126" s="2" t="s">
        <v>16</v>
      </c>
      <c r="H126" s="2" t="s">
        <v>27</v>
      </c>
      <c r="I126" s="2">
        <v>14</v>
      </c>
      <c r="J126" s="2">
        <v>153</v>
      </c>
      <c r="K126" s="2">
        <v>45</v>
      </c>
      <c r="L126" s="2" t="s">
        <v>23</v>
      </c>
      <c r="M126" s="2" t="s">
        <v>18</v>
      </c>
    </row>
    <row r="127" spans="1:13" ht="28.8" x14ac:dyDescent="0.3">
      <c r="A127">
        <v>126</v>
      </c>
      <c r="B127" s="3" t="s">
        <v>153</v>
      </c>
      <c r="C127" s="2" t="s">
        <v>13</v>
      </c>
      <c r="D127" s="2" t="s">
        <v>14</v>
      </c>
      <c r="E127" s="2" t="s">
        <v>35</v>
      </c>
      <c r="F127" s="2">
        <v>2020</v>
      </c>
      <c r="G127" s="2" t="s">
        <v>16</v>
      </c>
      <c r="H127" s="2" t="s">
        <v>27</v>
      </c>
      <c r="I127" s="2">
        <v>23</v>
      </c>
      <c r="J127" s="2">
        <v>183</v>
      </c>
      <c r="K127" s="2">
        <v>70</v>
      </c>
      <c r="L127" s="2" t="s">
        <v>18</v>
      </c>
      <c r="M127" s="2" t="s">
        <v>18</v>
      </c>
    </row>
    <row r="128" spans="1:13" ht="28.8" x14ac:dyDescent="0.3">
      <c r="A128">
        <v>127</v>
      </c>
      <c r="B128" s="3" t="s">
        <v>69</v>
      </c>
      <c r="C128" s="2" t="s">
        <v>13</v>
      </c>
      <c r="D128" s="2" t="s">
        <v>21</v>
      </c>
      <c r="E128" s="2" t="s">
        <v>37</v>
      </c>
      <c r="F128" s="2">
        <v>2016</v>
      </c>
      <c r="G128" s="2" t="s">
        <v>16</v>
      </c>
      <c r="H128" s="2" t="s">
        <v>27</v>
      </c>
      <c r="I128" s="2">
        <v>30</v>
      </c>
      <c r="J128" s="2">
        <v>168</v>
      </c>
      <c r="K128" s="2">
        <v>55</v>
      </c>
      <c r="L128" s="2" t="s">
        <v>23</v>
      </c>
      <c r="M128" s="2" t="s">
        <v>23</v>
      </c>
    </row>
    <row r="129" spans="1:13" x14ac:dyDescent="0.3">
      <c r="A129">
        <v>128</v>
      </c>
      <c r="B129" s="3" t="s">
        <v>154</v>
      </c>
      <c r="C129" s="2" t="s">
        <v>39</v>
      </c>
      <c r="D129" s="2" t="s">
        <v>25</v>
      </c>
      <c r="E129" s="2" t="s">
        <v>40</v>
      </c>
      <c r="F129" s="2">
        <v>2016</v>
      </c>
      <c r="G129" s="2" t="s">
        <v>48</v>
      </c>
      <c r="H129" s="2" t="s">
        <v>17</v>
      </c>
      <c r="I129" s="2">
        <v>27</v>
      </c>
      <c r="J129" s="2">
        <v>162</v>
      </c>
      <c r="K129" s="2">
        <v>52</v>
      </c>
      <c r="L129" s="2" t="s">
        <v>23</v>
      </c>
      <c r="M129" s="2" t="s">
        <v>23</v>
      </c>
    </row>
    <row r="130" spans="1:13" x14ac:dyDescent="0.3">
      <c r="A130">
        <v>129</v>
      </c>
      <c r="B130" s="3" t="s">
        <v>155</v>
      </c>
      <c r="C130" s="2" t="s">
        <v>42</v>
      </c>
      <c r="D130" s="2" t="s">
        <v>21</v>
      </c>
      <c r="E130" s="2" t="s">
        <v>43</v>
      </c>
      <c r="F130" s="2">
        <v>2020</v>
      </c>
      <c r="G130" s="2" t="s">
        <v>16</v>
      </c>
      <c r="H130" s="2" t="s">
        <v>17</v>
      </c>
      <c r="I130" s="2">
        <v>36</v>
      </c>
      <c r="J130" s="2">
        <v>167</v>
      </c>
      <c r="K130" s="2">
        <v>52</v>
      </c>
      <c r="L130" s="2" t="s">
        <v>18</v>
      </c>
      <c r="M130" s="2" t="s">
        <v>23</v>
      </c>
    </row>
    <row r="131" spans="1:13" ht="28.8" x14ac:dyDescent="0.3">
      <c r="A131">
        <v>130</v>
      </c>
      <c r="B131" s="3" t="s">
        <v>156</v>
      </c>
      <c r="C131" s="2" t="s">
        <v>45</v>
      </c>
      <c r="D131" s="2" t="s">
        <v>46</v>
      </c>
      <c r="E131" s="2" t="s">
        <v>47</v>
      </c>
      <c r="F131" s="2">
        <v>2018</v>
      </c>
      <c r="G131" s="2" t="s">
        <v>48</v>
      </c>
      <c r="H131" s="2" t="s">
        <v>27</v>
      </c>
      <c r="I131" s="2">
        <v>31</v>
      </c>
      <c r="J131" s="2">
        <v>168</v>
      </c>
      <c r="K131" s="2">
        <v>63</v>
      </c>
      <c r="L131" s="2" t="s">
        <v>23</v>
      </c>
      <c r="M131" s="2" t="s">
        <v>23</v>
      </c>
    </row>
    <row r="132" spans="1:13" ht="28.8" x14ac:dyDescent="0.3">
      <c r="A132">
        <v>131</v>
      </c>
      <c r="B132" s="3" t="s">
        <v>86</v>
      </c>
      <c r="C132" s="2" t="s">
        <v>13</v>
      </c>
      <c r="D132" s="2" t="s">
        <v>14</v>
      </c>
      <c r="E132" s="2" t="s">
        <v>15</v>
      </c>
      <c r="F132" s="2">
        <v>2024</v>
      </c>
      <c r="G132" s="2" t="s">
        <v>48</v>
      </c>
      <c r="H132" s="2" t="s">
        <v>17</v>
      </c>
      <c r="I132" s="2">
        <v>23</v>
      </c>
      <c r="J132" s="2">
        <v>193</v>
      </c>
      <c r="K132" s="2">
        <v>88</v>
      </c>
      <c r="L132" s="2" t="s">
        <v>18</v>
      </c>
      <c r="M132" s="2" t="s">
        <v>18</v>
      </c>
    </row>
    <row r="133" spans="1:13" x14ac:dyDescent="0.3">
      <c r="A133">
        <v>132</v>
      </c>
      <c r="B133" s="3" t="s">
        <v>157</v>
      </c>
      <c r="C133" s="2" t="s">
        <v>20</v>
      </c>
      <c r="D133" s="2" t="s">
        <v>21</v>
      </c>
      <c r="E133" s="2" t="s">
        <v>22</v>
      </c>
      <c r="F133" s="2">
        <v>2012</v>
      </c>
      <c r="G133" s="2" t="s">
        <v>16</v>
      </c>
      <c r="H133" s="2" t="s">
        <v>17</v>
      </c>
      <c r="I133" s="2">
        <v>25</v>
      </c>
      <c r="J133" s="2">
        <v>195</v>
      </c>
      <c r="K133" s="2">
        <v>94</v>
      </c>
      <c r="L133" s="2" t="s">
        <v>18</v>
      </c>
      <c r="M133" s="2" t="s">
        <v>23</v>
      </c>
    </row>
    <row r="134" spans="1:13" ht="28.8" x14ac:dyDescent="0.3">
      <c r="A134">
        <v>133</v>
      </c>
      <c r="B134" s="3" t="s">
        <v>158</v>
      </c>
      <c r="C134" s="2" t="s">
        <v>13</v>
      </c>
      <c r="D134" s="2" t="s">
        <v>25</v>
      </c>
      <c r="E134" s="2" t="s">
        <v>26</v>
      </c>
      <c r="F134" s="2">
        <v>2016</v>
      </c>
      <c r="G134" s="2" t="s">
        <v>48</v>
      </c>
      <c r="H134" s="2" t="s">
        <v>27</v>
      </c>
      <c r="I134" s="2">
        <v>19</v>
      </c>
      <c r="J134" s="2">
        <v>142</v>
      </c>
      <c r="K134" s="2">
        <v>47</v>
      </c>
      <c r="L134" s="2" t="s">
        <v>23</v>
      </c>
      <c r="M134" s="2" t="s">
        <v>18</v>
      </c>
    </row>
    <row r="135" spans="1:13" ht="28.8" x14ac:dyDescent="0.3">
      <c r="A135">
        <v>134</v>
      </c>
      <c r="B135" s="3" t="s">
        <v>159</v>
      </c>
      <c r="C135" s="2" t="s">
        <v>29</v>
      </c>
      <c r="D135" s="2" t="s">
        <v>21</v>
      </c>
      <c r="E135" s="2" t="s">
        <v>30</v>
      </c>
      <c r="F135" s="2">
        <v>2004</v>
      </c>
      <c r="G135" s="2" t="s">
        <v>48</v>
      </c>
      <c r="H135" s="2" t="s">
        <v>27</v>
      </c>
      <c r="I135" s="2">
        <v>22</v>
      </c>
      <c r="J135" s="2">
        <v>174</v>
      </c>
      <c r="K135" s="2">
        <v>65</v>
      </c>
      <c r="L135" s="2" t="s">
        <v>18</v>
      </c>
      <c r="M135" s="2" t="s">
        <v>18</v>
      </c>
    </row>
    <row r="136" spans="1:13" ht="28.8" x14ac:dyDescent="0.3">
      <c r="A136">
        <v>135</v>
      </c>
      <c r="B136" s="3" t="s">
        <v>160</v>
      </c>
      <c r="C136" s="2" t="s">
        <v>32</v>
      </c>
      <c r="D136" s="2" t="s">
        <v>25</v>
      </c>
      <c r="E136" s="2" t="s">
        <v>33</v>
      </c>
      <c r="F136" s="2">
        <v>1976</v>
      </c>
      <c r="G136" s="2" t="s">
        <v>16</v>
      </c>
      <c r="H136" s="2" t="s">
        <v>27</v>
      </c>
      <c r="I136" s="2">
        <v>14</v>
      </c>
      <c r="J136" s="2">
        <v>153</v>
      </c>
      <c r="K136" s="2">
        <v>45</v>
      </c>
      <c r="L136" s="2" t="s">
        <v>23</v>
      </c>
      <c r="M136" s="2" t="s">
        <v>18</v>
      </c>
    </row>
    <row r="137" spans="1:13" ht="28.8" x14ac:dyDescent="0.3">
      <c r="A137">
        <v>136</v>
      </c>
      <c r="B137" s="3" t="s">
        <v>161</v>
      </c>
      <c r="C137" s="2" t="s">
        <v>13</v>
      </c>
      <c r="D137" s="2" t="s">
        <v>14</v>
      </c>
      <c r="E137" s="2" t="s">
        <v>35</v>
      </c>
      <c r="F137" s="2">
        <v>2020</v>
      </c>
      <c r="G137" s="2" t="s">
        <v>16</v>
      </c>
      <c r="H137" s="2" t="s">
        <v>27</v>
      </c>
      <c r="I137" s="2">
        <v>23</v>
      </c>
      <c r="J137" s="2">
        <v>183</v>
      </c>
      <c r="K137" s="2">
        <v>70</v>
      </c>
      <c r="L137" s="2" t="s">
        <v>18</v>
      </c>
      <c r="M137" s="2" t="s">
        <v>18</v>
      </c>
    </row>
    <row r="138" spans="1:13" ht="28.8" x14ac:dyDescent="0.3">
      <c r="A138">
        <v>137</v>
      </c>
      <c r="B138" s="3" t="s">
        <v>162</v>
      </c>
      <c r="C138" s="2" t="s">
        <v>13</v>
      </c>
      <c r="D138" s="2" t="s">
        <v>21</v>
      </c>
      <c r="E138" s="2" t="s">
        <v>37</v>
      </c>
      <c r="F138" s="2">
        <v>2016</v>
      </c>
      <c r="G138" s="2" t="s">
        <v>16</v>
      </c>
      <c r="H138" s="2" t="s">
        <v>27</v>
      </c>
      <c r="I138" s="2">
        <v>30</v>
      </c>
      <c r="J138" s="2">
        <v>168</v>
      </c>
      <c r="K138" s="2">
        <v>55</v>
      </c>
      <c r="L138" s="2" t="s">
        <v>23</v>
      </c>
      <c r="M138" s="2" t="s">
        <v>23</v>
      </c>
    </row>
    <row r="139" spans="1:13" x14ac:dyDescent="0.3">
      <c r="A139">
        <v>138</v>
      </c>
      <c r="B139" s="3" t="s">
        <v>163</v>
      </c>
      <c r="C139" s="2" t="s">
        <v>39</v>
      </c>
      <c r="D139" s="2" t="s">
        <v>25</v>
      </c>
      <c r="E139" s="2" t="s">
        <v>40</v>
      </c>
      <c r="F139" s="2">
        <v>2016</v>
      </c>
      <c r="G139" s="2" t="s">
        <v>48</v>
      </c>
      <c r="H139" s="2" t="s">
        <v>17</v>
      </c>
      <c r="I139" s="2">
        <v>27</v>
      </c>
      <c r="J139" s="2">
        <v>162</v>
      </c>
      <c r="K139" s="2">
        <v>52</v>
      </c>
      <c r="L139" s="2" t="s">
        <v>23</v>
      </c>
      <c r="M139" s="2" t="s">
        <v>23</v>
      </c>
    </row>
    <row r="140" spans="1:13" x14ac:dyDescent="0.3">
      <c r="A140">
        <v>139</v>
      </c>
      <c r="B140" s="3" t="s">
        <v>105</v>
      </c>
      <c r="C140" s="2" t="s">
        <v>42</v>
      </c>
      <c r="D140" s="2" t="s">
        <v>21</v>
      </c>
      <c r="E140" s="2" t="s">
        <v>43</v>
      </c>
      <c r="F140" s="2">
        <v>2020</v>
      </c>
      <c r="G140" s="2" t="s">
        <v>16</v>
      </c>
      <c r="H140" s="2" t="s">
        <v>17</v>
      </c>
      <c r="I140" s="2">
        <v>36</v>
      </c>
      <c r="J140" s="2">
        <v>167</v>
      </c>
      <c r="K140" s="2">
        <v>52</v>
      </c>
      <c r="L140" s="2" t="s">
        <v>18</v>
      </c>
      <c r="M140" s="2" t="s">
        <v>23</v>
      </c>
    </row>
    <row r="141" spans="1:13" ht="28.8" x14ac:dyDescent="0.3">
      <c r="A141">
        <v>140</v>
      </c>
      <c r="B141" s="3" t="s">
        <v>164</v>
      </c>
      <c r="C141" s="2" t="s">
        <v>45</v>
      </c>
      <c r="D141" s="2" t="s">
        <v>46</v>
      </c>
      <c r="E141" s="2" t="s">
        <v>47</v>
      </c>
      <c r="F141" s="2">
        <v>2018</v>
      </c>
      <c r="G141" s="2" t="s">
        <v>48</v>
      </c>
      <c r="H141" s="2" t="s">
        <v>27</v>
      </c>
      <c r="I141" s="2">
        <v>31</v>
      </c>
      <c r="J141" s="2">
        <v>168</v>
      </c>
      <c r="K141" s="2">
        <v>63</v>
      </c>
      <c r="L141" s="2" t="s">
        <v>23</v>
      </c>
      <c r="M141" s="2" t="s">
        <v>23</v>
      </c>
    </row>
    <row r="142" spans="1:13" ht="28.8" x14ac:dyDescent="0.3">
      <c r="A142">
        <v>141</v>
      </c>
      <c r="B142" s="3" t="s">
        <v>165</v>
      </c>
      <c r="C142" s="2" t="s">
        <v>13</v>
      </c>
      <c r="D142" s="2" t="s">
        <v>14</v>
      </c>
      <c r="E142" s="2" t="s">
        <v>15</v>
      </c>
      <c r="F142" s="2">
        <v>2024</v>
      </c>
      <c r="G142" s="2" t="s">
        <v>48</v>
      </c>
      <c r="H142" s="2" t="s">
        <v>17</v>
      </c>
      <c r="I142" s="2">
        <v>23</v>
      </c>
      <c r="J142" s="2">
        <v>193</v>
      </c>
      <c r="K142" s="2">
        <v>88</v>
      </c>
      <c r="L142" s="2" t="s">
        <v>18</v>
      </c>
      <c r="M142" s="2" t="s">
        <v>18</v>
      </c>
    </row>
    <row r="143" spans="1:13" x14ac:dyDescent="0.3">
      <c r="A143">
        <v>142</v>
      </c>
      <c r="B143" s="3" t="s">
        <v>166</v>
      </c>
      <c r="C143" s="2" t="s">
        <v>20</v>
      </c>
      <c r="D143" s="2" t="s">
        <v>21</v>
      </c>
      <c r="E143" s="2" t="s">
        <v>22</v>
      </c>
      <c r="F143" s="2">
        <v>2012</v>
      </c>
      <c r="G143" s="2" t="s">
        <v>16</v>
      </c>
      <c r="H143" s="2" t="s">
        <v>17</v>
      </c>
      <c r="I143" s="2">
        <v>25</v>
      </c>
      <c r="J143" s="2">
        <v>195</v>
      </c>
      <c r="K143" s="2">
        <v>94</v>
      </c>
      <c r="L143" s="2" t="s">
        <v>18</v>
      </c>
      <c r="M143" s="2" t="s">
        <v>23</v>
      </c>
    </row>
    <row r="144" spans="1:13" ht="28.8" x14ac:dyDescent="0.3">
      <c r="A144">
        <v>143</v>
      </c>
      <c r="B144" s="3" t="s">
        <v>167</v>
      </c>
      <c r="C144" s="2" t="s">
        <v>13</v>
      </c>
      <c r="D144" s="2" t="s">
        <v>25</v>
      </c>
      <c r="E144" s="2" t="s">
        <v>26</v>
      </c>
      <c r="F144" s="2">
        <v>2016</v>
      </c>
      <c r="G144" s="2" t="s">
        <v>48</v>
      </c>
      <c r="H144" s="2" t="s">
        <v>27</v>
      </c>
      <c r="I144" s="2">
        <v>19</v>
      </c>
      <c r="J144" s="2">
        <v>142</v>
      </c>
      <c r="K144" s="2">
        <v>47</v>
      </c>
      <c r="L144" s="2" t="s">
        <v>23</v>
      </c>
      <c r="M144" s="2" t="s">
        <v>18</v>
      </c>
    </row>
    <row r="145" spans="1:13" ht="28.8" x14ac:dyDescent="0.3">
      <c r="A145">
        <v>144</v>
      </c>
      <c r="B145" s="3" t="s">
        <v>168</v>
      </c>
      <c r="C145" s="2" t="s">
        <v>29</v>
      </c>
      <c r="D145" s="2" t="s">
        <v>21</v>
      </c>
      <c r="E145" s="2" t="s">
        <v>30</v>
      </c>
      <c r="F145" s="2">
        <v>2004</v>
      </c>
      <c r="G145" s="2" t="s">
        <v>48</v>
      </c>
      <c r="H145" s="2" t="s">
        <v>27</v>
      </c>
      <c r="I145" s="2">
        <v>22</v>
      </c>
      <c r="J145" s="2">
        <v>174</v>
      </c>
      <c r="K145" s="2">
        <v>65</v>
      </c>
      <c r="L145" s="2" t="s">
        <v>18</v>
      </c>
      <c r="M145" s="2" t="s">
        <v>18</v>
      </c>
    </row>
    <row r="146" spans="1:13" ht="28.8" x14ac:dyDescent="0.3">
      <c r="A146">
        <v>145</v>
      </c>
      <c r="B146" s="3" t="s">
        <v>169</v>
      </c>
      <c r="C146" s="2" t="s">
        <v>32</v>
      </c>
      <c r="D146" s="2" t="s">
        <v>25</v>
      </c>
      <c r="E146" s="2" t="s">
        <v>33</v>
      </c>
      <c r="F146" s="2">
        <v>1976</v>
      </c>
      <c r="G146" s="2" t="s">
        <v>16</v>
      </c>
      <c r="H146" s="2" t="s">
        <v>27</v>
      </c>
      <c r="I146" s="2">
        <v>14</v>
      </c>
      <c r="J146" s="2">
        <v>153</v>
      </c>
      <c r="K146" s="2">
        <v>45</v>
      </c>
      <c r="L146" s="2" t="s">
        <v>23</v>
      </c>
      <c r="M146" s="2" t="s">
        <v>18</v>
      </c>
    </row>
    <row r="147" spans="1:13" ht="28.8" x14ac:dyDescent="0.3">
      <c r="A147">
        <v>146</v>
      </c>
      <c r="B147" s="3" t="s">
        <v>170</v>
      </c>
      <c r="C147" s="2" t="s">
        <v>13</v>
      </c>
      <c r="D147" s="2" t="s">
        <v>14</v>
      </c>
      <c r="E147" s="2" t="s">
        <v>35</v>
      </c>
      <c r="F147" s="2">
        <v>2020</v>
      </c>
      <c r="G147" s="2" t="s">
        <v>16</v>
      </c>
      <c r="H147" s="2" t="s">
        <v>27</v>
      </c>
      <c r="I147" s="2">
        <v>23</v>
      </c>
      <c r="J147" s="2">
        <v>183</v>
      </c>
      <c r="K147" s="2">
        <v>70</v>
      </c>
      <c r="L147" s="2" t="s">
        <v>18</v>
      </c>
      <c r="M147" s="2" t="s">
        <v>18</v>
      </c>
    </row>
    <row r="148" spans="1:13" ht="28.8" x14ac:dyDescent="0.3">
      <c r="A148">
        <v>147</v>
      </c>
      <c r="B148" s="3" t="s">
        <v>62</v>
      </c>
      <c r="C148" s="2" t="s">
        <v>13</v>
      </c>
      <c r="D148" s="2" t="s">
        <v>21</v>
      </c>
      <c r="E148" s="2" t="s">
        <v>37</v>
      </c>
      <c r="F148" s="2">
        <v>2016</v>
      </c>
      <c r="G148" s="2" t="s">
        <v>16</v>
      </c>
      <c r="H148" s="2" t="s">
        <v>27</v>
      </c>
      <c r="I148" s="2">
        <v>30</v>
      </c>
      <c r="J148" s="2">
        <v>168</v>
      </c>
      <c r="K148" s="2">
        <v>55</v>
      </c>
      <c r="L148" s="2" t="s">
        <v>23</v>
      </c>
      <c r="M148" s="2" t="s">
        <v>23</v>
      </c>
    </row>
    <row r="149" spans="1:13" x14ac:dyDescent="0.3">
      <c r="A149">
        <v>148</v>
      </c>
      <c r="B149" s="3" t="s">
        <v>171</v>
      </c>
      <c r="C149" s="2" t="s">
        <v>39</v>
      </c>
      <c r="D149" s="2" t="s">
        <v>25</v>
      </c>
      <c r="E149" s="2" t="s">
        <v>40</v>
      </c>
      <c r="F149" s="2">
        <v>2016</v>
      </c>
      <c r="G149" s="2" t="s">
        <v>48</v>
      </c>
      <c r="H149" s="2" t="s">
        <v>17</v>
      </c>
      <c r="I149" s="2">
        <v>27</v>
      </c>
      <c r="J149" s="2">
        <v>162</v>
      </c>
      <c r="K149" s="2">
        <v>52</v>
      </c>
      <c r="L149" s="2" t="s">
        <v>23</v>
      </c>
      <c r="M149" s="2" t="s">
        <v>23</v>
      </c>
    </row>
    <row r="150" spans="1:13" x14ac:dyDescent="0.3">
      <c r="A150">
        <v>149</v>
      </c>
      <c r="B150" s="3" t="s">
        <v>172</v>
      </c>
      <c r="C150" s="2" t="s">
        <v>42</v>
      </c>
      <c r="D150" s="2" t="s">
        <v>21</v>
      </c>
      <c r="E150" s="2" t="s">
        <v>43</v>
      </c>
      <c r="F150" s="2">
        <v>2020</v>
      </c>
      <c r="G150" s="2" t="s">
        <v>16</v>
      </c>
      <c r="H150" s="2" t="s">
        <v>17</v>
      </c>
      <c r="I150" s="2">
        <v>36</v>
      </c>
      <c r="J150" s="2">
        <v>167</v>
      </c>
      <c r="K150" s="2">
        <v>52</v>
      </c>
      <c r="L150" s="2" t="s">
        <v>18</v>
      </c>
      <c r="M150" s="2" t="s">
        <v>23</v>
      </c>
    </row>
    <row r="151" spans="1:13" ht="28.8" x14ac:dyDescent="0.3">
      <c r="A151">
        <v>150</v>
      </c>
      <c r="B151" s="3" t="s">
        <v>173</v>
      </c>
      <c r="C151" s="2" t="s">
        <v>45</v>
      </c>
      <c r="D151" s="2" t="s">
        <v>46</v>
      </c>
      <c r="E151" s="2" t="s">
        <v>47</v>
      </c>
      <c r="F151" s="2">
        <v>2018</v>
      </c>
      <c r="G151" s="2" t="s">
        <v>48</v>
      </c>
      <c r="H151" s="2" t="s">
        <v>27</v>
      </c>
      <c r="I151" s="2">
        <v>31</v>
      </c>
      <c r="J151" s="2">
        <v>168</v>
      </c>
      <c r="K151" s="2">
        <v>63</v>
      </c>
      <c r="L151" s="2" t="s">
        <v>23</v>
      </c>
      <c r="M151" s="2" t="s">
        <v>23</v>
      </c>
    </row>
    <row r="152" spans="1:13" ht="28.8" x14ac:dyDescent="0.3">
      <c r="A152">
        <v>151</v>
      </c>
      <c r="B152" s="3" t="s">
        <v>174</v>
      </c>
      <c r="C152" s="2" t="s">
        <v>13</v>
      </c>
      <c r="D152" s="2" t="s">
        <v>14</v>
      </c>
      <c r="E152" s="2" t="s">
        <v>15</v>
      </c>
      <c r="F152" s="2">
        <v>2024</v>
      </c>
      <c r="G152" s="2" t="s">
        <v>48</v>
      </c>
      <c r="H152" s="2" t="s">
        <v>17</v>
      </c>
      <c r="I152" s="2">
        <v>23</v>
      </c>
      <c r="J152" s="2">
        <v>193</v>
      </c>
      <c r="K152" s="2">
        <v>88</v>
      </c>
      <c r="L152" s="2" t="s">
        <v>18</v>
      </c>
      <c r="M152" s="2" t="s">
        <v>18</v>
      </c>
    </row>
    <row r="153" spans="1:13" x14ac:dyDescent="0.3">
      <c r="A153">
        <v>152</v>
      </c>
      <c r="B153" s="3" t="s">
        <v>175</v>
      </c>
      <c r="C153" s="2" t="s">
        <v>20</v>
      </c>
      <c r="D153" s="2" t="s">
        <v>21</v>
      </c>
      <c r="E153" s="2" t="s">
        <v>22</v>
      </c>
      <c r="F153" s="2">
        <v>2012</v>
      </c>
      <c r="G153" s="2" t="s">
        <v>16</v>
      </c>
      <c r="H153" s="2" t="s">
        <v>17</v>
      </c>
      <c r="I153" s="2">
        <v>25</v>
      </c>
      <c r="J153" s="2">
        <v>195</v>
      </c>
      <c r="K153" s="2">
        <v>94</v>
      </c>
      <c r="L153" s="2" t="s">
        <v>18</v>
      </c>
      <c r="M153" s="2" t="s">
        <v>23</v>
      </c>
    </row>
    <row r="154" spans="1:13" ht="28.8" x14ac:dyDescent="0.3">
      <c r="A154">
        <v>153</v>
      </c>
      <c r="B154" s="3" t="s">
        <v>176</v>
      </c>
      <c r="C154" s="2" t="s">
        <v>13</v>
      </c>
      <c r="D154" s="2" t="s">
        <v>25</v>
      </c>
      <c r="E154" s="2" t="s">
        <v>26</v>
      </c>
      <c r="F154" s="2">
        <v>2016</v>
      </c>
      <c r="G154" s="2" t="s">
        <v>48</v>
      </c>
      <c r="H154" s="2" t="s">
        <v>27</v>
      </c>
      <c r="I154" s="2">
        <v>19</v>
      </c>
      <c r="J154" s="2">
        <v>142</v>
      </c>
      <c r="K154" s="2">
        <v>47</v>
      </c>
      <c r="L154" s="2" t="s">
        <v>23</v>
      </c>
      <c r="M154" s="2" t="s">
        <v>18</v>
      </c>
    </row>
    <row r="155" spans="1:13" ht="28.8" x14ac:dyDescent="0.3">
      <c r="A155">
        <v>154</v>
      </c>
      <c r="B155" s="3" t="s">
        <v>177</v>
      </c>
      <c r="C155" s="2" t="s">
        <v>29</v>
      </c>
      <c r="D155" s="2" t="s">
        <v>21</v>
      </c>
      <c r="E155" s="2" t="s">
        <v>30</v>
      </c>
      <c r="F155" s="2">
        <v>2004</v>
      </c>
      <c r="G155" s="2" t="s">
        <v>48</v>
      </c>
      <c r="H155" s="2" t="s">
        <v>27</v>
      </c>
      <c r="I155" s="2">
        <v>22</v>
      </c>
      <c r="J155" s="2">
        <v>174</v>
      </c>
      <c r="K155" s="2">
        <v>65</v>
      </c>
      <c r="L155" s="2" t="s">
        <v>18</v>
      </c>
      <c r="M155" s="2" t="s">
        <v>18</v>
      </c>
    </row>
    <row r="156" spans="1:13" ht="28.8" x14ac:dyDescent="0.3">
      <c r="A156">
        <v>155</v>
      </c>
      <c r="B156" s="3" t="s">
        <v>178</v>
      </c>
      <c r="C156" s="2" t="s">
        <v>32</v>
      </c>
      <c r="D156" s="2" t="s">
        <v>25</v>
      </c>
      <c r="E156" s="2" t="s">
        <v>33</v>
      </c>
      <c r="F156" s="2">
        <v>1976</v>
      </c>
      <c r="G156" s="2" t="s">
        <v>16</v>
      </c>
      <c r="H156" s="2" t="s">
        <v>27</v>
      </c>
      <c r="I156" s="2">
        <v>14</v>
      </c>
      <c r="J156" s="2">
        <v>153</v>
      </c>
      <c r="K156" s="2">
        <v>45</v>
      </c>
      <c r="L156" s="2" t="s">
        <v>23</v>
      </c>
      <c r="M156" s="2" t="s">
        <v>18</v>
      </c>
    </row>
    <row r="157" spans="1:13" ht="28.8" x14ac:dyDescent="0.3">
      <c r="A157">
        <v>156</v>
      </c>
      <c r="B157" s="3" t="s">
        <v>179</v>
      </c>
      <c r="C157" s="2" t="s">
        <v>13</v>
      </c>
      <c r="D157" s="2" t="s">
        <v>14</v>
      </c>
      <c r="E157" s="2" t="s">
        <v>35</v>
      </c>
      <c r="F157" s="2">
        <v>2020</v>
      </c>
      <c r="G157" s="2" t="s">
        <v>16</v>
      </c>
      <c r="H157" s="2" t="s">
        <v>27</v>
      </c>
      <c r="I157" s="2">
        <v>23</v>
      </c>
      <c r="J157" s="2">
        <v>183</v>
      </c>
      <c r="K157" s="2">
        <v>70</v>
      </c>
      <c r="L157" s="2" t="s">
        <v>18</v>
      </c>
      <c r="M157" s="2" t="s">
        <v>18</v>
      </c>
    </row>
    <row r="158" spans="1:13" ht="28.8" x14ac:dyDescent="0.3">
      <c r="A158">
        <v>157</v>
      </c>
      <c r="B158" s="3" t="s">
        <v>180</v>
      </c>
      <c r="C158" s="2" t="s">
        <v>13</v>
      </c>
      <c r="D158" s="2" t="s">
        <v>21</v>
      </c>
      <c r="E158" s="2" t="s">
        <v>37</v>
      </c>
      <c r="F158" s="2">
        <v>2016</v>
      </c>
      <c r="G158" s="2" t="s">
        <v>16</v>
      </c>
      <c r="H158" s="2" t="s">
        <v>27</v>
      </c>
      <c r="I158" s="2">
        <v>30</v>
      </c>
      <c r="J158" s="2">
        <v>168</v>
      </c>
      <c r="K158" s="2">
        <v>55</v>
      </c>
      <c r="L158" s="2" t="s">
        <v>23</v>
      </c>
      <c r="M158" s="2" t="s">
        <v>23</v>
      </c>
    </row>
    <row r="159" spans="1:13" x14ac:dyDescent="0.3">
      <c r="A159">
        <v>158</v>
      </c>
      <c r="B159" s="3" t="s">
        <v>66</v>
      </c>
      <c r="C159" s="2" t="s">
        <v>39</v>
      </c>
      <c r="D159" s="2" t="s">
        <v>25</v>
      </c>
      <c r="E159" s="2" t="s">
        <v>40</v>
      </c>
      <c r="F159" s="2">
        <v>2016</v>
      </c>
      <c r="G159" s="2" t="s">
        <v>48</v>
      </c>
      <c r="H159" s="2" t="s">
        <v>17</v>
      </c>
      <c r="I159" s="2">
        <v>27</v>
      </c>
      <c r="J159" s="2">
        <v>162</v>
      </c>
      <c r="K159" s="2">
        <v>52</v>
      </c>
      <c r="L159" s="2" t="s">
        <v>23</v>
      </c>
      <c r="M159" s="2" t="s">
        <v>23</v>
      </c>
    </row>
    <row r="160" spans="1:13" x14ac:dyDescent="0.3">
      <c r="A160">
        <v>159</v>
      </c>
      <c r="B160" s="3" t="s">
        <v>181</v>
      </c>
      <c r="C160" s="2" t="s">
        <v>42</v>
      </c>
      <c r="D160" s="2" t="s">
        <v>21</v>
      </c>
      <c r="E160" s="2" t="s">
        <v>43</v>
      </c>
      <c r="F160" s="2">
        <v>2020</v>
      </c>
      <c r="G160" s="2" t="s">
        <v>16</v>
      </c>
      <c r="H160" s="2" t="s">
        <v>17</v>
      </c>
      <c r="I160" s="2">
        <v>36</v>
      </c>
      <c r="J160" s="2">
        <v>167</v>
      </c>
      <c r="K160" s="2">
        <v>52</v>
      </c>
      <c r="L160" s="2" t="s">
        <v>18</v>
      </c>
      <c r="M160" s="2" t="s">
        <v>23</v>
      </c>
    </row>
    <row r="161" spans="1:13" ht="28.8" x14ac:dyDescent="0.3">
      <c r="A161">
        <v>160</v>
      </c>
      <c r="B161" s="3" t="s">
        <v>102</v>
      </c>
      <c r="C161" s="2" t="s">
        <v>45</v>
      </c>
      <c r="D161" s="2" t="s">
        <v>46</v>
      </c>
      <c r="E161" s="2" t="s">
        <v>47</v>
      </c>
      <c r="F161" s="2">
        <v>2018</v>
      </c>
      <c r="G161" s="2" t="s">
        <v>48</v>
      </c>
      <c r="H161" s="2" t="s">
        <v>27</v>
      </c>
      <c r="I161" s="2">
        <v>31</v>
      </c>
      <c r="J161" s="2">
        <v>168</v>
      </c>
      <c r="K161" s="2">
        <v>63</v>
      </c>
      <c r="L161" s="2" t="s">
        <v>23</v>
      </c>
      <c r="M161" s="2" t="s">
        <v>23</v>
      </c>
    </row>
    <row r="162" spans="1:13" ht="28.8" x14ac:dyDescent="0.3">
      <c r="A162">
        <v>161</v>
      </c>
      <c r="B162" s="3" t="s">
        <v>182</v>
      </c>
      <c r="C162" s="2" t="s">
        <v>13</v>
      </c>
      <c r="D162" s="2" t="s">
        <v>14</v>
      </c>
      <c r="E162" s="2" t="s">
        <v>15</v>
      </c>
      <c r="F162" s="2">
        <v>2024</v>
      </c>
      <c r="G162" s="2" t="s">
        <v>48</v>
      </c>
      <c r="H162" s="2" t="s">
        <v>17</v>
      </c>
      <c r="I162" s="2">
        <v>23</v>
      </c>
      <c r="J162" s="2">
        <v>193</v>
      </c>
      <c r="K162" s="2">
        <v>88</v>
      </c>
      <c r="L162" s="2" t="s">
        <v>18</v>
      </c>
      <c r="M162" s="2" t="s">
        <v>18</v>
      </c>
    </row>
    <row r="163" spans="1:13" x14ac:dyDescent="0.3">
      <c r="A163">
        <v>162</v>
      </c>
      <c r="B163" s="3" t="s">
        <v>183</v>
      </c>
      <c r="C163" s="2" t="s">
        <v>20</v>
      </c>
      <c r="D163" s="2" t="s">
        <v>21</v>
      </c>
      <c r="E163" s="2" t="s">
        <v>22</v>
      </c>
      <c r="F163" s="2">
        <v>2012</v>
      </c>
      <c r="G163" s="2" t="s">
        <v>16</v>
      </c>
      <c r="H163" s="2" t="s">
        <v>17</v>
      </c>
      <c r="I163" s="2">
        <v>25</v>
      </c>
      <c r="J163" s="2">
        <v>195</v>
      </c>
      <c r="K163" s="2">
        <v>94</v>
      </c>
      <c r="L163" s="2" t="s">
        <v>18</v>
      </c>
      <c r="M163" s="2" t="s">
        <v>23</v>
      </c>
    </row>
    <row r="164" spans="1:13" ht="28.8" x14ac:dyDescent="0.3">
      <c r="A164">
        <v>163</v>
      </c>
      <c r="B164" s="3" t="s">
        <v>184</v>
      </c>
      <c r="C164" s="2" t="s">
        <v>13</v>
      </c>
      <c r="D164" s="2" t="s">
        <v>25</v>
      </c>
      <c r="E164" s="2" t="s">
        <v>26</v>
      </c>
      <c r="F164" s="2">
        <v>2016</v>
      </c>
      <c r="G164" s="2" t="s">
        <v>48</v>
      </c>
      <c r="H164" s="2" t="s">
        <v>27</v>
      </c>
      <c r="I164" s="2">
        <v>19</v>
      </c>
      <c r="J164" s="2">
        <v>142</v>
      </c>
      <c r="K164" s="2">
        <v>47</v>
      </c>
      <c r="L164" s="2" t="s">
        <v>23</v>
      </c>
      <c r="M164" s="2" t="s">
        <v>18</v>
      </c>
    </row>
    <row r="165" spans="1:13" ht="28.8" x14ac:dyDescent="0.3">
      <c r="A165">
        <v>164</v>
      </c>
      <c r="B165" s="3" t="s">
        <v>185</v>
      </c>
      <c r="C165" s="2" t="s">
        <v>29</v>
      </c>
      <c r="D165" s="2" t="s">
        <v>21</v>
      </c>
      <c r="E165" s="2" t="s">
        <v>30</v>
      </c>
      <c r="F165" s="2">
        <v>2004</v>
      </c>
      <c r="G165" s="2" t="s">
        <v>48</v>
      </c>
      <c r="H165" s="2" t="s">
        <v>27</v>
      </c>
      <c r="I165" s="2">
        <v>22</v>
      </c>
      <c r="J165" s="2">
        <v>174</v>
      </c>
      <c r="K165" s="2">
        <v>65</v>
      </c>
      <c r="L165" s="2" t="s">
        <v>18</v>
      </c>
      <c r="M165" s="2" t="s">
        <v>18</v>
      </c>
    </row>
    <row r="166" spans="1:13" ht="28.8" x14ac:dyDescent="0.3">
      <c r="A166">
        <v>165</v>
      </c>
      <c r="B166" s="3" t="s">
        <v>186</v>
      </c>
      <c r="C166" s="2" t="s">
        <v>32</v>
      </c>
      <c r="D166" s="2" t="s">
        <v>25</v>
      </c>
      <c r="E166" s="2" t="s">
        <v>33</v>
      </c>
      <c r="F166" s="2">
        <v>1976</v>
      </c>
      <c r="G166" s="2" t="s">
        <v>16</v>
      </c>
      <c r="H166" s="2" t="s">
        <v>27</v>
      </c>
      <c r="I166" s="2">
        <v>14</v>
      </c>
      <c r="J166" s="2">
        <v>153</v>
      </c>
      <c r="K166" s="2">
        <v>45</v>
      </c>
      <c r="L166" s="2" t="s">
        <v>23</v>
      </c>
      <c r="M166" s="2" t="s">
        <v>18</v>
      </c>
    </row>
    <row r="167" spans="1:13" ht="28.8" x14ac:dyDescent="0.3">
      <c r="A167">
        <v>166</v>
      </c>
      <c r="B167" s="3" t="s">
        <v>75</v>
      </c>
      <c r="C167" s="2" t="s">
        <v>13</v>
      </c>
      <c r="D167" s="2" t="s">
        <v>14</v>
      </c>
      <c r="E167" s="2" t="s">
        <v>35</v>
      </c>
      <c r="F167" s="2">
        <v>2020</v>
      </c>
      <c r="G167" s="2" t="s">
        <v>16</v>
      </c>
      <c r="H167" s="2" t="s">
        <v>27</v>
      </c>
      <c r="I167" s="2">
        <v>23</v>
      </c>
      <c r="J167" s="2">
        <v>183</v>
      </c>
      <c r="K167" s="2">
        <v>70</v>
      </c>
      <c r="L167" s="2" t="s">
        <v>18</v>
      </c>
      <c r="M167" s="2" t="s">
        <v>18</v>
      </c>
    </row>
    <row r="168" spans="1:13" ht="28.8" x14ac:dyDescent="0.3">
      <c r="A168">
        <v>167</v>
      </c>
      <c r="B168" s="3" t="s">
        <v>65</v>
      </c>
      <c r="C168" s="2" t="s">
        <v>13</v>
      </c>
      <c r="D168" s="2" t="s">
        <v>21</v>
      </c>
      <c r="E168" s="2" t="s">
        <v>37</v>
      </c>
      <c r="F168" s="2">
        <v>2016</v>
      </c>
      <c r="G168" s="2" t="s">
        <v>16</v>
      </c>
      <c r="H168" s="2" t="s">
        <v>27</v>
      </c>
      <c r="I168" s="2">
        <v>30</v>
      </c>
      <c r="J168" s="2">
        <v>168</v>
      </c>
      <c r="K168" s="2">
        <v>55</v>
      </c>
      <c r="L168" s="2" t="s">
        <v>23</v>
      </c>
      <c r="M168" s="2" t="s">
        <v>23</v>
      </c>
    </row>
    <row r="169" spans="1:13" x14ac:dyDescent="0.3">
      <c r="A169">
        <v>168</v>
      </c>
      <c r="B169" s="3" t="s">
        <v>187</v>
      </c>
      <c r="C169" s="2" t="s">
        <v>39</v>
      </c>
      <c r="D169" s="2" t="s">
        <v>25</v>
      </c>
      <c r="E169" s="2" t="s">
        <v>40</v>
      </c>
      <c r="F169" s="2">
        <v>2016</v>
      </c>
      <c r="G169" s="2" t="s">
        <v>48</v>
      </c>
      <c r="H169" s="2" t="s">
        <v>17</v>
      </c>
      <c r="I169" s="2">
        <v>27</v>
      </c>
      <c r="J169" s="2">
        <v>162</v>
      </c>
      <c r="K169" s="2">
        <v>52</v>
      </c>
      <c r="L169" s="2" t="s">
        <v>23</v>
      </c>
      <c r="M169" s="2" t="s">
        <v>23</v>
      </c>
    </row>
    <row r="170" spans="1:13" x14ac:dyDescent="0.3">
      <c r="A170">
        <v>169</v>
      </c>
      <c r="B170" s="3" t="s">
        <v>188</v>
      </c>
      <c r="C170" s="2" t="s">
        <v>42</v>
      </c>
      <c r="D170" s="2" t="s">
        <v>21</v>
      </c>
      <c r="E170" s="2" t="s">
        <v>43</v>
      </c>
      <c r="F170" s="2">
        <v>2020</v>
      </c>
      <c r="G170" s="2" t="s">
        <v>16</v>
      </c>
      <c r="H170" s="2" t="s">
        <v>17</v>
      </c>
      <c r="I170" s="2">
        <v>36</v>
      </c>
      <c r="J170" s="2">
        <v>167</v>
      </c>
      <c r="K170" s="2">
        <v>52</v>
      </c>
      <c r="L170" s="2" t="s">
        <v>18</v>
      </c>
      <c r="M170" s="2" t="s">
        <v>23</v>
      </c>
    </row>
    <row r="171" spans="1:13" ht="28.8" x14ac:dyDescent="0.3">
      <c r="A171">
        <v>170</v>
      </c>
      <c r="B171" s="3" t="s">
        <v>189</v>
      </c>
      <c r="C171" s="2" t="s">
        <v>45</v>
      </c>
      <c r="D171" s="2" t="s">
        <v>46</v>
      </c>
      <c r="E171" s="2" t="s">
        <v>47</v>
      </c>
      <c r="F171" s="2">
        <v>2018</v>
      </c>
      <c r="G171" s="2" t="s">
        <v>48</v>
      </c>
      <c r="H171" s="2" t="s">
        <v>27</v>
      </c>
      <c r="I171" s="2">
        <v>31</v>
      </c>
      <c r="J171" s="2">
        <v>168</v>
      </c>
      <c r="K171" s="2">
        <v>63</v>
      </c>
      <c r="L171" s="2" t="s">
        <v>23</v>
      </c>
      <c r="M171" s="2" t="s">
        <v>23</v>
      </c>
    </row>
    <row r="172" spans="1:13" ht="28.8" x14ac:dyDescent="0.3">
      <c r="A172">
        <v>171</v>
      </c>
      <c r="B172" s="3" t="s">
        <v>34</v>
      </c>
      <c r="C172" s="2" t="s">
        <v>13</v>
      </c>
      <c r="D172" s="2" t="s">
        <v>14</v>
      </c>
      <c r="E172" s="2" t="s">
        <v>15</v>
      </c>
      <c r="F172" s="2">
        <v>2024</v>
      </c>
      <c r="G172" s="2" t="s">
        <v>48</v>
      </c>
      <c r="H172" s="2" t="s">
        <v>17</v>
      </c>
      <c r="I172" s="2">
        <v>23</v>
      </c>
      <c r="J172" s="2">
        <v>193</v>
      </c>
      <c r="K172" s="2">
        <v>88</v>
      </c>
      <c r="L172" s="2" t="s">
        <v>18</v>
      </c>
      <c r="M172" s="2" t="s">
        <v>18</v>
      </c>
    </row>
    <row r="173" spans="1:13" x14ac:dyDescent="0.3">
      <c r="A173">
        <v>172</v>
      </c>
      <c r="B173" s="3" t="s">
        <v>190</v>
      </c>
      <c r="C173" s="2" t="s">
        <v>20</v>
      </c>
      <c r="D173" s="2" t="s">
        <v>21</v>
      </c>
      <c r="E173" s="2" t="s">
        <v>22</v>
      </c>
      <c r="F173" s="2">
        <v>2012</v>
      </c>
      <c r="G173" s="2" t="s">
        <v>16</v>
      </c>
      <c r="H173" s="2" t="s">
        <v>17</v>
      </c>
      <c r="I173" s="2">
        <v>25</v>
      </c>
      <c r="J173" s="2">
        <v>195</v>
      </c>
      <c r="K173" s="2">
        <v>94</v>
      </c>
      <c r="L173" s="2" t="s">
        <v>18</v>
      </c>
      <c r="M173" s="2" t="s">
        <v>23</v>
      </c>
    </row>
    <row r="174" spans="1:13" ht="28.8" x14ac:dyDescent="0.3">
      <c r="A174">
        <v>173</v>
      </c>
      <c r="B174" s="3" t="s">
        <v>67</v>
      </c>
      <c r="C174" s="2" t="s">
        <v>13</v>
      </c>
      <c r="D174" s="2" t="s">
        <v>25</v>
      </c>
      <c r="E174" s="2" t="s">
        <v>26</v>
      </c>
      <c r="F174" s="2">
        <v>2016</v>
      </c>
      <c r="G174" s="2" t="s">
        <v>48</v>
      </c>
      <c r="H174" s="2" t="s">
        <v>27</v>
      </c>
      <c r="I174" s="2">
        <v>19</v>
      </c>
      <c r="J174" s="2">
        <v>142</v>
      </c>
      <c r="K174" s="2">
        <v>47</v>
      </c>
      <c r="L174" s="2" t="s">
        <v>23</v>
      </c>
      <c r="M174" s="2" t="s">
        <v>18</v>
      </c>
    </row>
    <row r="175" spans="1:13" ht="28.8" x14ac:dyDescent="0.3">
      <c r="A175">
        <v>174</v>
      </c>
      <c r="B175" s="3" t="s">
        <v>191</v>
      </c>
      <c r="C175" s="2" t="s">
        <v>29</v>
      </c>
      <c r="D175" s="2" t="s">
        <v>21</v>
      </c>
      <c r="E175" s="2" t="s">
        <v>30</v>
      </c>
      <c r="F175" s="2">
        <v>2004</v>
      </c>
      <c r="G175" s="2" t="s">
        <v>48</v>
      </c>
      <c r="H175" s="2" t="s">
        <v>27</v>
      </c>
      <c r="I175" s="2">
        <v>22</v>
      </c>
      <c r="J175" s="2">
        <v>174</v>
      </c>
      <c r="K175" s="2">
        <v>65</v>
      </c>
      <c r="L175" s="2" t="s">
        <v>18</v>
      </c>
      <c r="M175" s="2" t="s">
        <v>18</v>
      </c>
    </row>
    <row r="176" spans="1:13" ht="28.8" x14ac:dyDescent="0.3">
      <c r="A176">
        <v>175</v>
      </c>
      <c r="B176" s="3" t="s">
        <v>123</v>
      </c>
      <c r="C176" s="2" t="s">
        <v>32</v>
      </c>
      <c r="D176" s="2" t="s">
        <v>25</v>
      </c>
      <c r="E176" s="2" t="s">
        <v>33</v>
      </c>
      <c r="F176" s="2">
        <v>1976</v>
      </c>
      <c r="G176" s="2" t="s">
        <v>16</v>
      </c>
      <c r="H176" s="2" t="s">
        <v>27</v>
      </c>
      <c r="I176" s="2">
        <v>14</v>
      </c>
      <c r="J176" s="2">
        <v>153</v>
      </c>
      <c r="K176" s="2">
        <v>45</v>
      </c>
      <c r="L176" s="2" t="s">
        <v>23</v>
      </c>
      <c r="M176" s="2" t="s">
        <v>18</v>
      </c>
    </row>
    <row r="177" spans="1:13" ht="28.8" x14ac:dyDescent="0.3">
      <c r="A177">
        <v>176</v>
      </c>
      <c r="B177" s="3" t="s">
        <v>192</v>
      </c>
      <c r="C177" s="2" t="s">
        <v>13</v>
      </c>
      <c r="D177" s="2" t="s">
        <v>14</v>
      </c>
      <c r="E177" s="2" t="s">
        <v>35</v>
      </c>
      <c r="F177" s="2">
        <v>2020</v>
      </c>
      <c r="G177" s="2" t="s">
        <v>16</v>
      </c>
      <c r="H177" s="2" t="s">
        <v>27</v>
      </c>
      <c r="I177" s="2">
        <v>23</v>
      </c>
      <c r="J177" s="2">
        <v>183</v>
      </c>
      <c r="K177" s="2">
        <v>70</v>
      </c>
      <c r="L177" s="2" t="s">
        <v>18</v>
      </c>
      <c r="M177" s="2" t="s">
        <v>18</v>
      </c>
    </row>
    <row r="178" spans="1:13" ht="28.8" x14ac:dyDescent="0.3">
      <c r="A178">
        <v>177</v>
      </c>
      <c r="B178" s="3" t="s">
        <v>193</v>
      </c>
      <c r="C178" s="2" t="s">
        <v>13</v>
      </c>
      <c r="D178" s="2" t="s">
        <v>21</v>
      </c>
      <c r="E178" s="2" t="s">
        <v>37</v>
      </c>
      <c r="F178" s="2">
        <v>2016</v>
      </c>
      <c r="G178" s="2" t="s">
        <v>16</v>
      </c>
      <c r="H178" s="2" t="s">
        <v>27</v>
      </c>
      <c r="I178" s="2">
        <v>30</v>
      </c>
      <c r="J178" s="2">
        <v>168</v>
      </c>
      <c r="K178" s="2">
        <v>55</v>
      </c>
      <c r="L178" s="2" t="s">
        <v>23</v>
      </c>
      <c r="M178" s="2" t="s">
        <v>23</v>
      </c>
    </row>
    <row r="179" spans="1:13" x14ac:dyDescent="0.3">
      <c r="A179">
        <v>178</v>
      </c>
      <c r="B179" s="3" t="s">
        <v>107</v>
      </c>
      <c r="C179" s="2" t="s">
        <v>39</v>
      </c>
      <c r="D179" s="2" t="s">
        <v>25</v>
      </c>
      <c r="E179" s="2" t="s">
        <v>40</v>
      </c>
      <c r="F179" s="2">
        <v>2016</v>
      </c>
      <c r="G179" s="2" t="s">
        <v>48</v>
      </c>
      <c r="H179" s="2" t="s">
        <v>17</v>
      </c>
      <c r="I179" s="2">
        <v>27</v>
      </c>
      <c r="J179" s="2">
        <v>162</v>
      </c>
      <c r="K179" s="2">
        <v>52</v>
      </c>
      <c r="L179" s="2" t="s">
        <v>23</v>
      </c>
      <c r="M179" s="2" t="s">
        <v>23</v>
      </c>
    </row>
    <row r="180" spans="1:13" x14ac:dyDescent="0.3">
      <c r="A180">
        <v>179</v>
      </c>
      <c r="B180" s="3" t="s">
        <v>12</v>
      </c>
      <c r="C180" s="2" t="s">
        <v>42</v>
      </c>
      <c r="D180" s="2" t="s">
        <v>21</v>
      </c>
      <c r="E180" s="2" t="s">
        <v>43</v>
      </c>
      <c r="F180" s="2">
        <v>2020</v>
      </c>
      <c r="G180" s="2" t="s">
        <v>16</v>
      </c>
      <c r="H180" s="2" t="s">
        <v>17</v>
      </c>
      <c r="I180" s="2">
        <v>36</v>
      </c>
      <c r="J180" s="2">
        <v>167</v>
      </c>
      <c r="K180" s="2">
        <v>52</v>
      </c>
      <c r="L180" s="2" t="s">
        <v>18</v>
      </c>
      <c r="M180" s="2" t="s">
        <v>23</v>
      </c>
    </row>
    <row r="181" spans="1:13" ht="28.8" x14ac:dyDescent="0.3">
      <c r="A181">
        <v>180</v>
      </c>
      <c r="B181" s="3" t="s">
        <v>112</v>
      </c>
      <c r="C181" s="2" t="s">
        <v>45</v>
      </c>
      <c r="D181" s="2" t="s">
        <v>46</v>
      </c>
      <c r="E181" s="2" t="s">
        <v>47</v>
      </c>
      <c r="F181" s="2">
        <v>2018</v>
      </c>
      <c r="G181" s="2" t="s">
        <v>48</v>
      </c>
      <c r="H181" s="2" t="s">
        <v>27</v>
      </c>
      <c r="I181" s="2">
        <v>31</v>
      </c>
      <c r="J181" s="2">
        <v>168</v>
      </c>
      <c r="K181" s="2">
        <v>63</v>
      </c>
      <c r="L181" s="2" t="s">
        <v>23</v>
      </c>
      <c r="M181" s="2" t="s">
        <v>23</v>
      </c>
    </row>
    <row r="182" spans="1:13" ht="28.8" x14ac:dyDescent="0.3">
      <c r="A182">
        <v>181</v>
      </c>
      <c r="B182" s="3" t="s">
        <v>102</v>
      </c>
      <c r="C182" s="2" t="s">
        <v>13</v>
      </c>
      <c r="D182" s="2" t="s">
        <v>14</v>
      </c>
      <c r="E182" s="2" t="s">
        <v>15</v>
      </c>
      <c r="F182" s="2">
        <v>2024</v>
      </c>
      <c r="G182" s="2" t="s">
        <v>48</v>
      </c>
      <c r="H182" s="2" t="s">
        <v>17</v>
      </c>
      <c r="I182" s="2">
        <v>23</v>
      </c>
      <c r="J182" s="2">
        <v>193</v>
      </c>
      <c r="K182" s="2">
        <v>88</v>
      </c>
      <c r="L182" s="2" t="s">
        <v>18</v>
      </c>
      <c r="M182" s="2" t="s">
        <v>18</v>
      </c>
    </row>
    <row r="183" spans="1:13" x14ac:dyDescent="0.3">
      <c r="A183">
        <v>182</v>
      </c>
      <c r="B183" s="3" t="s">
        <v>127</v>
      </c>
      <c r="C183" s="2" t="s">
        <v>20</v>
      </c>
      <c r="D183" s="2" t="s">
        <v>21</v>
      </c>
      <c r="E183" s="2" t="s">
        <v>22</v>
      </c>
      <c r="F183" s="2">
        <v>2012</v>
      </c>
      <c r="G183" s="2" t="s">
        <v>16</v>
      </c>
      <c r="H183" s="2" t="s">
        <v>17</v>
      </c>
      <c r="I183" s="2">
        <v>25</v>
      </c>
      <c r="J183" s="2">
        <v>195</v>
      </c>
      <c r="K183" s="2">
        <v>94</v>
      </c>
      <c r="L183" s="2" t="s">
        <v>18</v>
      </c>
      <c r="M183" s="2" t="s">
        <v>23</v>
      </c>
    </row>
    <row r="184" spans="1:13" ht="28.8" x14ac:dyDescent="0.3">
      <c r="A184">
        <v>183</v>
      </c>
      <c r="B184" s="3" t="s">
        <v>144</v>
      </c>
      <c r="C184" s="2" t="s">
        <v>13</v>
      </c>
      <c r="D184" s="2" t="s">
        <v>25</v>
      </c>
      <c r="E184" s="2" t="s">
        <v>26</v>
      </c>
      <c r="F184" s="2">
        <v>2016</v>
      </c>
      <c r="G184" s="2" t="s">
        <v>48</v>
      </c>
      <c r="H184" s="2" t="s">
        <v>27</v>
      </c>
      <c r="I184" s="2">
        <v>19</v>
      </c>
      <c r="J184" s="2">
        <v>142</v>
      </c>
      <c r="K184" s="2">
        <v>47</v>
      </c>
      <c r="L184" s="2" t="s">
        <v>23</v>
      </c>
      <c r="M184" s="2" t="s">
        <v>18</v>
      </c>
    </row>
    <row r="185" spans="1:13" ht="28.8" x14ac:dyDescent="0.3">
      <c r="A185">
        <v>184</v>
      </c>
      <c r="B185" s="3" t="s">
        <v>194</v>
      </c>
      <c r="C185" s="2" t="s">
        <v>29</v>
      </c>
      <c r="D185" s="2" t="s">
        <v>21</v>
      </c>
      <c r="E185" s="2" t="s">
        <v>30</v>
      </c>
      <c r="F185" s="2">
        <v>2004</v>
      </c>
      <c r="G185" s="2" t="s">
        <v>48</v>
      </c>
      <c r="H185" s="2" t="s">
        <v>27</v>
      </c>
      <c r="I185" s="2">
        <v>22</v>
      </c>
      <c r="J185" s="2">
        <v>174</v>
      </c>
      <c r="K185" s="2">
        <v>65</v>
      </c>
      <c r="L185" s="2" t="s">
        <v>18</v>
      </c>
      <c r="M185" s="2" t="s">
        <v>18</v>
      </c>
    </row>
    <row r="186" spans="1:13" ht="28.8" x14ac:dyDescent="0.3">
      <c r="A186">
        <v>185</v>
      </c>
      <c r="B186" s="3" t="s">
        <v>80</v>
      </c>
      <c r="C186" s="2" t="s">
        <v>32</v>
      </c>
      <c r="D186" s="2" t="s">
        <v>25</v>
      </c>
      <c r="E186" s="2" t="s">
        <v>33</v>
      </c>
      <c r="F186" s="2">
        <v>1976</v>
      </c>
      <c r="G186" s="2" t="s">
        <v>16</v>
      </c>
      <c r="H186" s="2" t="s">
        <v>27</v>
      </c>
      <c r="I186" s="2">
        <v>14</v>
      </c>
      <c r="J186" s="2">
        <v>153</v>
      </c>
      <c r="K186" s="2">
        <v>45</v>
      </c>
      <c r="L186" s="2" t="s">
        <v>23</v>
      </c>
      <c r="M186" s="2" t="s">
        <v>18</v>
      </c>
    </row>
    <row r="187" spans="1:13" ht="28.8" x14ac:dyDescent="0.3">
      <c r="A187">
        <v>186</v>
      </c>
      <c r="B187" s="3" t="s">
        <v>195</v>
      </c>
      <c r="C187" s="2" t="s">
        <v>13</v>
      </c>
      <c r="D187" s="2" t="s">
        <v>14</v>
      </c>
      <c r="E187" s="2" t="s">
        <v>35</v>
      </c>
      <c r="F187" s="2">
        <v>2020</v>
      </c>
      <c r="G187" s="2" t="s">
        <v>16</v>
      </c>
      <c r="H187" s="2" t="s">
        <v>27</v>
      </c>
      <c r="I187" s="2">
        <v>23</v>
      </c>
      <c r="J187" s="2">
        <v>183</v>
      </c>
      <c r="K187" s="2">
        <v>70</v>
      </c>
      <c r="L187" s="2" t="s">
        <v>18</v>
      </c>
      <c r="M187" s="2" t="s">
        <v>18</v>
      </c>
    </row>
    <row r="188" spans="1:13" ht="28.8" x14ac:dyDescent="0.3">
      <c r="A188">
        <v>187</v>
      </c>
      <c r="B188" s="3" t="s">
        <v>196</v>
      </c>
      <c r="C188" s="2" t="s">
        <v>13</v>
      </c>
      <c r="D188" s="2" t="s">
        <v>21</v>
      </c>
      <c r="E188" s="2" t="s">
        <v>37</v>
      </c>
      <c r="F188" s="2">
        <v>2016</v>
      </c>
      <c r="G188" s="2" t="s">
        <v>16</v>
      </c>
      <c r="H188" s="2" t="s">
        <v>27</v>
      </c>
      <c r="I188" s="2">
        <v>30</v>
      </c>
      <c r="J188" s="2">
        <v>168</v>
      </c>
      <c r="K188" s="2">
        <v>55</v>
      </c>
      <c r="L188" s="2" t="s">
        <v>23</v>
      </c>
      <c r="M188" s="2" t="s">
        <v>23</v>
      </c>
    </row>
    <row r="189" spans="1:13" x14ac:dyDescent="0.3">
      <c r="A189">
        <v>188</v>
      </c>
      <c r="B189" s="3" t="s">
        <v>197</v>
      </c>
      <c r="C189" s="2" t="s">
        <v>39</v>
      </c>
      <c r="D189" s="2" t="s">
        <v>25</v>
      </c>
      <c r="E189" s="2" t="s">
        <v>40</v>
      </c>
      <c r="F189" s="2">
        <v>2016</v>
      </c>
      <c r="G189" s="2" t="s">
        <v>48</v>
      </c>
      <c r="H189" s="2" t="s">
        <v>17</v>
      </c>
      <c r="I189" s="2">
        <v>27</v>
      </c>
      <c r="J189" s="2">
        <v>162</v>
      </c>
      <c r="K189" s="2">
        <v>52</v>
      </c>
      <c r="L189" s="2" t="s">
        <v>23</v>
      </c>
      <c r="M189" s="2" t="s">
        <v>23</v>
      </c>
    </row>
    <row r="190" spans="1:13" x14ac:dyDescent="0.3">
      <c r="A190">
        <v>189</v>
      </c>
      <c r="B190" s="3" t="s">
        <v>88</v>
      </c>
      <c r="C190" s="2" t="s">
        <v>42</v>
      </c>
      <c r="D190" s="2" t="s">
        <v>21</v>
      </c>
      <c r="E190" s="2" t="s">
        <v>43</v>
      </c>
      <c r="F190" s="2">
        <v>2020</v>
      </c>
      <c r="G190" s="2" t="s">
        <v>16</v>
      </c>
      <c r="H190" s="2" t="s">
        <v>17</v>
      </c>
      <c r="I190" s="2">
        <v>36</v>
      </c>
      <c r="J190" s="2">
        <v>167</v>
      </c>
      <c r="K190" s="2">
        <v>52</v>
      </c>
      <c r="L190" s="2" t="s">
        <v>18</v>
      </c>
      <c r="M190" s="2" t="s">
        <v>23</v>
      </c>
    </row>
    <row r="191" spans="1:13" ht="28.8" x14ac:dyDescent="0.3">
      <c r="A191">
        <v>190</v>
      </c>
      <c r="B191" s="3" t="s">
        <v>79</v>
      </c>
      <c r="C191" s="2" t="s">
        <v>45</v>
      </c>
      <c r="D191" s="2" t="s">
        <v>46</v>
      </c>
      <c r="E191" s="2" t="s">
        <v>47</v>
      </c>
      <c r="F191" s="2">
        <v>2018</v>
      </c>
      <c r="G191" s="2" t="s">
        <v>48</v>
      </c>
      <c r="H191" s="2" t="s">
        <v>27</v>
      </c>
      <c r="I191" s="2">
        <v>31</v>
      </c>
      <c r="J191" s="2">
        <v>168</v>
      </c>
      <c r="K191" s="2">
        <v>63</v>
      </c>
      <c r="L191" s="2" t="s">
        <v>23</v>
      </c>
      <c r="M191" s="2" t="s">
        <v>23</v>
      </c>
    </row>
    <row r="192" spans="1:13" ht="28.8" x14ac:dyDescent="0.3">
      <c r="A192">
        <v>191</v>
      </c>
      <c r="B192" s="3" t="s">
        <v>198</v>
      </c>
      <c r="C192" s="2" t="s">
        <v>13</v>
      </c>
      <c r="D192" s="2" t="s">
        <v>14</v>
      </c>
      <c r="E192" s="2" t="s">
        <v>15</v>
      </c>
      <c r="F192" s="2">
        <v>2024</v>
      </c>
      <c r="G192" s="2" t="s">
        <v>48</v>
      </c>
      <c r="H192" s="2" t="s">
        <v>17</v>
      </c>
      <c r="I192" s="2">
        <v>23</v>
      </c>
      <c r="J192" s="2">
        <v>193</v>
      </c>
      <c r="K192" s="2">
        <v>88</v>
      </c>
      <c r="L192" s="2" t="s">
        <v>18</v>
      </c>
      <c r="M192" s="2" t="s">
        <v>18</v>
      </c>
    </row>
    <row r="193" spans="1:15" x14ac:dyDescent="0.3">
      <c r="A193">
        <v>192</v>
      </c>
      <c r="B193" s="3" t="s">
        <v>199</v>
      </c>
      <c r="C193" s="2" t="s">
        <v>20</v>
      </c>
      <c r="D193" s="2" t="s">
        <v>21</v>
      </c>
      <c r="E193" s="2" t="s">
        <v>22</v>
      </c>
      <c r="F193" s="2">
        <v>2012</v>
      </c>
      <c r="G193" s="2" t="s">
        <v>16</v>
      </c>
      <c r="H193" s="2" t="s">
        <v>17</v>
      </c>
      <c r="I193" s="2">
        <v>25</v>
      </c>
      <c r="J193" s="2">
        <v>195</v>
      </c>
      <c r="K193" s="2">
        <v>94</v>
      </c>
      <c r="L193" s="2" t="s">
        <v>18</v>
      </c>
      <c r="M193" s="2" t="s">
        <v>23</v>
      </c>
    </row>
    <row r="194" spans="1:15" ht="28.8" x14ac:dyDescent="0.3">
      <c r="A194">
        <v>193</v>
      </c>
      <c r="B194" s="3" t="s">
        <v>200</v>
      </c>
      <c r="C194" s="2" t="s">
        <v>13</v>
      </c>
      <c r="D194" s="2" t="s">
        <v>25</v>
      </c>
      <c r="E194" s="2" t="s">
        <v>26</v>
      </c>
      <c r="F194" s="2">
        <v>2016</v>
      </c>
      <c r="G194" s="2" t="s">
        <v>48</v>
      </c>
      <c r="H194" s="2" t="s">
        <v>27</v>
      </c>
      <c r="I194" s="2">
        <v>19</v>
      </c>
      <c r="J194" s="2">
        <v>142</v>
      </c>
      <c r="K194" s="2">
        <v>47</v>
      </c>
      <c r="L194" s="2" t="s">
        <v>23</v>
      </c>
      <c r="M194" s="2" t="s">
        <v>18</v>
      </c>
    </row>
    <row r="195" spans="1:15" ht="28.8" x14ac:dyDescent="0.3">
      <c r="A195">
        <v>194</v>
      </c>
      <c r="B195" s="3" t="s">
        <v>176</v>
      </c>
      <c r="C195" s="2" t="s">
        <v>29</v>
      </c>
      <c r="D195" s="2" t="s">
        <v>21</v>
      </c>
      <c r="E195" s="2" t="s">
        <v>30</v>
      </c>
      <c r="F195" s="2">
        <v>2004</v>
      </c>
      <c r="G195" s="2" t="s">
        <v>48</v>
      </c>
      <c r="H195" s="2" t="s">
        <v>27</v>
      </c>
      <c r="I195" s="2">
        <v>22</v>
      </c>
      <c r="J195" s="2">
        <v>174</v>
      </c>
      <c r="K195" s="2">
        <v>65</v>
      </c>
      <c r="L195" s="2" t="s">
        <v>18</v>
      </c>
      <c r="M195" s="2" t="s">
        <v>18</v>
      </c>
    </row>
    <row r="196" spans="1:15" ht="28.8" x14ac:dyDescent="0.3">
      <c r="A196">
        <v>195</v>
      </c>
      <c r="B196" s="3" t="s">
        <v>154</v>
      </c>
      <c r="C196" s="2" t="s">
        <v>32</v>
      </c>
      <c r="D196" s="2" t="s">
        <v>25</v>
      </c>
      <c r="E196" s="2" t="s">
        <v>33</v>
      </c>
      <c r="F196" s="2">
        <v>1976</v>
      </c>
      <c r="G196" s="2" t="s">
        <v>16</v>
      </c>
      <c r="H196" s="2" t="s">
        <v>27</v>
      </c>
      <c r="I196" s="2">
        <v>14</v>
      </c>
      <c r="J196" s="2">
        <v>153</v>
      </c>
      <c r="K196" s="2">
        <v>45</v>
      </c>
      <c r="L196" s="2" t="s">
        <v>23</v>
      </c>
      <c r="M196" s="2" t="s">
        <v>18</v>
      </c>
    </row>
    <row r="197" spans="1:15" ht="28.8" x14ac:dyDescent="0.3">
      <c r="A197">
        <v>196</v>
      </c>
      <c r="B197" s="3" t="s">
        <v>125</v>
      </c>
      <c r="C197" s="2" t="s">
        <v>13</v>
      </c>
      <c r="D197" s="2" t="s">
        <v>14</v>
      </c>
      <c r="E197" s="2" t="s">
        <v>35</v>
      </c>
      <c r="F197" s="2">
        <v>2020</v>
      </c>
      <c r="G197" s="2" t="s">
        <v>16</v>
      </c>
      <c r="H197" s="2" t="s">
        <v>27</v>
      </c>
      <c r="I197" s="2">
        <v>23</v>
      </c>
      <c r="J197" s="2">
        <v>183</v>
      </c>
      <c r="K197" s="2">
        <v>70</v>
      </c>
      <c r="L197" s="2" t="s">
        <v>18</v>
      </c>
      <c r="M197" s="2" t="s">
        <v>18</v>
      </c>
    </row>
    <row r="198" spans="1:15" ht="28.8" x14ac:dyDescent="0.3">
      <c r="A198">
        <v>197</v>
      </c>
      <c r="B198" s="3" t="s">
        <v>77</v>
      </c>
      <c r="C198" s="2" t="s">
        <v>13</v>
      </c>
      <c r="D198" s="2" t="s">
        <v>21</v>
      </c>
      <c r="E198" s="2" t="s">
        <v>37</v>
      </c>
      <c r="F198" s="2">
        <v>2016</v>
      </c>
      <c r="G198" s="2" t="s">
        <v>16</v>
      </c>
      <c r="H198" s="2" t="s">
        <v>27</v>
      </c>
      <c r="I198" s="2">
        <v>30</v>
      </c>
      <c r="J198" s="2">
        <v>168</v>
      </c>
      <c r="K198" s="2">
        <v>55</v>
      </c>
      <c r="L198" s="2" t="s">
        <v>23</v>
      </c>
      <c r="M198" s="2" t="s">
        <v>23</v>
      </c>
    </row>
    <row r="199" spans="1:15" x14ac:dyDescent="0.3">
      <c r="A199">
        <v>198</v>
      </c>
      <c r="B199" s="3" t="s">
        <v>201</v>
      </c>
      <c r="C199" s="2" t="s">
        <v>39</v>
      </c>
      <c r="D199" s="2" t="s">
        <v>25</v>
      </c>
      <c r="E199" s="2" t="s">
        <v>40</v>
      </c>
      <c r="F199" s="2">
        <v>2016</v>
      </c>
      <c r="G199" s="2" t="s">
        <v>48</v>
      </c>
      <c r="H199" s="2" t="s">
        <v>17</v>
      </c>
      <c r="I199" s="2">
        <v>27</v>
      </c>
      <c r="J199" s="2">
        <v>162</v>
      </c>
      <c r="K199" s="2">
        <v>52</v>
      </c>
      <c r="L199" s="2" t="s">
        <v>23</v>
      </c>
      <c r="M199" s="2" t="s">
        <v>23</v>
      </c>
    </row>
    <row r="200" spans="1:15" x14ac:dyDescent="0.3">
      <c r="A200">
        <v>199</v>
      </c>
      <c r="B200" s="3" t="s">
        <v>118</v>
      </c>
      <c r="C200" s="2" t="s">
        <v>42</v>
      </c>
      <c r="D200" s="2" t="s">
        <v>21</v>
      </c>
      <c r="E200" s="2" t="s">
        <v>43</v>
      </c>
      <c r="F200" s="2">
        <v>2020</v>
      </c>
      <c r="G200" s="2" t="s">
        <v>16</v>
      </c>
      <c r="H200" s="2" t="s">
        <v>17</v>
      </c>
      <c r="I200" s="2">
        <v>36</v>
      </c>
      <c r="J200" s="2">
        <v>167</v>
      </c>
      <c r="K200" s="2">
        <v>52</v>
      </c>
      <c r="L200" s="2" t="s">
        <v>18</v>
      </c>
      <c r="M200" s="2" t="s">
        <v>23</v>
      </c>
    </row>
    <row r="201" spans="1:15" ht="28.8" x14ac:dyDescent="0.3">
      <c r="A201">
        <v>200</v>
      </c>
      <c r="B201" s="3" t="s">
        <v>202</v>
      </c>
      <c r="C201" s="2" t="s">
        <v>45</v>
      </c>
      <c r="D201" s="2" t="s">
        <v>46</v>
      </c>
      <c r="E201" s="2" t="s">
        <v>47</v>
      </c>
      <c r="F201" s="2">
        <v>2018</v>
      </c>
      <c r="G201" s="2" t="s">
        <v>48</v>
      </c>
      <c r="H201" s="2" t="s">
        <v>27</v>
      </c>
      <c r="I201" s="2">
        <v>31</v>
      </c>
      <c r="J201" s="2">
        <v>168</v>
      </c>
      <c r="K201" s="2">
        <v>63</v>
      </c>
      <c r="L201" s="2" t="s">
        <v>23</v>
      </c>
      <c r="M201" s="2" t="s">
        <v>23</v>
      </c>
    </row>
    <row r="202" spans="1:15" ht="28.8" x14ac:dyDescent="0.3">
      <c r="A202">
        <v>201</v>
      </c>
      <c r="B202" s="3" t="s">
        <v>90</v>
      </c>
      <c r="C202" s="2" t="s">
        <v>13</v>
      </c>
      <c r="D202" s="2" t="s">
        <v>14</v>
      </c>
      <c r="E202" s="2" t="s">
        <v>15</v>
      </c>
      <c r="F202" s="2">
        <v>2024</v>
      </c>
      <c r="G202" s="2" t="s">
        <v>48</v>
      </c>
      <c r="H202" s="2" t="s">
        <v>17</v>
      </c>
      <c r="I202" s="2">
        <v>23</v>
      </c>
      <c r="J202" s="2">
        <v>193</v>
      </c>
      <c r="K202" s="2">
        <v>88</v>
      </c>
      <c r="L202" s="2" t="s">
        <v>18</v>
      </c>
      <c r="M202" s="2" t="s">
        <v>18</v>
      </c>
    </row>
    <row r="203" spans="1:15" x14ac:dyDescent="0.3">
      <c r="A203">
        <v>202</v>
      </c>
      <c r="B203" s="3" t="s">
        <v>66</v>
      </c>
      <c r="C203" s="2" t="s">
        <v>20</v>
      </c>
      <c r="D203" s="2" t="s">
        <v>21</v>
      </c>
      <c r="E203" s="2" t="s">
        <v>22</v>
      </c>
      <c r="F203" s="2">
        <v>2012</v>
      </c>
      <c r="G203" s="2" t="s">
        <v>16</v>
      </c>
      <c r="H203" s="2" t="s">
        <v>17</v>
      </c>
      <c r="I203" s="2">
        <v>25</v>
      </c>
      <c r="J203" s="2">
        <v>195</v>
      </c>
      <c r="K203" s="2">
        <v>94</v>
      </c>
      <c r="L203" s="2" t="s">
        <v>18</v>
      </c>
      <c r="M203" s="2" t="s">
        <v>23</v>
      </c>
    </row>
    <row r="204" spans="1:15" ht="28.8" x14ac:dyDescent="0.3">
      <c r="A204">
        <v>203</v>
      </c>
      <c r="B204" s="3" t="s">
        <v>203</v>
      </c>
      <c r="C204" s="2" t="s">
        <v>13</v>
      </c>
      <c r="D204" s="2" t="s">
        <v>25</v>
      </c>
      <c r="E204" s="2" t="s">
        <v>26</v>
      </c>
      <c r="F204" s="2">
        <v>2016</v>
      </c>
      <c r="G204" s="2" t="s">
        <v>48</v>
      </c>
      <c r="H204" s="2" t="s">
        <v>27</v>
      </c>
      <c r="I204" s="2">
        <v>19</v>
      </c>
      <c r="J204" s="2">
        <v>142</v>
      </c>
      <c r="K204" s="2">
        <v>47</v>
      </c>
      <c r="L204" s="2" t="s">
        <v>23</v>
      </c>
      <c r="M204" s="2" t="s">
        <v>18</v>
      </c>
      <c r="O204" t="s">
        <v>265</v>
      </c>
    </row>
    <row r="205" spans="1:15" ht="28.8" x14ac:dyDescent="0.3">
      <c r="A205">
        <v>204</v>
      </c>
      <c r="B205" s="3" t="s">
        <v>36</v>
      </c>
      <c r="C205" s="2" t="s">
        <v>29</v>
      </c>
      <c r="D205" s="2" t="s">
        <v>21</v>
      </c>
      <c r="E205" s="2" t="s">
        <v>30</v>
      </c>
      <c r="F205" s="2">
        <v>2004</v>
      </c>
      <c r="G205" s="2" t="s">
        <v>48</v>
      </c>
      <c r="H205" s="2" t="s">
        <v>27</v>
      </c>
      <c r="I205" s="2">
        <v>22</v>
      </c>
      <c r="J205" s="2">
        <v>174</v>
      </c>
      <c r="K205" s="2">
        <v>65</v>
      </c>
      <c r="L205" s="2" t="s">
        <v>18</v>
      </c>
      <c r="M205" s="2" t="s">
        <v>18</v>
      </c>
    </row>
    <row r="206" spans="1:15" ht="28.8" x14ac:dyDescent="0.3">
      <c r="A206">
        <v>205</v>
      </c>
      <c r="B206" s="3" t="s">
        <v>204</v>
      </c>
      <c r="C206" s="2" t="s">
        <v>32</v>
      </c>
      <c r="D206" s="2" t="s">
        <v>25</v>
      </c>
      <c r="E206" s="2" t="s">
        <v>33</v>
      </c>
      <c r="F206" s="2">
        <v>1976</v>
      </c>
      <c r="G206" s="2" t="s">
        <v>16</v>
      </c>
      <c r="H206" s="2" t="s">
        <v>27</v>
      </c>
      <c r="I206" s="2">
        <v>14</v>
      </c>
      <c r="J206" s="2">
        <v>153</v>
      </c>
      <c r="K206" s="2">
        <v>45</v>
      </c>
      <c r="L206" s="2" t="s">
        <v>23</v>
      </c>
      <c r="M206" s="2" t="s">
        <v>18</v>
      </c>
    </row>
    <row r="207" spans="1:15" ht="28.8" x14ac:dyDescent="0.3">
      <c r="A207">
        <v>206</v>
      </c>
      <c r="B207" s="3" t="s">
        <v>205</v>
      </c>
      <c r="C207" s="2" t="s">
        <v>13</v>
      </c>
      <c r="D207" s="2" t="s">
        <v>14</v>
      </c>
      <c r="E207" s="2" t="s">
        <v>35</v>
      </c>
      <c r="F207" s="2">
        <v>2020</v>
      </c>
      <c r="G207" s="2" t="s">
        <v>16</v>
      </c>
      <c r="H207" s="2" t="s">
        <v>27</v>
      </c>
      <c r="I207" s="2">
        <v>23</v>
      </c>
      <c r="J207" s="2">
        <v>183</v>
      </c>
      <c r="K207" s="2">
        <v>70</v>
      </c>
      <c r="L207" s="2" t="s">
        <v>18</v>
      </c>
      <c r="M207" s="2" t="s">
        <v>18</v>
      </c>
    </row>
    <row r="208" spans="1:15" ht="28.8" x14ac:dyDescent="0.3">
      <c r="A208">
        <v>207</v>
      </c>
      <c r="B208" s="3" t="s">
        <v>286</v>
      </c>
      <c r="C208" s="2" t="s">
        <v>13</v>
      </c>
      <c r="D208" s="2" t="s">
        <v>21</v>
      </c>
      <c r="E208" s="2" t="s">
        <v>37</v>
      </c>
      <c r="F208" s="2">
        <v>2016</v>
      </c>
      <c r="G208" s="2" t="s">
        <v>16</v>
      </c>
      <c r="H208" s="2" t="s">
        <v>27</v>
      </c>
      <c r="I208" s="2">
        <v>30</v>
      </c>
      <c r="J208" s="2">
        <v>168</v>
      </c>
      <c r="K208" s="2">
        <v>55</v>
      </c>
      <c r="L208" s="2" t="s">
        <v>23</v>
      </c>
      <c r="M208" s="2" t="s">
        <v>23</v>
      </c>
    </row>
    <row r="209" spans="1:13" x14ac:dyDescent="0.3">
      <c r="A209">
        <v>208</v>
      </c>
      <c r="B209" s="3" t="s">
        <v>64</v>
      </c>
      <c r="C209" s="2" t="s">
        <v>39</v>
      </c>
      <c r="D209" s="2" t="s">
        <v>25</v>
      </c>
      <c r="E209" s="2" t="s">
        <v>40</v>
      </c>
      <c r="F209" s="2">
        <v>2016</v>
      </c>
      <c r="G209" s="2" t="s">
        <v>48</v>
      </c>
      <c r="H209" s="2" t="s">
        <v>17</v>
      </c>
      <c r="I209" s="2">
        <v>27</v>
      </c>
      <c r="J209" s="2">
        <v>162</v>
      </c>
      <c r="K209" s="2">
        <v>52</v>
      </c>
      <c r="L209" s="2" t="s">
        <v>23</v>
      </c>
      <c r="M209" s="2" t="s">
        <v>23</v>
      </c>
    </row>
    <row r="210" spans="1:13" x14ac:dyDescent="0.3">
      <c r="A210">
        <v>209</v>
      </c>
      <c r="B210" s="3" t="s">
        <v>206</v>
      </c>
      <c r="C210" s="2" t="s">
        <v>42</v>
      </c>
      <c r="D210" s="2" t="s">
        <v>21</v>
      </c>
      <c r="E210" s="2" t="s">
        <v>43</v>
      </c>
      <c r="F210" s="2">
        <v>2020</v>
      </c>
      <c r="G210" s="2" t="s">
        <v>16</v>
      </c>
      <c r="H210" s="2" t="s">
        <v>17</v>
      </c>
      <c r="I210" s="2">
        <v>36</v>
      </c>
      <c r="J210" s="2">
        <v>167</v>
      </c>
      <c r="K210" s="2">
        <v>52</v>
      </c>
      <c r="L210" s="2" t="s">
        <v>18</v>
      </c>
      <c r="M210" s="2" t="s">
        <v>23</v>
      </c>
    </row>
    <row r="211" spans="1:13" ht="28.8" x14ac:dyDescent="0.3">
      <c r="A211">
        <v>210</v>
      </c>
      <c r="B211" s="3" t="s">
        <v>102</v>
      </c>
      <c r="C211" s="2" t="s">
        <v>45</v>
      </c>
      <c r="D211" s="2" t="s">
        <v>46</v>
      </c>
      <c r="E211" s="2" t="s">
        <v>47</v>
      </c>
      <c r="F211" s="2">
        <v>2018</v>
      </c>
      <c r="G211" s="2" t="s">
        <v>48</v>
      </c>
      <c r="H211" s="2" t="s">
        <v>27</v>
      </c>
      <c r="I211" s="2">
        <v>31</v>
      </c>
      <c r="J211" s="2">
        <v>168</v>
      </c>
      <c r="K211" s="2">
        <v>63</v>
      </c>
      <c r="L211" s="2" t="s">
        <v>23</v>
      </c>
      <c r="M211" s="2" t="s">
        <v>23</v>
      </c>
    </row>
    <row r="212" spans="1:13" ht="28.8" x14ac:dyDescent="0.3">
      <c r="A212">
        <v>211</v>
      </c>
      <c r="B212" s="3" t="s">
        <v>207</v>
      </c>
      <c r="C212" s="2" t="s">
        <v>13</v>
      </c>
      <c r="D212" s="2" t="s">
        <v>14</v>
      </c>
      <c r="E212" s="2" t="s">
        <v>15</v>
      </c>
      <c r="F212" s="2">
        <v>2024</v>
      </c>
      <c r="G212" s="2" t="s">
        <v>48</v>
      </c>
      <c r="H212" s="2" t="s">
        <v>17</v>
      </c>
      <c r="I212" s="2">
        <v>23</v>
      </c>
      <c r="J212" s="2">
        <v>193</v>
      </c>
      <c r="K212" s="2">
        <v>88</v>
      </c>
      <c r="L212" s="2" t="s">
        <v>18</v>
      </c>
      <c r="M212" s="2" t="s">
        <v>18</v>
      </c>
    </row>
    <row r="213" spans="1:13" x14ac:dyDescent="0.3">
      <c r="A213">
        <v>212</v>
      </c>
      <c r="B213" s="3" t="s">
        <v>208</v>
      </c>
      <c r="C213" s="2" t="s">
        <v>20</v>
      </c>
      <c r="D213" s="2" t="s">
        <v>21</v>
      </c>
      <c r="E213" s="2" t="s">
        <v>22</v>
      </c>
      <c r="F213" s="2">
        <v>2012</v>
      </c>
      <c r="G213" s="2" t="s">
        <v>16</v>
      </c>
      <c r="H213" s="2" t="s">
        <v>17</v>
      </c>
      <c r="I213" s="2">
        <v>25</v>
      </c>
      <c r="J213" s="2">
        <v>195</v>
      </c>
      <c r="K213" s="2">
        <v>94</v>
      </c>
      <c r="L213" s="2" t="s">
        <v>18</v>
      </c>
      <c r="M213" s="2" t="s">
        <v>23</v>
      </c>
    </row>
    <row r="214" spans="1:13" ht="28.8" x14ac:dyDescent="0.3">
      <c r="A214">
        <v>213</v>
      </c>
      <c r="B214" s="3" t="s">
        <v>122</v>
      </c>
      <c r="C214" s="2" t="s">
        <v>13</v>
      </c>
      <c r="D214" s="2" t="s">
        <v>25</v>
      </c>
      <c r="E214" s="2" t="s">
        <v>26</v>
      </c>
      <c r="F214" s="2">
        <v>2016</v>
      </c>
      <c r="G214" s="2" t="s">
        <v>48</v>
      </c>
      <c r="H214" s="2" t="s">
        <v>27</v>
      </c>
      <c r="I214" s="2">
        <v>19</v>
      </c>
      <c r="J214" s="2">
        <v>142</v>
      </c>
      <c r="K214" s="2">
        <v>47</v>
      </c>
      <c r="L214" s="2" t="s">
        <v>23</v>
      </c>
      <c r="M214" s="2" t="s">
        <v>18</v>
      </c>
    </row>
    <row r="215" spans="1:13" ht="28.8" x14ac:dyDescent="0.3">
      <c r="A215">
        <v>214</v>
      </c>
      <c r="B215" s="3" t="s">
        <v>209</v>
      </c>
      <c r="C215" s="2" t="s">
        <v>29</v>
      </c>
      <c r="D215" s="2" t="s">
        <v>21</v>
      </c>
      <c r="E215" s="2" t="s">
        <v>30</v>
      </c>
      <c r="F215" s="2">
        <v>2004</v>
      </c>
      <c r="G215" s="2" t="s">
        <v>48</v>
      </c>
      <c r="H215" s="2" t="s">
        <v>27</v>
      </c>
      <c r="I215" s="2">
        <v>22</v>
      </c>
      <c r="J215" s="2">
        <v>174</v>
      </c>
      <c r="K215" s="2">
        <v>65</v>
      </c>
      <c r="L215" s="2" t="s">
        <v>18</v>
      </c>
      <c r="M215" s="2" t="s">
        <v>18</v>
      </c>
    </row>
    <row r="216" spans="1:13" ht="28.8" x14ac:dyDescent="0.3">
      <c r="A216">
        <v>215</v>
      </c>
      <c r="B216" s="3" t="s">
        <v>75</v>
      </c>
      <c r="C216" s="2" t="s">
        <v>32</v>
      </c>
      <c r="D216" s="2" t="s">
        <v>25</v>
      </c>
      <c r="E216" s="2" t="s">
        <v>33</v>
      </c>
      <c r="F216" s="2">
        <v>1976</v>
      </c>
      <c r="G216" s="2" t="s">
        <v>16</v>
      </c>
      <c r="H216" s="2" t="s">
        <v>27</v>
      </c>
      <c r="I216" s="2">
        <v>14</v>
      </c>
      <c r="J216" s="2">
        <v>153</v>
      </c>
      <c r="K216" s="2">
        <v>45</v>
      </c>
      <c r="L216" s="2" t="s">
        <v>23</v>
      </c>
      <c r="M216" s="2" t="s">
        <v>18</v>
      </c>
    </row>
    <row r="217" spans="1:13" ht="28.8" x14ac:dyDescent="0.3">
      <c r="A217">
        <v>216</v>
      </c>
      <c r="B217" s="3" t="s">
        <v>210</v>
      </c>
      <c r="C217" s="2" t="s">
        <v>13</v>
      </c>
      <c r="D217" s="2" t="s">
        <v>14</v>
      </c>
      <c r="E217" s="2" t="s">
        <v>35</v>
      </c>
      <c r="F217" s="2">
        <v>2020</v>
      </c>
      <c r="G217" s="2" t="s">
        <v>16</v>
      </c>
      <c r="H217" s="2" t="s">
        <v>27</v>
      </c>
      <c r="I217" s="2">
        <v>23</v>
      </c>
      <c r="J217" s="2">
        <v>183</v>
      </c>
      <c r="K217" s="2">
        <v>70</v>
      </c>
      <c r="L217" s="2" t="s">
        <v>18</v>
      </c>
      <c r="M217" s="2" t="s">
        <v>18</v>
      </c>
    </row>
    <row r="218" spans="1:13" ht="28.8" x14ac:dyDescent="0.3">
      <c r="A218">
        <v>217</v>
      </c>
      <c r="B218" s="3" t="s">
        <v>67</v>
      </c>
      <c r="C218" s="2" t="s">
        <v>13</v>
      </c>
      <c r="D218" s="2" t="s">
        <v>21</v>
      </c>
      <c r="E218" s="2" t="s">
        <v>37</v>
      </c>
      <c r="F218" s="2">
        <v>2016</v>
      </c>
      <c r="G218" s="2" t="s">
        <v>16</v>
      </c>
      <c r="H218" s="2" t="s">
        <v>27</v>
      </c>
      <c r="I218" s="2">
        <v>30</v>
      </c>
      <c r="J218" s="2">
        <v>168</v>
      </c>
      <c r="K218" s="2">
        <v>55</v>
      </c>
      <c r="L218" s="2" t="s">
        <v>23</v>
      </c>
      <c r="M218" s="2" t="s">
        <v>23</v>
      </c>
    </row>
    <row r="219" spans="1:13" x14ac:dyDescent="0.3">
      <c r="A219">
        <v>218</v>
      </c>
      <c r="B219" s="3" t="s">
        <v>160</v>
      </c>
      <c r="C219" s="2" t="s">
        <v>39</v>
      </c>
      <c r="D219" s="2" t="s">
        <v>25</v>
      </c>
      <c r="E219" s="2" t="s">
        <v>40</v>
      </c>
      <c r="F219" s="2">
        <v>2016</v>
      </c>
      <c r="G219" s="2" t="s">
        <v>48</v>
      </c>
      <c r="H219" s="2" t="s">
        <v>17</v>
      </c>
      <c r="I219" s="2">
        <v>27</v>
      </c>
      <c r="J219" s="2">
        <v>162</v>
      </c>
      <c r="K219" s="2">
        <v>52</v>
      </c>
      <c r="L219" s="2" t="s">
        <v>23</v>
      </c>
      <c r="M219" s="2" t="s">
        <v>23</v>
      </c>
    </row>
    <row r="220" spans="1:13" x14ac:dyDescent="0.3">
      <c r="A220">
        <v>219</v>
      </c>
      <c r="B220" s="3" t="s">
        <v>57</v>
      </c>
      <c r="C220" s="2" t="s">
        <v>42</v>
      </c>
      <c r="D220" s="2" t="s">
        <v>21</v>
      </c>
      <c r="E220" s="2" t="s">
        <v>43</v>
      </c>
      <c r="F220" s="2">
        <v>2020</v>
      </c>
      <c r="G220" s="2" t="s">
        <v>16</v>
      </c>
      <c r="H220" s="2" t="s">
        <v>17</v>
      </c>
      <c r="I220" s="2">
        <v>36</v>
      </c>
      <c r="J220" s="2">
        <v>167</v>
      </c>
      <c r="K220" s="2">
        <v>52</v>
      </c>
      <c r="L220" s="2" t="s">
        <v>18</v>
      </c>
      <c r="M220" s="2" t="s">
        <v>23</v>
      </c>
    </row>
    <row r="221" spans="1:13" ht="28.8" x14ac:dyDescent="0.3">
      <c r="A221">
        <v>220</v>
      </c>
      <c r="B221" s="3" t="s">
        <v>211</v>
      </c>
      <c r="C221" s="2" t="s">
        <v>45</v>
      </c>
      <c r="D221" s="2" t="s">
        <v>46</v>
      </c>
      <c r="E221" s="2" t="s">
        <v>47</v>
      </c>
      <c r="F221" s="2">
        <v>2018</v>
      </c>
      <c r="G221" s="2" t="s">
        <v>48</v>
      </c>
      <c r="H221" s="2" t="s">
        <v>27</v>
      </c>
      <c r="I221" s="2">
        <v>31</v>
      </c>
      <c r="J221" s="2">
        <v>168</v>
      </c>
      <c r="K221" s="2">
        <v>63</v>
      </c>
      <c r="L221" s="2" t="s">
        <v>23</v>
      </c>
      <c r="M221" s="2" t="s">
        <v>23</v>
      </c>
    </row>
    <row r="222" spans="1:13" ht="28.8" x14ac:dyDescent="0.3">
      <c r="A222">
        <v>221</v>
      </c>
      <c r="B222" s="3" t="s">
        <v>99</v>
      </c>
      <c r="C222" s="2" t="s">
        <v>13</v>
      </c>
      <c r="D222" s="2" t="s">
        <v>21</v>
      </c>
      <c r="E222" s="2" t="s">
        <v>37</v>
      </c>
      <c r="F222" s="2">
        <v>2016</v>
      </c>
      <c r="G222" s="2" t="s">
        <v>16</v>
      </c>
      <c r="H222" s="2" t="s">
        <v>27</v>
      </c>
      <c r="I222" s="2">
        <v>30</v>
      </c>
      <c r="J222" s="2">
        <v>168</v>
      </c>
      <c r="K222" s="2">
        <v>55</v>
      </c>
      <c r="L222" s="2" t="s">
        <v>23</v>
      </c>
      <c r="M222" s="2" t="s">
        <v>23</v>
      </c>
    </row>
    <row r="223" spans="1:13" x14ac:dyDescent="0.3">
      <c r="A223">
        <v>222</v>
      </c>
      <c r="B223" s="3" t="s">
        <v>124</v>
      </c>
      <c r="C223" s="2" t="s">
        <v>39</v>
      </c>
      <c r="D223" s="2" t="s">
        <v>25</v>
      </c>
      <c r="E223" s="2" t="s">
        <v>40</v>
      </c>
      <c r="F223" s="2">
        <v>2016</v>
      </c>
      <c r="G223" s="2" t="s">
        <v>48</v>
      </c>
      <c r="H223" s="2" t="s">
        <v>17</v>
      </c>
      <c r="I223" s="2">
        <v>27</v>
      </c>
      <c r="J223" s="2">
        <v>162</v>
      </c>
      <c r="K223" s="2">
        <v>52</v>
      </c>
      <c r="L223" s="2" t="s">
        <v>23</v>
      </c>
      <c r="M223" s="2" t="s">
        <v>23</v>
      </c>
    </row>
    <row r="224" spans="1:13" x14ac:dyDescent="0.3">
      <c r="A224">
        <v>223</v>
      </c>
      <c r="B224" s="3" t="s">
        <v>212</v>
      </c>
      <c r="C224" s="2" t="s">
        <v>42</v>
      </c>
      <c r="D224" s="2" t="s">
        <v>21</v>
      </c>
      <c r="E224" s="2" t="s">
        <v>43</v>
      </c>
      <c r="F224" s="2">
        <v>2020</v>
      </c>
      <c r="G224" s="2" t="s">
        <v>16</v>
      </c>
      <c r="H224" s="2" t="s">
        <v>17</v>
      </c>
      <c r="I224" s="2">
        <v>36</v>
      </c>
      <c r="J224" s="2">
        <v>167</v>
      </c>
      <c r="K224" s="2">
        <v>52</v>
      </c>
      <c r="L224" s="2" t="s">
        <v>18</v>
      </c>
      <c r="M224" s="2" t="s">
        <v>23</v>
      </c>
    </row>
  </sheetData>
  <autoFilter ref="A1:M224" xr:uid="{67C1AA79-F4B5-4DB6-BE55-4936B199D54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ABF5-01BB-47C1-B59A-86989CC32226}">
  <dimension ref="B1:U33"/>
  <sheetViews>
    <sheetView tabSelected="1" topLeftCell="A6" workbookViewId="0">
      <selection activeCell="G17" sqref="G17"/>
    </sheetView>
  </sheetViews>
  <sheetFormatPr defaultRowHeight="14.4" x14ac:dyDescent="0.3"/>
  <sheetData>
    <row r="1" spans="2:21" ht="15.6" x14ac:dyDescent="0.3">
      <c r="B1" s="5" t="s">
        <v>222</v>
      </c>
    </row>
    <row r="2" spans="2:21" ht="18" x14ac:dyDescent="0.35">
      <c r="B2" s="6" t="s">
        <v>213</v>
      </c>
      <c r="C2" s="7"/>
      <c r="D2" s="7"/>
      <c r="E2" s="7"/>
      <c r="F2" s="7"/>
      <c r="G2" s="7"/>
      <c r="H2" s="7"/>
      <c r="I2" s="7"/>
      <c r="J2" s="7"/>
      <c r="K2" s="7"/>
      <c r="L2" s="7"/>
      <c r="M2" s="7"/>
      <c r="N2" s="7"/>
      <c r="O2" s="7"/>
      <c r="P2" s="7"/>
      <c r="Q2" s="7"/>
      <c r="R2" s="7"/>
      <c r="S2" s="7"/>
      <c r="T2" s="7"/>
      <c r="U2" s="7"/>
    </row>
    <row r="3" spans="2:21" ht="18" x14ac:dyDescent="0.35">
      <c r="B3" s="6" t="s">
        <v>215</v>
      </c>
      <c r="C3" s="7"/>
      <c r="D3" s="7"/>
      <c r="E3" s="7"/>
      <c r="F3" s="7"/>
      <c r="G3" s="7"/>
      <c r="H3" s="7"/>
      <c r="I3" s="7"/>
      <c r="J3" s="7"/>
      <c r="K3" s="7"/>
      <c r="L3" s="7"/>
      <c r="M3" s="7"/>
      <c r="N3" s="7"/>
      <c r="O3" s="7"/>
      <c r="P3" s="7"/>
      <c r="Q3" s="7"/>
      <c r="R3" s="7"/>
      <c r="S3" s="7"/>
      <c r="T3" s="7"/>
      <c r="U3" s="7"/>
    </row>
    <row r="4" spans="2:21" ht="18" x14ac:dyDescent="0.35">
      <c r="B4" s="6" t="s">
        <v>214</v>
      </c>
      <c r="C4" s="7"/>
      <c r="D4" s="7"/>
      <c r="E4" s="7"/>
      <c r="F4" s="7"/>
      <c r="G4" s="7"/>
      <c r="H4" s="7"/>
      <c r="I4" s="7"/>
      <c r="J4" s="7"/>
      <c r="K4" s="7"/>
      <c r="L4" s="7"/>
      <c r="M4" s="7"/>
      <c r="N4" s="7"/>
      <c r="O4" s="7"/>
      <c r="P4" s="7"/>
      <c r="Q4" s="7"/>
      <c r="R4" s="7"/>
      <c r="S4" s="7"/>
      <c r="T4" s="7"/>
      <c r="U4" s="7"/>
    </row>
    <row r="7" spans="2:21" ht="18" x14ac:dyDescent="0.35">
      <c r="B7" s="8" t="s">
        <v>223</v>
      </c>
    </row>
    <row r="8" spans="2:21" x14ac:dyDescent="0.3">
      <c r="B8" t="s">
        <v>49</v>
      </c>
      <c r="C8" s="4" t="s">
        <v>217</v>
      </c>
    </row>
    <row r="9" spans="2:21" x14ac:dyDescent="0.3">
      <c r="B9" t="s">
        <v>50</v>
      </c>
      <c r="C9" s="4" t="s">
        <v>218</v>
      </c>
    </row>
    <row r="10" spans="2:21" x14ac:dyDescent="0.3">
      <c r="B10" t="s">
        <v>51</v>
      </c>
      <c r="C10" s="4" t="s">
        <v>291</v>
      </c>
    </row>
    <row r="11" spans="2:21" x14ac:dyDescent="0.3">
      <c r="B11" t="s">
        <v>52</v>
      </c>
      <c r="C11" s="4" t="s">
        <v>234</v>
      </c>
    </row>
    <row r="12" spans="2:21" x14ac:dyDescent="0.3">
      <c r="B12" t="s">
        <v>53</v>
      </c>
      <c r="C12" s="4" t="s">
        <v>220</v>
      </c>
    </row>
    <row r="13" spans="2:21" x14ac:dyDescent="0.3">
      <c r="B13" t="s">
        <v>54</v>
      </c>
      <c r="C13" s="4" t="s">
        <v>221</v>
      </c>
    </row>
    <row r="15" spans="2:21" ht="18" x14ac:dyDescent="0.35">
      <c r="B15" s="8" t="s">
        <v>224</v>
      </c>
    </row>
    <row r="16" spans="2:21" x14ac:dyDescent="0.3">
      <c r="B16" t="s">
        <v>49</v>
      </c>
      <c r="C16" s="4" t="s">
        <v>239</v>
      </c>
    </row>
    <row r="17" spans="2:5" x14ac:dyDescent="0.3">
      <c r="B17" t="s">
        <v>50</v>
      </c>
      <c r="C17" t="s">
        <v>219</v>
      </c>
    </row>
    <row r="18" spans="2:5" x14ac:dyDescent="0.3">
      <c r="B18" t="s">
        <v>51</v>
      </c>
      <c r="C18" s="4" t="s">
        <v>252</v>
      </c>
    </row>
    <row r="19" spans="2:5" x14ac:dyDescent="0.3">
      <c r="B19" t="s">
        <v>52</v>
      </c>
      <c r="C19" t="s">
        <v>256</v>
      </c>
    </row>
    <row r="20" spans="2:5" x14ac:dyDescent="0.3">
      <c r="B20" t="s">
        <v>53</v>
      </c>
      <c r="C20" s="4" t="s">
        <v>260</v>
      </c>
    </row>
    <row r="21" spans="2:5" x14ac:dyDescent="0.3">
      <c r="C21" s="4"/>
    </row>
    <row r="23" spans="2:5" ht="18" x14ac:dyDescent="0.35">
      <c r="B23" s="8" t="s">
        <v>225</v>
      </c>
    </row>
    <row r="24" spans="2:5" x14ac:dyDescent="0.3">
      <c r="B24" t="s">
        <v>49</v>
      </c>
      <c r="C24" t="s">
        <v>262</v>
      </c>
    </row>
    <row r="25" spans="2:5" x14ac:dyDescent="0.3">
      <c r="B25" t="s">
        <v>50</v>
      </c>
      <c r="C25" s="4" t="s">
        <v>268</v>
      </c>
    </row>
    <row r="26" spans="2:5" x14ac:dyDescent="0.3">
      <c r="B26" t="s">
        <v>51</v>
      </c>
      <c r="C26" t="s">
        <v>276</v>
      </c>
    </row>
    <row r="27" spans="2:5" x14ac:dyDescent="0.3">
      <c r="B27" t="s">
        <v>52</v>
      </c>
      <c r="C27" s="4" t="s">
        <v>275</v>
      </c>
    </row>
    <row r="28" spans="2:5" x14ac:dyDescent="0.3">
      <c r="B28" t="s">
        <v>53</v>
      </c>
      <c r="C28" s="4" t="s">
        <v>243</v>
      </c>
    </row>
    <row r="30" spans="2:5" x14ac:dyDescent="0.3">
      <c r="E30" s="3"/>
    </row>
    <row r="31" spans="2:5" x14ac:dyDescent="0.3">
      <c r="E31" s="3"/>
    </row>
    <row r="32" spans="2:5" x14ac:dyDescent="0.3">
      <c r="E32" s="3"/>
    </row>
    <row r="33" spans="5:5" x14ac:dyDescent="0.3">
      <c r="E33" s="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E16F-125E-4768-BCED-D72620FFDB8A}">
  <dimension ref="A2:J30"/>
  <sheetViews>
    <sheetView topLeftCell="A7" workbookViewId="0">
      <selection activeCell="B16" sqref="B16"/>
    </sheetView>
  </sheetViews>
  <sheetFormatPr defaultRowHeight="14.4" x14ac:dyDescent="0.3"/>
  <sheetData>
    <row r="2" spans="1:9" ht="18" x14ac:dyDescent="0.35">
      <c r="A2" s="8" t="s">
        <v>223</v>
      </c>
    </row>
    <row r="3" spans="1:9" ht="18" x14ac:dyDescent="0.35">
      <c r="A3" s="8"/>
    </row>
    <row r="4" spans="1:9" x14ac:dyDescent="0.3">
      <c r="A4" t="s">
        <v>49</v>
      </c>
      <c r="B4" s="4" t="s">
        <v>227</v>
      </c>
    </row>
    <row r="5" spans="1:9" x14ac:dyDescent="0.3">
      <c r="A5" t="s">
        <v>226</v>
      </c>
      <c r="B5" s="9" t="str">
        <f>VLOOKUP(DATASET!B2,DATASET!B2:G224,6,)</f>
        <v>silver</v>
      </c>
      <c r="C5" s="10">
        <f>VLOOKUP(DATASET!B2,DATASET!B2:I224,8,)</f>
        <v>23</v>
      </c>
    </row>
    <row r="6" spans="1:9" x14ac:dyDescent="0.3">
      <c r="B6" t="s">
        <v>228</v>
      </c>
    </row>
    <row r="7" spans="1:9" x14ac:dyDescent="0.3">
      <c r="C7" s="4"/>
    </row>
    <row r="8" spans="1:9" x14ac:dyDescent="0.3">
      <c r="A8" t="s">
        <v>50</v>
      </c>
      <c r="B8" s="4" t="s">
        <v>218</v>
      </c>
    </row>
    <row r="9" spans="1:9" x14ac:dyDescent="0.3">
      <c r="A9" t="s">
        <v>229</v>
      </c>
      <c r="B9" s="9" t="str">
        <f>VLOOKUP(DATASET!B6,DATASET!B1:L13,11,)</f>
        <v>No</v>
      </c>
    </row>
    <row r="10" spans="1:9" x14ac:dyDescent="0.3">
      <c r="B10" s="4" t="s">
        <v>230</v>
      </c>
    </row>
    <row r="11" spans="1:9" x14ac:dyDescent="0.3">
      <c r="B11" s="4"/>
    </row>
    <row r="12" spans="1:9" x14ac:dyDescent="0.3">
      <c r="A12" t="s">
        <v>51</v>
      </c>
      <c r="B12" t="s">
        <v>289</v>
      </c>
    </row>
    <row r="13" spans="1:9" x14ac:dyDescent="0.3">
      <c r="A13" t="s">
        <v>277</v>
      </c>
      <c r="B13" t="s">
        <v>290</v>
      </c>
      <c r="I13" s="10">
        <f>COLUMNS(DATASET!D1:H12)</f>
        <v>5</v>
      </c>
    </row>
    <row r="15" spans="1:9" x14ac:dyDescent="0.3">
      <c r="B15" s="4"/>
    </row>
    <row r="16" spans="1:9" x14ac:dyDescent="0.3">
      <c r="A16" t="s">
        <v>52</v>
      </c>
      <c r="B16" s="4" t="s">
        <v>234</v>
      </c>
    </row>
    <row r="17" spans="1:10" x14ac:dyDescent="0.3">
      <c r="A17" t="s">
        <v>233</v>
      </c>
      <c r="B17" s="4" t="s">
        <v>236</v>
      </c>
      <c r="G17" s="10">
        <f>VLOOKUP(DATASET!B5,DATASET!B1:I6,8,FALSE)</f>
        <v>22</v>
      </c>
    </row>
    <row r="18" spans="1:10" x14ac:dyDescent="0.3">
      <c r="B18" s="4" t="s">
        <v>235</v>
      </c>
    </row>
    <row r="19" spans="1:10" x14ac:dyDescent="0.3">
      <c r="B19" s="4"/>
    </row>
    <row r="20" spans="1:10" x14ac:dyDescent="0.3">
      <c r="A20" t="s">
        <v>53</v>
      </c>
      <c r="B20" s="4" t="s">
        <v>220</v>
      </c>
    </row>
    <row r="21" spans="1:10" x14ac:dyDescent="0.3">
      <c r="A21" t="s">
        <v>237</v>
      </c>
      <c r="B21" s="4" t="s">
        <v>292</v>
      </c>
      <c r="J21" s="10">
        <f>VLOOKUP(DATASET!B11,DATASET!B1:K224,10,FALSE)</f>
        <v>63</v>
      </c>
    </row>
    <row r="22" spans="1:10" x14ac:dyDescent="0.3">
      <c r="B22" s="4"/>
    </row>
    <row r="23" spans="1:10" x14ac:dyDescent="0.3">
      <c r="B23" s="4"/>
    </row>
    <row r="24" spans="1:10" x14ac:dyDescent="0.3">
      <c r="B24" s="4"/>
    </row>
    <row r="25" spans="1:10" x14ac:dyDescent="0.3">
      <c r="A25" t="s">
        <v>54</v>
      </c>
      <c r="B25" s="4" t="s">
        <v>221</v>
      </c>
    </row>
    <row r="26" spans="1:10" x14ac:dyDescent="0.3">
      <c r="A26" t="s">
        <v>238</v>
      </c>
      <c r="B26" s="10" t="str">
        <f>VLOOKUP(DATASET!B3,DATASET!B1:M4,12,FALSE)</f>
        <v>No</v>
      </c>
    </row>
    <row r="27" spans="1:10" x14ac:dyDescent="0.3">
      <c r="B27" s="10" t="str">
        <f>VLOOKUP(DATASET!B3,DATASET!B1:L4,11,FALSE)</f>
        <v>Yes</v>
      </c>
    </row>
    <row r="28" spans="1:10" x14ac:dyDescent="0.3">
      <c r="B28" t="s">
        <v>2</v>
      </c>
    </row>
    <row r="29" spans="1:10" x14ac:dyDescent="0.3">
      <c r="B29" s="10" t="str">
        <f>VLOOKUP(DATASET!B3,DATASET!B1:D4,3,FALSE)</f>
        <v>Athletics</v>
      </c>
    </row>
    <row r="30" spans="1:10" x14ac:dyDescent="0.3">
      <c r="B30" t="s">
        <v>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5977-BBB0-4BC0-8660-C7EA10E958C3}">
  <dimension ref="A2:H40"/>
  <sheetViews>
    <sheetView topLeftCell="A25" workbookViewId="0">
      <selection activeCell="B14" sqref="B14"/>
    </sheetView>
  </sheetViews>
  <sheetFormatPr defaultRowHeight="14.4" x14ac:dyDescent="0.3"/>
  <cols>
    <col min="3" max="3" width="16.109375" customWidth="1"/>
  </cols>
  <sheetData>
    <row r="2" spans="1:8" x14ac:dyDescent="0.3">
      <c r="C2" t="s">
        <v>224</v>
      </c>
    </row>
    <row r="3" spans="1:8" x14ac:dyDescent="0.3">
      <c r="A3" t="s">
        <v>49</v>
      </c>
      <c r="B3" t="s">
        <v>239</v>
      </c>
    </row>
    <row r="4" spans="1:8" x14ac:dyDescent="0.3">
      <c r="A4" t="s">
        <v>226</v>
      </c>
      <c r="B4" t="s">
        <v>57</v>
      </c>
    </row>
    <row r="5" spans="1:8" x14ac:dyDescent="0.3">
      <c r="B5" s="10">
        <f>MATCH(B4,DATASET!B1:B224,0)</f>
        <v>14</v>
      </c>
    </row>
    <row r="6" spans="1:8" x14ac:dyDescent="0.3">
      <c r="B6" s="11" t="s">
        <v>240</v>
      </c>
      <c r="H6" s="10" t="str">
        <f>INDEX(DATASET!A1:M224,14,3)</f>
        <v>USA</v>
      </c>
    </row>
    <row r="7" spans="1:8" x14ac:dyDescent="0.3">
      <c r="B7" s="11" t="s">
        <v>241</v>
      </c>
      <c r="H7" s="10" t="str">
        <f>INDEX(DATASET!A1:M224,14,4)</f>
        <v>Gymnastics</v>
      </c>
    </row>
    <row r="8" spans="1:8" x14ac:dyDescent="0.3">
      <c r="B8" s="11" t="s">
        <v>242</v>
      </c>
      <c r="H8" s="10" t="str">
        <f>INDEX(DATASET!A1:M224,14,13)</f>
        <v>Yes</v>
      </c>
    </row>
    <row r="9" spans="1:8" x14ac:dyDescent="0.3">
      <c r="H9" s="11"/>
    </row>
    <row r="14" spans="1:8" x14ac:dyDescent="0.3">
      <c r="A14" t="s">
        <v>50</v>
      </c>
      <c r="B14" s="4" t="s">
        <v>219</v>
      </c>
    </row>
    <row r="15" spans="1:8" x14ac:dyDescent="0.3">
      <c r="A15" t="s">
        <v>269</v>
      </c>
      <c r="B15" s="9">
        <f>COUNTIFS(DATASET!C2:C224,DATASET!C214)</f>
        <v>89</v>
      </c>
      <c r="E15" t="s">
        <v>36</v>
      </c>
      <c r="F15" s="10" t="str">
        <f>VLOOKUP(E15,DATASET!B1:G224,6,FALSE)</f>
        <v>Gold</v>
      </c>
    </row>
    <row r="16" spans="1:8" x14ac:dyDescent="0.3">
      <c r="B16" s="4" t="s">
        <v>232</v>
      </c>
    </row>
    <row r="20" spans="1:6" x14ac:dyDescent="0.3">
      <c r="B20" s="11"/>
      <c r="C20" s="11"/>
    </row>
    <row r="22" spans="1:6" x14ac:dyDescent="0.3">
      <c r="A22" t="s">
        <v>51</v>
      </c>
      <c r="B22" t="s">
        <v>252</v>
      </c>
    </row>
    <row r="23" spans="1:6" x14ac:dyDescent="0.3">
      <c r="A23" t="s">
        <v>231</v>
      </c>
      <c r="B23" t="s">
        <v>253</v>
      </c>
      <c r="F23" s="10">
        <f>ROWS(DATASET!A1:M224)</f>
        <v>224</v>
      </c>
    </row>
    <row r="24" spans="1:6" x14ac:dyDescent="0.3">
      <c r="B24" t="s">
        <v>254</v>
      </c>
      <c r="F24" s="10">
        <f>COLUMNS(DATASET!A1:M224)</f>
        <v>13</v>
      </c>
    </row>
    <row r="26" spans="1:6" x14ac:dyDescent="0.3">
      <c r="A26" t="s">
        <v>52</v>
      </c>
      <c r="B26" t="s">
        <v>255</v>
      </c>
    </row>
    <row r="27" spans="1:6" x14ac:dyDescent="0.3">
      <c r="A27" t="s">
        <v>257</v>
      </c>
      <c r="B27" s="12">
        <v>1</v>
      </c>
      <c r="C27" s="13" t="s">
        <v>12</v>
      </c>
      <c r="D27" s="10">
        <f>VLOOKUP(C27,DATASET!B1:I15,8,)</f>
        <v>23</v>
      </c>
    </row>
    <row r="28" spans="1:6" x14ac:dyDescent="0.3">
      <c r="B28" s="12">
        <v>2</v>
      </c>
      <c r="C28" s="13" t="s">
        <v>19</v>
      </c>
      <c r="D28" s="10">
        <f>VLOOKUP(C28,DATASET!B2:I16,8,)</f>
        <v>25</v>
      </c>
    </row>
    <row r="29" spans="1:6" x14ac:dyDescent="0.3">
      <c r="B29" s="12">
        <v>3</v>
      </c>
      <c r="C29" s="13" t="s">
        <v>24</v>
      </c>
      <c r="D29" s="10">
        <f>VLOOKUP(C29,DATASET!B3:I17,8,)</f>
        <v>19</v>
      </c>
    </row>
    <row r="30" spans="1:6" x14ac:dyDescent="0.3">
      <c r="B30" s="12">
        <v>4</v>
      </c>
      <c r="C30" s="13" t="s">
        <v>28</v>
      </c>
      <c r="D30" s="10">
        <f>VLOOKUP(C30,DATASET!B4:I18,8,)</f>
        <v>22</v>
      </c>
    </row>
    <row r="31" spans="1:6" x14ac:dyDescent="0.3">
      <c r="B31" s="12">
        <v>5</v>
      </c>
      <c r="C31" s="13" t="s">
        <v>31</v>
      </c>
      <c r="D31" s="10">
        <f>VLOOKUP(C31,DATASET!B5:I19,8,)</f>
        <v>14</v>
      </c>
    </row>
    <row r="32" spans="1:6" x14ac:dyDescent="0.3">
      <c r="B32" s="12">
        <v>6</v>
      </c>
      <c r="C32" s="13" t="s">
        <v>34</v>
      </c>
      <c r="D32" s="10">
        <f>VLOOKUP(C32,DATASET!B6:I20,8,)</f>
        <v>23</v>
      </c>
    </row>
    <row r="33" spans="1:7" x14ac:dyDescent="0.3">
      <c r="B33" s="12">
        <v>7</v>
      </c>
      <c r="C33" s="13" t="s">
        <v>36</v>
      </c>
      <c r="D33" s="10">
        <f>VLOOKUP(C33,DATASET!B7:I21,8,)</f>
        <v>30</v>
      </c>
    </row>
    <row r="34" spans="1:7" x14ac:dyDescent="0.3">
      <c r="B34" s="12">
        <v>8</v>
      </c>
      <c r="C34" s="13" t="s">
        <v>38</v>
      </c>
      <c r="D34" s="10">
        <f>VLOOKUP(C34,DATASET!B8:I22,8,)</f>
        <v>27</v>
      </c>
    </row>
    <row r="35" spans="1:7" x14ac:dyDescent="0.3">
      <c r="B35" s="12">
        <v>9</v>
      </c>
      <c r="C35" s="13" t="s">
        <v>41</v>
      </c>
      <c r="D35" s="10">
        <f>VLOOKUP(C35,DATASET!B9:I23,8,)</f>
        <v>36</v>
      </c>
    </row>
    <row r="36" spans="1:7" x14ac:dyDescent="0.3">
      <c r="B36" s="12">
        <v>10</v>
      </c>
      <c r="C36" s="13" t="s">
        <v>44</v>
      </c>
      <c r="D36" s="10">
        <f>VLOOKUP(C36,DATASET!B10:I24,8,)</f>
        <v>31</v>
      </c>
    </row>
    <row r="39" spans="1:7" x14ac:dyDescent="0.3">
      <c r="A39" t="s">
        <v>53</v>
      </c>
      <c r="B39" t="s">
        <v>261</v>
      </c>
    </row>
    <row r="40" spans="1:7" x14ac:dyDescent="0.3">
      <c r="A40" t="s">
        <v>258</v>
      </c>
      <c r="B40" t="s">
        <v>259</v>
      </c>
      <c r="G40" s="10">
        <f>INDEX(DATASET!A1:M224,34,9)</f>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7D6A-4A10-44D0-B887-F7639A35DB66}">
  <dimension ref="A3:Q80"/>
  <sheetViews>
    <sheetView workbookViewId="0">
      <selection activeCell="C88" sqref="C88"/>
    </sheetView>
  </sheetViews>
  <sheetFormatPr defaultRowHeight="14.4" x14ac:dyDescent="0.3"/>
  <cols>
    <col min="4" max="4" width="17.44140625" customWidth="1"/>
  </cols>
  <sheetData>
    <row r="3" spans="1:17" x14ac:dyDescent="0.3">
      <c r="A3" t="s">
        <v>49</v>
      </c>
      <c r="B3" t="s">
        <v>263</v>
      </c>
    </row>
    <row r="4" spans="1:17" x14ac:dyDescent="0.3">
      <c r="A4" t="s">
        <v>226</v>
      </c>
      <c r="B4" t="s">
        <v>264</v>
      </c>
    </row>
    <row r="5" spans="1:17" x14ac:dyDescent="0.3">
      <c r="B5" t="s">
        <v>265</v>
      </c>
      <c r="G5" s="10">
        <v>34</v>
      </c>
    </row>
    <row r="6" spans="1:17" x14ac:dyDescent="0.3">
      <c r="B6" t="s">
        <v>266</v>
      </c>
      <c r="G6" s="14" t="str">
        <f>INDEX(DATASET!A1:M224,34,3)</f>
        <v>USA</v>
      </c>
    </row>
    <row r="7" spans="1:17" x14ac:dyDescent="0.3">
      <c r="B7" t="s">
        <v>267</v>
      </c>
      <c r="G7" s="14" t="str">
        <f>INDEX(DATASET!A1:M224,34,4)</f>
        <v>Gymnastics</v>
      </c>
    </row>
    <row r="9" spans="1:17" x14ac:dyDescent="0.3">
      <c r="A9" t="s">
        <v>50</v>
      </c>
      <c r="B9" t="s">
        <v>268</v>
      </c>
    </row>
    <row r="10" spans="1:17" x14ac:dyDescent="0.3">
      <c r="A10" t="s">
        <v>269</v>
      </c>
      <c r="B10" t="s">
        <v>270</v>
      </c>
      <c r="Q10" s="10">
        <f>COUNTIFS(DATASET!C2:C224,DATASET!C212,DATASET!F2:F224,DATASET!F24)</f>
        <v>45</v>
      </c>
    </row>
    <row r="11" spans="1:17" x14ac:dyDescent="0.3">
      <c r="B11" t="s">
        <v>36</v>
      </c>
      <c r="F11" s="10" t="str">
        <f>INDEX(DATASET!A1:M224,8,7)</f>
        <v>Gold</v>
      </c>
    </row>
    <row r="12" spans="1:17" x14ac:dyDescent="0.3">
      <c r="B12" t="s">
        <v>271</v>
      </c>
    </row>
    <row r="15" spans="1:17" x14ac:dyDescent="0.3">
      <c r="A15" t="s">
        <v>51</v>
      </c>
      <c r="B15" t="s">
        <v>276</v>
      </c>
    </row>
    <row r="16" spans="1:17" x14ac:dyDescent="0.3">
      <c r="A16" t="s">
        <v>277</v>
      </c>
    </row>
    <row r="17" spans="3:9" x14ac:dyDescent="0.3">
      <c r="C17" t="s">
        <v>278</v>
      </c>
      <c r="D17" t="s">
        <v>279</v>
      </c>
      <c r="E17" t="s">
        <v>280</v>
      </c>
      <c r="F17" t="s">
        <v>281</v>
      </c>
      <c r="G17" t="s">
        <v>287</v>
      </c>
      <c r="I17" t="s">
        <v>287</v>
      </c>
    </row>
    <row r="19" spans="3:9" x14ac:dyDescent="0.3">
      <c r="C19">
        <v>1</v>
      </c>
      <c r="D19" s="3" t="s">
        <v>64</v>
      </c>
      <c r="E19" s="10" t="str">
        <f>VLOOKUP(D19,DATASET!B2:L225,11,FALSE)</f>
        <v>No</v>
      </c>
      <c r="F19" s="10" t="str">
        <f>VLOOKUP(D19,DATASET!B1:M224,12,FALSE)</f>
        <v>No</v>
      </c>
      <c r="G19">
        <v>0</v>
      </c>
      <c r="H19">
        <v>0</v>
      </c>
      <c r="I19" s="10">
        <f>G19+H19</f>
        <v>0</v>
      </c>
    </row>
    <row r="20" spans="3:9" x14ac:dyDescent="0.3">
      <c r="C20">
        <v>2</v>
      </c>
      <c r="D20" s="3" t="s">
        <v>206</v>
      </c>
      <c r="E20" s="10" t="str">
        <f>VLOOKUP(D20,DATASET!B3:L226,11,FALSE)</f>
        <v>Yes</v>
      </c>
      <c r="F20" s="10" t="str">
        <f>VLOOKUP(D20,DATASET!B2:M225,12,FALSE)</f>
        <v>No</v>
      </c>
      <c r="G20">
        <v>1</v>
      </c>
      <c r="H20">
        <v>0</v>
      </c>
      <c r="I20" s="10">
        <f t="shared" ref="I20:I33" si="0">G20+H20</f>
        <v>1</v>
      </c>
    </row>
    <row r="21" spans="3:9" x14ac:dyDescent="0.3">
      <c r="C21">
        <v>3</v>
      </c>
      <c r="D21" s="3" t="s">
        <v>102</v>
      </c>
      <c r="E21" s="10" t="str">
        <f>VLOOKUP(D21,DATASET!B4:L227,11,FALSE)</f>
        <v>Yes</v>
      </c>
      <c r="F21" s="10" t="str">
        <f>VLOOKUP(D21,DATASET!B3:M226,12,FALSE)</f>
        <v>Yes</v>
      </c>
      <c r="G21">
        <v>1</v>
      </c>
      <c r="H21">
        <v>1</v>
      </c>
      <c r="I21" s="10">
        <f t="shared" si="0"/>
        <v>2</v>
      </c>
    </row>
    <row r="22" spans="3:9" x14ac:dyDescent="0.3">
      <c r="C22">
        <v>4</v>
      </c>
      <c r="D22" s="3" t="s">
        <v>207</v>
      </c>
      <c r="E22" s="10" t="str">
        <f>VLOOKUP(D22,DATASET!B5:L228,11,FALSE)</f>
        <v>Yes</v>
      </c>
      <c r="F22" s="10" t="str">
        <f>VLOOKUP(D22,DATASET!B4:M227,12,FALSE)</f>
        <v>Yes</v>
      </c>
      <c r="G22">
        <v>1</v>
      </c>
      <c r="H22">
        <v>1</v>
      </c>
      <c r="I22" s="10">
        <f t="shared" si="0"/>
        <v>2</v>
      </c>
    </row>
    <row r="23" spans="3:9" x14ac:dyDescent="0.3">
      <c r="C23">
        <v>5</v>
      </c>
      <c r="D23" s="3" t="s">
        <v>208</v>
      </c>
      <c r="E23" s="10" t="str">
        <f>VLOOKUP(D23,DATASET!B6:L229,11,FALSE)</f>
        <v>Yes</v>
      </c>
      <c r="F23" s="10" t="str">
        <f>VLOOKUP(D23,DATASET!B5:M228,12,FALSE)</f>
        <v>No</v>
      </c>
      <c r="G23">
        <v>1</v>
      </c>
      <c r="H23">
        <v>0</v>
      </c>
      <c r="I23" s="10">
        <f t="shared" si="0"/>
        <v>1</v>
      </c>
    </row>
    <row r="24" spans="3:9" x14ac:dyDescent="0.3">
      <c r="C24">
        <v>6</v>
      </c>
      <c r="D24" s="3" t="s">
        <v>122</v>
      </c>
      <c r="E24" s="10" t="str">
        <f>VLOOKUP(D24,DATASET!B7:L230,11,FALSE)</f>
        <v>Yes</v>
      </c>
      <c r="F24" s="10" t="str">
        <f>VLOOKUP(D24,DATASET!B6:M229,12,FALSE)</f>
        <v>Yes</v>
      </c>
      <c r="G24">
        <v>1</v>
      </c>
      <c r="H24">
        <v>1</v>
      </c>
      <c r="I24" s="10">
        <f t="shared" si="0"/>
        <v>2</v>
      </c>
    </row>
    <row r="25" spans="3:9" x14ac:dyDescent="0.3">
      <c r="C25">
        <v>7</v>
      </c>
      <c r="D25" s="3" t="s">
        <v>209</v>
      </c>
      <c r="E25" s="10" t="str">
        <f>VLOOKUP(D25,DATASET!B8:L231,11,FALSE)</f>
        <v>Yes</v>
      </c>
      <c r="F25" s="10" t="str">
        <f>VLOOKUP(D25,DATASET!B7:M230,12,FALSE)</f>
        <v>Yes</v>
      </c>
      <c r="G25">
        <v>1</v>
      </c>
      <c r="H25">
        <v>1</v>
      </c>
      <c r="I25" s="10">
        <f t="shared" si="0"/>
        <v>2</v>
      </c>
    </row>
    <row r="26" spans="3:9" x14ac:dyDescent="0.3">
      <c r="C26">
        <v>8</v>
      </c>
      <c r="D26" s="3" t="s">
        <v>75</v>
      </c>
      <c r="E26" s="10" t="str">
        <f>VLOOKUP(D26,DATASET!B9:L232,11,FALSE)</f>
        <v>Yes</v>
      </c>
      <c r="F26" s="10" t="str">
        <f>VLOOKUP(D26,DATASET!B8:M231,12,FALSE)</f>
        <v>No</v>
      </c>
      <c r="G26">
        <v>1</v>
      </c>
      <c r="H26">
        <v>0</v>
      </c>
      <c r="I26" s="10">
        <f t="shared" si="0"/>
        <v>1</v>
      </c>
    </row>
    <row r="27" spans="3:9" x14ac:dyDescent="0.3">
      <c r="C27">
        <v>9</v>
      </c>
      <c r="D27" s="3" t="s">
        <v>210</v>
      </c>
      <c r="E27" s="10" t="str">
        <f>VLOOKUP(D27,DATASET!B10:L233,11,FALSE)</f>
        <v>Yes</v>
      </c>
      <c r="F27" s="10" t="str">
        <f>VLOOKUP(D27,DATASET!B9:M232,12,FALSE)</f>
        <v>Yes</v>
      </c>
      <c r="G27">
        <v>1</v>
      </c>
      <c r="H27">
        <v>1</v>
      </c>
      <c r="I27" s="10">
        <f t="shared" si="0"/>
        <v>2</v>
      </c>
    </row>
    <row r="28" spans="3:9" x14ac:dyDescent="0.3">
      <c r="C28">
        <v>10</v>
      </c>
      <c r="D28" s="3" t="s">
        <v>67</v>
      </c>
      <c r="E28" s="10" t="str">
        <f>VLOOKUP(D28,DATASET!B11:L234,11,FALSE)</f>
        <v>Yes</v>
      </c>
      <c r="F28" s="10" t="str">
        <f>VLOOKUP(D28,DATASET!B10:M233,12,FALSE)</f>
        <v>Yes</v>
      </c>
      <c r="G28">
        <v>1</v>
      </c>
      <c r="H28">
        <v>1</v>
      </c>
      <c r="I28" s="10">
        <f t="shared" si="0"/>
        <v>2</v>
      </c>
    </row>
    <row r="29" spans="3:9" x14ac:dyDescent="0.3">
      <c r="C29">
        <v>11</v>
      </c>
      <c r="D29" s="3" t="s">
        <v>160</v>
      </c>
      <c r="E29" s="10" t="str">
        <f>VLOOKUP(D29,DATASET!B12:L235,11,FALSE)</f>
        <v>No</v>
      </c>
      <c r="F29" s="10" t="str">
        <f>VLOOKUP(D29,DATASET!B11:M234,12,FALSE)</f>
        <v>Yes</v>
      </c>
      <c r="G29">
        <v>0</v>
      </c>
      <c r="H29">
        <v>1</v>
      </c>
      <c r="I29" s="10">
        <f t="shared" si="0"/>
        <v>1</v>
      </c>
    </row>
    <row r="30" spans="3:9" x14ac:dyDescent="0.3">
      <c r="C30">
        <v>12</v>
      </c>
      <c r="D30" s="3" t="s">
        <v>57</v>
      </c>
      <c r="E30" s="10" t="str">
        <f>VLOOKUP(D30,DATASET!B13:L236,11,FALSE)</f>
        <v>No</v>
      </c>
      <c r="F30" s="10" t="str">
        <f>VLOOKUP(D30,DATASET!B12:M235,12,FALSE)</f>
        <v>Yes</v>
      </c>
      <c r="G30">
        <v>0</v>
      </c>
      <c r="H30">
        <v>1</v>
      </c>
      <c r="I30" s="10">
        <f t="shared" si="0"/>
        <v>1</v>
      </c>
    </row>
    <row r="31" spans="3:9" x14ac:dyDescent="0.3">
      <c r="C31">
        <v>13</v>
      </c>
      <c r="D31" s="3" t="s">
        <v>211</v>
      </c>
      <c r="E31" s="10" t="str">
        <f>VLOOKUP(D31,DATASET!B14:L237,11,FALSE)</f>
        <v>No</v>
      </c>
      <c r="F31" s="10" t="str">
        <f>VLOOKUP(D31,DATASET!B13:M236,12,FALSE)</f>
        <v>No</v>
      </c>
      <c r="G31">
        <v>0</v>
      </c>
      <c r="H31">
        <v>0</v>
      </c>
      <c r="I31" s="10">
        <f t="shared" si="0"/>
        <v>0</v>
      </c>
    </row>
    <row r="32" spans="3:9" x14ac:dyDescent="0.3">
      <c r="C32">
        <v>14</v>
      </c>
      <c r="D32" s="3" t="s">
        <v>99</v>
      </c>
      <c r="E32" s="10" t="str">
        <f>VLOOKUP(D32,DATASET!B15:L238,11,FALSE)</f>
        <v>No</v>
      </c>
      <c r="F32" s="10" t="str">
        <f>VLOOKUP(D32,DATASET!B14:M237,12,FALSE)</f>
        <v>No</v>
      </c>
      <c r="G32">
        <v>0</v>
      </c>
      <c r="H32">
        <v>0</v>
      </c>
      <c r="I32" s="10">
        <f t="shared" si="0"/>
        <v>0</v>
      </c>
    </row>
    <row r="33" spans="1:10" x14ac:dyDescent="0.3">
      <c r="C33">
        <v>15</v>
      </c>
      <c r="D33" s="3" t="s">
        <v>205</v>
      </c>
      <c r="E33" s="10" t="str">
        <f>VLOOKUP(D33,DATASET!B16:L239,11,FALSE)</f>
        <v>Yes</v>
      </c>
      <c r="F33" s="10" t="str">
        <f>VLOOKUP(D33,DATASET!B15:M238,12,FALSE)</f>
        <v>Yes</v>
      </c>
      <c r="G33">
        <v>1</v>
      </c>
      <c r="H33">
        <v>1</v>
      </c>
      <c r="I33" s="10">
        <f t="shared" si="0"/>
        <v>2</v>
      </c>
    </row>
    <row r="35" spans="1:10" x14ac:dyDescent="0.3">
      <c r="D35" t="s">
        <v>288</v>
      </c>
      <c r="J35" s="10">
        <f>COUNTIF(I19:I33,I21)</f>
        <v>7</v>
      </c>
    </row>
    <row r="37" spans="1:10" x14ac:dyDescent="0.3">
      <c r="A37" t="s">
        <v>52</v>
      </c>
      <c r="B37" t="s">
        <v>275</v>
      </c>
    </row>
    <row r="38" spans="1:10" x14ac:dyDescent="0.3">
      <c r="A38" t="s">
        <v>257</v>
      </c>
      <c r="B38" t="s">
        <v>216</v>
      </c>
      <c r="D38" s="15" t="s">
        <v>0</v>
      </c>
      <c r="E38" s="1" t="s">
        <v>274</v>
      </c>
      <c r="F38" s="16" t="s">
        <v>272</v>
      </c>
      <c r="G38" s="16" t="s">
        <v>273</v>
      </c>
      <c r="H38" s="16" t="s">
        <v>7</v>
      </c>
    </row>
    <row r="39" spans="1:10" x14ac:dyDescent="0.3">
      <c r="B39">
        <v>1</v>
      </c>
      <c r="D39" s="13" t="s">
        <v>12</v>
      </c>
      <c r="E39" s="10">
        <f>MATCH(D39,DATASET!$B$1:$B$224,0)</f>
        <v>2</v>
      </c>
      <c r="F39" s="10">
        <f>INDEX(DATASET!A1:M224,2,10)</f>
        <v>193</v>
      </c>
      <c r="G39" s="10">
        <f>INDEX(DATASET!A1:M224,2,11)</f>
        <v>88</v>
      </c>
      <c r="H39" s="10">
        <f>INDEX(DATASET!A1:M224,2,9)</f>
        <v>23</v>
      </c>
    </row>
    <row r="40" spans="1:10" x14ac:dyDescent="0.3">
      <c r="B40">
        <v>2</v>
      </c>
      <c r="D40" s="13" t="s">
        <v>19</v>
      </c>
      <c r="E40" s="10">
        <f>MATCH(D40,DATASET!$B$1:$B$224,0)</f>
        <v>3</v>
      </c>
      <c r="F40" s="10">
        <f>INDEX(DATASET!A2:M225,2,10)</f>
        <v>195</v>
      </c>
      <c r="G40" s="10">
        <f>INDEX(DATASET!A2:M225,2,11)</f>
        <v>94</v>
      </c>
      <c r="H40" s="10">
        <f>INDEX(DATASET!A2:M225,2,9)</f>
        <v>25</v>
      </c>
    </row>
    <row r="41" spans="1:10" x14ac:dyDescent="0.3">
      <c r="B41">
        <v>3</v>
      </c>
      <c r="D41" s="13" t="s">
        <v>24</v>
      </c>
      <c r="E41" s="10">
        <f>MATCH(D41,DATASET!$B$1:$B$224,0)</f>
        <v>4</v>
      </c>
      <c r="F41" s="10">
        <f>INDEX(DATASET!A3:M226,2,10)</f>
        <v>142</v>
      </c>
      <c r="G41" s="10">
        <f>INDEX(DATASET!A3:M226,2,11)</f>
        <v>47</v>
      </c>
      <c r="H41" s="10">
        <f>INDEX(DATASET!A3:M226,2,9)</f>
        <v>19</v>
      </c>
    </row>
    <row r="42" spans="1:10" x14ac:dyDescent="0.3">
      <c r="B42">
        <v>4</v>
      </c>
      <c r="D42" s="13" t="s">
        <v>28</v>
      </c>
      <c r="E42" s="10">
        <f>MATCH(D42,DATASET!$B$1:$B$224,0)</f>
        <v>5</v>
      </c>
      <c r="F42" s="10">
        <f>INDEX(DATASET!A4:M227,2,10)</f>
        <v>174</v>
      </c>
      <c r="G42" s="10">
        <f>INDEX(DATASET!A4:M227,2,11)</f>
        <v>65</v>
      </c>
      <c r="H42" s="10">
        <f>INDEX(DATASET!A4:M227,2,9)</f>
        <v>22</v>
      </c>
    </row>
    <row r="43" spans="1:10" x14ac:dyDescent="0.3">
      <c r="B43">
        <v>5</v>
      </c>
      <c r="D43" s="13" t="s">
        <v>31</v>
      </c>
      <c r="E43" s="10">
        <f>MATCH(D43,DATASET!$B$1:$B$224,0)</f>
        <v>6</v>
      </c>
      <c r="F43" s="10">
        <f>INDEX(DATASET!A5:M228,2,10)</f>
        <v>153</v>
      </c>
      <c r="G43" s="10">
        <f>INDEX(DATASET!A5:M228,2,11)</f>
        <v>45</v>
      </c>
      <c r="H43" s="10">
        <f>INDEX(DATASET!A5:M228,2,9)</f>
        <v>14</v>
      </c>
    </row>
    <row r="44" spans="1:10" x14ac:dyDescent="0.3">
      <c r="B44">
        <v>6</v>
      </c>
      <c r="D44" s="13" t="s">
        <v>34</v>
      </c>
      <c r="E44" s="10">
        <f>MATCH(D44,DATASET!$B$1:$B$224,0)</f>
        <v>7</v>
      </c>
      <c r="F44" s="10">
        <f>INDEX(DATASET!A6:M229,2,10)</f>
        <v>183</v>
      </c>
      <c r="G44" s="10">
        <f>INDEX(DATASET!A6:M229,2,11)</f>
        <v>70</v>
      </c>
      <c r="H44" s="10">
        <f>INDEX(DATASET!A6:M229,2,9)</f>
        <v>23</v>
      </c>
    </row>
    <row r="45" spans="1:10" x14ac:dyDescent="0.3">
      <c r="B45">
        <v>7</v>
      </c>
      <c r="D45" s="13" t="s">
        <v>36</v>
      </c>
      <c r="E45" s="10">
        <f>MATCH(D45,DATASET!$B$1:$B$224,0)</f>
        <v>8</v>
      </c>
      <c r="F45" s="10">
        <f>INDEX(DATASET!A7:M230,2,10)</f>
        <v>168</v>
      </c>
      <c r="G45" s="10">
        <f>INDEX(DATASET!A7:M230,2,11)</f>
        <v>55</v>
      </c>
      <c r="H45" s="10">
        <f>INDEX(DATASET!A7:M230,2,9)</f>
        <v>30</v>
      </c>
    </row>
    <row r="46" spans="1:10" x14ac:dyDescent="0.3">
      <c r="B46">
        <v>8</v>
      </c>
      <c r="D46" s="13" t="s">
        <v>38</v>
      </c>
      <c r="E46" s="10">
        <f>MATCH(D46,DATASET!$B$1:$B$224,0)</f>
        <v>9</v>
      </c>
      <c r="F46" s="10">
        <f>INDEX(DATASET!A8:M231,2,10)</f>
        <v>162</v>
      </c>
      <c r="G46" s="10">
        <f>INDEX(DATASET!A8:M231,2,11)</f>
        <v>52</v>
      </c>
      <c r="H46" s="10">
        <f>INDEX(DATASET!A8:M231,2,9)</f>
        <v>27</v>
      </c>
    </row>
    <row r="47" spans="1:10" x14ac:dyDescent="0.3">
      <c r="B47">
        <v>9</v>
      </c>
      <c r="D47" s="13" t="s">
        <v>41</v>
      </c>
      <c r="E47" s="10">
        <f>MATCH(D47,DATASET!$B$1:$B$224,0)</f>
        <v>10</v>
      </c>
      <c r="F47" s="10">
        <f>INDEX(DATASET!A9:M232,2,10)</f>
        <v>167</v>
      </c>
      <c r="G47" s="10">
        <f>INDEX(DATASET!A9:M232,2,11)</f>
        <v>52</v>
      </c>
      <c r="H47" s="10">
        <f>INDEX(DATASET!A9:M232,2,9)</f>
        <v>36</v>
      </c>
    </row>
    <row r="48" spans="1:10" x14ac:dyDescent="0.3">
      <c r="B48">
        <v>10</v>
      </c>
      <c r="D48" s="13" t="s">
        <v>44</v>
      </c>
      <c r="E48" s="10">
        <f>MATCH(D48,DATASET!$B$1:$B$224,0)</f>
        <v>11</v>
      </c>
      <c r="F48" s="10">
        <f>INDEX(DATASET!A10:M233,2,10)</f>
        <v>168</v>
      </c>
      <c r="G48" s="10">
        <f>INDEX(DATASET!A10:M233,2,11)</f>
        <v>63</v>
      </c>
      <c r="H48" s="10">
        <f>INDEX(DATASET!A10:M233,2,9)</f>
        <v>31</v>
      </c>
    </row>
    <row r="49" spans="2:8" x14ac:dyDescent="0.3">
      <c r="B49">
        <v>11</v>
      </c>
      <c r="D49" s="3" t="s">
        <v>55</v>
      </c>
      <c r="E49" s="10">
        <f>MATCH(D49,DATASET!$B$1:$B$224,0)</f>
        <v>12</v>
      </c>
      <c r="F49" s="10">
        <f>INDEX(DATASET!A11:M234,2,10)</f>
        <v>193</v>
      </c>
      <c r="G49" s="10">
        <f>INDEX(DATASET!A11:M234,2,11)</f>
        <v>88</v>
      </c>
      <c r="H49" s="10">
        <f>INDEX(DATASET!A11:M234,2,9)</f>
        <v>23</v>
      </c>
    </row>
    <row r="50" spans="2:8" x14ac:dyDescent="0.3">
      <c r="B50">
        <v>12</v>
      </c>
      <c r="D50" s="3" t="s">
        <v>56</v>
      </c>
      <c r="E50" s="10">
        <f>MATCH(D50,DATASET!$B$1:$B$224,0)</f>
        <v>13</v>
      </c>
      <c r="F50" s="10">
        <f>INDEX(DATASET!A12:M235,2,10)</f>
        <v>195</v>
      </c>
      <c r="G50" s="10">
        <f>INDEX(DATASET!A12:M235,2,11)</f>
        <v>94</v>
      </c>
      <c r="H50" s="10">
        <f>INDEX(DATASET!A12:M235,2,9)</f>
        <v>25</v>
      </c>
    </row>
    <row r="51" spans="2:8" x14ac:dyDescent="0.3">
      <c r="B51">
        <v>13</v>
      </c>
      <c r="D51" s="3" t="s">
        <v>57</v>
      </c>
      <c r="E51" s="10">
        <f>MATCH(D51,DATASET!$B$1:$B$224,0)</f>
        <v>14</v>
      </c>
      <c r="F51" s="10">
        <f>INDEX(DATASET!A13:M236,2,10)</f>
        <v>142</v>
      </c>
      <c r="G51" s="10">
        <f>INDEX(DATASET!A13:M236,2,11)</f>
        <v>47</v>
      </c>
      <c r="H51" s="10">
        <f>INDEX(DATASET!A13:M236,2,9)</f>
        <v>19</v>
      </c>
    </row>
    <row r="52" spans="2:8" x14ac:dyDescent="0.3">
      <c r="B52">
        <v>14</v>
      </c>
      <c r="D52" s="3" t="s">
        <v>58</v>
      </c>
      <c r="E52" s="10">
        <f>MATCH(D52,DATASET!$B$1:$B$224,0)</f>
        <v>15</v>
      </c>
      <c r="F52" s="10">
        <f>INDEX(DATASET!A14:M237,2,10)</f>
        <v>174</v>
      </c>
      <c r="G52" s="10">
        <f>INDEX(DATASET!A14:M237,2,11)</f>
        <v>65</v>
      </c>
      <c r="H52" s="10">
        <f>INDEX(DATASET!A14:M237,2,9)</f>
        <v>22</v>
      </c>
    </row>
    <row r="53" spans="2:8" x14ac:dyDescent="0.3">
      <c r="B53">
        <v>15</v>
      </c>
      <c r="D53" s="3" t="s">
        <v>59</v>
      </c>
      <c r="E53" s="10">
        <f>MATCH(D53,DATASET!$B$1:$B$224,0)</f>
        <v>16</v>
      </c>
      <c r="F53" s="10">
        <f>INDEX(DATASET!A15:M238,2,10)</f>
        <v>153</v>
      </c>
      <c r="G53" s="10">
        <f>INDEX(DATASET!A15:M238,2,11)</f>
        <v>45</v>
      </c>
      <c r="H53" s="10">
        <f>INDEX(DATASET!A15:M238,2,9)</f>
        <v>14</v>
      </c>
    </row>
    <row r="54" spans="2:8" x14ac:dyDescent="0.3">
      <c r="B54">
        <v>16</v>
      </c>
      <c r="D54" s="3" t="s">
        <v>60</v>
      </c>
      <c r="E54" s="10">
        <f>MATCH(D54,DATASET!$B$1:$B$224,0)</f>
        <v>17</v>
      </c>
      <c r="F54" s="10">
        <f>INDEX(DATASET!A16:M239,2,10)</f>
        <v>183</v>
      </c>
      <c r="G54" s="10">
        <f>INDEX(DATASET!A16:M239,2,11)</f>
        <v>70</v>
      </c>
      <c r="H54" s="10">
        <f>INDEX(DATASET!A16:M239,2,9)</f>
        <v>23</v>
      </c>
    </row>
    <row r="55" spans="2:8" x14ac:dyDescent="0.3">
      <c r="B55">
        <v>17</v>
      </c>
      <c r="D55" s="3" t="s">
        <v>61</v>
      </c>
      <c r="E55" s="10">
        <f>MATCH(D55,DATASET!$B$1:$B$224,0)</f>
        <v>18</v>
      </c>
      <c r="F55" s="10">
        <f>INDEX(DATASET!A17:M240,2,10)</f>
        <v>168</v>
      </c>
      <c r="G55" s="10">
        <f>INDEX(DATASET!A17:M240,2,11)</f>
        <v>55</v>
      </c>
      <c r="H55" s="10">
        <f>INDEX(DATASET!A17:M240,2,9)</f>
        <v>30</v>
      </c>
    </row>
    <row r="56" spans="2:8" x14ac:dyDescent="0.3">
      <c r="B56">
        <v>18</v>
      </c>
      <c r="D56" s="3" t="s">
        <v>285</v>
      </c>
      <c r="E56" s="10" t="e">
        <f>MATCH(D56,DATASET!$B$1:$B$224,0)</f>
        <v>#N/A</v>
      </c>
      <c r="F56" s="10">
        <f>INDEX(DATASET!A18:M241,2,10)</f>
        <v>162</v>
      </c>
      <c r="G56" s="10">
        <f>INDEX(DATASET!A18:M241,2,11)</f>
        <v>52</v>
      </c>
      <c r="H56" s="10">
        <f>INDEX(DATASET!A18:M241,2,9)</f>
        <v>27</v>
      </c>
    </row>
    <row r="57" spans="2:8" x14ac:dyDescent="0.3">
      <c r="B57">
        <v>19</v>
      </c>
      <c r="D57" s="3" t="s">
        <v>63</v>
      </c>
      <c r="E57" s="10">
        <f>MATCH(D57,DATASET!$B$1:$B$224,0)</f>
        <v>20</v>
      </c>
      <c r="F57" s="10">
        <f>INDEX(DATASET!A19:M242,2,10)</f>
        <v>167</v>
      </c>
      <c r="G57" s="10">
        <f>INDEX(DATASET!A19:M242,2,11)</f>
        <v>52</v>
      </c>
      <c r="H57" s="10">
        <f>INDEX(DATASET!A19:M242,2,9)</f>
        <v>36</v>
      </c>
    </row>
    <row r="58" spans="2:8" x14ac:dyDescent="0.3">
      <c r="B58">
        <v>20</v>
      </c>
      <c r="D58" s="3" t="s">
        <v>64</v>
      </c>
      <c r="E58" s="10">
        <f>MATCH(D58,DATASET!$B$1:$B$224,0)</f>
        <v>21</v>
      </c>
      <c r="F58" s="10">
        <f>INDEX(DATASET!A20:M243,2,10)</f>
        <v>177</v>
      </c>
      <c r="G58" s="10">
        <f>INDEX(DATASET!A20:M243,2,11)</f>
        <v>63</v>
      </c>
      <c r="H58" s="10">
        <f>INDEX(DATASET!A20:M243,2,9)</f>
        <v>31</v>
      </c>
    </row>
    <row r="59" spans="2:8" x14ac:dyDescent="0.3">
      <c r="B59">
        <v>21</v>
      </c>
      <c r="D59" s="3" t="s">
        <v>24</v>
      </c>
      <c r="E59" s="10">
        <f>MATCH(D59,DATASET!$B$1:$B$224,0)</f>
        <v>4</v>
      </c>
      <c r="F59" s="10">
        <f>INDEX(DATASET!A21:M244,2,10)</f>
        <v>193</v>
      </c>
      <c r="G59" s="10">
        <f>INDEX(DATASET!A21:M244,2,11)</f>
        <v>88</v>
      </c>
      <c r="H59" s="10">
        <f>INDEX(DATASET!A21:M244,2,9)</f>
        <v>23</v>
      </c>
    </row>
    <row r="60" spans="2:8" x14ac:dyDescent="0.3">
      <c r="B60">
        <v>22</v>
      </c>
      <c r="D60" s="3" t="s">
        <v>65</v>
      </c>
      <c r="E60" s="10">
        <f>MATCH(D60,DATASET!$B$1:$B$224,0)</f>
        <v>23</v>
      </c>
      <c r="F60" s="10">
        <f>INDEX(DATASET!A22:M245,2,10)</f>
        <v>195</v>
      </c>
      <c r="G60" s="10">
        <f>INDEX(DATASET!A22:M245,2,11)</f>
        <v>94</v>
      </c>
      <c r="H60" s="10">
        <f>INDEX(DATASET!A22:M245,2,9)</f>
        <v>25</v>
      </c>
    </row>
    <row r="61" spans="2:8" x14ac:dyDescent="0.3">
      <c r="B61">
        <v>23</v>
      </c>
      <c r="D61" s="3" t="s">
        <v>66</v>
      </c>
      <c r="E61" s="10">
        <f>MATCH(D61,DATASET!$B$1:$B$224,0)</f>
        <v>24</v>
      </c>
      <c r="F61" s="10">
        <f>INDEX(DATASET!A23:M246,2,10)</f>
        <v>142</v>
      </c>
      <c r="G61" s="10">
        <f>INDEX(DATASET!A23:M246,2,11)</f>
        <v>47</v>
      </c>
      <c r="H61" s="10">
        <f>INDEX(DATASET!A23:M246,2,9)</f>
        <v>19</v>
      </c>
    </row>
    <row r="62" spans="2:8" x14ac:dyDescent="0.3">
      <c r="B62">
        <v>24</v>
      </c>
      <c r="D62" s="3" t="s">
        <v>67</v>
      </c>
      <c r="E62" s="10">
        <f>MATCH(D62,DATASET!$B$1:$B$224,0)</f>
        <v>25</v>
      </c>
      <c r="F62" s="10">
        <f>INDEX(DATASET!A24:M247,2,10)</f>
        <v>174</v>
      </c>
      <c r="G62" s="10">
        <f>INDEX(DATASET!A24:M247,2,11)</f>
        <v>65</v>
      </c>
      <c r="H62" s="10">
        <f>INDEX(DATASET!A24:M247,2,9)</f>
        <v>22</v>
      </c>
    </row>
    <row r="63" spans="2:8" x14ac:dyDescent="0.3">
      <c r="B63">
        <v>25</v>
      </c>
      <c r="D63" s="3" t="s">
        <v>68</v>
      </c>
      <c r="E63" s="10">
        <f>MATCH(D63,DATASET!$B$1:$B$224,0)</f>
        <v>26</v>
      </c>
      <c r="F63" s="10">
        <f>INDEX(DATASET!A25:M248,2,10)</f>
        <v>153</v>
      </c>
      <c r="G63" s="10">
        <f>INDEX(DATASET!A25:M248,2,11)</f>
        <v>45</v>
      </c>
      <c r="H63" s="10">
        <f>INDEX(DATASET!A25:M248,2,9)</f>
        <v>14</v>
      </c>
    </row>
    <row r="64" spans="2:8" x14ac:dyDescent="0.3">
      <c r="B64">
        <v>26</v>
      </c>
      <c r="D64" s="3" t="s">
        <v>69</v>
      </c>
      <c r="E64" s="10">
        <f>MATCH(D64,DATASET!$B$1:$B$224,0)</f>
        <v>27</v>
      </c>
      <c r="F64" s="10">
        <f>INDEX(DATASET!A26:M249,2,10)</f>
        <v>183</v>
      </c>
      <c r="G64" s="10">
        <f>INDEX(DATASET!A26:M249,2,11)</f>
        <v>70</v>
      </c>
      <c r="H64" s="10">
        <f>INDEX(DATASET!A26:M249,2,9)</f>
        <v>23</v>
      </c>
    </row>
    <row r="65" spans="2:9" x14ac:dyDescent="0.3">
      <c r="B65">
        <v>27</v>
      </c>
      <c r="D65" s="3" t="s">
        <v>70</v>
      </c>
      <c r="E65" s="10">
        <f>MATCH(D65,DATASET!$B$1:$B$224,0)</f>
        <v>28</v>
      </c>
      <c r="F65" s="10">
        <f>INDEX(DATASET!A27:M250,2,10)</f>
        <v>182</v>
      </c>
      <c r="G65" s="10">
        <f>INDEX(DATASET!A27:M250,2,11)</f>
        <v>55</v>
      </c>
      <c r="H65" s="10">
        <f>INDEX(DATASET!A27:M250,2,9)</f>
        <v>30</v>
      </c>
    </row>
    <row r="66" spans="2:9" x14ac:dyDescent="0.3">
      <c r="B66">
        <v>28</v>
      </c>
      <c r="D66" s="3" t="s">
        <v>71</v>
      </c>
      <c r="E66" s="10">
        <f>MATCH(D66,DATASET!$B$1:$B$224,0)</f>
        <v>29</v>
      </c>
      <c r="F66" s="10">
        <f>INDEX(DATASET!A28:M251,2,10)</f>
        <v>191</v>
      </c>
      <c r="G66" s="10">
        <f>INDEX(DATASET!A28:M251,2,11)</f>
        <v>52</v>
      </c>
      <c r="H66" s="10">
        <f>INDEX(DATASET!A28:M251,2,9)</f>
        <v>27</v>
      </c>
    </row>
    <row r="67" spans="2:9" x14ac:dyDescent="0.3">
      <c r="B67">
        <v>29</v>
      </c>
      <c r="D67" s="3" t="s">
        <v>72</v>
      </c>
      <c r="E67" s="10">
        <f>MATCH(D67,DATASET!$B$1:$B$224,0)</f>
        <v>30</v>
      </c>
      <c r="F67" s="10">
        <f>INDEX(DATASET!A29:M252,2,10)</f>
        <v>167</v>
      </c>
      <c r="G67" s="10">
        <f>INDEX(DATASET!A29:M252,2,11)</f>
        <v>52</v>
      </c>
      <c r="H67" s="10">
        <f>INDEX(DATASET!A29:M252,2,9)</f>
        <v>36</v>
      </c>
    </row>
    <row r="70" spans="2:9" x14ac:dyDescent="0.3">
      <c r="B70" t="s">
        <v>53</v>
      </c>
      <c r="C70" t="s">
        <v>243</v>
      </c>
    </row>
    <row r="71" spans="2:9" x14ac:dyDescent="0.3">
      <c r="B71" t="s">
        <v>258</v>
      </c>
      <c r="D71" t="s">
        <v>244</v>
      </c>
    </row>
    <row r="72" spans="2:9" x14ac:dyDescent="0.3">
      <c r="D72" t="s">
        <v>245</v>
      </c>
      <c r="I72" s="10">
        <f>COUNTIF(DATASET!C2:C224,DATASET!C2)</f>
        <v>89</v>
      </c>
    </row>
    <row r="73" spans="2:9" x14ac:dyDescent="0.3">
      <c r="D73" t="s">
        <v>246</v>
      </c>
      <c r="I73" s="10">
        <f>COUNTIF(DATASET!C2:C224,DATASET!C3)</f>
        <v>22</v>
      </c>
    </row>
    <row r="74" spans="2:9" x14ac:dyDescent="0.3">
      <c r="D74" t="s">
        <v>247</v>
      </c>
      <c r="I74" s="10">
        <f>COUNTIF(DATASET!C2:C224,DATASET!C215)</f>
        <v>22</v>
      </c>
    </row>
    <row r="75" spans="2:9" x14ac:dyDescent="0.3">
      <c r="D75" t="s">
        <v>248</v>
      </c>
      <c r="I75" s="10">
        <f>COUNTIF(DATASET!C2:C224,DATASET!C219)</f>
        <v>23</v>
      </c>
    </row>
    <row r="76" spans="2:9" x14ac:dyDescent="0.3">
      <c r="D76" t="s">
        <v>249</v>
      </c>
      <c r="I76" s="10">
        <f>COUNTIF(DATASET!C2:C224,DATASET!C220)</f>
        <v>23</v>
      </c>
    </row>
    <row r="77" spans="2:9" x14ac:dyDescent="0.3">
      <c r="D77" t="s">
        <v>250</v>
      </c>
      <c r="I77" s="10">
        <f>COUNTIF(DATASET!C2:C224,DATASET!C220)</f>
        <v>23</v>
      </c>
    </row>
    <row r="79" spans="2:9" x14ac:dyDescent="0.3">
      <c r="D79" t="s">
        <v>251</v>
      </c>
    </row>
    <row r="80" spans="2:9" x14ac:dyDescent="0.3">
      <c r="D80" s="11"/>
      <c r="E80" s="10">
        <f>MATCH(DATASET!H62,DATASET!H61:H284,0)</f>
        <v>2</v>
      </c>
      <c r="F80" s="10" t="str">
        <f>INDEX(DATASET!D61:P284,12,4)</f>
        <v>silver</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QUESTION-PAPER</vt:lpstr>
      <vt:lpstr>EASY</vt:lpstr>
      <vt:lpstr>MEDIUM</vt:lpstr>
      <vt:lpstr>HARD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ANANYA SAXENA</cp:lastModifiedBy>
  <dcterms:created xsi:type="dcterms:W3CDTF">2015-06-05T18:17:20Z</dcterms:created>
  <dcterms:modified xsi:type="dcterms:W3CDTF">2024-09-18T12:58:46Z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2024-09-10T10:39:41Z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8b8fb078-89e1-4114-b701-bd7759908661</vt:lpwstr>
  </property>
  <property fmtid="{D5CDD505-2E9C-101B-9397-08002B2CF9AE}" pid="8" name="MSIP_Label_defa4170-0d19-0005-0004-bc88714345d2_ContentBits">
    <vt:lpwstr>0</vt:lpwstr>
  </property>
</Properties>
</file>