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https://d.docs.live.net/2c52a5008fc1c6e7/Desktop/"/>
    </mc:Choice>
  </mc:AlternateContent>
  <xr:revisionPtr revIDLastSave="2920" documentId="8_{F79F8A07-B0C9-4D51-A4F4-7A8A75C64488}" xr6:coauthVersionLast="47" xr6:coauthVersionMax="47" xr10:uidLastSave="{0EB1F73B-0F02-48A6-90F6-691AA4B64884}"/>
  <bookViews>
    <workbookView xWindow="-108" yWindow="-108" windowWidth="23256" windowHeight="12456" activeTab="1" xr2:uid="{00000000-000D-0000-FFFF-FFFF00000000}"/>
  </bookViews>
  <sheets>
    <sheet name="Task 1 &amp; 2" sheetId="4" r:id="rId1"/>
    <sheet name="Task 3" sheetId="5" r:id="rId2"/>
    <sheet name="Task 4" sheetId="6" r:id="rId3"/>
    <sheet name="Task 5" sheetId="10" r:id="rId4"/>
    <sheet name="Task 6" sheetId="11" r:id="rId5"/>
    <sheet name="Posts" sheetId="1" r:id="rId6"/>
    <sheet name="Engagement Summary" sheetId="2" r:id="rId7"/>
    <sheet name="Campaign Metadata" sheetId="3" r:id="rId8"/>
    <sheet name="Engagement Summary Filtered" sheetId="12" r:id="rId9"/>
  </sheets>
  <definedNames>
    <definedName name="_xlnm._FilterDatabase" localSheetId="6" hidden="1">'Engagement Summary'!$B$1:$B$1000</definedName>
    <definedName name="_xlnm._FilterDatabase" localSheetId="5" hidden="1">Posts!$B$1:$C$1000</definedName>
  </definedNames>
  <calcPr calcId="191029" iterate="1" iterateCount="1"/>
  <pivotCaches>
    <pivotCache cacheId="0" r:id="rId10"/>
    <pivotCache cacheId="1" r:id="rId11"/>
    <pivotCache cacheId="2" r:id="rId12"/>
    <pivotCache cacheId="3" r:id="rId13"/>
    <pivotCache cacheId="4"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8" i="10" l="1"/>
  <c r="Q28" i="10"/>
  <c r="Q25" i="10"/>
  <c r="Q5" i="10"/>
  <c r="R5" i="10"/>
  <c r="C2" i="5"/>
  <c r="D2" i="5" s="1"/>
  <c r="E2" i="5" s="1"/>
  <c r="Q2" i="12" a="1"/>
  <c r="Q2" i="12" s="1"/>
  <c r="I2" i="12" a="1"/>
  <c r="I2" i="12" s="1"/>
  <c r="A2" i="12" a="1"/>
  <c r="A2" i="12" s="1"/>
  <c r="R27" i="10"/>
  <c r="Q27" i="10"/>
  <c r="Q26" i="10"/>
  <c r="R26" i="10" s="1"/>
  <c r="R6" i="10"/>
  <c r="R7" i="10"/>
  <c r="R8" i="10"/>
  <c r="P5" i="10"/>
  <c r="P6" i="10"/>
  <c r="P7" i="10"/>
  <c r="P8" i="10"/>
  <c r="N5" i="10"/>
  <c r="N6" i="10"/>
  <c r="N7" i="10"/>
  <c r="N8" i="10"/>
  <c r="H3"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 i="10"/>
  <c r="O6" i="10"/>
  <c r="Q6" i="10" s="1"/>
  <c r="O7" i="10"/>
  <c r="Q7" i="10" s="1"/>
  <c r="O8" i="10"/>
  <c r="Q8" i="10" s="1"/>
  <c r="O5" i="10"/>
  <c r="C3"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C102" i="10"/>
  <c r="C103" i="10"/>
  <c r="C104" i="10"/>
  <c r="C105" i="10"/>
  <c r="C106" i="10"/>
  <c r="C107" i="10"/>
  <c r="C108" i="10"/>
  <c r="C109" i="10"/>
  <c r="C110" i="10"/>
  <c r="C111" i="10"/>
  <c r="C112" i="10"/>
  <c r="C113" i="10"/>
  <c r="C114" i="10"/>
  <c r="C115" i="10"/>
  <c r="C116" i="10"/>
  <c r="C117" i="10"/>
  <c r="C118"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200" i="10"/>
  <c r="C201" i="10"/>
  <c r="C202" i="10"/>
  <c r="C203" i="10"/>
  <c r="C204" i="10"/>
  <c r="C205" i="10"/>
  <c r="C206" i="10"/>
  <c r="C207" i="10"/>
  <c r="C208" i="10"/>
  <c r="C209" i="10"/>
  <c r="C210" i="10"/>
  <c r="C211" i="10"/>
  <c r="C212" i="10"/>
  <c r="C213" i="10"/>
  <c r="C214" i="10"/>
  <c r="C215" i="10"/>
  <c r="C216" i="10"/>
  <c r="C217" i="10"/>
  <c r="C218" i="10"/>
  <c r="C219" i="10"/>
  <c r="C220" i="10"/>
  <c r="C221" i="10"/>
  <c r="C222" i="10"/>
  <c r="C223" i="10"/>
  <c r="C224" i="10"/>
  <c r="C225" i="10"/>
  <c r="C226" i="10"/>
  <c r="C227" i="10"/>
  <c r="C228" i="10"/>
  <c r="C229" i="10"/>
  <c r="C230" i="10"/>
  <c r="C231" i="10"/>
  <c r="C232" i="10"/>
  <c r="C233" i="10"/>
  <c r="C234" i="10"/>
  <c r="C235" i="10"/>
  <c r="C236" i="10"/>
  <c r="C237" i="10"/>
  <c r="C238" i="10"/>
  <c r="C239" i="10"/>
  <c r="C240" i="10"/>
  <c r="C241" i="10"/>
  <c r="C242" i="10"/>
  <c r="C243" i="10"/>
  <c r="C244" i="10"/>
  <c r="C245" i="10"/>
  <c r="C246" i="10"/>
  <c r="C247" i="10"/>
  <c r="C248" i="10"/>
  <c r="C249" i="10"/>
  <c r="C250" i="10"/>
  <c r="C251" i="10"/>
  <c r="C252" i="10"/>
  <c r="C253" i="10"/>
  <c r="C254" i="10"/>
  <c r="C255" i="10"/>
  <c r="C256" i="10"/>
  <c r="C257" i="10"/>
  <c r="C258" i="10"/>
  <c r="C259" i="10"/>
  <c r="C260" i="10"/>
  <c r="C261" i="10"/>
  <c r="C262" i="10"/>
  <c r="C263" i="10"/>
  <c r="C264" i="10"/>
  <c r="C265" i="10"/>
  <c r="C266" i="10"/>
  <c r="C267" i="10"/>
  <c r="C268" i="10"/>
  <c r="C269" i="10"/>
  <c r="C270" i="10"/>
  <c r="C271" i="10"/>
  <c r="C272" i="10"/>
  <c r="C273" i="10"/>
  <c r="C274" i="10"/>
  <c r="C275" i="10"/>
  <c r="C276" i="10"/>
  <c r="C277" i="10"/>
  <c r="C278" i="10"/>
  <c r="C279" i="10"/>
  <c r="C280" i="10"/>
  <c r="C281" i="10"/>
  <c r="C282" i="10"/>
  <c r="C283" i="10"/>
  <c r="C284" i="10"/>
  <c r="C285" i="10"/>
  <c r="C286" i="10"/>
  <c r="C287" i="10"/>
  <c r="C288" i="10"/>
  <c r="C289" i="10"/>
  <c r="C290" i="10"/>
  <c r="C291" i="10"/>
  <c r="C292" i="10"/>
  <c r="C293" i="10"/>
  <c r="C294" i="10"/>
  <c r="C295" i="10"/>
  <c r="C296" i="10"/>
  <c r="C297" i="10"/>
  <c r="C298" i="10"/>
  <c r="C299" i="10"/>
  <c r="C300" i="10"/>
  <c r="C301" i="10"/>
  <c r="C2" i="10"/>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O258" i="4"/>
  <c r="O259" i="4"/>
  <c r="O260" i="4"/>
  <c r="O261" i="4"/>
  <c r="O262" i="4"/>
  <c r="O263" i="4"/>
  <c r="O264" i="4"/>
  <c r="O265" i="4"/>
  <c r="O266" i="4"/>
  <c r="O267" i="4"/>
  <c r="O268" i="4"/>
  <c r="O269" i="4"/>
  <c r="O270" i="4"/>
  <c r="O271" i="4"/>
  <c r="O272" i="4"/>
  <c r="O273" i="4"/>
  <c r="O274" i="4"/>
  <c r="O275" i="4"/>
  <c r="O276" i="4"/>
  <c r="O277" i="4"/>
  <c r="O278" i="4"/>
  <c r="O279" i="4"/>
  <c r="O280" i="4"/>
  <c r="O281" i="4"/>
  <c r="O282" i="4"/>
  <c r="O283" i="4"/>
  <c r="O284" i="4"/>
  <c r="O285" i="4"/>
  <c r="O286" i="4"/>
  <c r="O287" i="4"/>
  <c r="O288" i="4"/>
  <c r="O289" i="4"/>
  <c r="O290" i="4"/>
  <c r="O291" i="4"/>
  <c r="O292" i="4"/>
  <c r="O293" i="4"/>
  <c r="O294" i="4"/>
  <c r="O295" i="4"/>
  <c r="O296" i="4"/>
  <c r="O297" i="4"/>
  <c r="O298" i="4"/>
  <c r="O299" i="4"/>
  <c r="O300" i="4"/>
  <c r="O301" i="4"/>
  <c r="O302" i="4"/>
  <c r="O303" i="4"/>
  <c r="O304" i="4"/>
  <c r="O305" i="4"/>
  <c r="O306" i="4"/>
  <c r="O307" i="4"/>
  <c r="O308" i="4"/>
  <c r="O309" i="4"/>
  <c r="O310" i="4"/>
  <c r="O311" i="4"/>
  <c r="O312" i="4"/>
  <c r="O313" i="4"/>
  <c r="O314" i="4"/>
  <c r="O315" i="4"/>
  <c r="O316" i="4"/>
  <c r="O317" i="4"/>
  <c r="O318" i="4"/>
  <c r="O319" i="4"/>
  <c r="O320" i="4"/>
  <c r="O321" i="4"/>
  <c r="O322" i="4"/>
  <c r="O323" i="4"/>
  <c r="O324" i="4"/>
  <c r="O325" i="4"/>
  <c r="O326" i="4"/>
  <c r="O327" i="4"/>
  <c r="O328" i="4"/>
  <c r="O329" i="4"/>
  <c r="O330" i="4"/>
  <c r="O331" i="4"/>
  <c r="O332" i="4"/>
  <c r="O333" i="4"/>
  <c r="O334" i="4"/>
  <c r="O335" i="4"/>
  <c r="O336" i="4"/>
  <c r="O337" i="4"/>
  <c r="O338" i="4"/>
  <c r="O339" i="4"/>
  <c r="O340" i="4"/>
  <c r="O341" i="4"/>
  <c r="O342" i="4"/>
  <c r="O343" i="4"/>
  <c r="O344" i="4"/>
  <c r="O345" i="4"/>
  <c r="O346" i="4"/>
  <c r="O347" i="4"/>
  <c r="O348" i="4"/>
  <c r="O349" i="4"/>
  <c r="O350" i="4"/>
  <c r="O351" i="4"/>
  <c r="O352" i="4"/>
  <c r="O353" i="4"/>
  <c r="O354" i="4"/>
  <c r="O355" i="4"/>
  <c r="O356" i="4"/>
  <c r="O357" i="4"/>
  <c r="O358" i="4"/>
  <c r="O359" i="4"/>
  <c r="O360" i="4"/>
  <c r="O361" i="4"/>
  <c r="O362" i="4"/>
  <c r="O363" i="4"/>
  <c r="O364" i="4"/>
  <c r="O365" i="4"/>
  <c r="O366" i="4"/>
  <c r="O367" i="4"/>
  <c r="O368" i="4"/>
  <c r="O369" i="4"/>
  <c r="O370" i="4"/>
  <c r="O371" i="4"/>
  <c r="O372" i="4"/>
  <c r="O373" i="4"/>
  <c r="O374" i="4"/>
  <c r="O375" i="4"/>
  <c r="O376" i="4"/>
  <c r="O377" i="4"/>
  <c r="O378" i="4"/>
  <c r="O379" i="4"/>
  <c r="O380" i="4"/>
  <c r="O381" i="4"/>
  <c r="O382" i="4"/>
  <c r="O383" i="4"/>
  <c r="O384" i="4"/>
  <c r="O385" i="4"/>
  <c r="O386" i="4"/>
  <c r="O387" i="4"/>
  <c r="O388" i="4"/>
  <c r="O389" i="4"/>
  <c r="O390" i="4"/>
  <c r="O391" i="4"/>
  <c r="O392" i="4"/>
  <c r="O393" i="4"/>
  <c r="O394" i="4"/>
  <c r="O395" i="4"/>
  <c r="O396" i="4"/>
  <c r="O397" i="4"/>
  <c r="O398" i="4"/>
  <c r="O399" i="4"/>
  <c r="O400" i="4"/>
  <c r="O401" i="4"/>
  <c r="O402" i="4"/>
  <c r="O403" i="4"/>
  <c r="O404" i="4"/>
  <c r="O405" i="4"/>
  <c r="O406" i="4"/>
  <c r="O407" i="4"/>
  <c r="O408" i="4"/>
  <c r="O409" i="4"/>
  <c r="O410" i="4"/>
  <c r="O411" i="4"/>
  <c r="O412" i="4"/>
  <c r="O413" i="4"/>
  <c r="O414" i="4"/>
  <c r="O415" i="4"/>
  <c r="O416" i="4"/>
  <c r="O417" i="4"/>
  <c r="O418" i="4"/>
  <c r="O419" i="4"/>
  <c r="O420" i="4"/>
  <c r="O421" i="4"/>
  <c r="O422" i="4"/>
  <c r="O423" i="4"/>
  <c r="O424" i="4"/>
  <c r="O425" i="4"/>
  <c r="O426" i="4"/>
  <c r="O427" i="4"/>
  <c r="O428" i="4"/>
  <c r="O429" i="4"/>
  <c r="O430" i="4"/>
  <c r="O431" i="4"/>
  <c r="O432" i="4"/>
  <c r="O433" i="4"/>
  <c r="O434" i="4"/>
  <c r="O435" i="4"/>
  <c r="O436" i="4"/>
  <c r="O437" i="4"/>
  <c r="O438" i="4"/>
  <c r="O439" i="4"/>
  <c r="O440" i="4"/>
  <c r="O441" i="4"/>
  <c r="O442" i="4"/>
  <c r="O443" i="4"/>
  <c r="O444" i="4"/>
  <c r="O445" i="4"/>
  <c r="O446" i="4"/>
  <c r="O447" i="4"/>
  <c r="O448" i="4"/>
  <c r="O449" i="4"/>
  <c r="O450" i="4"/>
  <c r="O451" i="4"/>
  <c r="O452" i="4"/>
  <c r="O453" i="4"/>
  <c r="O454" i="4"/>
  <c r="O455" i="4"/>
  <c r="O456" i="4"/>
  <c r="O457" i="4"/>
  <c r="O458" i="4"/>
  <c r="O459" i="4"/>
  <c r="O460" i="4"/>
  <c r="O461" i="4"/>
  <c r="O462" i="4"/>
  <c r="O463" i="4"/>
  <c r="O464" i="4"/>
  <c r="O465" i="4"/>
  <c r="O466" i="4"/>
  <c r="O467" i="4"/>
  <c r="O468" i="4"/>
  <c r="O469" i="4"/>
  <c r="O470" i="4"/>
  <c r="O471" i="4"/>
  <c r="O472" i="4"/>
  <c r="O473" i="4"/>
  <c r="O474" i="4"/>
  <c r="O475" i="4"/>
  <c r="O476" i="4"/>
  <c r="O477" i="4"/>
  <c r="O478" i="4"/>
  <c r="O479" i="4"/>
  <c r="O480" i="4"/>
  <c r="O481" i="4"/>
  <c r="O482" i="4"/>
  <c r="O483" i="4"/>
  <c r="O484" i="4"/>
  <c r="O2" i="4"/>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2" i="5"/>
  <c r="C14" i="5"/>
  <c r="D14" i="5" s="1"/>
  <c r="E14" i="5" s="1"/>
  <c r="C15" i="5"/>
  <c r="D15" i="5" s="1"/>
  <c r="E15" i="5" s="1"/>
  <c r="C16" i="5"/>
  <c r="D16" i="5" s="1"/>
  <c r="E16" i="5" s="1"/>
  <c r="C17" i="5"/>
  <c r="D17" i="5" s="1"/>
  <c r="E17" i="5" s="1"/>
  <c r="C18" i="5"/>
  <c r="D18" i="5" s="1"/>
  <c r="E18" i="5" s="1"/>
  <c r="C19" i="5"/>
  <c r="D19" i="5" s="1"/>
  <c r="E19" i="5" s="1"/>
  <c r="C20" i="5"/>
  <c r="D20" i="5" s="1"/>
  <c r="E20" i="5" s="1"/>
  <c r="C21" i="5"/>
  <c r="D21" i="5" s="1"/>
  <c r="E21" i="5" s="1"/>
  <c r="C22" i="5"/>
  <c r="D22" i="5" s="1"/>
  <c r="E22" i="5" s="1"/>
  <c r="C23" i="5"/>
  <c r="D23" i="5" s="1"/>
  <c r="E23" i="5" s="1"/>
  <c r="C24" i="5"/>
  <c r="D24" i="5" s="1"/>
  <c r="E24" i="5" s="1"/>
  <c r="C25" i="5"/>
  <c r="D25" i="5" s="1"/>
  <c r="E25" i="5" s="1"/>
  <c r="C26" i="5"/>
  <c r="D26" i="5" s="1"/>
  <c r="E26" i="5" s="1"/>
  <c r="C27" i="5"/>
  <c r="D27" i="5" s="1"/>
  <c r="E27" i="5" s="1"/>
  <c r="C28" i="5"/>
  <c r="D28" i="5" s="1"/>
  <c r="E28" i="5" s="1"/>
  <c r="C29" i="5"/>
  <c r="D29" i="5" s="1"/>
  <c r="E29" i="5" s="1"/>
  <c r="C30" i="5"/>
  <c r="D30" i="5" s="1"/>
  <c r="E30" i="5" s="1"/>
  <c r="C31" i="5"/>
  <c r="D31" i="5" s="1"/>
  <c r="E31" i="5" s="1"/>
  <c r="C32" i="5"/>
  <c r="D32" i="5" s="1"/>
  <c r="E32" i="5" s="1"/>
  <c r="C33" i="5"/>
  <c r="D33" i="5" s="1"/>
  <c r="E33" i="5" s="1"/>
  <c r="C34" i="5"/>
  <c r="D34" i="5" s="1"/>
  <c r="E34" i="5" s="1"/>
  <c r="C35" i="5"/>
  <c r="D35" i="5" s="1"/>
  <c r="E35" i="5" s="1"/>
  <c r="C36" i="5"/>
  <c r="D36" i="5" s="1"/>
  <c r="E36" i="5" s="1"/>
  <c r="C37" i="5"/>
  <c r="D37" i="5" s="1"/>
  <c r="E37" i="5" s="1"/>
  <c r="C38" i="5"/>
  <c r="D38" i="5" s="1"/>
  <c r="E38" i="5" s="1"/>
  <c r="C39" i="5"/>
  <c r="D39" i="5" s="1"/>
  <c r="E39" i="5" s="1"/>
  <c r="C40" i="5"/>
  <c r="D40" i="5" s="1"/>
  <c r="E40" i="5" s="1"/>
  <c r="C41" i="5"/>
  <c r="D41" i="5" s="1"/>
  <c r="E41" i="5" s="1"/>
  <c r="C42" i="5"/>
  <c r="D42" i="5" s="1"/>
  <c r="E42" i="5" s="1"/>
  <c r="C43" i="5"/>
  <c r="D43" i="5" s="1"/>
  <c r="E43" i="5" s="1"/>
  <c r="C44" i="5"/>
  <c r="D44" i="5" s="1"/>
  <c r="E44" i="5" s="1"/>
  <c r="C45" i="5"/>
  <c r="D45" i="5" s="1"/>
  <c r="E45" i="5" s="1"/>
  <c r="C46" i="5"/>
  <c r="D46" i="5" s="1"/>
  <c r="E46" i="5" s="1"/>
  <c r="C47" i="5"/>
  <c r="D47" i="5" s="1"/>
  <c r="E47" i="5" s="1"/>
  <c r="C48" i="5"/>
  <c r="D48" i="5" s="1"/>
  <c r="E48" i="5" s="1"/>
  <c r="C49" i="5"/>
  <c r="D49" i="5" s="1"/>
  <c r="E49" i="5" s="1"/>
  <c r="C50" i="5"/>
  <c r="D50" i="5" s="1"/>
  <c r="E50" i="5" s="1"/>
  <c r="C51" i="5"/>
  <c r="D51" i="5" s="1"/>
  <c r="E51" i="5" s="1"/>
  <c r="C52" i="5"/>
  <c r="D52" i="5" s="1"/>
  <c r="E52" i="5" s="1"/>
  <c r="C53" i="5"/>
  <c r="D53" i="5" s="1"/>
  <c r="E53" i="5" s="1"/>
  <c r="C54" i="5"/>
  <c r="D54" i="5" s="1"/>
  <c r="E54" i="5" s="1"/>
  <c r="C55" i="5"/>
  <c r="D55" i="5" s="1"/>
  <c r="E55" i="5" s="1"/>
  <c r="C56" i="5"/>
  <c r="D56" i="5" s="1"/>
  <c r="E56" i="5" s="1"/>
  <c r="C57" i="5"/>
  <c r="D57" i="5" s="1"/>
  <c r="E57" i="5" s="1"/>
  <c r="C58" i="5"/>
  <c r="D58" i="5" s="1"/>
  <c r="E58" i="5" s="1"/>
  <c r="C59" i="5"/>
  <c r="D59" i="5" s="1"/>
  <c r="E59" i="5" s="1"/>
  <c r="C60" i="5"/>
  <c r="D60" i="5" s="1"/>
  <c r="E60" i="5" s="1"/>
  <c r="C61" i="5"/>
  <c r="D61" i="5" s="1"/>
  <c r="E61" i="5" s="1"/>
  <c r="C62" i="5"/>
  <c r="D62" i="5" s="1"/>
  <c r="E62" i="5" s="1"/>
  <c r="C63" i="5"/>
  <c r="D63" i="5" s="1"/>
  <c r="E63" i="5" s="1"/>
  <c r="C64" i="5"/>
  <c r="D64" i="5" s="1"/>
  <c r="E64" i="5" s="1"/>
  <c r="C65" i="5"/>
  <c r="D65" i="5" s="1"/>
  <c r="E65" i="5" s="1"/>
  <c r="C66" i="5"/>
  <c r="D66" i="5" s="1"/>
  <c r="E66" i="5" s="1"/>
  <c r="C67" i="5"/>
  <c r="D67" i="5" s="1"/>
  <c r="E67" i="5" s="1"/>
  <c r="C68" i="5"/>
  <c r="D68" i="5" s="1"/>
  <c r="E68" i="5" s="1"/>
  <c r="C69" i="5"/>
  <c r="D69" i="5" s="1"/>
  <c r="E69" i="5" s="1"/>
  <c r="C70" i="5"/>
  <c r="D70" i="5" s="1"/>
  <c r="E70" i="5" s="1"/>
  <c r="C71" i="5"/>
  <c r="D71" i="5" s="1"/>
  <c r="E71" i="5" s="1"/>
  <c r="C72" i="5"/>
  <c r="D72" i="5" s="1"/>
  <c r="E72" i="5" s="1"/>
  <c r="C73" i="5"/>
  <c r="D73" i="5" s="1"/>
  <c r="E73" i="5" s="1"/>
  <c r="C74" i="5"/>
  <c r="D74" i="5" s="1"/>
  <c r="E74" i="5" s="1"/>
  <c r="C75" i="5"/>
  <c r="D75" i="5" s="1"/>
  <c r="E75" i="5" s="1"/>
  <c r="C76" i="5"/>
  <c r="D76" i="5" s="1"/>
  <c r="E76" i="5" s="1"/>
  <c r="C77" i="5"/>
  <c r="D77" i="5" s="1"/>
  <c r="E77" i="5" s="1"/>
  <c r="C78" i="5"/>
  <c r="D78" i="5" s="1"/>
  <c r="E78" i="5" s="1"/>
  <c r="C79" i="5"/>
  <c r="D79" i="5" s="1"/>
  <c r="E79" i="5" s="1"/>
  <c r="C80" i="5"/>
  <c r="D80" i="5" s="1"/>
  <c r="E80" i="5" s="1"/>
  <c r="C81" i="5"/>
  <c r="D81" i="5" s="1"/>
  <c r="E81" i="5" s="1"/>
  <c r="C82" i="5"/>
  <c r="D82" i="5" s="1"/>
  <c r="E82" i="5" s="1"/>
  <c r="C83" i="5"/>
  <c r="D83" i="5" s="1"/>
  <c r="E83" i="5" s="1"/>
  <c r="C84" i="5"/>
  <c r="D84" i="5" s="1"/>
  <c r="E84" i="5" s="1"/>
  <c r="C85" i="5"/>
  <c r="D85" i="5" s="1"/>
  <c r="E85" i="5" s="1"/>
  <c r="C86" i="5"/>
  <c r="D86" i="5" s="1"/>
  <c r="E86" i="5" s="1"/>
  <c r="C87" i="5"/>
  <c r="D87" i="5" s="1"/>
  <c r="E87" i="5" s="1"/>
  <c r="C88" i="5"/>
  <c r="D88" i="5" s="1"/>
  <c r="E88" i="5" s="1"/>
  <c r="C89" i="5"/>
  <c r="D89" i="5" s="1"/>
  <c r="E89" i="5" s="1"/>
  <c r="C90" i="5"/>
  <c r="D90" i="5" s="1"/>
  <c r="E90" i="5" s="1"/>
  <c r="C91" i="5"/>
  <c r="D91" i="5" s="1"/>
  <c r="E91" i="5" s="1"/>
  <c r="C92" i="5"/>
  <c r="D92" i="5" s="1"/>
  <c r="E92" i="5" s="1"/>
  <c r="C93" i="5"/>
  <c r="D93" i="5" s="1"/>
  <c r="E93" i="5" s="1"/>
  <c r="C94" i="5"/>
  <c r="D94" i="5" s="1"/>
  <c r="E94" i="5" s="1"/>
  <c r="C95" i="5"/>
  <c r="D95" i="5" s="1"/>
  <c r="E95" i="5" s="1"/>
  <c r="C96" i="5"/>
  <c r="D96" i="5" s="1"/>
  <c r="E96" i="5" s="1"/>
  <c r="C97" i="5"/>
  <c r="D97" i="5" s="1"/>
  <c r="E97" i="5" s="1"/>
  <c r="C98" i="5"/>
  <c r="D98" i="5" s="1"/>
  <c r="E98" i="5" s="1"/>
  <c r="C99" i="5"/>
  <c r="D99" i="5" s="1"/>
  <c r="E99" i="5" s="1"/>
  <c r="C100" i="5"/>
  <c r="D100" i="5" s="1"/>
  <c r="E100" i="5" s="1"/>
  <c r="C101" i="5"/>
  <c r="D101" i="5" s="1"/>
  <c r="E101" i="5" s="1"/>
  <c r="C102" i="5"/>
  <c r="D102" i="5" s="1"/>
  <c r="E102" i="5" s="1"/>
  <c r="C103" i="5"/>
  <c r="D103" i="5" s="1"/>
  <c r="E103" i="5" s="1"/>
  <c r="C104" i="5"/>
  <c r="D104" i="5" s="1"/>
  <c r="E104" i="5" s="1"/>
  <c r="C105" i="5"/>
  <c r="D105" i="5" s="1"/>
  <c r="E105" i="5" s="1"/>
  <c r="C106" i="5"/>
  <c r="D106" i="5" s="1"/>
  <c r="E106" i="5" s="1"/>
  <c r="C107" i="5"/>
  <c r="D107" i="5" s="1"/>
  <c r="E107" i="5" s="1"/>
  <c r="C108" i="5"/>
  <c r="D108" i="5" s="1"/>
  <c r="E108" i="5" s="1"/>
  <c r="C109" i="5"/>
  <c r="D109" i="5" s="1"/>
  <c r="E109" i="5" s="1"/>
  <c r="C110" i="5"/>
  <c r="D110" i="5" s="1"/>
  <c r="E110" i="5" s="1"/>
  <c r="C111" i="5"/>
  <c r="D111" i="5" s="1"/>
  <c r="E111" i="5" s="1"/>
  <c r="C112" i="5"/>
  <c r="D112" i="5" s="1"/>
  <c r="E112" i="5" s="1"/>
  <c r="C113" i="5"/>
  <c r="D113" i="5" s="1"/>
  <c r="E113" i="5" s="1"/>
  <c r="C114" i="5"/>
  <c r="D114" i="5" s="1"/>
  <c r="E114" i="5" s="1"/>
  <c r="C115" i="5"/>
  <c r="D115" i="5" s="1"/>
  <c r="E115" i="5" s="1"/>
  <c r="C116" i="5"/>
  <c r="D116" i="5" s="1"/>
  <c r="E116" i="5" s="1"/>
  <c r="C117" i="5"/>
  <c r="D117" i="5" s="1"/>
  <c r="E117" i="5" s="1"/>
  <c r="C118" i="5"/>
  <c r="D118" i="5" s="1"/>
  <c r="E118" i="5" s="1"/>
  <c r="C119" i="5"/>
  <c r="D119" i="5" s="1"/>
  <c r="E119" i="5" s="1"/>
  <c r="C120" i="5"/>
  <c r="D120" i="5" s="1"/>
  <c r="E120" i="5" s="1"/>
  <c r="C121" i="5"/>
  <c r="D121" i="5" s="1"/>
  <c r="E121" i="5" s="1"/>
  <c r="C122" i="5"/>
  <c r="D122" i="5" s="1"/>
  <c r="E122" i="5" s="1"/>
  <c r="C123" i="5"/>
  <c r="D123" i="5" s="1"/>
  <c r="E123" i="5" s="1"/>
  <c r="C124" i="5"/>
  <c r="D124" i="5" s="1"/>
  <c r="E124" i="5" s="1"/>
  <c r="C125" i="5"/>
  <c r="D125" i="5" s="1"/>
  <c r="E125" i="5" s="1"/>
  <c r="C126" i="5"/>
  <c r="D126" i="5" s="1"/>
  <c r="E126" i="5" s="1"/>
  <c r="C127" i="5"/>
  <c r="D127" i="5" s="1"/>
  <c r="E127" i="5" s="1"/>
  <c r="C128" i="5"/>
  <c r="D128" i="5" s="1"/>
  <c r="E128" i="5" s="1"/>
  <c r="C129" i="5"/>
  <c r="D129" i="5" s="1"/>
  <c r="E129" i="5" s="1"/>
  <c r="C130" i="5"/>
  <c r="D130" i="5" s="1"/>
  <c r="E130" i="5" s="1"/>
  <c r="C131" i="5"/>
  <c r="D131" i="5" s="1"/>
  <c r="E131" i="5" s="1"/>
  <c r="C132" i="5"/>
  <c r="D132" i="5" s="1"/>
  <c r="E132" i="5" s="1"/>
  <c r="C133" i="5"/>
  <c r="D133" i="5" s="1"/>
  <c r="E133" i="5" s="1"/>
  <c r="C134" i="5"/>
  <c r="D134" i="5" s="1"/>
  <c r="E134" i="5" s="1"/>
  <c r="C135" i="5"/>
  <c r="D135" i="5" s="1"/>
  <c r="E135" i="5" s="1"/>
  <c r="C136" i="5"/>
  <c r="D136" i="5" s="1"/>
  <c r="E136" i="5" s="1"/>
  <c r="C137" i="5"/>
  <c r="D137" i="5" s="1"/>
  <c r="E137" i="5" s="1"/>
  <c r="C138" i="5"/>
  <c r="D138" i="5" s="1"/>
  <c r="E138" i="5" s="1"/>
  <c r="C139" i="5"/>
  <c r="D139" i="5" s="1"/>
  <c r="E139" i="5" s="1"/>
  <c r="C140" i="5"/>
  <c r="D140" i="5" s="1"/>
  <c r="E140" i="5" s="1"/>
  <c r="C141" i="5"/>
  <c r="D141" i="5" s="1"/>
  <c r="E141" i="5" s="1"/>
  <c r="C142" i="5"/>
  <c r="D142" i="5" s="1"/>
  <c r="E142" i="5" s="1"/>
  <c r="C143" i="5"/>
  <c r="D143" i="5" s="1"/>
  <c r="E143" i="5" s="1"/>
  <c r="C144" i="5"/>
  <c r="D144" i="5" s="1"/>
  <c r="E144" i="5" s="1"/>
  <c r="C145" i="5"/>
  <c r="D145" i="5" s="1"/>
  <c r="E145" i="5" s="1"/>
  <c r="C146" i="5"/>
  <c r="D146" i="5" s="1"/>
  <c r="E146" i="5" s="1"/>
  <c r="C147" i="5"/>
  <c r="D147" i="5" s="1"/>
  <c r="E147" i="5" s="1"/>
  <c r="C148" i="5"/>
  <c r="D148" i="5" s="1"/>
  <c r="E148" i="5" s="1"/>
  <c r="C149" i="5"/>
  <c r="D149" i="5" s="1"/>
  <c r="E149" i="5" s="1"/>
  <c r="C150" i="5"/>
  <c r="D150" i="5" s="1"/>
  <c r="E150" i="5" s="1"/>
  <c r="C151" i="5"/>
  <c r="D151" i="5" s="1"/>
  <c r="E151" i="5" s="1"/>
  <c r="C152" i="5"/>
  <c r="D152" i="5" s="1"/>
  <c r="E152" i="5" s="1"/>
  <c r="C153" i="5"/>
  <c r="D153" i="5" s="1"/>
  <c r="E153" i="5" s="1"/>
  <c r="C154" i="5"/>
  <c r="D154" i="5" s="1"/>
  <c r="E154" i="5" s="1"/>
  <c r="C155" i="5"/>
  <c r="D155" i="5" s="1"/>
  <c r="E155" i="5" s="1"/>
  <c r="C156" i="5"/>
  <c r="D156" i="5" s="1"/>
  <c r="E156" i="5" s="1"/>
  <c r="C157" i="5"/>
  <c r="D157" i="5" s="1"/>
  <c r="E157" i="5" s="1"/>
  <c r="C158" i="5"/>
  <c r="D158" i="5" s="1"/>
  <c r="E158" i="5" s="1"/>
  <c r="C159" i="5"/>
  <c r="D159" i="5" s="1"/>
  <c r="E159" i="5" s="1"/>
  <c r="C160" i="5"/>
  <c r="D160" i="5" s="1"/>
  <c r="E160" i="5" s="1"/>
  <c r="C161" i="5"/>
  <c r="D161" i="5" s="1"/>
  <c r="E161" i="5" s="1"/>
  <c r="C162" i="5"/>
  <c r="D162" i="5" s="1"/>
  <c r="E162" i="5" s="1"/>
  <c r="C163" i="5"/>
  <c r="D163" i="5" s="1"/>
  <c r="E163" i="5" s="1"/>
  <c r="C164" i="5"/>
  <c r="D164" i="5" s="1"/>
  <c r="E164" i="5" s="1"/>
  <c r="C165" i="5"/>
  <c r="D165" i="5" s="1"/>
  <c r="E165" i="5" s="1"/>
  <c r="C166" i="5"/>
  <c r="D166" i="5" s="1"/>
  <c r="E166" i="5" s="1"/>
  <c r="C167" i="5"/>
  <c r="D167" i="5" s="1"/>
  <c r="E167" i="5" s="1"/>
  <c r="C168" i="5"/>
  <c r="D168" i="5" s="1"/>
  <c r="E168" i="5" s="1"/>
  <c r="C169" i="5"/>
  <c r="D169" i="5" s="1"/>
  <c r="E169" i="5" s="1"/>
  <c r="C170" i="5"/>
  <c r="D170" i="5" s="1"/>
  <c r="E170" i="5" s="1"/>
  <c r="C171" i="5"/>
  <c r="D171" i="5" s="1"/>
  <c r="E171" i="5" s="1"/>
  <c r="C172" i="5"/>
  <c r="D172" i="5" s="1"/>
  <c r="E172" i="5" s="1"/>
  <c r="C173" i="5"/>
  <c r="D173" i="5" s="1"/>
  <c r="E173" i="5" s="1"/>
  <c r="C174" i="5"/>
  <c r="D174" i="5" s="1"/>
  <c r="E174" i="5" s="1"/>
  <c r="C175" i="5"/>
  <c r="D175" i="5" s="1"/>
  <c r="E175" i="5" s="1"/>
  <c r="C176" i="5"/>
  <c r="D176" i="5" s="1"/>
  <c r="E176" i="5" s="1"/>
  <c r="C177" i="5"/>
  <c r="D177" i="5" s="1"/>
  <c r="E177" i="5" s="1"/>
  <c r="C178" i="5"/>
  <c r="D178" i="5" s="1"/>
  <c r="E178" i="5" s="1"/>
  <c r="C179" i="5"/>
  <c r="D179" i="5" s="1"/>
  <c r="E179" i="5" s="1"/>
  <c r="C180" i="5"/>
  <c r="D180" i="5" s="1"/>
  <c r="E180" i="5" s="1"/>
  <c r="C181" i="5"/>
  <c r="D181" i="5" s="1"/>
  <c r="E181" i="5" s="1"/>
  <c r="C182" i="5"/>
  <c r="D182" i="5" s="1"/>
  <c r="E182" i="5" s="1"/>
  <c r="C183" i="5"/>
  <c r="D183" i="5" s="1"/>
  <c r="E183" i="5" s="1"/>
  <c r="C184" i="5"/>
  <c r="D184" i="5" s="1"/>
  <c r="E184" i="5" s="1"/>
  <c r="C185" i="5"/>
  <c r="D185" i="5" s="1"/>
  <c r="E185" i="5" s="1"/>
  <c r="C186" i="5"/>
  <c r="D186" i="5" s="1"/>
  <c r="E186" i="5" s="1"/>
  <c r="C187" i="5"/>
  <c r="D187" i="5" s="1"/>
  <c r="E187" i="5" s="1"/>
  <c r="C188" i="5"/>
  <c r="D188" i="5" s="1"/>
  <c r="E188" i="5" s="1"/>
  <c r="C189" i="5"/>
  <c r="D189" i="5" s="1"/>
  <c r="E189" i="5" s="1"/>
  <c r="C190" i="5"/>
  <c r="D190" i="5" s="1"/>
  <c r="E190" i="5" s="1"/>
  <c r="C191" i="5"/>
  <c r="D191" i="5" s="1"/>
  <c r="E191" i="5" s="1"/>
  <c r="C192" i="5"/>
  <c r="D192" i="5" s="1"/>
  <c r="E192" i="5" s="1"/>
  <c r="C193" i="5"/>
  <c r="D193" i="5" s="1"/>
  <c r="E193" i="5" s="1"/>
  <c r="C194" i="5"/>
  <c r="D194" i="5" s="1"/>
  <c r="E194" i="5" s="1"/>
  <c r="C195" i="5"/>
  <c r="D195" i="5" s="1"/>
  <c r="E195" i="5" s="1"/>
  <c r="C196" i="5"/>
  <c r="D196" i="5" s="1"/>
  <c r="E196" i="5" s="1"/>
  <c r="C197" i="5"/>
  <c r="D197" i="5" s="1"/>
  <c r="E197" i="5" s="1"/>
  <c r="C198" i="5"/>
  <c r="D198" i="5" s="1"/>
  <c r="E198" i="5" s="1"/>
  <c r="C199" i="5"/>
  <c r="D199" i="5" s="1"/>
  <c r="E199" i="5" s="1"/>
  <c r="C200" i="5"/>
  <c r="D200" i="5" s="1"/>
  <c r="E200" i="5" s="1"/>
  <c r="C201" i="5"/>
  <c r="D201" i="5" s="1"/>
  <c r="E201" i="5" s="1"/>
  <c r="C3" i="5"/>
  <c r="D3" i="5" s="1"/>
  <c r="E3" i="5" s="1"/>
  <c r="C4" i="5"/>
  <c r="D4" i="5" s="1"/>
  <c r="E4" i="5" s="1"/>
  <c r="C5" i="5"/>
  <c r="D5" i="5" s="1"/>
  <c r="E5" i="5" s="1"/>
  <c r="C6" i="5"/>
  <c r="D6" i="5" s="1"/>
  <c r="E6" i="5" s="1"/>
  <c r="C7" i="5"/>
  <c r="D7" i="5" s="1"/>
  <c r="E7" i="5" s="1"/>
  <c r="C8" i="5"/>
  <c r="D8" i="5" s="1"/>
  <c r="E8" i="5" s="1"/>
  <c r="C9" i="5"/>
  <c r="D9" i="5" s="1"/>
  <c r="E9" i="5" s="1"/>
  <c r="C10" i="5"/>
  <c r="D10" i="5" s="1"/>
  <c r="E10" i="5" s="1"/>
  <c r="C11" i="5"/>
  <c r="D11" i="5" s="1"/>
  <c r="E11" i="5" s="1"/>
  <c r="C12" i="5"/>
  <c r="D12" i="5" s="1"/>
  <c r="E12" i="5" s="1"/>
  <c r="C13" i="5"/>
  <c r="D13" i="5" s="1"/>
  <c r="E13" i="5" s="1"/>
  <c r="AG22" i="4"/>
  <c r="AG21" i="4"/>
  <c r="AG20" i="4"/>
  <c r="AG19" i="4"/>
  <c r="AG18" i="4"/>
  <c r="AG17" i="4"/>
  <c r="AG16" i="4"/>
  <c r="AG15" i="4"/>
  <c r="AG14" i="4"/>
  <c r="AG13" i="4"/>
  <c r="AG12" i="4"/>
  <c r="AG11" i="4"/>
  <c r="AG10" i="4"/>
  <c r="AG9" i="4"/>
  <c r="AG8" i="4"/>
  <c r="AG7" i="4"/>
  <c r="AG6"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410" i="4"/>
  <c r="N411" i="4"/>
  <c r="N412" i="4"/>
  <c r="N413" i="4"/>
  <c r="N414" i="4"/>
  <c r="N415" i="4"/>
  <c r="N416" i="4"/>
  <c r="N417" i="4"/>
  <c r="N418" i="4"/>
  <c r="N419" i="4"/>
  <c r="N420" i="4"/>
  <c r="N421" i="4"/>
  <c r="N422" i="4"/>
  <c r="N423" i="4"/>
  <c r="N424" i="4"/>
  <c r="N425" i="4"/>
  <c r="N426" i="4"/>
  <c r="N427" i="4"/>
  <c r="N428" i="4"/>
  <c r="N429" i="4"/>
  <c r="N430" i="4"/>
  <c r="N431" i="4"/>
  <c r="N432" i="4"/>
  <c r="N433" i="4"/>
  <c r="N434" i="4"/>
  <c r="N435" i="4"/>
  <c r="N436" i="4"/>
  <c r="N437" i="4"/>
  <c r="N438" i="4"/>
  <c r="N439" i="4"/>
  <c r="N440" i="4"/>
  <c r="N441" i="4"/>
  <c r="N442" i="4"/>
  <c r="N443" i="4"/>
  <c r="N444" i="4"/>
  <c r="N445" i="4"/>
  <c r="N446" i="4"/>
  <c r="N447" i="4"/>
  <c r="N448" i="4"/>
  <c r="N449" i="4"/>
  <c r="N450" i="4"/>
  <c r="N451" i="4"/>
  <c r="N452" i="4"/>
  <c r="N453" i="4"/>
  <c r="N454" i="4"/>
  <c r="N455" i="4"/>
  <c r="N456" i="4"/>
  <c r="N457" i="4"/>
  <c r="N458" i="4"/>
  <c r="N459" i="4"/>
  <c r="N460" i="4"/>
  <c r="N461" i="4"/>
  <c r="N462" i="4"/>
  <c r="N463" i="4"/>
  <c r="N464" i="4"/>
  <c r="N465" i="4"/>
  <c r="N466" i="4"/>
  <c r="N467" i="4"/>
  <c r="N468" i="4"/>
  <c r="N469" i="4"/>
  <c r="N470" i="4"/>
  <c r="N471" i="4"/>
  <c r="N472" i="4"/>
  <c r="N473" i="4"/>
  <c r="N474" i="4"/>
  <c r="N475" i="4"/>
  <c r="N476" i="4"/>
  <c r="N477" i="4"/>
  <c r="N478" i="4"/>
  <c r="N479" i="4"/>
  <c r="N480" i="4"/>
  <c r="N481" i="4"/>
  <c r="N482" i="4"/>
  <c r="N483" i="4"/>
  <c r="N484" i="4"/>
  <c r="N2" i="4"/>
  <c r="AH37" i="4"/>
  <c r="AH36" i="4"/>
  <c r="AH35" i="4"/>
  <c r="AH34" i="4"/>
  <c r="AH33" i="4"/>
  <c r="N26" i="10" l="1"/>
  <c r="S8" i="10"/>
  <c r="S7" i="10"/>
  <c r="S6" i="10"/>
  <c r="S5" i="10"/>
  <c r="N28" i="10"/>
  <c r="N25" i="10"/>
  <c r="N27" i="10"/>
  <c r="R25"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AC8474-43BD-45FE-8926-E5BE36AB13B2}"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<sst xmlns="http://schemas.openxmlformats.org/spreadsheetml/2006/main" count="6681" uniqueCount="499">
  <si>
    <t>Post ID</t>
  </si>
  <si>
    <t>Platform</t>
  </si>
  <si>
    <t>Date</t>
  </si>
  <si>
    <t>Content Type</t>
  </si>
  <si>
    <t>Post Text</t>
  </si>
  <si>
    <t>Likes</t>
  </si>
  <si>
    <t>Shares</t>
  </si>
  <si>
    <t>Comments</t>
  </si>
  <si>
    <t>Impressions</t>
  </si>
  <si>
    <t>Reach</t>
  </si>
  <si>
    <t>Clicks</t>
  </si>
  <si>
    <t>Hashtags Used</t>
  </si>
  <si>
    <t>Campaign_Name</t>
  </si>
  <si>
    <t>SP001</t>
  </si>
  <si>
    <t>Instagram</t>
  </si>
  <si>
    <t>Text</t>
  </si>
  <si>
    <t>Discover fresh beats on Spotify!</t>
  </si>
  <si>
    <t>ChillVibes</t>
  </si>
  <si>
    <t>SP002</t>
  </si>
  <si>
    <t>Explore the latest podcasts now.</t>
  </si>
  <si>
    <t>#DiscoverWeekly</t>
  </si>
  <si>
    <t>IndieWave</t>
  </si>
  <si>
    <t>SP003</t>
  </si>
  <si>
    <t>Twitter</t>
  </si>
  <si>
    <t>Story</t>
  </si>
  <si>
    <t>New music just dropped. Hit play!</t>
  </si>
  <si>
    <t>SP004</t>
  </si>
  <si>
    <t>SP005</t>
  </si>
  <si>
    <t>YouTube</t>
  </si>
  <si>
    <t>SP006</t>
  </si>
  <si>
    <t>SP007</t>
  </si>
  <si>
    <t>Get into the groove with our new drop!</t>
  </si>
  <si>
    <t>SP008</t>
  </si>
  <si>
    <t>SP009</t>
  </si>
  <si>
    <t>Top trending tracks updated daily!</t>
  </si>
  <si>
    <t>#NowPlaying</t>
  </si>
  <si>
    <t>SP010</t>
  </si>
  <si>
    <t>SP011</t>
  </si>
  <si>
    <t>#SoundtrackOfLife</t>
  </si>
  <si>
    <t>SP012</t>
  </si>
  <si>
    <t>SP013</t>
  </si>
  <si>
    <t>SP014</t>
  </si>
  <si>
    <t>SP015</t>
  </si>
  <si>
    <t>Your weekend playlist is waiting.</t>
  </si>
  <si>
    <t>SP016</t>
  </si>
  <si>
    <t>SP017</t>
  </si>
  <si>
    <t>SP018</t>
  </si>
  <si>
    <t>Wrapped2024</t>
  </si>
  <si>
    <t>SP019</t>
  </si>
  <si>
    <t>Reel</t>
  </si>
  <si>
    <t>SummerBeats</t>
  </si>
  <si>
    <t>SP020</t>
  </si>
  <si>
    <t>SP021</t>
  </si>
  <si>
    <t>SP022</t>
  </si>
  <si>
    <t>SP023</t>
  </si>
  <si>
    <t>SP024</t>
  </si>
  <si>
    <t>SP025</t>
  </si>
  <si>
    <t>SP026</t>
  </si>
  <si>
    <t>SP027</t>
  </si>
  <si>
    <t>SP028</t>
  </si>
  <si>
    <t>SP029</t>
  </si>
  <si>
    <t>SP030</t>
  </si>
  <si>
    <t>SP031</t>
  </si>
  <si>
    <t>SP032</t>
  </si>
  <si>
    <t>SP033</t>
  </si>
  <si>
    <t>SP034</t>
  </si>
  <si>
    <t>SP035</t>
  </si>
  <si>
    <t>SP036</t>
  </si>
  <si>
    <t>SP037</t>
  </si>
  <si>
    <t>SP038</t>
  </si>
  <si>
    <t>SP039</t>
  </si>
  <si>
    <t>SP040</t>
  </si>
  <si>
    <t>SP041</t>
  </si>
  <si>
    <t>SP042</t>
  </si>
  <si>
    <t>SP043</t>
  </si>
  <si>
    <t>SP044</t>
  </si>
  <si>
    <t>SP045</t>
  </si>
  <si>
    <t>SP046</t>
  </si>
  <si>
    <t>SP047</t>
  </si>
  <si>
    <t>SP048</t>
  </si>
  <si>
    <t>SP049</t>
  </si>
  <si>
    <t>SP050</t>
  </si>
  <si>
    <t>SP051</t>
  </si>
  <si>
    <t>SP052</t>
  </si>
  <si>
    <t>SP053</t>
  </si>
  <si>
    <t>SP054</t>
  </si>
  <si>
    <t>SP055</t>
  </si>
  <si>
    <t>SP056</t>
  </si>
  <si>
    <t>SP057</t>
  </si>
  <si>
    <t>SP058</t>
  </si>
  <si>
    <t>SP059</t>
  </si>
  <si>
    <t>SP060</t>
  </si>
  <si>
    <t>SP061</t>
  </si>
  <si>
    <t>SP062</t>
  </si>
  <si>
    <t>SP063</t>
  </si>
  <si>
    <t>SP064</t>
  </si>
  <si>
    <t>SP065</t>
  </si>
  <si>
    <t>SP066</t>
  </si>
  <si>
    <t>SP067</t>
  </si>
  <si>
    <t>SP068</t>
  </si>
  <si>
    <t>SP069</t>
  </si>
  <si>
    <t>SP070</t>
  </si>
  <si>
    <t>SP071</t>
  </si>
  <si>
    <t>SP072</t>
  </si>
  <si>
    <t>SP073</t>
  </si>
  <si>
    <t>SP074</t>
  </si>
  <si>
    <t>SP075</t>
  </si>
  <si>
    <t>SP076</t>
  </si>
  <si>
    <t>SP077</t>
  </si>
  <si>
    <t>SP078</t>
  </si>
  <si>
    <t>SP079</t>
  </si>
  <si>
    <t>SP080</t>
  </si>
  <si>
    <t>SP081</t>
  </si>
  <si>
    <t>SP082</t>
  </si>
  <si>
    <t>SP083</t>
  </si>
  <si>
    <t>SP084</t>
  </si>
  <si>
    <t>SP085</t>
  </si>
  <si>
    <t>SP086</t>
  </si>
  <si>
    <t>SP087</t>
  </si>
  <si>
    <t>SP088</t>
  </si>
  <si>
    <t>SP089</t>
  </si>
  <si>
    <t>SP090</t>
  </si>
  <si>
    <t>SP091</t>
  </si>
  <si>
    <t>SP092</t>
  </si>
  <si>
    <t>SP093</t>
  </si>
  <si>
    <t>SP094</t>
  </si>
  <si>
    <t>SP095</t>
  </si>
  <si>
    <t>SP096</t>
  </si>
  <si>
    <t>SP097</t>
  </si>
  <si>
    <t>SP098</t>
  </si>
  <si>
    <t>SP099</t>
  </si>
  <si>
    <t>SP100</t>
  </si>
  <si>
    <t>SP101</t>
  </si>
  <si>
    <t>SP102</t>
  </si>
  <si>
    <t>SP103</t>
  </si>
  <si>
    <t>SP104</t>
  </si>
  <si>
    <t>SP105</t>
  </si>
  <si>
    <t>SP106</t>
  </si>
  <si>
    <t>SP107</t>
  </si>
  <si>
    <t>SP108</t>
  </si>
  <si>
    <t>SP109</t>
  </si>
  <si>
    <t>SP110</t>
  </si>
  <si>
    <t>SP111</t>
  </si>
  <si>
    <t>SP112</t>
  </si>
  <si>
    <t>SP113</t>
  </si>
  <si>
    <t>SP114</t>
  </si>
  <si>
    <t>SP115</t>
  </si>
  <si>
    <t>SP116</t>
  </si>
  <si>
    <t>SP117</t>
  </si>
  <si>
    <t>SP118</t>
  </si>
  <si>
    <t>SP119</t>
  </si>
  <si>
    <t>SP120</t>
  </si>
  <si>
    <t>SP121</t>
  </si>
  <si>
    <t>SP122</t>
  </si>
  <si>
    <t>SP123</t>
  </si>
  <si>
    <t>SP124</t>
  </si>
  <si>
    <t>SP125</t>
  </si>
  <si>
    <t>SP126</t>
  </si>
  <si>
    <t>SP127</t>
  </si>
  <si>
    <t>SP128</t>
  </si>
  <si>
    <t>SP129</t>
  </si>
  <si>
    <t>SP130</t>
  </si>
  <si>
    <t>SP131</t>
  </si>
  <si>
    <t>SP132</t>
  </si>
  <si>
    <t>SP133</t>
  </si>
  <si>
    <t>SP134</t>
  </si>
  <si>
    <t>SP135</t>
  </si>
  <si>
    <t>SP136</t>
  </si>
  <si>
    <t>SP137</t>
  </si>
  <si>
    <t>SP138</t>
  </si>
  <si>
    <t>SP139</t>
  </si>
  <si>
    <t>SP140</t>
  </si>
  <si>
    <t>SP141</t>
  </si>
  <si>
    <t>SP142</t>
  </si>
  <si>
    <t>SP143</t>
  </si>
  <si>
    <t>SP144</t>
  </si>
  <si>
    <t>SP145</t>
  </si>
  <si>
    <t>SP146</t>
  </si>
  <si>
    <t>SP147</t>
  </si>
  <si>
    <t>SP148</t>
  </si>
  <si>
    <t>SP149</t>
  </si>
  <si>
    <t>SP150</t>
  </si>
  <si>
    <t>SP151</t>
  </si>
  <si>
    <t>SP152</t>
  </si>
  <si>
    <t>SP153</t>
  </si>
  <si>
    <t>SP154</t>
  </si>
  <si>
    <t>SP155</t>
  </si>
  <si>
    <t>SP156</t>
  </si>
  <si>
    <t>SP157</t>
  </si>
  <si>
    <t>SP158</t>
  </si>
  <si>
    <t>SP159</t>
  </si>
  <si>
    <t>SP160</t>
  </si>
  <si>
    <t>SP161</t>
  </si>
  <si>
    <t>SP162</t>
  </si>
  <si>
    <t>SP163</t>
  </si>
  <si>
    <t>SP164</t>
  </si>
  <si>
    <t>SP165</t>
  </si>
  <si>
    <t>SP166</t>
  </si>
  <si>
    <t>SP167</t>
  </si>
  <si>
    <t>SP168</t>
  </si>
  <si>
    <t>SP169</t>
  </si>
  <si>
    <t>SP170</t>
  </si>
  <si>
    <t>SP171</t>
  </si>
  <si>
    <t>SP172</t>
  </si>
  <si>
    <t>SP173</t>
  </si>
  <si>
    <t>SP174</t>
  </si>
  <si>
    <t>SP175</t>
  </si>
  <si>
    <t>SP176</t>
  </si>
  <si>
    <t>SP177</t>
  </si>
  <si>
    <t>SP178</t>
  </si>
  <si>
    <t>SP179</t>
  </si>
  <si>
    <t>SP180</t>
  </si>
  <si>
    <t>SP181</t>
  </si>
  <si>
    <t>SP182</t>
  </si>
  <si>
    <t>SP183</t>
  </si>
  <si>
    <t>SP184</t>
  </si>
  <si>
    <t>SP185</t>
  </si>
  <si>
    <t>SP186</t>
  </si>
  <si>
    <t>SP187</t>
  </si>
  <si>
    <t>SP188</t>
  </si>
  <si>
    <t>SP189</t>
  </si>
  <si>
    <t>SP190</t>
  </si>
  <si>
    <t>SP191</t>
  </si>
  <si>
    <t>SP192</t>
  </si>
  <si>
    <t>SP193</t>
  </si>
  <si>
    <t>SP194</t>
  </si>
  <si>
    <t>SP195</t>
  </si>
  <si>
    <t>SP196</t>
  </si>
  <si>
    <t>SP197</t>
  </si>
  <si>
    <t>SP198</t>
  </si>
  <si>
    <t>SP199</t>
  </si>
  <si>
    <t>SP200</t>
  </si>
  <si>
    <t>SP201</t>
  </si>
  <si>
    <t>SP202</t>
  </si>
  <si>
    <t>SP203</t>
  </si>
  <si>
    <t>SP204</t>
  </si>
  <si>
    <t>SP205</t>
  </si>
  <si>
    <t>SP206</t>
  </si>
  <si>
    <t>SP207</t>
  </si>
  <si>
    <t>SP208</t>
  </si>
  <si>
    <t>SP209</t>
  </si>
  <si>
    <t>SP210</t>
  </si>
  <si>
    <t>SP211</t>
  </si>
  <si>
    <t>SP212</t>
  </si>
  <si>
    <t>SP213</t>
  </si>
  <si>
    <t>SP214</t>
  </si>
  <si>
    <t>SP215</t>
  </si>
  <si>
    <t>SP216</t>
  </si>
  <si>
    <t>SP217</t>
  </si>
  <si>
    <t>SP218</t>
  </si>
  <si>
    <t>SP219</t>
  </si>
  <si>
    <t>SP220</t>
  </si>
  <si>
    <t>SP221</t>
  </si>
  <si>
    <t>SP222</t>
  </si>
  <si>
    <t>SP223</t>
  </si>
  <si>
    <t>SP224</t>
  </si>
  <si>
    <t>SP225</t>
  </si>
  <si>
    <t>SP226</t>
  </si>
  <si>
    <t>SP227</t>
  </si>
  <si>
    <t>SP228</t>
  </si>
  <si>
    <t>SP229</t>
  </si>
  <si>
    <t>SP230</t>
  </si>
  <si>
    <t>SP231</t>
  </si>
  <si>
    <t>SP232</t>
  </si>
  <si>
    <t>SP233</t>
  </si>
  <si>
    <t>SP234</t>
  </si>
  <si>
    <t>SP235</t>
  </si>
  <si>
    <t>SP236</t>
  </si>
  <si>
    <t>SP237</t>
  </si>
  <si>
    <t>SP238</t>
  </si>
  <si>
    <t>SP239</t>
  </si>
  <si>
    <t>SP240</t>
  </si>
  <si>
    <t>SP241</t>
  </si>
  <si>
    <t>SP242</t>
  </si>
  <si>
    <t>SP243</t>
  </si>
  <si>
    <t>SP244</t>
  </si>
  <si>
    <t>SP245</t>
  </si>
  <si>
    <t>SP246</t>
  </si>
  <si>
    <t>SP247</t>
  </si>
  <si>
    <t>SP248</t>
  </si>
  <si>
    <t>SP249</t>
  </si>
  <si>
    <t>SP250</t>
  </si>
  <si>
    <t>SP251</t>
  </si>
  <si>
    <t>SP252</t>
  </si>
  <si>
    <t>SP253</t>
  </si>
  <si>
    <t>SP254</t>
  </si>
  <si>
    <t>SP255</t>
  </si>
  <si>
    <t>SP256</t>
  </si>
  <si>
    <t>SP257</t>
  </si>
  <si>
    <t>SP258</t>
  </si>
  <si>
    <t>SP259</t>
  </si>
  <si>
    <t>SP260</t>
  </si>
  <si>
    <t>SP261</t>
  </si>
  <si>
    <t>SP262</t>
  </si>
  <si>
    <t>SP263</t>
  </si>
  <si>
    <t>SP264</t>
  </si>
  <si>
    <t>SP265</t>
  </si>
  <si>
    <t>SP266</t>
  </si>
  <si>
    <t>SP267</t>
  </si>
  <si>
    <t>SP268</t>
  </si>
  <si>
    <t>SP269</t>
  </si>
  <si>
    <t>SP270</t>
  </si>
  <si>
    <t>SP271</t>
  </si>
  <si>
    <t>SP272</t>
  </si>
  <si>
    <t>SP273</t>
  </si>
  <si>
    <t>SP274</t>
  </si>
  <si>
    <t>SP275</t>
  </si>
  <si>
    <t>SP276</t>
  </si>
  <si>
    <t>SP277</t>
  </si>
  <si>
    <t>SP278</t>
  </si>
  <si>
    <t>SP279</t>
  </si>
  <si>
    <t>SP280</t>
  </si>
  <si>
    <t>SP281</t>
  </si>
  <si>
    <t>SP282</t>
  </si>
  <si>
    <t>SP283</t>
  </si>
  <si>
    <t>SP284</t>
  </si>
  <si>
    <t>SP285</t>
  </si>
  <si>
    <t>SP286</t>
  </si>
  <si>
    <t>SP287</t>
  </si>
  <si>
    <t>SP288</t>
  </si>
  <si>
    <t>SP289</t>
  </si>
  <si>
    <t>SP290</t>
  </si>
  <si>
    <t>SP291</t>
  </si>
  <si>
    <t>SP292</t>
  </si>
  <si>
    <t>SP293</t>
  </si>
  <si>
    <t>SP294</t>
  </si>
  <si>
    <t>SP295</t>
  </si>
  <si>
    <t>SP296</t>
  </si>
  <si>
    <t>SP297</t>
  </si>
  <si>
    <t>SP298</t>
  </si>
  <si>
    <t>SP299</t>
  </si>
  <si>
    <t>SP300</t>
  </si>
  <si>
    <t>Week_Start_Date</t>
  </si>
  <si>
    <t>New_Followers</t>
  </si>
  <si>
    <t>Unfollows</t>
  </si>
  <si>
    <t>Total_Followers</t>
  </si>
  <si>
    <t>Engagement_Rate</t>
  </si>
  <si>
    <t>Ad_Spend</t>
  </si>
  <si>
    <t>Start_Date</t>
  </si>
  <si>
    <t>End_Date</t>
  </si>
  <si>
    <t>Objective</t>
  </si>
  <si>
    <t>Total_Budget</t>
  </si>
  <si>
    <t>Target_Platforms</t>
  </si>
  <si>
    <t>Primary_Hashtags</t>
  </si>
  <si>
    <t>Brand Awareness</t>
  </si>
  <si>
    <t>Instagram,YouTube</t>
  </si>
  <si>
    <t>Engagement</t>
  </si>
  <si>
    <t>Twitter,YouTube</t>
  </si>
  <si>
    <t>Product Launch</t>
  </si>
  <si>
    <t>Instagram,Twitter</t>
  </si>
  <si>
    <t>Traffic</t>
  </si>
  <si>
    <t>Facebook,Instagram</t>
  </si>
  <si>
    <t xml:space="preserve">Wrapped is here! Relive your top tracks </t>
  </si>
  <si>
    <t>What's your vibe today? #SpotifyHits</t>
  </si>
  <si>
    <t>From pop to podcasts, it's all here.</t>
  </si>
  <si>
    <t>#SoundtrackOfLife, #NowPlaying</t>
  </si>
  <si>
    <t>#MusicForEveryone, #NowPlaying</t>
  </si>
  <si>
    <t>Music that moves you, only on Spotify.</t>
  </si>
  <si>
    <t>#DiscoverWeekly, #SpotifyWrapped</t>
  </si>
  <si>
    <t>#DiscoverWeekly, #MusicForEveryone</t>
  </si>
  <si>
    <t>#DiscoverWeekly, #SoundtrackOfLife</t>
  </si>
  <si>
    <t>#MusicForEveryone</t>
  </si>
  <si>
    <t xml:space="preserve"> #SpotifyWrapped</t>
  </si>
  <si>
    <t>Engagement Rate</t>
  </si>
  <si>
    <t>Hashtags</t>
  </si>
  <si>
    <t>Ranking</t>
  </si>
  <si>
    <t>ś</t>
  </si>
  <si>
    <t>Net_New Followers</t>
  </si>
  <si>
    <t>Previous Total Followers</t>
  </si>
  <si>
    <t>Weekly Growth Rate</t>
  </si>
  <si>
    <t>Platforms</t>
  </si>
  <si>
    <t>Total Likes</t>
  </si>
  <si>
    <t>Total Shares</t>
  </si>
  <si>
    <t>Total Comments</t>
  </si>
  <si>
    <t>Average of Engagement Rate</t>
  </si>
  <si>
    <t>Content Type Across Different Platforms</t>
  </si>
  <si>
    <t>Avg. Impression</t>
  </si>
  <si>
    <t>Avg. Likes</t>
  </si>
  <si>
    <t>Avg. Clicks</t>
  </si>
  <si>
    <r>
      <t xml:space="preserve">According the output of the analysis performed , I recommend using </t>
    </r>
    <r>
      <rPr>
        <b/>
        <sz val="12"/>
        <color theme="1"/>
        <rFont val="Calibri"/>
        <family val="2"/>
        <scheme val="minor"/>
      </rPr>
      <t>Story</t>
    </r>
    <r>
      <rPr>
        <sz val="12"/>
        <color theme="1"/>
        <rFont val="Calibri"/>
        <family val="2"/>
        <scheme val="minor"/>
      </rPr>
      <t xml:space="preserve"> as the content type for </t>
    </r>
  </si>
  <si>
    <r>
      <t>both</t>
    </r>
    <r>
      <rPr>
        <b/>
        <sz val="12"/>
        <color theme="1"/>
        <rFont val="Calibri"/>
        <family val="2"/>
        <scheme val="minor"/>
      </rPr>
      <t xml:space="preserve"> Instagram and Twitter</t>
    </r>
    <r>
      <rPr>
        <sz val="12"/>
        <color theme="1"/>
        <rFont val="Calibri"/>
        <family val="2"/>
        <scheme val="minor"/>
      </rPr>
      <t xml:space="preserve"> as it perform exceptionally well for both the platforms.</t>
    </r>
  </si>
  <si>
    <r>
      <t xml:space="preserve">In the case of </t>
    </r>
    <r>
      <rPr>
        <b/>
        <sz val="12"/>
        <color theme="1"/>
        <rFont val="Calibri"/>
        <family val="2"/>
        <scheme val="minor"/>
      </rPr>
      <t>Youtube</t>
    </r>
    <r>
      <rPr>
        <sz val="12"/>
        <color theme="1"/>
        <rFont val="Calibri"/>
        <family val="2"/>
        <scheme val="minor"/>
      </rPr>
      <t xml:space="preserve">, </t>
    </r>
    <r>
      <rPr>
        <b/>
        <sz val="12"/>
        <color theme="1"/>
        <rFont val="Calibri"/>
        <family val="2"/>
        <scheme val="minor"/>
      </rPr>
      <t>Ree</t>
    </r>
    <r>
      <rPr>
        <sz val="12"/>
        <color theme="1"/>
        <rFont val="Calibri"/>
        <family val="2"/>
        <scheme val="minor"/>
      </rPr>
      <t>l content type perfoms better.</t>
    </r>
  </si>
  <si>
    <t>Total Clicks</t>
  </si>
  <si>
    <t>Total Impression</t>
  </si>
  <si>
    <t>Campaign Name</t>
  </si>
  <si>
    <t>IndieaWave</t>
  </si>
  <si>
    <t xml:space="preserve">Platform </t>
  </si>
  <si>
    <t>Average Weekly Growth Rate</t>
  </si>
  <si>
    <t>Sum of Engagement Rate</t>
  </si>
  <si>
    <t>Total Engagement</t>
  </si>
  <si>
    <t>Platform &amp; Content Type</t>
  </si>
  <si>
    <t>Engagement Rate (2.1)</t>
  </si>
  <si>
    <t>TOP 10 POSTS BY ENGAGEMENT RATE (2.2)</t>
  </si>
  <si>
    <t>Engagement by Platform and Content Type (2.3.1)</t>
  </si>
  <si>
    <t>Total Engagement Rate</t>
  </si>
  <si>
    <t>Engagement Rate Per Platform (2.1)</t>
  </si>
  <si>
    <t>Average Clicks</t>
  </si>
  <si>
    <t>`</t>
  </si>
  <si>
    <t>Suggestion on Single platform or Multi-Platfrom strategy (3.4)</t>
  </si>
  <si>
    <t>WEEKLY FOLLOWER GROWTH RATE ACROSS PLATFORMS (3.2)</t>
  </si>
  <si>
    <t>Total Engagement of Different Platforms (3.1)</t>
  </si>
  <si>
    <t>Average Engagement</t>
  </si>
  <si>
    <t>Usage Frequency</t>
  </si>
  <si>
    <t>MOST FREQUENT HASHTAGS WITH AVG. ENGAGEMENT (4.1)</t>
  </si>
  <si>
    <t>Various Content Type Performance Across Different Platforms (4.2)</t>
  </si>
  <si>
    <t>Recommendation on Optimal Content Type - Platform Combination (4.3)</t>
  </si>
  <si>
    <t>ROI</t>
  </si>
  <si>
    <t>Engagement Before (1 month)</t>
  </si>
  <si>
    <t>Engagement During (1 Month)</t>
  </si>
  <si>
    <t xml:space="preserve">Engagement Uplift </t>
  </si>
  <si>
    <t>Sr. No.</t>
  </si>
  <si>
    <t>Ad Spend</t>
  </si>
  <si>
    <t>Hashtag Analysis (2.3.2 + 2.4)</t>
  </si>
  <si>
    <t xml:space="preserve">Follower Growth </t>
  </si>
  <si>
    <t>Total And Average Impressions, Clicks and Likes (5.1.1)</t>
  </si>
  <si>
    <t>Engagement Uplift During v/s Before Campaign (5.1.2)</t>
  </si>
  <si>
    <t>Follower Growth Per Campaign (5.2.2)</t>
  </si>
  <si>
    <t>Campaign With Highest ROI (5.2.1)</t>
  </si>
  <si>
    <t>03-06-2024 - 09-06-2024</t>
  </si>
  <si>
    <t>10-06-2024 - 16-06-2024</t>
  </si>
  <si>
    <t>17-06-2024 - 23-06-2024</t>
  </si>
  <si>
    <t>24-06-2024 - 30-06-2024</t>
  </si>
  <si>
    <t>01-07-2024 - 07-07-2024</t>
  </si>
  <si>
    <t>08-07-2024 - 14-07-2024</t>
  </si>
  <si>
    <t>15-07-2024 - 21-07-2024</t>
  </si>
  <si>
    <t>22-07-2024 - 28-07-2024</t>
  </si>
  <si>
    <t>29-07-2024 - 04-08-2024</t>
  </si>
  <si>
    <t>05-08-2024 - 11-08-2024</t>
  </si>
  <si>
    <t>12-08-2024 - 18-08-2024</t>
  </si>
  <si>
    <t>19-08-2024 - 25-08-2024</t>
  </si>
  <si>
    <t>26-08-2024 - 01-09-2024</t>
  </si>
  <si>
    <t>02-09-2024 - 08-09-2024</t>
  </si>
  <si>
    <t>09-09-2024 - 15-09-2024</t>
  </si>
  <si>
    <t>16-09-2024 - 22-09-2024</t>
  </si>
  <si>
    <t>23-09-2024 - 29-09-2024</t>
  </si>
  <si>
    <t>30-09-2024 - 06-10-2024</t>
  </si>
  <si>
    <t>07-10-2024 - 13-10-2024</t>
  </si>
  <si>
    <t>14-10-2024 - 20-10-2024</t>
  </si>
  <si>
    <t>21-10-2024 - 27-10-2024</t>
  </si>
  <si>
    <t>28-10-2024 - 03-11-2024</t>
  </si>
  <si>
    <t>04-11-2024 - 10-11-2024</t>
  </si>
  <si>
    <t>11-11-2024 - 17-11-2024</t>
  </si>
  <si>
    <t>18-11-2024 - 24-11-2024</t>
  </si>
  <si>
    <t>25-11-2024 - 01-12-2024</t>
  </si>
  <si>
    <t>02-12-2024 - 08-12-2024</t>
  </si>
  <si>
    <t>09-12-2024 - 15-12-2024</t>
  </si>
  <si>
    <t>16-12-2024 - 22-12-2024</t>
  </si>
  <si>
    <t>23-12-2024 - 29-12-2024</t>
  </si>
  <si>
    <t>30-12-2024 - 05-01-2025</t>
  </si>
  <si>
    <t>06-01-2025 - 12-01-2025</t>
  </si>
  <si>
    <t>13-01-2025 - 19-01-2025</t>
  </si>
  <si>
    <t>20-01-2025 - 26-01-2025</t>
  </si>
  <si>
    <t>27-01-2025 - 02-02-2025</t>
  </si>
  <si>
    <t>03-02-2025 - 09-02-2025</t>
  </si>
  <si>
    <t>10-02-2025 - 16-02-2025</t>
  </si>
  <si>
    <t>17-02-2025 - 23-02-2025</t>
  </si>
  <si>
    <t>24-02-2025 - 02-03-2025</t>
  </si>
  <si>
    <t>03-03-2025 - 09-03-2025</t>
  </si>
  <si>
    <t>10-03-2025 - 16-03-2025</t>
  </si>
  <si>
    <t>17-03-2025 - 23-03-2025</t>
  </si>
  <si>
    <t>24-03-2025 - 30-03-2025</t>
  </si>
  <si>
    <t>31-03-2025 - 06-04-2025</t>
  </si>
  <si>
    <t>07-04-2025 - 13-04-2025</t>
  </si>
  <si>
    <t>14-04-2025 - 20-04-2025</t>
  </si>
  <si>
    <t>21-04-2025 - 27-04-2025</t>
  </si>
  <si>
    <t>28-04-2025 - 04-05-2025</t>
  </si>
  <si>
    <t>05-05-2025 - 11-05-2025</t>
  </si>
  <si>
    <t>12-05-2025 - 18-05-2025</t>
  </si>
  <si>
    <t>19-05-2025 - 25-05-2025</t>
  </si>
  <si>
    <t>26-05-2025 - 01-06-2025</t>
  </si>
  <si>
    <t>02-06-2025 - 08-06-2025</t>
  </si>
  <si>
    <t>09-06-2025 - 15-06-2025</t>
  </si>
  <si>
    <t>16-06-2025 - 22-06-2025</t>
  </si>
  <si>
    <t>23-06-2025 - 29-06-2025</t>
  </si>
  <si>
    <t>30-06-2025 - 06-07-2025</t>
  </si>
  <si>
    <t>07-07-2025 - 13-07-2025</t>
  </si>
  <si>
    <t>14-07-2025 - 20-07-2025</t>
  </si>
  <si>
    <t>21-07-2025 - 27-07-2025</t>
  </si>
  <si>
    <t>28-07-2025 - 03-08-2025</t>
  </si>
  <si>
    <t>04-08-2025 - 10-08-2025</t>
  </si>
  <si>
    <t>11-08-2025 - 17-08-2025</t>
  </si>
  <si>
    <t>18-08-2025 - 24-08-2025</t>
  </si>
  <si>
    <t>25-08-2025 - 31-08-2025</t>
  </si>
  <si>
    <t>01-09-2025 - 07-09-2025</t>
  </si>
  <si>
    <t>08-09-2025 - 09-09-2025</t>
  </si>
  <si>
    <t>Weeks</t>
  </si>
  <si>
    <t>Weekly Follower Growth</t>
  </si>
  <si>
    <t>Follower Growth</t>
  </si>
  <si>
    <t>#SpotifyWrapped</t>
  </si>
  <si>
    <t>#ChillVibes</t>
  </si>
  <si>
    <t>#IndieWave</t>
  </si>
  <si>
    <t>Correlation between Ad Spend &amp; Follower Growth (6.3)</t>
  </si>
  <si>
    <t>Campaign Days</t>
  </si>
  <si>
    <t>Previous Start</t>
  </si>
  <si>
    <t>Pre End</t>
  </si>
  <si>
    <t>Total Followers</t>
  </si>
  <si>
    <t xml:space="preserve">Top 3 Weeks with Highest Follower Gain(6.1) </t>
  </si>
  <si>
    <t>Weekly Follower Trend Across Different Platforms (6.2)</t>
  </si>
  <si>
    <t>Project Summary Video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</si>
</sst>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scheme val="minor"/>
    </font>
    <font>
      <sz val="11"/>
      <color rgb="FF000000"/>
      <name val="Calibri"/>
      <family val="2"/>
      <scheme val="minor"/>
    </font>
    <font>
      <b/>
      <sz val="12"/>
      <color rgb="FF000000"/>
      <name val="Calibri"/>
      <family val="2"/>
      <scheme val="major"/>
    </font>
    <font>
      <sz val="12"/>
      <color rgb="FF000000"/>
      <name val="Calibri"/>
      <family val="2"/>
      <scheme val="minor"/>
    </font>
    <font>
      <b/>
      <sz val="14"/>
      <color rgb="FF000000"/>
      <name val="Calibri"/>
      <family val="2"/>
      <scheme val="major"/>
    </font>
    <font>
      <sz val="14"/>
      <color theme="1"/>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
      <sz val="11"/>
      <color theme="1"/>
      <name val="Calibri"/>
      <scheme val="minor"/>
    </font>
    <font>
      <b/>
      <sz val="18"/>
      <color theme="1"/>
      <name val="Calibri"/>
      <family val="2"/>
      <scheme val="minor"/>
    </font>
    <font>
      <b/>
      <sz val="14"/>
      <color theme="1"/>
      <name val="Calibri"/>
      <family val="2"/>
      <scheme val="major"/>
    </font>
    <font>
      <sz val="16"/>
      <color theme="1"/>
      <name val="Calibri"/>
      <family val="2"/>
      <scheme val="minor"/>
    </font>
    <font>
      <b/>
      <sz val="16"/>
      <color theme="1"/>
      <name val="Calibri"/>
      <family val="2"/>
      <scheme val="minor"/>
    </font>
    <font>
      <b/>
      <sz val="14"/>
      <color theme="1"/>
      <name val="Calibri"/>
      <family val="2"/>
    </font>
    <font>
      <b/>
      <i/>
      <sz val="12"/>
      <color theme="1"/>
      <name val="Calibri"/>
      <family val="2"/>
      <scheme val="minor"/>
    </font>
    <font>
      <i/>
      <sz val="12"/>
      <color theme="1"/>
      <name val="Calibri"/>
      <family val="2"/>
      <scheme val="minor"/>
    </font>
    <font>
      <sz val="18"/>
      <color theme="1"/>
      <name val="Calibri"/>
      <family val="2"/>
      <scheme val="minor"/>
    </font>
  </fonts>
  <fills count="16">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0"/>
        <bgColor indexed="64"/>
      </patternFill>
    </fill>
    <fill>
      <patternFill patternType="solid">
        <fgColor theme="9" tint="0.39997558519241921"/>
        <bgColor indexed="64"/>
      </patternFill>
    </fill>
    <fill>
      <patternFill patternType="solid">
        <fgColor rgb="FFFFFF00"/>
        <bgColor indexed="64"/>
      </patternFill>
    </fill>
    <fill>
      <patternFill patternType="solid">
        <fgColor rgb="FF66CCFF"/>
        <bgColor indexed="64"/>
      </patternFill>
    </fill>
    <fill>
      <patternFill patternType="solid">
        <fgColor rgb="FF0070C0"/>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theme="9"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13" fillId="0" borderId="0" applyFont="0" applyFill="0" applyBorder="0" applyAlignment="0" applyProtection="0"/>
  </cellStyleXfs>
  <cellXfs count="127">
    <xf numFmtId="0" fontId="0" fillId="0" borderId="0" xfId="0"/>
    <xf numFmtId="14" fontId="0" fillId="0" borderId="0" xfId="0" applyNumberFormat="1"/>
    <xf numFmtId="49" fontId="0" fillId="0" borderId="0" xfId="0" applyNumberFormat="1"/>
    <xf numFmtId="11" fontId="0" fillId="0" borderId="0" xfId="0" applyNumberFormat="1"/>
    <xf numFmtId="1" fontId="0" fillId="0" borderId="0" xfId="0" applyNumberFormat="1"/>
    <xf numFmtId="0" fontId="4" fillId="0" borderId="1" xfId="0" applyFont="1" applyBorder="1" applyAlignment="1">
      <alignment horizontal="center"/>
    </xf>
    <xf numFmtId="14" fontId="4" fillId="0" borderId="1" xfId="0" applyNumberFormat="1" applyFont="1" applyBorder="1" applyAlignment="1">
      <alignment horizontal="center"/>
    </xf>
    <xf numFmtId="14" fontId="5" fillId="0" borderId="1" xfId="0" applyNumberFormat="1" applyFont="1" applyBorder="1" applyAlignment="1">
      <alignment horizontal="center"/>
    </xf>
    <xf numFmtId="0" fontId="5" fillId="0" borderId="1" xfId="0" applyFont="1" applyBorder="1" applyAlignment="1">
      <alignment horizontal="center"/>
    </xf>
    <xf numFmtId="1" fontId="5" fillId="0" borderId="1" xfId="0" applyNumberFormat="1" applyFont="1" applyBorder="1" applyAlignment="1">
      <alignment horizontal="center"/>
    </xf>
    <xf numFmtId="0" fontId="7" fillId="0" borderId="1" xfId="0" applyFont="1" applyBorder="1" applyAlignment="1">
      <alignment horizontal="center"/>
    </xf>
    <xf numFmtId="14" fontId="7" fillId="0" borderId="1" xfId="0" applyNumberFormat="1" applyFont="1" applyBorder="1" applyAlignment="1">
      <alignment horizontal="center"/>
    </xf>
    <xf numFmtId="49" fontId="7" fillId="0" borderId="1" xfId="0" applyNumberFormat="1" applyFont="1" applyBorder="1" applyAlignment="1">
      <alignment horizontal="center"/>
    </xf>
    <xf numFmtId="11" fontId="7" fillId="0" borderId="1" xfId="0" applyNumberFormat="1" applyFont="1" applyBorder="1" applyAlignment="1">
      <alignment horizontal="center"/>
    </xf>
    <xf numFmtId="1" fontId="7" fillId="0" borderId="1" xfId="0" applyNumberFormat="1" applyFont="1" applyBorder="1" applyAlignment="1">
      <alignment horizontal="center"/>
    </xf>
    <xf numFmtId="0" fontId="0" fillId="0" borderId="0" xfId="0" applyAlignment="1">
      <alignment horizontal="center"/>
    </xf>
    <xf numFmtId="14" fontId="0" fillId="0" borderId="0" xfId="0" applyNumberFormat="1" applyAlignment="1">
      <alignment horizontal="center"/>
    </xf>
    <xf numFmtId="0" fontId="10" fillId="0" borderId="1" xfId="0" applyFont="1" applyBorder="1" applyAlignment="1">
      <alignment horizontal="center"/>
    </xf>
    <xf numFmtId="14" fontId="10" fillId="0" borderId="1" xfId="0" applyNumberFormat="1" applyFont="1" applyBorder="1" applyAlignment="1">
      <alignment horizontal="center"/>
    </xf>
    <xf numFmtId="0" fontId="10" fillId="0" borderId="2" xfId="0" applyFont="1" applyBorder="1" applyAlignment="1">
      <alignment horizontal="center"/>
    </xf>
    <xf numFmtId="0" fontId="2" fillId="0" borderId="0" xfId="0" applyFont="1"/>
    <xf numFmtId="0" fontId="9" fillId="0" borderId="1" xfId="0" applyFont="1" applyBorder="1" applyAlignment="1">
      <alignment horizontal="center"/>
    </xf>
    <xf numFmtId="1" fontId="0" fillId="0" borderId="0" xfId="0" applyNumberFormat="1" applyAlignment="1">
      <alignment horizontal="center"/>
    </xf>
    <xf numFmtId="1" fontId="0" fillId="0" borderId="1" xfId="0" applyNumberFormat="1" applyBorder="1" applyAlignment="1">
      <alignment horizontal="center"/>
    </xf>
    <xf numFmtId="10" fontId="0" fillId="0" borderId="1" xfId="0" applyNumberFormat="1" applyBorder="1" applyAlignment="1">
      <alignment horizontal="center"/>
    </xf>
    <xf numFmtId="0" fontId="0" fillId="0" borderId="1" xfId="0" applyBorder="1" applyAlignment="1">
      <alignment horizontal="center"/>
    </xf>
    <xf numFmtId="10" fontId="10" fillId="0" borderId="1" xfId="0" applyNumberFormat="1" applyFont="1" applyBorder="1" applyAlignment="1">
      <alignment horizontal="center"/>
    </xf>
    <xf numFmtId="1" fontId="5" fillId="0" borderId="0" xfId="0" applyNumberFormat="1" applyFont="1" applyAlignment="1">
      <alignment horizontal="center"/>
    </xf>
    <xf numFmtId="1" fontId="6" fillId="0" borderId="0" xfId="0" applyNumberFormat="1" applyFont="1" applyAlignment="1">
      <alignment horizontal="center"/>
    </xf>
    <xf numFmtId="1" fontId="10" fillId="0" borderId="1" xfId="0" applyNumberFormat="1" applyFont="1" applyBorder="1" applyAlignment="1">
      <alignment horizontal="center"/>
    </xf>
    <xf numFmtId="0" fontId="9" fillId="2" borderId="1" xfId="0" applyFont="1" applyFill="1" applyBorder="1" applyAlignment="1">
      <alignment horizontal="center"/>
    </xf>
    <xf numFmtId="0" fontId="9" fillId="3" borderId="1" xfId="0" applyFont="1" applyFill="1" applyBorder="1" applyAlignment="1">
      <alignment horizontal="center"/>
    </xf>
    <xf numFmtId="0" fontId="10" fillId="4" borderId="1" xfId="0" applyFont="1" applyFill="1" applyBorder="1" applyAlignment="1">
      <alignment horizontal="center"/>
    </xf>
    <xf numFmtId="0" fontId="11" fillId="2" borderId="1" xfId="0" applyFont="1" applyFill="1" applyBorder="1" applyAlignment="1">
      <alignment horizontal="center"/>
    </xf>
    <xf numFmtId="0" fontId="15" fillId="2" borderId="1" xfId="0" applyFont="1" applyFill="1" applyBorder="1" applyAlignment="1">
      <alignment horizontal="center"/>
    </xf>
    <xf numFmtId="14" fontId="15" fillId="2" borderId="1" xfId="0" applyNumberFormat="1" applyFont="1" applyFill="1" applyBorder="1" applyAlignment="1">
      <alignment horizontal="center"/>
    </xf>
    <xf numFmtId="0" fontId="15" fillId="2" borderId="2" xfId="0" applyFont="1" applyFill="1" applyBorder="1" applyAlignment="1">
      <alignment horizontal="center"/>
    </xf>
    <xf numFmtId="14" fontId="9" fillId="0" borderId="1" xfId="0" applyNumberFormat="1" applyFont="1" applyBorder="1" applyAlignment="1">
      <alignment horizontal="center"/>
    </xf>
    <xf numFmtId="0" fontId="9" fillId="0" borderId="2" xfId="0" applyFont="1" applyBorder="1" applyAlignment="1">
      <alignment horizontal="center"/>
    </xf>
    <xf numFmtId="14" fontId="6" fillId="5" borderId="1" xfId="0" applyNumberFormat="1" applyFont="1" applyFill="1" applyBorder="1" applyAlignment="1">
      <alignment horizontal="center"/>
    </xf>
    <xf numFmtId="0" fontId="6" fillId="5" borderId="1" xfId="0" applyFont="1" applyFill="1" applyBorder="1" applyAlignment="1">
      <alignment horizontal="center"/>
    </xf>
    <xf numFmtId="0" fontId="12" fillId="5" borderId="1" xfId="0" applyFont="1"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10" fontId="0" fillId="6" borderId="1" xfId="0" applyNumberFormat="1" applyFill="1" applyBorder="1" applyAlignment="1">
      <alignment horizontal="center"/>
    </xf>
    <xf numFmtId="0" fontId="10" fillId="0" borderId="0" xfId="0" applyFont="1" applyAlignment="1">
      <alignment vertical="center"/>
    </xf>
    <xf numFmtId="0" fontId="0" fillId="0" borderId="0" xfId="0" applyAlignment="1">
      <alignment vertical="center"/>
    </xf>
    <xf numFmtId="2" fontId="15" fillId="2" borderId="1" xfId="1" applyNumberFormat="1" applyFont="1" applyFill="1" applyBorder="1" applyAlignment="1">
      <alignment horizontal="center"/>
    </xf>
    <xf numFmtId="2" fontId="9" fillId="0" borderId="1" xfId="1" applyNumberFormat="1" applyFont="1" applyBorder="1" applyAlignment="1">
      <alignment horizontal="center"/>
    </xf>
    <xf numFmtId="2" fontId="0" fillId="0" borderId="1" xfId="1" applyNumberFormat="1" applyFont="1" applyBorder="1"/>
    <xf numFmtId="2" fontId="10" fillId="0" borderId="1" xfId="0" applyNumberFormat="1" applyFont="1" applyBorder="1" applyAlignment="1">
      <alignment horizontal="center"/>
    </xf>
    <xf numFmtId="0" fontId="16" fillId="2" borderId="1" xfId="0" applyFont="1" applyFill="1" applyBorder="1" applyAlignment="1">
      <alignment horizontal="center"/>
    </xf>
    <xf numFmtId="0" fontId="16" fillId="0" borderId="1" xfId="0" applyFont="1" applyBorder="1" applyAlignment="1">
      <alignment horizontal="center"/>
    </xf>
    <xf numFmtId="2" fontId="16" fillId="0" borderId="1" xfId="0" applyNumberFormat="1" applyFont="1" applyBorder="1" applyAlignment="1">
      <alignment horizontal="center"/>
    </xf>
    <xf numFmtId="0" fontId="9" fillId="7" borderId="1" xfId="0" applyFont="1" applyFill="1" applyBorder="1" applyAlignment="1">
      <alignment horizontal="center"/>
    </xf>
    <xf numFmtId="0" fontId="1" fillId="0" borderId="0" xfId="0" applyFont="1"/>
    <xf numFmtId="1" fontId="9" fillId="0" borderId="1" xfId="0" applyNumberFormat="1" applyFont="1" applyBorder="1" applyAlignment="1">
      <alignment horizontal="center"/>
    </xf>
    <xf numFmtId="1" fontId="9" fillId="7" borderId="1" xfId="0" applyNumberFormat="1" applyFont="1" applyFill="1" applyBorder="1" applyAlignment="1">
      <alignment horizontal="center"/>
    </xf>
    <xf numFmtId="0" fontId="9" fillId="8" borderId="1" xfId="0" applyFont="1" applyFill="1" applyBorder="1" applyAlignment="1">
      <alignment horizontal="center"/>
    </xf>
    <xf numFmtId="1" fontId="9" fillId="8" borderId="1" xfId="0" applyNumberFormat="1" applyFont="1" applyFill="1" applyBorder="1" applyAlignment="1">
      <alignment horizontal="center"/>
    </xf>
    <xf numFmtId="1" fontId="8" fillId="5" borderId="1" xfId="0" applyNumberFormat="1" applyFont="1" applyFill="1" applyBorder="1" applyAlignment="1">
      <alignment horizontal="center"/>
    </xf>
    <xf numFmtId="0" fontId="10" fillId="0" borderId="0" xfId="0" applyFont="1" applyAlignment="1">
      <alignment horizontal="center"/>
    </xf>
    <xf numFmtId="0" fontId="15" fillId="2" borderId="3" xfId="0" applyFont="1" applyFill="1" applyBorder="1" applyAlignment="1">
      <alignment horizontal="center"/>
    </xf>
    <xf numFmtId="0" fontId="10" fillId="7" borderId="1" xfId="0" applyFont="1" applyFill="1" applyBorder="1" applyAlignment="1">
      <alignment horizontal="center"/>
    </xf>
    <xf numFmtId="1" fontId="10" fillId="7" borderId="1" xfId="0" applyNumberFormat="1" applyFont="1" applyFill="1" applyBorder="1" applyAlignment="1">
      <alignment horizontal="center"/>
    </xf>
    <xf numFmtId="0" fontId="8" fillId="9" borderId="1" xfId="0" applyFont="1" applyFill="1" applyBorder="1" applyAlignment="1">
      <alignment horizontal="center"/>
    </xf>
    <xf numFmtId="14" fontId="8" fillId="9" borderId="1" xfId="0" applyNumberFormat="1" applyFont="1" applyFill="1" applyBorder="1" applyAlignment="1">
      <alignment horizontal="center"/>
    </xf>
    <xf numFmtId="1" fontId="8" fillId="9" borderId="1" xfId="0" applyNumberFormat="1" applyFont="1" applyFill="1" applyBorder="1" applyAlignment="1">
      <alignment horizontal="center"/>
    </xf>
    <xf numFmtId="0" fontId="11" fillId="0" borderId="1" xfId="0" applyFont="1" applyBorder="1" applyAlignment="1">
      <alignment horizontal="center"/>
    </xf>
    <xf numFmtId="0" fontId="0" fillId="0" borderId="1" xfId="0" applyBorder="1" applyAlignment="1">
      <alignment horizontal="center" vertical="center"/>
    </xf>
    <xf numFmtId="0" fontId="11" fillId="9" borderId="1" xfId="0" applyFont="1" applyFill="1" applyBorder="1" applyAlignment="1">
      <alignment horizontal="center"/>
    </xf>
    <xf numFmtId="14" fontId="18" fillId="9" borderId="1" xfId="0" applyNumberFormat="1" applyFont="1" applyFill="1" applyBorder="1" applyAlignment="1">
      <alignment horizontal="center" vertical="top"/>
    </xf>
    <xf numFmtId="0" fontId="10" fillId="9" borderId="1" xfId="0" applyFont="1" applyFill="1" applyBorder="1" applyAlignment="1">
      <alignment horizontal="center"/>
    </xf>
    <xf numFmtId="0" fontId="8" fillId="10" borderId="1" xfId="0" applyFont="1" applyFill="1" applyBorder="1" applyAlignment="1">
      <alignment horizontal="center"/>
    </xf>
    <xf numFmtId="14" fontId="8" fillId="10" borderId="1" xfId="0" applyNumberFormat="1" applyFont="1" applyFill="1" applyBorder="1" applyAlignment="1">
      <alignment horizontal="center"/>
    </xf>
    <xf numFmtId="49" fontId="8" fillId="10" borderId="1" xfId="0" applyNumberFormat="1" applyFont="1" applyFill="1" applyBorder="1" applyAlignment="1">
      <alignment horizontal="center"/>
    </xf>
    <xf numFmtId="11" fontId="8" fillId="10" borderId="1" xfId="0" applyNumberFormat="1" applyFont="1" applyFill="1" applyBorder="1" applyAlignment="1">
      <alignment horizontal="center"/>
    </xf>
    <xf numFmtId="1" fontId="8" fillId="10" borderId="1" xfId="0" applyNumberFormat="1" applyFont="1" applyFill="1" applyBorder="1" applyAlignment="1">
      <alignment horizontal="center"/>
    </xf>
    <xf numFmtId="14" fontId="6" fillId="11" borderId="1" xfId="0" applyNumberFormat="1" applyFont="1" applyFill="1" applyBorder="1" applyAlignment="1">
      <alignment horizontal="center"/>
    </xf>
    <xf numFmtId="0" fontId="6" fillId="11" borderId="1" xfId="0" applyFont="1" applyFill="1" applyBorder="1" applyAlignment="1">
      <alignment horizontal="center"/>
    </xf>
    <xf numFmtId="1" fontId="6" fillId="11" borderId="1" xfId="0" applyNumberFormat="1" applyFont="1" applyFill="1" applyBorder="1" applyAlignment="1">
      <alignment horizontal="center"/>
    </xf>
    <xf numFmtId="0" fontId="3" fillId="12" borderId="1" xfId="0" applyFont="1" applyFill="1" applyBorder="1" applyAlignment="1">
      <alignment horizontal="center" vertical="top"/>
    </xf>
    <xf numFmtId="14" fontId="3" fillId="12" borderId="1" xfId="0" applyNumberFormat="1" applyFont="1" applyFill="1" applyBorder="1" applyAlignment="1">
      <alignment horizontal="center" vertical="top"/>
    </xf>
    <xf numFmtId="14" fontId="6" fillId="9" borderId="1" xfId="0" applyNumberFormat="1" applyFont="1" applyFill="1" applyBorder="1" applyAlignment="1">
      <alignment horizontal="center"/>
    </xf>
    <xf numFmtId="0" fontId="0" fillId="8" borderId="0" xfId="0" applyFill="1"/>
    <xf numFmtId="0" fontId="6" fillId="9" borderId="1" xfId="0" applyFont="1" applyFill="1" applyBorder="1" applyAlignment="1">
      <alignment horizontal="center"/>
    </xf>
    <xf numFmtId="2" fontId="0" fillId="0" borderId="1" xfId="0" applyNumberFormat="1" applyBorder="1" applyAlignment="1">
      <alignment horizontal="center"/>
    </xf>
    <xf numFmtId="14" fontId="10" fillId="7" borderId="1" xfId="0" applyNumberFormat="1" applyFont="1" applyFill="1" applyBorder="1" applyAlignment="1">
      <alignment horizontal="center"/>
    </xf>
    <xf numFmtId="1" fontId="1" fillId="7" borderId="1" xfId="0" applyNumberFormat="1" applyFont="1" applyFill="1" applyBorder="1" applyAlignment="1">
      <alignment horizontal="center"/>
    </xf>
    <xf numFmtId="0" fontId="12" fillId="9" borderId="2" xfId="0" applyFont="1" applyFill="1" applyBorder="1" applyAlignment="1">
      <alignment horizontal="center"/>
    </xf>
    <xf numFmtId="1" fontId="0" fillId="8" borderId="2" xfId="0" applyNumberFormat="1" applyFill="1" applyBorder="1" applyAlignment="1">
      <alignment horizontal="center"/>
    </xf>
    <xf numFmtId="1" fontId="6" fillId="9" borderId="1" xfId="0" applyNumberFormat="1" applyFont="1" applyFill="1" applyBorder="1" applyAlignment="1">
      <alignment horizontal="center"/>
    </xf>
    <xf numFmtId="1" fontId="0" fillId="7" borderId="1" xfId="0" applyNumberFormat="1" applyFill="1" applyBorder="1" applyAlignment="1">
      <alignment horizontal="center"/>
    </xf>
    <xf numFmtId="0" fontId="0" fillId="13" borderId="1" xfId="0" applyFill="1" applyBorder="1" applyAlignment="1">
      <alignment horizontal="center"/>
    </xf>
    <xf numFmtId="0" fontId="19" fillId="13" borderId="1" xfId="0" applyFont="1" applyFill="1" applyBorder="1" applyAlignment="1">
      <alignment horizontal="center"/>
    </xf>
    <xf numFmtId="0" fontId="0" fillId="7" borderId="1" xfId="0" applyFill="1" applyBorder="1" applyAlignment="1">
      <alignment horizontal="center"/>
    </xf>
    <xf numFmtId="0" fontId="8" fillId="14" borderId="1" xfId="0" applyFont="1" applyFill="1" applyBorder="1" applyAlignment="1">
      <alignment horizontal="center"/>
    </xf>
    <xf numFmtId="0" fontId="9" fillId="14" borderId="1" xfId="0" applyFont="1" applyFill="1" applyBorder="1" applyAlignment="1">
      <alignment horizontal="center"/>
    </xf>
    <xf numFmtId="0" fontId="20" fillId="13" borderId="1" xfId="0" applyFont="1" applyFill="1" applyBorder="1" applyAlignment="1">
      <alignment horizontal="center"/>
    </xf>
    <xf numFmtId="14" fontId="0" fillId="0" borderId="1" xfId="0" applyNumberFormat="1" applyBorder="1" applyAlignment="1">
      <alignment horizontal="center"/>
    </xf>
    <xf numFmtId="0" fontId="11" fillId="9" borderId="5" xfId="0" applyFont="1" applyFill="1" applyBorder="1" applyAlignment="1">
      <alignment horizontal="center"/>
    </xf>
    <xf numFmtId="14" fontId="18" fillId="9" borderId="5" xfId="0" applyNumberFormat="1" applyFont="1" applyFill="1" applyBorder="1" applyAlignment="1">
      <alignment horizontal="center" vertical="top"/>
    </xf>
    <xf numFmtId="0" fontId="11" fillId="9" borderId="4" xfId="0" applyFont="1" applyFill="1" applyBorder="1" applyAlignment="1">
      <alignment horizontal="center"/>
    </xf>
    <xf numFmtId="0" fontId="10" fillId="0" borderId="5" xfId="0" applyFont="1" applyBorder="1" applyAlignment="1">
      <alignment horizontal="center"/>
    </xf>
    <xf numFmtId="14" fontId="10" fillId="0" borderId="5" xfId="0" applyNumberFormat="1" applyFont="1" applyBorder="1" applyAlignment="1">
      <alignment horizontal="center"/>
    </xf>
    <xf numFmtId="1" fontId="10" fillId="0" borderId="5" xfId="0" applyNumberFormat="1" applyFont="1" applyBorder="1" applyAlignment="1">
      <alignment horizontal="center"/>
    </xf>
    <xf numFmtId="10" fontId="10" fillId="0" borderId="4" xfId="1" applyNumberFormat="1" applyFont="1" applyFill="1" applyBorder="1" applyAlignment="1">
      <alignment horizontal="center"/>
    </xf>
    <xf numFmtId="10" fontId="10" fillId="0" borderId="4" xfId="0" applyNumberFormat="1" applyFont="1" applyBorder="1" applyAlignment="1">
      <alignment horizontal="center"/>
    </xf>
    <xf numFmtId="14" fontId="10" fillId="0" borderId="2" xfId="0" applyNumberFormat="1" applyFont="1" applyBorder="1" applyAlignment="1">
      <alignment horizontal="center"/>
    </xf>
    <xf numFmtId="1" fontId="10" fillId="0" borderId="2" xfId="0" applyNumberFormat="1" applyFont="1" applyBorder="1" applyAlignment="1">
      <alignment horizontal="center"/>
    </xf>
    <xf numFmtId="0" fontId="9" fillId="13" borderId="1" xfId="0" applyFont="1" applyFill="1" applyBorder="1" applyAlignment="1">
      <alignment horizontal="center"/>
    </xf>
    <xf numFmtId="14" fontId="6" fillId="15" borderId="1" xfId="0" applyNumberFormat="1" applyFont="1" applyFill="1" applyBorder="1" applyAlignment="1">
      <alignment horizontal="center"/>
    </xf>
    <xf numFmtId="0" fontId="6" fillId="15" borderId="1" xfId="0" applyFont="1" applyFill="1" applyBorder="1" applyAlignment="1">
      <alignment horizontal="center"/>
    </xf>
    <xf numFmtId="1" fontId="6" fillId="15" borderId="1" xfId="0" applyNumberFormat="1" applyFont="1" applyFill="1" applyBorder="1" applyAlignment="1">
      <alignment horizontal="center"/>
    </xf>
    <xf numFmtId="0" fontId="14" fillId="2" borderId="0" xfId="0" applyFont="1" applyFill="1" applyAlignment="1">
      <alignment horizontal="center"/>
    </xf>
    <xf numFmtId="0" fontId="0" fillId="0" borderId="1" xfId="0" applyBorder="1" applyAlignment="1">
      <alignment horizontal="center" vertical="center"/>
    </xf>
    <xf numFmtId="0" fontId="21" fillId="2" borderId="0" xfId="0" applyFont="1" applyFill="1" applyAlignment="1">
      <alignment horizontal="center"/>
    </xf>
    <xf numFmtId="0" fontId="17" fillId="5" borderId="0" xfId="0" applyFont="1" applyFill="1" applyAlignment="1">
      <alignment horizontal="center"/>
    </xf>
    <xf numFmtId="0" fontId="11" fillId="5" borderId="0" xfId="0" applyFont="1" applyFill="1" applyAlignment="1">
      <alignment horizontal="center"/>
    </xf>
    <xf numFmtId="0" fontId="17" fillId="5" borderId="0" xfId="0" applyFont="1" applyFill="1" applyAlignment="1" applyProtection="1">
      <alignment horizontal="center"/>
      <protection locked="0"/>
    </xf>
    <xf numFmtId="0" fontId="11" fillId="4" borderId="0" xfId="0" applyFont="1" applyFill="1" applyAlignment="1" applyProtection="1">
      <alignment horizontal="center"/>
      <protection locked="0"/>
    </xf>
    <xf numFmtId="0" fontId="17" fillId="9" borderId="0" xfId="0" applyFont="1" applyFill="1" applyAlignment="1">
      <alignment horizontal="center"/>
    </xf>
    <xf numFmtId="0" fontId="17" fillId="13" borderId="0" xfId="0" applyFont="1" applyFill="1" applyAlignment="1">
      <alignment horizontal="center"/>
    </xf>
    <xf numFmtId="0" fontId="11" fillId="13" borderId="0" xfId="0" applyFont="1" applyFill="1" applyAlignment="1">
      <alignment horizontal="center"/>
    </xf>
    <xf numFmtId="0" fontId="9" fillId="13" borderId="0" xfId="0" applyFont="1" applyFill="1" applyAlignment="1">
      <alignment horizontal="center"/>
    </xf>
    <xf numFmtId="0" fontId="14" fillId="10" borderId="0" xfId="0" applyFont="1" applyFill="1" applyAlignment="1">
      <alignment horizontal="center"/>
    </xf>
    <xf numFmtId="0" fontId="3" fillId="12" borderId="1" xfId="0" applyFont="1" applyFill="1" applyBorder="1" applyAlignment="1">
      <alignment horizontal="center" vertical="top"/>
    </xf>
  </cellXfs>
  <cellStyles count="2">
    <cellStyle name="Normal" xfId="0" builtinId="0"/>
    <cellStyle name="Percent" xfId="1" builtinId="5"/>
  </cellStyles>
  <dxfs count="299">
    <dxf>
      <fill>
        <patternFill>
          <bgColor rgb="FF92D050"/>
        </patternFill>
      </fill>
    </dxf>
    <dxf>
      <fill>
        <patternFill>
          <bgColor theme="5" tint="0.59996337778862885"/>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theme="4" tint="-0.249977111117893"/>
        </patternFill>
      </fill>
    </dxf>
    <dxf>
      <fill>
        <patternFill>
          <bgColor theme="4" tint="-0.249977111117893"/>
        </patternFill>
      </fill>
    </dxf>
    <dxf>
      <fill>
        <patternFill patternType="solid">
          <bgColor theme="2" tint="-0.499984740745262"/>
        </patternFill>
      </fill>
    </dxf>
    <dxf>
      <fill>
        <patternFill patternType="solid">
          <bgColor theme="2" tint="-0.49998474074526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bgColor theme="9" tint="0.39997558519241921"/>
        </patternFill>
      </fill>
    </dxf>
    <dxf>
      <fill>
        <patternFill>
          <bgColor theme="9" tint="0.39997558519241921"/>
        </patternFill>
      </fill>
    </dxf>
    <dxf>
      <fill>
        <patternFill patternType="solid">
          <bgColor theme="0" tint="-0.34998626667073579"/>
        </patternFill>
      </fill>
    </dxf>
    <dxf>
      <fill>
        <patternFill patternType="solid">
          <bgColor theme="0" tint="-0.34998626667073579"/>
        </patternFill>
      </fill>
    </dxf>
    <dxf>
      <font>
        <sz val="12"/>
      </font>
    </dxf>
    <dxf>
      <font>
        <sz val="12"/>
      </font>
    </dxf>
    <dxf>
      <font>
        <sz val="12"/>
      </font>
    </dxf>
    <dxf>
      <font>
        <sz val="12"/>
      </font>
    </dxf>
    <dxf>
      <font>
        <sz val="12"/>
      </font>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numFmt numFmtId="1" formatCode="0"/>
    </dxf>
    <dxf>
      <numFmt numFmtId="1" formatCode="0"/>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theme="6" tint="0.39997558519241921"/>
        </patternFill>
      </fill>
    </dxf>
    <dxf>
      <fill>
        <patternFill patternType="solid">
          <bgColor theme="6"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ont>
        <sz val="12"/>
      </font>
    </dxf>
    <dxf>
      <font>
        <sz val="12"/>
      </font>
    </dxf>
    <dxf>
      <font>
        <sz val="12"/>
      </font>
    </dxf>
    <dxf>
      <font>
        <sz val="12"/>
      </font>
    </dxf>
    <dxf>
      <font>
        <sz val="12"/>
      </font>
    </dxf>
    <dxf>
      <alignment horizontal="center"/>
    </dxf>
    <dxf>
      <alignment horizontal="center"/>
    </dxf>
    <dxf>
      <alignment horizontal="center"/>
    </dxf>
    <dxf>
      <alignment horizontal="center"/>
    </dxf>
    <dxf>
      <alignment horizontal="center"/>
    </dxf>
    <dxf>
      <alignment horizontal="center"/>
    </dxf>
    <dxf>
      <numFmt numFmtId="1" formatCode="0"/>
    </dxf>
    <dxf>
      <fill>
        <patternFill patternType="solid">
          <bgColor theme="6" tint="0.39997558519241921"/>
        </patternFill>
      </fill>
    </dxf>
    <dxf>
      <fill>
        <patternFill patternType="solid">
          <bgColor theme="6" tint="0.39997558519241921"/>
        </patternFill>
      </fill>
    </dxf>
    <dxf>
      <numFmt numFmtId="14" formatCode="0.00%"/>
    </dxf>
    <dxf>
      <font>
        <sz val="12"/>
      </font>
    </dxf>
    <dxf>
      <font>
        <sz val="12"/>
      </font>
    </dxf>
    <dxf>
      <font>
        <sz val="12"/>
      </font>
    </dxf>
    <dxf>
      <font>
        <sz val="12"/>
      </font>
    </dxf>
    <dxf>
      <font>
        <sz val="12"/>
      </font>
    </dxf>
    <dxf>
      <font>
        <sz val="12"/>
      </font>
    </dxf>
    <dxf>
      <font>
        <sz val="12"/>
      </font>
    </dxf>
    <dxf>
      <font>
        <sz val="12"/>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39997558519241921"/>
        </patternFill>
      </fill>
    </dxf>
    <dxf>
      <fill>
        <patternFill patternType="solid">
          <bgColor theme="7" tint="0.39997558519241921"/>
        </patternFill>
      </fill>
    </dxf>
    <dxf>
      <font>
        <sz val="14"/>
      </font>
    </dxf>
    <dxf>
      <font>
        <sz val="14"/>
      </font>
    </dxf>
    <dxf>
      <alignment horizontal="center"/>
    </dxf>
    <dxf>
      <alignment horizontal="center"/>
    </dxf>
    <dxf>
      <alignment horizontal="center"/>
    </dxf>
    <dxf>
      <alignment horizontal="center"/>
    </dxf>
    <dxf>
      <alignment horizontal="center"/>
    </dxf>
    <dxf>
      <alignment horizontal="cent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bgColor theme="7" tint="0.79998168889431442"/>
        </patternFill>
      </fill>
    </dxf>
    <dxf>
      <fill>
        <patternFill>
          <bgColor theme="7" tint="0.79998168889431442"/>
        </patternFill>
      </fill>
    </dxf>
    <dxf>
      <fill>
        <patternFill patternType="solid">
          <bgColor theme="7" tint="0.59999389629810485"/>
        </patternFill>
      </fill>
    </dxf>
    <dxf>
      <fill>
        <patternFill patternType="solid">
          <bgColor theme="7" tint="0.59999389629810485"/>
        </patternFill>
      </fill>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ill>
        <patternFill patternType="solid">
          <bgColor theme="7" tint="0.59999389629810485"/>
        </patternFill>
      </fill>
    </dxf>
    <dxf>
      <fill>
        <patternFill patternType="solid">
          <bgColor theme="7"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sz val="16"/>
      </font>
    </dxf>
    <dxf>
      <font>
        <sz val="16"/>
      </font>
    </dxf>
    <dxf>
      <font>
        <sz val="16"/>
      </font>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font>
        <sz val="12"/>
      </font>
    </dxf>
    <dxf>
      <font>
        <sz val="12"/>
      </font>
    </dxf>
    <dxf>
      <font>
        <sz val="12"/>
      </font>
    </dxf>
    <dxf>
      <font>
        <sz val="12"/>
      </font>
    </dxf>
    <dxf>
      <font>
        <sz val="12"/>
      </font>
    </dxf>
    <dxf>
      <font>
        <sz val="12"/>
      </font>
    </dxf>
    <dxf>
      <numFmt numFmtId="2" formatCode="0.00"/>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sz val="14"/>
      </font>
    </dxf>
    <dxf>
      <font>
        <sz val="14"/>
      </font>
    </dxf>
    <dxf>
      <font>
        <sz val="14"/>
      </font>
    </dxf>
    <dxf>
      <font>
        <sz val="14"/>
      </font>
    </dxf>
    <dxf>
      <font>
        <sz val="14"/>
      </font>
    </dxf>
    <dxf>
      <font>
        <sz val="14"/>
      </font>
    </dxf>
    <dxf>
      <font>
        <sz val="14"/>
      </font>
    </dxf>
    <dxf>
      <font>
        <sz val="14"/>
      </font>
    </dxf>
    <dxf>
      <font>
        <sz val="14"/>
      </font>
    </dxf>
    <dxf>
      <alignment horizontal="center"/>
    </dxf>
    <dxf>
      <alignment horizontal="center"/>
    </dxf>
    <dxf>
      <alignment horizontal="center"/>
    </dxf>
    <dxf>
      <alignment horizontal="center"/>
    </dxf>
    <dxf>
      <alignment horizontal="center"/>
    </dxf>
    <dxf>
      <fill>
        <patternFill>
          <bgColor rgb="FF92D050"/>
        </patternFill>
      </fill>
    </dxf>
    <dxf>
      <fill>
        <patternFill>
          <bgColor rgb="FF92D050"/>
        </patternFill>
      </fill>
    </dxf>
    <dxf>
      <border>
        <right style="thin">
          <color indexed="64"/>
        </right>
        <top style="thin">
          <color indexed="64"/>
        </top>
        <bottom style="thin">
          <color indexed="64"/>
        </bottom>
      </border>
    </dxf>
    <dxf>
      <border>
        <right style="thin">
          <color indexed="64"/>
        </right>
        <top style="thin">
          <color indexed="64"/>
        </top>
        <bottom style="thin">
          <color indexed="64"/>
        </bottom>
      </border>
    </dxf>
    <dxf>
      <font>
        <b/>
      </font>
    </dxf>
    <dxf>
      <font>
        <b/>
      </font>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border>
        <right style="thin">
          <color indexed="64"/>
        </right>
        <top style="thin">
          <color indexed="64"/>
        </top>
      </border>
    </dxf>
    <dxf>
      <fill>
        <patternFill patternType="solid">
          <bgColor theme="5" tint="0.59999389629810485"/>
        </patternFill>
      </fill>
    </dxf>
    <dxf>
      <fill>
        <patternFill>
          <bgColor theme="0"/>
        </patternFill>
      </fill>
    </dxf>
    <dxf>
      <fill>
        <patternFill>
          <bgColor theme="0"/>
        </patternFill>
      </fill>
    </dxf>
    <dxf>
      <fill>
        <patternFill patternType="solid">
          <bgColor rgb="FF92D050"/>
        </patternFill>
      </fill>
    </dxf>
    <dxf>
      <fill>
        <patternFill patternType="solid">
          <bgColor rgb="FF92D050"/>
        </patternFill>
      </fill>
    </dxf>
    <dxf>
      <numFmt numFmtId="1" formatCode="0"/>
    </dxf>
    <dxf>
      <fill>
        <patternFill patternType="solid">
          <bgColor rgb="FF92D050"/>
        </patternFill>
      </fill>
    </dxf>
    <dxf>
      <fill>
        <patternFill patternType="solid">
          <bgColor rgb="FF92D050"/>
        </patternFill>
      </fill>
    </dxf>
    <dxf>
      <alignment horizontal="center"/>
    </dxf>
    <dxf>
      <alignment horizontal="center"/>
    </dxf>
    <dxf>
      <alignment horizontal="center"/>
    </dxf>
    <dxf>
      <alignment horizontal="center"/>
    </dxf>
    <dxf>
      <alignment horizontal="center"/>
    </dxf>
    <dxf>
      <border>
        <top style="thin">
          <color indexed="64"/>
        </top>
      </border>
    </dxf>
    <dxf>
      <border>
        <top style="thin">
          <color indexed="64"/>
        </top>
      </border>
    </dxf>
    <dxf>
      <font>
        <sz val="14"/>
      </font>
    </dxf>
    <dxf>
      <font>
        <sz val="14"/>
      </font>
    </dxf>
    <dxf>
      <font>
        <sz val="14"/>
      </font>
    </dxf>
    <dxf>
      <font>
        <sz val="14"/>
      </font>
    </dxf>
    <dxf>
      <font>
        <sz val="14"/>
      </font>
    </dxf>
    <dxf>
      <fill>
        <patternFill patternType="solid">
          <bgColor theme="5" tint="0.59999389629810485"/>
        </patternFill>
      </fill>
    </dxf>
    <dxf>
      <fill>
        <patternFill patternType="solid">
          <bgColor theme="5" tint="0.59999389629810485"/>
        </patternFill>
      </fill>
    </dxf>
    <dxf>
      <alignment horizontal="center"/>
    </dxf>
    <dxf>
      <alignment horizontal="center"/>
    </dxf>
    <dxf>
      <alignment horizontal="center"/>
    </dxf>
    <dxf>
      <alignment horizontal="cent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font>
        <sz val="12"/>
      </font>
    </dxf>
    <dxf>
      <font>
        <sz val="12"/>
      </font>
    </dxf>
    <dxf>
      <font>
        <sz val="12"/>
      </font>
    </dxf>
    <dxf>
      <font>
        <sz val="12"/>
      </font>
    </dxf>
  </dxfs>
  <tableStyles count="0" defaultTableStyle="TableStyleMedium2" defaultPivotStyle="PivotStyleLight16"/>
  <colors>
    <mruColors>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 Spend v/s Engagement (3.3)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Instagram</c:v>
          </c:tx>
          <c:spPr>
            <a:ln w="25400" cap="rnd">
              <a:noFill/>
              <a:round/>
            </a:ln>
            <a:effectLst/>
          </c:spPr>
          <c:marker>
            <c:symbol val="circle"/>
            <c:size val="5"/>
            <c:spPr>
              <a:solidFill>
                <a:schemeClr val="accent1"/>
              </a:solidFill>
              <a:ln w="9525">
                <a:solidFill>
                  <a:schemeClr val="accent1"/>
                </a:solidFill>
              </a:ln>
              <a:effectLst/>
            </c:spPr>
          </c:marker>
          <c:xVal>
            <c:numRef>
              <c:f>'Engagement Summary Filtered'!$G$2:$G$68</c:f>
              <c:numCache>
                <c:formatCode>General</c:formatCode>
                <c:ptCount val="67"/>
                <c:pt idx="0">
                  <c:v>23125</c:v>
                </c:pt>
                <c:pt idx="1">
                  <c:v>11966</c:v>
                </c:pt>
                <c:pt idx="2">
                  <c:v>12391</c:v>
                </c:pt>
                <c:pt idx="3">
                  <c:v>22619</c:v>
                </c:pt>
                <c:pt idx="4">
                  <c:v>19328</c:v>
                </c:pt>
                <c:pt idx="5">
                  <c:v>11684</c:v>
                </c:pt>
                <c:pt idx="6">
                  <c:v>12390</c:v>
                </c:pt>
                <c:pt idx="7">
                  <c:v>7797</c:v>
                </c:pt>
                <c:pt idx="8">
                  <c:v>9847</c:v>
                </c:pt>
                <c:pt idx="9">
                  <c:v>15613</c:v>
                </c:pt>
                <c:pt idx="10">
                  <c:v>5624</c:v>
                </c:pt>
                <c:pt idx="11">
                  <c:v>6031</c:v>
                </c:pt>
                <c:pt idx="12">
                  <c:v>26624</c:v>
                </c:pt>
                <c:pt idx="13">
                  <c:v>14217</c:v>
                </c:pt>
                <c:pt idx="14">
                  <c:v>9195</c:v>
                </c:pt>
                <c:pt idx="15">
                  <c:v>9567</c:v>
                </c:pt>
                <c:pt idx="16">
                  <c:v>26872</c:v>
                </c:pt>
                <c:pt idx="17">
                  <c:v>11335</c:v>
                </c:pt>
                <c:pt idx="18">
                  <c:v>12181</c:v>
                </c:pt>
                <c:pt idx="19">
                  <c:v>18576</c:v>
                </c:pt>
                <c:pt idx="20">
                  <c:v>21254</c:v>
                </c:pt>
                <c:pt idx="21">
                  <c:v>25130</c:v>
                </c:pt>
                <c:pt idx="22">
                  <c:v>14563</c:v>
                </c:pt>
                <c:pt idx="23">
                  <c:v>25038</c:v>
                </c:pt>
                <c:pt idx="24">
                  <c:v>5924</c:v>
                </c:pt>
                <c:pt idx="25">
                  <c:v>20438</c:v>
                </c:pt>
                <c:pt idx="26">
                  <c:v>23329</c:v>
                </c:pt>
                <c:pt idx="27">
                  <c:v>25703</c:v>
                </c:pt>
                <c:pt idx="28">
                  <c:v>17574</c:v>
                </c:pt>
                <c:pt idx="29">
                  <c:v>23486</c:v>
                </c:pt>
                <c:pt idx="30">
                  <c:v>10563</c:v>
                </c:pt>
                <c:pt idx="31">
                  <c:v>9247</c:v>
                </c:pt>
                <c:pt idx="32">
                  <c:v>14749</c:v>
                </c:pt>
                <c:pt idx="33">
                  <c:v>25267</c:v>
                </c:pt>
                <c:pt idx="34">
                  <c:v>9592</c:v>
                </c:pt>
                <c:pt idx="35">
                  <c:v>6824</c:v>
                </c:pt>
                <c:pt idx="36">
                  <c:v>11235</c:v>
                </c:pt>
                <c:pt idx="37">
                  <c:v>14975</c:v>
                </c:pt>
                <c:pt idx="38">
                  <c:v>24858</c:v>
                </c:pt>
                <c:pt idx="39">
                  <c:v>25234</c:v>
                </c:pt>
                <c:pt idx="40">
                  <c:v>11911</c:v>
                </c:pt>
                <c:pt idx="41">
                  <c:v>7140</c:v>
                </c:pt>
                <c:pt idx="42">
                  <c:v>10402</c:v>
                </c:pt>
                <c:pt idx="43">
                  <c:v>19054</c:v>
                </c:pt>
                <c:pt idx="44">
                  <c:v>10104</c:v>
                </c:pt>
                <c:pt idx="45">
                  <c:v>27753</c:v>
                </c:pt>
                <c:pt idx="46">
                  <c:v>10343</c:v>
                </c:pt>
                <c:pt idx="47">
                  <c:v>11908</c:v>
                </c:pt>
                <c:pt idx="48">
                  <c:v>5495</c:v>
                </c:pt>
                <c:pt idx="49">
                  <c:v>26073</c:v>
                </c:pt>
                <c:pt idx="50">
                  <c:v>14051</c:v>
                </c:pt>
                <c:pt idx="51">
                  <c:v>15773</c:v>
                </c:pt>
                <c:pt idx="52">
                  <c:v>15128</c:v>
                </c:pt>
                <c:pt idx="53">
                  <c:v>13013</c:v>
                </c:pt>
                <c:pt idx="54">
                  <c:v>8182</c:v>
                </c:pt>
                <c:pt idx="55">
                  <c:v>26024</c:v>
                </c:pt>
                <c:pt idx="56">
                  <c:v>27575</c:v>
                </c:pt>
                <c:pt idx="57">
                  <c:v>12767</c:v>
                </c:pt>
                <c:pt idx="58">
                  <c:v>12985</c:v>
                </c:pt>
                <c:pt idx="59">
                  <c:v>12323</c:v>
                </c:pt>
                <c:pt idx="60">
                  <c:v>21464</c:v>
                </c:pt>
                <c:pt idx="61">
                  <c:v>5413</c:v>
                </c:pt>
                <c:pt idx="62">
                  <c:v>5526</c:v>
                </c:pt>
                <c:pt idx="63">
                  <c:v>20162</c:v>
                </c:pt>
                <c:pt idx="64">
                  <c:v>22103</c:v>
                </c:pt>
                <c:pt idx="65">
                  <c:v>13424</c:v>
                </c:pt>
                <c:pt idx="66">
                  <c:v>7881</c:v>
                </c:pt>
              </c:numCache>
            </c:numRef>
          </c:xVal>
          <c:yVal>
            <c:numRef>
              <c:f>'Engagement Summary Filtered'!$F$2:$F$68</c:f>
              <c:numCache>
                <c:formatCode>0</c:formatCode>
                <c:ptCount val="67"/>
                <c:pt idx="0">
                  <c:v>9.92</c:v>
                </c:pt>
                <c:pt idx="1">
                  <c:v>9.4</c:v>
                </c:pt>
                <c:pt idx="2">
                  <c:v>5.29</c:v>
                </c:pt>
                <c:pt idx="3">
                  <c:v>9.48</c:v>
                </c:pt>
                <c:pt idx="4">
                  <c:v>5.43</c:v>
                </c:pt>
                <c:pt idx="5">
                  <c:v>8.52</c:v>
                </c:pt>
                <c:pt idx="6">
                  <c:v>6.31</c:v>
                </c:pt>
                <c:pt idx="7">
                  <c:v>9.34</c:v>
                </c:pt>
                <c:pt idx="8">
                  <c:v>3.87</c:v>
                </c:pt>
                <c:pt idx="9">
                  <c:v>9.92</c:v>
                </c:pt>
                <c:pt idx="10">
                  <c:v>5.98</c:v>
                </c:pt>
                <c:pt idx="11">
                  <c:v>5.84</c:v>
                </c:pt>
                <c:pt idx="12">
                  <c:v>7.54</c:v>
                </c:pt>
                <c:pt idx="13">
                  <c:v>6.05</c:v>
                </c:pt>
                <c:pt idx="14">
                  <c:v>6.03</c:v>
                </c:pt>
                <c:pt idx="15">
                  <c:v>8.76</c:v>
                </c:pt>
                <c:pt idx="16">
                  <c:v>9.2200000000000006</c:v>
                </c:pt>
                <c:pt idx="17">
                  <c:v>3.45</c:v>
                </c:pt>
                <c:pt idx="18">
                  <c:v>6.23</c:v>
                </c:pt>
                <c:pt idx="19">
                  <c:v>7.34</c:v>
                </c:pt>
                <c:pt idx="20">
                  <c:v>8.06</c:v>
                </c:pt>
                <c:pt idx="21">
                  <c:v>4.5199999999999996</c:v>
                </c:pt>
                <c:pt idx="22">
                  <c:v>4.0599999999999996</c:v>
                </c:pt>
                <c:pt idx="23">
                  <c:v>8.3800000000000008</c:v>
                </c:pt>
                <c:pt idx="24">
                  <c:v>4.53</c:v>
                </c:pt>
                <c:pt idx="25">
                  <c:v>9</c:v>
                </c:pt>
                <c:pt idx="26">
                  <c:v>6.68</c:v>
                </c:pt>
                <c:pt idx="27">
                  <c:v>9.18</c:v>
                </c:pt>
                <c:pt idx="28">
                  <c:v>4.53</c:v>
                </c:pt>
                <c:pt idx="29">
                  <c:v>5.31</c:v>
                </c:pt>
                <c:pt idx="30">
                  <c:v>4.79</c:v>
                </c:pt>
                <c:pt idx="31">
                  <c:v>6.06</c:v>
                </c:pt>
                <c:pt idx="32">
                  <c:v>3.5</c:v>
                </c:pt>
                <c:pt idx="33">
                  <c:v>3.33</c:v>
                </c:pt>
                <c:pt idx="34">
                  <c:v>9.82</c:v>
                </c:pt>
                <c:pt idx="35">
                  <c:v>7.31</c:v>
                </c:pt>
                <c:pt idx="36">
                  <c:v>8.6300000000000008</c:v>
                </c:pt>
                <c:pt idx="37">
                  <c:v>6.12</c:v>
                </c:pt>
                <c:pt idx="38">
                  <c:v>3.71</c:v>
                </c:pt>
                <c:pt idx="39">
                  <c:v>8.2200000000000006</c:v>
                </c:pt>
                <c:pt idx="40">
                  <c:v>7.89</c:v>
                </c:pt>
                <c:pt idx="41">
                  <c:v>3.41</c:v>
                </c:pt>
                <c:pt idx="42">
                  <c:v>3.39</c:v>
                </c:pt>
                <c:pt idx="43">
                  <c:v>7.85</c:v>
                </c:pt>
                <c:pt idx="44">
                  <c:v>6.13</c:v>
                </c:pt>
                <c:pt idx="45">
                  <c:v>3.52</c:v>
                </c:pt>
                <c:pt idx="46">
                  <c:v>7.42</c:v>
                </c:pt>
                <c:pt idx="47">
                  <c:v>4.4000000000000004</c:v>
                </c:pt>
                <c:pt idx="48">
                  <c:v>6.41</c:v>
                </c:pt>
                <c:pt idx="49">
                  <c:v>6.54</c:v>
                </c:pt>
                <c:pt idx="50">
                  <c:v>7.95</c:v>
                </c:pt>
                <c:pt idx="51">
                  <c:v>5.07</c:v>
                </c:pt>
                <c:pt idx="52">
                  <c:v>4.8600000000000003</c:v>
                </c:pt>
                <c:pt idx="53">
                  <c:v>5.22</c:v>
                </c:pt>
                <c:pt idx="54">
                  <c:v>6.18</c:v>
                </c:pt>
                <c:pt idx="55">
                  <c:v>8.43</c:v>
                </c:pt>
                <c:pt idx="56">
                  <c:v>4.71</c:v>
                </c:pt>
                <c:pt idx="57">
                  <c:v>9.98</c:v>
                </c:pt>
                <c:pt idx="58">
                  <c:v>7.98</c:v>
                </c:pt>
                <c:pt idx="59">
                  <c:v>6.69</c:v>
                </c:pt>
                <c:pt idx="60">
                  <c:v>4.97</c:v>
                </c:pt>
                <c:pt idx="61">
                  <c:v>4.96</c:v>
                </c:pt>
                <c:pt idx="62">
                  <c:v>5.41</c:v>
                </c:pt>
                <c:pt idx="63">
                  <c:v>8.35</c:v>
                </c:pt>
                <c:pt idx="64">
                  <c:v>6.07</c:v>
                </c:pt>
                <c:pt idx="65">
                  <c:v>5.34</c:v>
                </c:pt>
                <c:pt idx="66">
                  <c:v>3.91</c:v>
                </c:pt>
              </c:numCache>
            </c:numRef>
          </c:yVal>
          <c:smooth val="0"/>
          <c:extLst>
            <c:ext xmlns:c16="http://schemas.microsoft.com/office/drawing/2014/chart" uri="{C3380CC4-5D6E-409C-BE32-E72D297353CC}">
              <c16:uniqueId val="{00000000-F98C-4313-A49B-38CB4D239DC8}"/>
            </c:ext>
          </c:extLst>
        </c:ser>
        <c:ser>
          <c:idx val="1"/>
          <c:order val="1"/>
          <c:tx>
            <c:v>Youtube</c:v>
          </c:tx>
          <c:spPr>
            <a:ln w="25400" cap="rnd">
              <a:noFill/>
              <a:round/>
            </a:ln>
            <a:effectLst/>
          </c:spPr>
          <c:marker>
            <c:symbol val="circle"/>
            <c:size val="5"/>
            <c:spPr>
              <a:solidFill>
                <a:schemeClr val="accent2"/>
              </a:solidFill>
              <a:ln w="9525">
                <a:solidFill>
                  <a:schemeClr val="accent2"/>
                </a:solidFill>
              </a:ln>
              <a:effectLst/>
            </c:spPr>
          </c:marker>
          <c:xVal>
            <c:numRef>
              <c:f>'Engagement Summary Filtered'!$O$2:$O$67</c:f>
              <c:numCache>
                <c:formatCode>General</c:formatCode>
                <c:ptCount val="66"/>
                <c:pt idx="0">
                  <c:v>7810</c:v>
                </c:pt>
                <c:pt idx="1">
                  <c:v>22029</c:v>
                </c:pt>
                <c:pt idx="2">
                  <c:v>25040</c:v>
                </c:pt>
                <c:pt idx="3">
                  <c:v>22456</c:v>
                </c:pt>
                <c:pt idx="4">
                  <c:v>12277</c:v>
                </c:pt>
                <c:pt idx="5">
                  <c:v>15924</c:v>
                </c:pt>
                <c:pt idx="6">
                  <c:v>10495</c:v>
                </c:pt>
                <c:pt idx="7">
                  <c:v>24617</c:v>
                </c:pt>
                <c:pt idx="8">
                  <c:v>11421</c:v>
                </c:pt>
                <c:pt idx="9">
                  <c:v>5836</c:v>
                </c:pt>
                <c:pt idx="10">
                  <c:v>8274</c:v>
                </c:pt>
                <c:pt idx="11">
                  <c:v>18267</c:v>
                </c:pt>
                <c:pt idx="12">
                  <c:v>13051</c:v>
                </c:pt>
                <c:pt idx="13">
                  <c:v>24548</c:v>
                </c:pt>
                <c:pt idx="14">
                  <c:v>16875</c:v>
                </c:pt>
                <c:pt idx="15">
                  <c:v>21134</c:v>
                </c:pt>
                <c:pt idx="16">
                  <c:v>23963</c:v>
                </c:pt>
                <c:pt idx="17">
                  <c:v>24358</c:v>
                </c:pt>
                <c:pt idx="18">
                  <c:v>10881</c:v>
                </c:pt>
                <c:pt idx="19">
                  <c:v>14178</c:v>
                </c:pt>
                <c:pt idx="20">
                  <c:v>16921</c:v>
                </c:pt>
                <c:pt idx="21">
                  <c:v>24943</c:v>
                </c:pt>
                <c:pt idx="22">
                  <c:v>10858</c:v>
                </c:pt>
                <c:pt idx="23">
                  <c:v>17662</c:v>
                </c:pt>
                <c:pt idx="24">
                  <c:v>8910</c:v>
                </c:pt>
                <c:pt idx="25">
                  <c:v>6625</c:v>
                </c:pt>
                <c:pt idx="26">
                  <c:v>14496</c:v>
                </c:pt>
                <c:pt idx="27">
                  <c:v>18867</c:v>
                </c:pt>
                <c:pt idx="28">
                  <c:v>21079</c:v>
                </c:pt>
                <c:pt idx="29">
                  <c:v>13301</c:v>
                </c:pt>
                <c:pt idx="30">
                  <c:v>14273</c:v>
                </c:pt>
                <c:pt idx="31">
                  <c:v>13314</c:v>
                </c:pt>
                <c:pt idx="32">
                  <c:v>6027</c:v>
                </c:pt>
                <c:pt idx="33">
                  <c:v>11181</c:v>
                </c:pt>
                <c:pt idx="34">
                  <c:v>22244</c:v>
                </c:pt>
                <c:pt idx="35">
                  <c:v>25478</c:v>
                </c:pt>
                <c:pt idx="36">
                  <c:v>20572</c:v>
                </c:pt>
                <c:pt idx="37">
                  <c:v>6532</c:v>
                </c:pt>
                <c:pt idx="38">
                  <c:v>18654</c:v>
                </c:pt>
                <c:pt idx="39">
                  <c:v>22428</c:v>
                </c:pt>
                <c:pt idx="40">
                  <c:v>25542</c:v>
                </c:pt>
                <c:pt idx="41">
                  <c:v>8698</c:v>
                </c:pt>
                <c:pt idx="42">
                  <c:v>7975</c:v>
                </c:pt>
                <c:pt idx="43">
                  <c:v>18442</c:v>
                </c:pt>
                <c:pt idx="44">
                  <c:v>22191</c:v>
                </c:pt>
                <c:pt idx="45">
                  <c:v>27393</c:v>
                </c:pt>
                <c:pt idx="46">
                  <c:v>24827</c:v>
                </c:pt>
                <c:pt idx="47">
                  <c:v>26333</c:v>
                </c:pt>
                <c:pt idx="48">
                  <c:v>13763</c:v>
                </c:pt>
                <c:pt idx="49">
                  <c:v>19000</c:v>
                </c:pt>
                <c:pt idx="50">
                  <c:v>7859</c:v>
                </c:pt>
                <c:pt idx="51">
                  <c:v>12031</c:v>
                </c:pt>
                <c:pt idx="52">
                  <c:v>12562</c:v>
                </c:pt>
                <c:pt idx="53">
                  <c:v>14534</c:v>
                </c:pt>
                <c:pt idx="54">
                  <c:v>20109</c:v>
                </c:pt>
                <c:pt idx="55">
                  <c:v>10563</c:v>
                </c:pt>
                <c:pt idx="56">
                  <c:v>15915</c:v>
                </c:pt>
                <c:pt idx="57">
                  <c:v>7245</c:v>
                </c:pt>
                <c:pt idx="58">
                  <c:v>11453</c:v>
                </c:pt>
                <c:pt idx="59">
                  <c:v>27809</c:v>
                </c:pt>
                <c:pt idx="60">
                  <c:v>10681</c:v>
                </c:pt>
                <c:pt idx="61">
                  <c:v>18303</c:v>
                </c:pt>
                <c:pt idx="62">
                  <c:v>14475</c:v>
                </c:pt>
                <c:pt idx="63">
                  <c:v>15461</c:v>
                </c:pt>
                <c:pt idx="64">
                  <c:v>5281</c:v>
                </c:pt>
                <c:pt idx="65">
                  <c:v>19538</c:v>
                </c:pt>
              </c:numCache>
            </c:numRef>
          </c:xVal>
          <c:yVal>
            <c:numRef>
              <c:f>'Engagement Summary Filtered'!$N$2:$N$67</c:f>
              <c:numCache>
                <c:formatCode>0</c:formatCode>
                <c:ptCount val="66"/>
                <c:pt idx="0">
                  <c:v>7.72</c:v>
                </c:pt>
                <c:pt idx="1">
                  <c:v>9.9600000000000009</c:v>
                </c:pt>
                <c:pt idx="2">
                  <c:v>4.66</c:v>
                </c:pt>
                <c:pt idx="3">
                  <c:v>9.65</c:v>
                </c:pt>
                <c:pt idx="4">
                  <c:v>4.33</c:v>
                </c:pt>
                <c:pt idx="5">
                  <c:v>7.99</c:v>
                </c:pt>
                <c:pt idx="6">
                  <c:v>8.42</c:v>
                </c:pt>
                <c:pt idx="7">
                  <c:v>4.2</c:v>
                </c:pt>
                <c:pt idx="8">
                  <c:v>3.55</c:v>
                </c:pt>
                <c:pt idx="9">
                  <c:v>5.3</c:v>
                </c:pt>
                <c:pt idx="10">
                  <c:v>9.3800000000000008</c:v>
                </c:pt>
                <c:pt idx="11">
                  <c:v>6.05</c:v>
                </c:pt>
                <c:pt idx="12">
                  <c:v>7.17</c:v>
                </c:pt>
                <c:pt idx="13">
                  <c:v>7.66</c:v>
                </c:pt>
                <c:pt idx="14">
                  <c:v>7.83</c:v>
                </c:pt>
                <c:pt idx="15">
                  <c:v>3.36</c:v>
                </c:pt>
                <c:pt idx="16">
                  <c:v>8.06</c:v>
                </c:pt>
                <c:pt idx="17">
                  <c:v>8.8800000000000008</c:v>
                </c:pt>
                <c:pt idx="18">
                  <c:v>8.4</c:v>
                </c:pt>
                <c:pt idx="19">
                  <c:v>9.58</c:v>
                </c:pt>
                <c:pt idx="20">
                  <c:v>4.4800000000000004</c:v>
                </c:pt>
                <c:pt idx="21">
                  <c:v>4.08</c:v>
                </c:pt>
                <c:pt idx="22">
                  <c:v>8.7200000000000006</c:v>
                </c:pt>
                <c:pt idx="23">
                  <c:v>7.24</c:v>
                </c:pt>
                <c:pt idx="24">
                  <c:v>6.36</c:v>
                </c:pt>
                <c:pt idx="25">
                  <c:v>9.7100000000000009</c:v>
                </c:pt>
                <c:pt idx="26">
                  <c:v>7.97</c:v>
                </c:pt>
                <c:pt idx="27">
                  <c:v>5.0199999999999996</c:v>
                </c:pt>
                <c:pt idx="28">
                  <c:v>3.27</c:v>
                </c:pt>
                <c:pt idx="29">
                  <c:v>8.89</c:v>
                </c:pt>
                <c:pt idx="30">
                  <c:v>4.07</c:v>
                </c:pt>
                <c:pt idx="31">
                  <c:v>9.0500000000000007</c:v>
                </c:pt>
                <c:pt idx="32">
                  <c:v>6.26</c:v>
                </c:pt>
                <c:pt idx="33">
                  <c:v>6.03</c:v>
                </c:pt>
                <c:pt idx="34">
                  <c:v>3.35</c:v>
                </c:pt>
                <c:pt idx="35">
                  <c:v>4.8899999999999997</c:v>
                </c:pt>
                <c:pt idx="36">
                  <c:v>7.85</c:v>
                </c:pt>
                <c:pt idx="37">
                  <c:v>7.04</c:v>
                </c:pt>
                <c:pt idx="38">
                  <c:v>6.82</c:v>
                </c:pt>
                <c:pt idx="39">
                  <c:v>7.39</c:v>
                </c:pt>
                <c:pt idx="40">
                  <c:v>6.77</c:v>
                </c:pt>
                <c:pt idx="41">
                  <c:v>9.58</c:v>
                </c:pt>
                <c:pt idx="42">
                  <c:v>5.09</c:v>
                </c:pt>
                <c:pt idx="43">
                  <c:v>6.67</c:v>
                </c:pt>
                <c:pt idx="44">
                  <c:v>6.87</c:v>
                </c:pt>
                <c:pt idx="45">
                  <c:v>7.23</c:v>
                </c:pt>
                <c:pt idx="46">
                  <c:v>5.13</c:v>
                </c:pt>
                <c:pt idx="47">
                  <c:v>3.57</c:v>
                </c:pt>
                <c:pt idx="48">
                  <c:v>9.18</c:v>
                </c:pt>
                <c:pt idx="49">
                  <c:v>3.89</c:v>
                </c:pt>
                <c:pt idx="50">
                  <c:v>5.25</c:v>
                </c:pt>
                <c:pt idx="51">
                  <c:v>7.44</c:v>
                </c:pt>
                <c:pt idx="52">
                  <c:v>9.99</c:v>
                </c:pt>
                <c:pt idx="53">
                  <c:v>5.17</c:v>
                </c:pt>
                <c:pt idx="54">
                  <c:v>5.99</c:v>
                </c:pt>
                <c:pt idx="55">
                  <c:v>5.63</c:v>
                </c:pt>
                <c:pt idx="56">
                  <c:v>5.95</c:v>
                </c:pt>
                <c:pt idx="57">
                  <c:v>9.08</c:v>
                </c:pt>
                <c:pt idx="58">
                  <c:v>8.7100000000000009</c:v>
                </c:pt>
                <c:pt idx="59">
                  <c:v>4.9800000000000004</c:v>
                </c:pt>
                <c:pt idx="60">
                  <c:v>7.79</c:v>
                </c:pt>
                <c:pt idx="61">
                  <c:v>8.51</c:v>
                </c:pt>
                <c:pt idx="62">
                  <c:v>7.71</c:v>
                </c:pt>
                <c:pt idx="63">
                  <c:v>9.3699999999999992</c:v>
                </c:pt>
                <c:pt idx="64">
                  <c:v>3.08</c:v>
                </c:pt>
                <c:pt idx="65">
                  <c:v>4.18</c:v>
                </c:pt>
              </c:numCache>
            </c:numRef>
          </c:yVal>
          <c:smooth val="0"/>
          <c:extLst>
            <c:ext xmlns:c16="http://schemas.microsoft.com/office/drawing/2014/chart" uri="{C3380CC4-5D6E-409C-BE32-E72D297353CC}">
              <c16:uniqueId val="{00000001-F98C-4313-A49B-38CB4D239DC8}"/>
            </c:ext>
          </c:extLst>
        </c:ser>
        <c:ser>
          <c:idx val="2"/>
          <c:order val="2"/>
          <c:tx>
            <c:v>Twitter</c:v>
          </c:tx>
          <c:spPr>
            <a:ln w="25400" cap="rnd">
              <a:noFill/>
              <a:round/>
            </a:ln>
            <a:effectLst/>
          </c:spPr>
          <c:marker>
            <c:symbol val="circle"/>
            <c:size val="5"/>
            <c:spPr>
              <a:solidFill>
                <a:schemeClr val="accent3"/>
              </a:solidFill>
              <a:ln w="9525">
                <a:solidFill>
                  <a:schemeClr val="accent3"/>
                </a:solidFill>
              </a:ln>
              <a:effectLst/>
            </c:spPr>
          </c:marker>
          <c:xVal>
            <c:numRef>
              <c:f>'Engagement Summary Filtered'!$W$2:$W$68</c:f>
              <c:numCache>
                <c:formatCode>General</c:formatCode>
                <c:ptCount val="67"/>
                <c:pt idx="0">
                  <c:v>22788</c:v>
                </c:pt>
                <c:pt idx="1">
                  <c:v>26298</c:v>
                </c:pt>
                <c:pt idx="2">
                  <c:v>14477</c:v>
                </c:pt>
                <c:pt idx="3">
                  <c:v>12399</c:v>
                </c:pt>
                <c:pt idx="4">
                  <c:v>21107</c:v>
                </c:pt>
                <c:pt idx="5">
                  <c:v>14412</c:v>
                </c:pt>
                <c:pt idx="6">
                  <c:v>25742</c:v>
                </c:pt>
                <c:pt idx="7">
                  <c:v>15595</c:v>
                </c:pt>
                <c:pt idx="8">
                  <c:v>13644</c:v>
                </c:pt>
                <c:pt idx="9">
                  <c:v>23900</c:v>
                </c:pt>
                <c:pt idx="10">
                  <c:v>10311</c:v>
                </c:pt>
                <c:pt idx="11">
                  <c:v>27829</c:v>
                </c:pt>
                <c:pt idx="12">
                  <c:v>26644</c:v>
                </c:pt>
                <c:pt idx="13">
                  <c:v>16385</c:v>
                </c:pt>
                <c:pt idx="14">
                  <c:v>18071</c:v>
                </c:pt>
                <c:pt idx="15">
                  <c:v>20306</c:v>
                </c:pt>
                <c:pt idx="16">
                  <c:v>10253</c:v>
                </c:pt>
                <c:pt idx="17">
                  <c:v>12115</c:v>
                </c:pt>
                <c:pt idx="18">
                  <c:v>17729</c:v>
                </c:pt>
                <c:pt idx="19">
                  <c:v>9383</c:v>
                </c:pt>
                <c:pt idx="20">
                  <c:v>14215</c:v>
                </c:pt>
                <c:pt idx="21">
                  <c:v>25537</c:v>
                </c:pt>
                <c:pt idx="22">
                  <c:v>26273</c:v>
                </c:pt>
                <c:pt idx="23">
                  <c:v>9092</c:v>
                </c:pt>
                <c:pt idx="24">
                  <c:v>25347</c:v>
                </c:pt>
                <c:pt idx="25">
                  <c:v>8760</c:v>
                </c:pt>
                <c:pt idx="26">
                  <c:v>7299</c:v>
                </c:pt>
                <c:pt idx="27">
                  <c:v>15108</c:v>
                </c:pt>
                <c:pt idx="28">
                  <c:v>12840</c:v>
                </c:pt>
                <c:pt idx="29">
                  <c:v>5960</c:v>
                </c:pt>
                <c:pt idx="30">
                  <c:v>19949</c:v>
                </c:pt>
                <c:pt idx="31">
                  <c:v>11972</c:v>
                </c:pt>
                <c:pt idx="32">
                  <c:v>6868</c:v>
                </c:pt>
                <c:pt idx="33">
                  <c:v>5900</c:v>
                </c:pt>
                <c:pt idx="34">
                  <c:v>5291</c:v>
                </c:pt>
                <c:pt idx="35">
                  <c:v>24112</c:v>
                </c:pt>
                <c:pt idx="36">
                  <c:v>6120</c:v>
                </c:pt>
                <c:pt idx="37">
                  <c:v>22234</c:v>
                </c:pt>
                <c:pt idx="38">
                  <c:v>13883</c:v>
                </c:pt>
                <c:pt idx="39">
                  <c:v>6772</c:v>
                </c:pt>
                <c:pt idx="40">
                  <c:v>21900</c:v>
                </c:pt>
                <c:pt idx="41">
                  <c:v>20474</c:v>
                </c:pt>
                <c:pt idx="42">
                  <c:v>26618</c:v>
                </c:pt>
                <c:pt idx="43">
                  <c:v>13740</c:v>
                </c:pt>
                <c:pt idx="44">
                  <c:v>21771</c:v>
                </c:pt>
                <c:pt idx="45">
                  <c:v>23736</c:v>
                </c:pt>
                <c:pt idx="46">
                  <c:v>25259</c:v>
                </c:pt>
                <c:pt idx="47">
                  <c:v>11005</c:v>
                </c:pt>
                <c:pt idx="48">
                  <c:v>15655</c:v>
                </c:pt>
                <c:pt idx="49">
                  <c:v>12774</c:v>
                </c:pt>
                <c:pt idx="50">
                  <c:v>27782</c:v>
                </c:pt>
                <c:pt idx="51">
                  <c:v>20595</c:v>
                </c:pt>
                <c:pt idx="52">
                  <c:v>11826</c:v>
                </c:pt>
                <c:pt idx="53">
                  <c:v>12937</c:v>
                </c:pt>
                <c:pt idx="54">
                  <c:v>10615</c:v>
                </c:pt>
                <c:pt idx="55">
                  <c:v>26730</c:v>
                </c:pt>
                <c:pt idx="56">
                  <c:v>14479</c:v>
                </c:pt>
                <c:pt idx="57">
                  <c:v>12170</c:v>
                </c:pt>
                <c:pt idx="58">
                  <c:v>16377</c:v>
                </c:pt>
                <c:pt idx="59">
                  <c:v>11911</c:v>
                </c:pt>
                <c:pt idx="60">
                  <c:v>27126</c:v>
                </c:pt>
                <c:pt idx="61">
                  <c:v>25058</c:v>
                </c:pt>
                <c:pt idx="62">
                  <c:v>17460</c:v>
                </c:pt>
                <c:pt idx="63">
                  <c:v>17103</c:v>
                </c:pt>
                <c:pt idx="64">
                  <c:v>11625</c:v>
                </c:pt>
                <c:pt idx="65">
                  <c:v>13140</c:v>
                </c:pt>
                <c:pt idx="66">
                  <c:v>11418</c:v>
                </c:pt>
              </c:numCache>
            </c:numRef>
          </c:xVal>
          <c:yVal>
            <c:numRef>
              <c:f>'Engagement Summary Filtered'!$V$2:$V$68</c:f>
              <c:numCache>
                <c:formatCode>0</c:formatCode>
                <c:ptCount val="67"/>
                <c:pt idx="0">
                  <c:v>8.0500000000000007</c:v>
                </c:pt>
                <c:pt idx="1">
                  <c:v>9.02</c:v>
                </c:pt>
                <c:pt idx="2">
                  <c:v>8.3000000000000007</c:v>
                </c:pt>
                <c:pt idx="3">
                  <c:v>7.11</c:v>
                </c:pt>
                <c:pt idx="4">
                  <c:v>4.5199999999999996</c:v>
                </c:pt>
                <c:pt idx="5">
                  <c:v>8.5500000000000007</c:v>
                </c:pt>
                <c:pt idx="6">
                  <c:v>8.5299999999999994</c:v>
                </c:pt>
                <c:pt idx="7">
                  <c:v>5.65</c:v>
                </c:pt>
                <c:pt idx="8">
                  <c:v>5.82</c:v>
                </c:pt>
                <c:pt idx="9">
                  <c:v>8.17</c:v>
                </c:pt>
                <c:pt idx="10">
                  <c:v>7.49</c:v>
                </c:pt>
                <c:pt idx="11">
                  <c:v>5.41</c:v>
                </c:pt>
                <c:pt idx="12">
                  <c:v>5.87</c:v>
                </c:pt>
                <c:pt idx="13">
                  <c:v>7.51</c:v>
                </c:pt>
                <c:pt idx="14">
                  <c:v>3.4</c:v>
                </c:pt>
                <c:pt idx="15">
                  <c:v>9.52</c:v>
                </c:pt>
                <c:pt idx="16">
                  <c:v>5.57</c:v>
                </c:pt>
                <c:pt idx="17">
                  <c:v>9.58</c:v>
                </c:pt>
                <c:pt idx="18">
                  <c:v>8.4499999999999993</c:v>
                </c:pt>
                <c:pt idx="19">
                  <c:v>8.14</c:v>
                </c:pt>
                <c:pt idx="20">
                  <c:v>8.19</c:v>
                </c:pt>
                <c:pt idx="21">
                  <c:v>5.42</c:v>
                </c:pt>
                <c:pt idx="22">
                  <c:v>9.91</c:v>
                </c:pt>
                <c:pt idx="23">
                  <c:v>7.56</c:v>
                </c:pt>
                <c:pt idx="24">
                  <c:v>6.62</c:v>
                </c:pt>
                <c:pt idx="25">
                  <c:v>8.83</c:v>
                </c:pt>
                <c:pt idx="26">
                  <c:v>5.51</c:v>
                </c:pt>
                <c:pt idx="27">
                  <c:v>6.44</c:v>
                </c:pt>
                <c:pt idx="28">
                  <c:v>9.17</c:v>
                </c:pt>
                <c:pt idx="29">
                  <c:v>6.03</c:v>
                </c:pt>
                <c:pt idx="30">
                  <c:v>4.8</c:v>
                </c:pt>
                <c:pt idx="31">
                  <c:v>7.79</c:v>
                </c:pt>
                <c:pt idx="32">
                  <c:v>8.76</c:v>
                </c:pt>
                <c:pt idx="33">
                  <c:v>9.15</c:v>
                </c:pt>
                <c:pt idx="34">
                  <c:v>3.7</c:v>
                </c:pt>
                <c:pt idx="35">
                  <c:v>3.13</c:v>
                </c:pt>
                <c:pt idx="36">
                  <c:v>8.0299999999999994</c:v>
                </c:pt>
                <c:pt idx="37">
                  <c:v>7.16</c:v>
                </c:pt>
                <c:pt idx="38">
                  <c:v>4.12</c:v>
                </c:pt>
                <c:pt idx="39">
                  <c:v>7.71</c:v>
                </c:pt>
                <c:pt idx="40">
                  <c:v>6.39</c:v>
                </c:pt>
                <c:pt idx="41">
                  <c:v>4.1100000000000003</c:v>
                </c:pt>
                <c:pt idx="42">
                  <c:v>9.58</c:v>
                </c:pt>
                <c:pt idx="43">
                  <c:v>9.7100000000000009</c:v>
                </c:pt>
                <c:pt idx="44">
                  <c:v>7.34</c:v>
                </c:pt>
                <c:pt idx="45">
                  <c:v>6.96</c:v>
                </c:pt>
                <c:pt idx="46">
                  <c:v>7.73</c:v>
                </c:pt>
                <c:pt idx="47">
                  <c:v>3.49</c:v>
                </c:pt>
                <c:pt idx="48">
                  <c:v>6.04</c:v>
                </c:pt>
                <c:pt idx="49">
                  <c:v>8.66</c:v>
                </c:pt>
                <c:pt idx="50">
                  <c:v>6.66</c:v>
                </c:pt>
                <c:pt idx="51">
                  <c:v>7.62</c:v>
                </c:pt>
                <c:pt idx="52">
                  <c:v>6.93</c:v>
                </c:pt>
                <c:pt idx="53">
                  <c:v>5.17</c:v>
                </c:pt>
                <c:pt idx="54">
                  <c:v>5.3</c:v>
                </c:pt>
                <c:pt idx="55">
                  <c:v>7.55</c:v>
                </c:pt>
                <c:pt idx="56">
                  <c:v>5.28</c:v>
                </c:pt>
                <c:pt idx="57">
                  <c:v>9.93</c:v>
                </c:pt>
                <c:pt idx="58">
                  <c:v>9.6199999999999992</c:v>
                </c:pt>
                <c:pt idx="59">
                  <c:v>4.25</c:v>
                </c:pt>
                <c:pt idx="60">
                  <c:v>3.71</c:v>
                </c:pt>
                <c:pt idx="61">
                  <c:v>8.58</c:v>
                </c:pt>
                <c:pt idx="62">
                  <c:v>8.7200000000000006</c:v>
                </c:pt>
                <c:pt idx="63">
                  <c:v>4.03</c:v>
                </c:pt>
                <c:pt idx="64">
                  <c:v>6.52</c:v>
                </c:pt>
                <c:pt idx="65">
                  <c:v>3.65</c:v>
                </c:pt>
                <c:pt idx="66">
                  <c:v>5.12</c:v>
                </c:pt>
              </c:numCache>
            </c:numRef>
          </c:yVal>
          <c:smooth val="0"/>
          <c:extLst>
            <c:ext xmlns:c16="http://schemas.microsoft.com/office/drawing/2014/chart" uri="{C3380CC4-5D6E-409C-BE32-E72D297353CC}">
              <c16:uniqueId val="{00000002-F98C-4313-A49B-38CB4D239DC8}"/>
            </c:ext>
          </c:extLst>
        </c:ser>
        <c:dLbls>
          <c:showLegendKey val="0"/>
          <c:showVal val="0"/>
          <c:showCatName val="0"/>
          <c:showSerName val="0"/>
          <c:showPercent val="0"/>
          <c:showBubbleSize val="0"/>
        </c:dLbls>
        <c:axId val="1892485087"/>
        <c:axId val="1892481247"/>
      </c:scatterChart>
      <c:valAx>
        <c:axId val="18924850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Ad Spend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481247"/>
        <c:crosses val="autoZero"/>
        <c:crossBetween val="midCat"/>
      </c:valAx>
      <c:valAx>
        <c:axId val="18924812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Engagement</a:t>
                </a:r>
                <a:r>
                  <a:rPr lang="en-IN" baseline="0"/>
                  <a:t> Rate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48508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35000">
          <a:schemeClr val="accent4">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[EXCEL- COURSE 2 PROJECT.xlsx]Task 4!PivotTable19</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a:t>
            </a:r>
            <a:r>
              <a:rPr lang="en-US" baseline="0"/>
              <a:t> Engagement Rate per Content-type per Platform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4'!$C$17</c:f>
              <c:strCache>
                <c:ptCount val="1"/>
                <c:pt idx="0">
                  <c:v>Total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'Task 4'!$B$18:$B$26</c:f>
              <c:multiLvlStrCache>
                <c:ptCount val="6"/>
                <c:lvl>
                  <c:pt idx="0">
                    <c:v>Story</c:v>
                  </c:pt>
                  <c:pt idx="1">
                    <c:v>Text</c:v>
                  </c:pt>
                  <c:pt idx="2">
                    <c:v>Story</c:v>
                  </c:pt>
                  <c:pt idx="3">
                    <c:v>Text</c:v>
                  </c:pt>
                  <c:pt idx="4">
                    <c:v>Reel</c:v>
                  </c:pt>
                  <c:pt idx="5">
                    <c:v>Text</c:v>
                  </c:pt>
                </c:lvl>
                <c:lvl>
                  <c:pt idx="0">
                    <c:v>Instagram</c:v>
                  </c:pt>
                  <c:pt idx="2">
                    <c:v>Twitter</c:v>
                  </c:pt>
                  <c:pt idx="4">
                    <c:v>YouTube</c:v>
                  </c:pt>
                </c:lvl>
              </c:multiLvlStrCache>
            </c:multiLvlStrRef>
          </c:cat>
          <c:val>
            <c:numRef>
              <c:f>'Task 4'!$C$18:$C$26</c:f>
              <c:numCache>
                <c:formatCode>0.00%</c:formatCode>
                <c:ptCount val="6"/>
                <c:pt idx="0">
                  <c:v>9.5509123528654066E-2</c:v>
                </c:pt>
                <c:pt idx="1">
                  <c:v>8.8783320500261664E-2</c:v>
                </c:pt>
                <c:pt idx="2">
                  <c:v>9.6350204330797523E-2</c:v>
                </c:pt>
                <c:pt idx="3">
                  <c:v>9.5584491232904453E-2</c:v>
                </c:pt>
                <c:pt idx="4">
                  <c:v>9.010688153503349E-2</c:v>
                </c:pt>
                <c:pt idx="5">
                  <c:v>8.6403291293675771E-2</c:v>
                </c:pt>
              </c:numCache>
            </c:numRef>
          </c:val>
          <c:extLst>
            <c:ext xmlns:c16="http://schemas.microsoft.com/office/drawing/2014/chart" uri="{C3380CC4-5D6E-409C-BE32-E72D297353CC}">
              <c16:uniqueId val="{00000000-F8D0-4D39-B860-DF6592708B04}"/>
            </c:ext>
          </c:extLst>
        </c:ser>
        <c:dLbls>
          <c:showLegendKey val="0"/>
          <c:showVal val="0"/>
          <c:showCatName val="0"/>
          <c:showSerName val="0"/>
          <c:showPercent val="0"/>
          <c:showBubbleSize val="0"/>
        </c:dLbls>
        <c:gapWidth val="100"/>
        <c:overlap val="-24"/>
        <c:axId val="1951742224"/>
        <c:axId val="1951745104"/>
      </c:barChart>
      <c:catAx>
        <c:axId val="195174222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745104"/>
        <c:crosses val="autoZero"/>
        <c:auto val="1"/>
        <c:lblAlgn val="ctr"/>
        <c:lblOffset val="100"/>
        <c:noMultiLvlLbl val="0"/>
      </c:catAx>
      <c:valAx>
        <c:axId val="19517451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74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Follower Growth</a:t>
            </a:r>
            <a:r>
              <a:rPr lang="en-US" sz="1600" b="1" baseline="0"/>
              <a:t> Per Campaign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'Task 5'!$N$24</c:f>
              <c:strCache>
                <c:ptCount val="1"/>
                <c:pt idx="0">
                  <c:v>Follower Growth </c:v>
                </c:pt>
              </c:strCache>
            </c:strRef>
          </c:tx>
          <c:spPr>
            <a:solidFill>
              <a:schemeClr val="accent6">
                <a:lumMod val="60000"/>
                <a:lumOff val="40000"/>
              </a:schemeClr>
            </a:solidFill>
            <a:ln>
              <a:noFill/>
            </a:ln>
            <a:effectLst/>
          </c:spPr>
          <c:invertIfNegative val="0"/>
          <c:cat>
            <c:strRef>
              <c:f>'Task 5'!$K$25:$K$28</c:f>
              <c:strCache>
                <c:ptCount val="4"/>
                <c:pt idx="0">
                  <c:v>SummerBeats</c:v>
                </c:pt>
                <c:pt idx="1">
                  <c:v>Wrapped2024</c:v>
                </c:pt>
                <c:pt idx="2">
                  <c:v>ChillVibes</c:v>
                </c:pt>
                <c:pt idx="3">
                  <c:v>IndieaWave</c:v>
                </c:pt>
              </c:strCache>
            </c:strRef>
          </c:cat>
          <c:val>
            <c:numRef>
              <c:f>'Task 5'!$N$25:$N$28</c:f>
              <c:numCache>
                <c:formatCode>0</c:formatCode>
                <c:ptCount val="4"/>
                <c:pt idx="0">
                  <c:v>6819</c:v>
                </c:pt>
                <c:pt idx="1">
                  <c:v>7845</c:v>
                </c:pt>
                <c:pt idx="2">
                  <c:v>5277</c:v>
                </c:pt>
                <c:pt idx="3" formatCode="General">
                  <c:v>2953</c:v>
                </c:pt>
              </c:numCache>
            </c:numRef>
          </c:val>
          <c:extLst>
            <c:ext xmlns:c16="http://schemas.microsoft.com/office/drawing/2014/chart" uri="{C3380CC4-5D6E-409C-BE32-E72D297353CC}">
              <c16:uniqueId val="{00000000-3B69-4019-A72E-0FB979BDFBDD}"/>
            </c:ext>
          </c:extLst>
        </c:ser>
        <c:dLbls>
          <c:showLegendKey val="0"/>
          <c:showVal val="0"/>
          <c:showCatName val="0"/>
          <c:showSerName val="0"/>
          <c:showPercent val="0"/>
          <c:showBubbleSize val="0"/>
        </c:dLbls>
        <c:gapWidth val="33"/>
        <c:overlap val="100"/>
        <c:axId val="674294816"/>
        <c:axId val="674293856"/>
      </c:barChart>
      <c:catAx>
        <c:axId val="674294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Campaign Name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293856"/>
        <c:crosses val="autoZero"/>
        <c:auto val="1"/>
        <c:lblAlgn val="ctr"/>
        <c:lblOffset val="100"/>
        <c:noMultiLvlLbl val="0"/>
      </c:catAx>
      <c:valAx>
        <c:axId val="674293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Follower Growth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2948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sz="1400" b="1"/>
              <a:t>Engagement</a:t>
            </a:r>
            <a:r>
              <a:rPr lang="en-IN" sz="1400" b="1" baseline="0"/>
              <a:t> Uplift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'Task 5'!$Q$4</c:f>
              <c:strCache>
                <c:ptCount val="1"/>
                <c:pt idx="0">
                  <c:v>Engagement Before (1 month)</c:v>
                </c:pt>
              </c:strCache>
            </c:strRef>
          </c:tx>
          <c:spPr>
            <a:solidFill>
              <a:schemeClr val="accent1"/>
            </a:solidFill>
            <a:ln>
              <a:noFill/>
            </a:ln>
            <a:effectLst/>
          </c:spPr>
          <c:invertIfNegative val="0"/>
          <c:cat>
            <c:strRef>
              <c:f>'Task 5'!$K$5:$K$8</c:f>
              <c:strCache>
                <c:ptCount val="4"/>
                <c:pt idx="0">
                  <c:v>SummerBeats</c:v>
                </c:pt>
                <c:pt idx="1">
                  <c:v>Wrapped2024</c:v>
                </c:pt>
                <c:pt idx="2">
                  <c:v>ChillVibes</c:v>
                </c:pt>
                <c:pt idx="3">
                  <c:v>IndieWave</c:v>
                </c:pt>
              </c:strCache>
            </c:strRef>
          </c:cat>
          <c:val>
            <c:numRef>
              <c:f>'Task 5'!$Q$5:$Q$8</c:f>
              <c:numCache>
                <c:formatCode>0</c:formatCode>
                <c:ptCount val="4"/>
                <c:pt idx="0">
                  <c:v>12284</c:v>
                </c:pt>
                <c:pt idx="1">
                  <c:v>2424</c:v>
                </c:pt>
                <c:pt idx="2">
                  <c:v>54796</c:v>
                </c:pt>
                <c:pt idx="3">
                  <c:v>2537</c:v>
                </c:pt>
              </c:numCache>
            </c:numRef>
          </c:val>
          <c:extLst>
            <c:ext xmlns:c16="http://schemas.microsoft.com/office/drawing/2014/chart" uri="{C3380CC4-5D6E-409C-BE32-E72D297353CC}">
              <c16:uniqueId val="{00000000-AC62-4596-98BD-4B1C153B94D8}"/>
            </c:ext>
          </c:extLst>
        </c:ser>
        <c:ser>
          <c:idx val="1"/>
          <c:order val="1"/>
          <c:tx>
            <c:strRef>
              <c:f>'Task 5'!$R$4</c:f>
              <c:strCache>
                <c:ptCount val="1"/>
                <c:pt idx="0">
                  <c:v>Engagement During (1 Month)</c:v>
                </c:pt>
              </c:strCache>
            </c:strRef>
          </c:tx>
          <c:spPr>
            <a:solidFill>
              <a:schemeClr val="accent2"/>
            </a:solidFill>
            <a:ln>
              <a:noFill/>
            </a:ln>
            <a:effectLst/>
          </c:spPr>
          <c:invertIfNegative val="0"/>
          <c:cat>
            <c:strRef>
              <c:f>'Task 5'!$K$5:$K$8</c:f>
              <c:strCache>
                <c:ptCount val="4"/>
                <c:pt idx="0">
                  <c:v>SummerBeats</c:v>
                </c:pt>
                <c:pt idx="1">
                  <c:v>Wrapped2024</c:v>
                </c:pt>
                <c:pt idx="2">
                  <c:v>ChillVibes</c:v>
                </c:pt>
                <c:pt idx="3">
                  <c:v>IndieWave</c:v>
                </c:pt>
              </c:strCache>
            </c:strRef>
          </c:cat>
          <c:val>
            <c:numRef>
              <c:f>'Task 5'!$R$5:$R$8</c:f>
              <c:numCache>
                <c:formatCode>0</c:formatCode>
                <c:ptCount val="4"/>
                <c:pt idx="0">
                  <c:v>7338</c:v>
                </c:pt>
                <c:pt idx="1">
                  <c:v>9546</c:v>
                </c:pt>
                <c:pt idx="2">
                  <c:v>40373</c:v>
                </c:pt>
                <c:pt idx="3">
                  <c:v>27073</c:v>
                </c:pt>
              </c:numCache>
            </c:numRef>
          </c:val>
          <c:extLst>
            <c:ext xmlns:c16="http://schemas.microsoft.com/office/drawing/2014/chart" uri="{C3380CC4-5D6E-409C-BE32-E72D297353CC}">
              <c16:uniqueId val="{00000001-AC62-4596-98BD-4B1C153B94D8}"/>
            </c:ext>
          </c:extLst>
        </c:ser>
        <c:dLbls>
          <c:showLegendKey val="0"/>
          <c:showVal val="0"/>
          <c:showCatName val="0"/>
          <c:showSerName val="0"/>
          <c:showPercent val="0"/>
          <c:showBubbleSize val="0"/>
        </c:dLbls>
        <c:gapWidth val="219"/>
        <c:overlap val="-27"/>
        <c:axId val="376781184"/>
        <c:axId val="376790304"/>
      </c:barChart>
      <c:catAx>
        <c:axId val="37678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790304"/>
        <c:crosses val="autoZero"/>
        <c:auto val="1"/>
        <c:lblAlgn val="ctr"/>
        <c:lblOffset val="100"/>
        <c:noMultiLvlLbl val="0"/>
      </c:catAx>
      <c:valAx>
        <c:axId val="3767903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781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75000">
          <a:schemeClr val="accent6">
            <a:lumMod val="60000"/>
            <a:lumOff val="40000"/>
          </a:schemeClr>
        </a:gs>
        <a:gs pos="100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ROI per Campaign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'Task 5'!$R$24</c:f>
              <c:strCache>
                <c:ptCount val="1"/>
                <c:pt idx="0">
                  <c:v>ROI</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4DE-401E-B30C-DC7B9DB473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4DE-401E-B30C-DC7B9DB473B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4DE-401E-B30C-DC7B9DB473B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4DE-401E-B30C-DC7B9DB473B6}"/>
              </c:ext>
            </c:extLst>
          </c:dPt>
          <c:cat>
            <c:strRef>
              <c:f>'Task 5'!$P$25:$P$28</c:f>
              <c:strCache>
                <c:ptCount val="4"/>
                <c:pt idx="0">
                  <c:v>SummerBeats</c:v>
                </c:pt>
                <c:pt idx="1">
                  <c:v>Wrapped2024</c:v>
                </c:pt>
                <c:pt idx="2">
                  <c:v>ChillVibes</c:v>
                </c:pt>
                <c:pt idx="3">
                  <c:v>IndieaWave</c:v>
                </c:pt>
              </c:strCache>
            </c:strRef>
          </c:cat>
          <c:val>
            <c:numRef>
              <c:f>'Task 5'!$R$25:$R$28</c:f>
              <c:numCache>
                <c:formatCode>0.00</c:formatCode>
                <c:ptCount val="4"/>
                <c:pt idx="0">
                  <c:v>5.1778519464574263E-2</c:v>
                </c:pt>
                <c:pt idx="1">
                  <c:v>6.6675048193780909E-2</c:v>
                </c:pt>
                <c:pt idx="2">
                  <c:v>0.40945001673377079</c:v>
                </c:pt>
                <c:pt idx="3">
                  <c:v>0.49505366906211712</c:v>
                </c:pt>
              </c:numCache>
            </c:numRef>
          </c:val>
          <c:extLst>
            <c:ext xmlns:c16="http://schemas.microsoft.com/office/drawing/2014/chart" uri="{C3380CC4-5D6E-409C-BE32-E72D297353CC}">
              <c16:uniqueId val="{00000000-B0F9-49F5-B061-4AC0E529316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COURSE 2 PROJECT.xlsx]Task 6!PivotTable1</c:name>
    <c:fmtId val="0"/>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Net Follower Gain per Week (6.1)</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'Task 6'!$B$3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'Task 6'!$A$4:$A$70</c:f>
              <c:strCache>
                <c:ptCount val="67"/>
                <c:pt idx="0">
                  <c:v>03-06-2024 - 09-06-2024</c:v>
                </c:pt>
                <c:pt idx="1">
                  <c:v>10-06-2024 - 16-06-2024</c:v>
                </c:pt>
                <c:pt idx="2">
                  <c:v>17-06-2024 - 23-06-2024</c:v>
                </c:pt>
                <c:pt idx="3">
                  <c:v>24-06-2024 - 30-06-2024</c:v>
                </c:pt>
                <c:pt idx="4">
                  <c:v>01-07-2024 - 07-07-2024</c:v>
                </c:pt>
                <c:pt idx="5">
                  <c:v>08-07-2024 - 14-07-2024</c:v>
                </c:pt>
                <c:pt idx="6">
                  <c:v>15-07-2024 - 21-07-2024</c:v>
                </c:pt>
                <c:pt idx="7">
                  <c:v>22-07-2024 - 28-07-2024</c:v>
                </c:pt>
                <c:pt idx="8">
                  <c:v>29-07-2024 - 04-08-2024</c:v>
                </c:pt>
                <c:pt idx="9">
                  <c:v>05-08-2024 - 11-08-2024</c:v>
                </c:pt>
                <c:pt idx="10">
                  <c:v>12-08-2024 - 18-08-2024</c:v>
                </c:pt>
                <c:pt idx="11">
                  <c:v>19-08-2024 - 25-08-2024</c:v>
                </c:pt>
                <c:pt idx="12">
                  <c:v>26-08-2024 - 01-09-2024</c:v>
                </c:pt>
                <c:pt idx="13">
                  <c:v>02-09-2024 - 08-09-2024</c:v>
                </c:pt>
                <c:pt idx="14">
                  <c:v>09-09-2024 - 15-09-2024</c:v>
                </c:pt>
                <c:pt idx="15">
                  <c:v>16-09-2024 - 22-09-2024</c:v>
                </c:pt>
                <c:pt idx="16">
                  <c:v>23-09-2024 - 29-09-2024</c:v>
                </c:pt>
                <c:pt idx="17">
                  <c:v>30-09-2024 - 06-10-2024</c:v>
                </c:pt>
                <c:pt idx="18">
                  <c:v>07-10-2024 - 13-10-2024</c:v>
                </c:pt>
                <c:pt idx="19">
                  <c:v>14-10-2024 - 20-10-2024</c:v>
                </c:pt>
                <c:pt idx="20">
                  <c:v>21-10-2024 - 27-10-2024</c:v>
                </c:pt>
                <c:pt idx="21">
                  <c:v>28-10-2024 - 03-11-2024</c:v>
                </c:pt>
                <c:pt idx="22">
                  <c:v>04-11-2024 - 10-11-2024</c:v>
                </c:pt>
                <c:pt idx="23">
                  <c:v>11-11-2024 - 17-11-2024</c:v>
                </c:pt>
                <c:pt idx="24">
                  <c:v>18-11-2024 - 24-11-2024</c:v>
                </c:pt>
                <c:pt idx="25">
                  <c:v>25-11-2024 - 01-12-2024</c:v>
                </c:pt>
                <c:pt idx="26">
                  <c:v>02-12-2024 - 08-12-2024</c:v>
                </c:pt>
                <c:pt idx="27">
                  <c:v>09-12-2024 - 15-12-2024</c:v>
                </c:pt>
                <c:pt idx="28">
                  <c:v>16-12-2024 - 22-12-2024</c:v>
                </c:pt>
                <c:pt idx="29">
                  <c:v>23-12-2024 - 29-12-2024</c:v>
                </c:pt>
                <c:pt idx="30">
                  <c:v>30-12-2024 - 05-01-2025</c:v>
                </c:pt>
                <c:pt idx="31">
                  <c:v>06-01-2025 - 12-01-2025</c:v>
                </c:pt>
                <c:pt idx="32">
                  <c:v>13-01-2025 - 19-01-2025</c:v>
                </c:pt>
                <c:pt idx="33">
                  <c:v>20-01-2025 - 26-01-2025</c:v>
                </c:pt>
                <c:pt idx="34">
                  <c:v>27-01-2025 - 02-02-2025</c:v>
                </c:pt>
                <c:pt idx="35">
                  <c:v>03-02-2025 - 09-02-2025</c:v>
                </c:pt>
                <c:pt idx="36">
                  <c:v>10-02-2025 - 16-02-2025</c:v>
                </c:pt>
                <c:pt idx="37">
                  <c:v>17-02-2025 - 23-02-2025</c:v>
                </c:pt>
                <c:pt idx="38">
                  <c:v>24-02-2025 - 02-03-2025</c:v>
                </c:pt>
                <c:pt idx="39">
                  <c:v>03-03-2025 - 09-03-2025</c:v>
                </c:pt>
                <c:pt idx="40">
                  <c:v>10-03-2025 - 16-03-2025</c:v>
                </c:pt>
                <c:pt idx="41">
                  <c:v>17-03-2025 - 23-03-2025</c:v>
                </c:pt>
                <c:pt idx="42">
                  <c:v>24-03-2025 - 30-03-2025</c:v>
                </c:pt>
                <c:pt idx="43">
                  <c:v>31-03-2025 - 06-04-2025</c:v>
                </c:pt>
                <c:pt idx="44">
                  <c:v>07-04-2025 - 13-04-2025</c:v>
                </c:pt>
                <c:pt idx="45">
                  <c:v>14-04-2025 - 20-04-2025</c:v>
                </c:pt>
                <c:pt idx="46">
                  <c:v>21-04-2025 - 27-04-2025</c:v>
                </c:pt>
                <c:pt idx="47">
                  <c:v>28-04-2025 - 04-05-2025</c:v>
                </c:pt>
                <c:pt idx="48">
                  <c:v>05-05-2025 - 11-05-2025</c:v>
                </c:pt>
                <c:pt idx="49">
                  <c:v>12-05-2025 - 18-05-2025</c:v>
                </c:pt>
                <c:pt idx="50">
                  <c:v>19-05-2025 - 25-05-2025</c:v>
                </c:pt>
                <c:pt idx="51">
                  <c:v>26-05-2025 - 01-06-2025</c:v>
                </c:pt>
                <c:pt idx="52">
                  <c:v>02-06-2025 - 08-06-2025</c:v>
                </c:pt>
                <c:pt idx="53">
                  <c:v>09-06-2025 - 15-06-2025</c:v>
                </c:pt>
                <c:pt idx="54">
                  <c:v>16-06-2025 - 22-06-2025</c:v>
                </c:pt>
                <c:pt idx="55">
                  <c:v>23-06-2025 - 29-06-2025</c:v>
                </c:pt>
                <c:pt idx="56">
                  <c:v>30-06-2025 - 06-07-2025</c:v>
                </c:pt>
                <c:pt idx="57">
                  <c:v>07-07-2025 - 13-07-2025</c:v>
                </c:pt>
                <c:pt idx="58">
                  <c:v>14-07-2025 - 20-07-2025</c:v>
                </c:pt>
                <c:pt idx="59">
                  <c:v>21-07-2025 - 27-07-2025</c:v>
                </c:pt>
                <c:pt idx="60">
                  <c:v>28-07-2025 - 03-08-2025</c:v>
                </c:pt>
                <c:pt idx="61">
                  <c:v>04-08-2025 - 10-08-2025</c:v>
                </c:pt>
                <c:pt idx="62">
                  <c:v>11-08-2025 - 17-08-2025</c:v>
                </c:pt>
                <c:pt idx="63">
                  <c:v>18-08-2025 - 24-08-2025</c:v>
                </c:pt>
                <c:pt idx="64">
                  <c:v>25-08-2025 - 31-08-2025</c:v>
                </c:pt>
                <c:pt idx="65">
                  <c:v>01-09-2025 - 07-09-2025</c:v>
                </c:pt>
                <c:pt idx="66">
                  <c:v>08-09-2025 - 09-09-2025</c:v>
                </c:pt>
              </c:strCache>
            </c:strRef>
          </c:cat>
          <c:val>
            <c:numRef>
              <c:f>'Task 6'!$B$4:$B$70</c:f>
              <c:numCache>
                <c:formatCode>0</c:formatCode>
                <c:ptCount val="67"/>
                <c:pt idx="0">
                  <c:v>3419</c:v>
                </c:pt>
                <c:pt idx="1">
                  <c:v>2777</c:v>
                </c:pt>
                <c:pt idx="2">
                  <c:v>3175</c:v>
                </c:pt>
                <c:pt idx="3">
                  <c:v>2433</c:v>
                </c:pt>
                <c:pt idx="4">
                  <c:v>2426</c:v>
                </c:pt>
                <c:pt idx="5">
                  <c:v>3155</c:v>
                </c:pt>
                <c:pt idx="6">
                  <c:v>2369</c:v>
                </c:pt>
                <c:pt idx="7">
                  <c:v>2281</c:v>
                </c:pt>
                <c:pt idx="8">
                  <c:v>2132</c:v>
                </c:pt>
                <c:pt idx="9">
                  <c:v>2693</c:v>
                </c:pt>
                <c:pt idx="10">
                  <c:v>3072</c:v>
                </c:pt>
                <c:pt idx="11">
                  <c:v>2300</c:v>
                </c:pt>
                <c:pt idx="12">
                  <c:v>2450</c:v>
                </c:pt>
                <c:pt idx="13">
                  <c:v>2502</c:v>
                </c:pt>
                <c:pt idx="14">
                  <c:v>2630</c:v>
                </c:pt>
                <c:pt idx="15">
                  <c:v>2162</c:v>
                </c:pt>
                <c:pt idx="16">
                  <c:v>2785</c:v>
                </c:pt>
                <c:pt idx="17">
                  <c:v>3151</c:v>
                </c:pt>
                <c:pt idx="18">
                  <c:v>2338</c:v>
                </c:pt>
                <c:pt idx="19">
                  <c:v>2670</c:v>
                </c:pt>
                <c:pt idx="20">
                  <c:v>2792</c:v>
                </c:pt>
                <c:pt idx="21">
                  <c:v>2181</c:v>
                </c:pt>
                <c:pt idx="22">
                  <c:v>3576</c:v>
                </c:pt>
                <c:pt idx="23">
                  <c:v>2794</c:v>
                </c:pt>
                <c:pt idx="24">
                  <c:v>1935</c:v>
                </c:pt>
                <c:pt idx="25">
                  <c:v>2287</c:v>
                </c:pt>
                <c:pt idx="26">
                  <c:v>2383</c:v>
                </c:pt>
                <c:pt idx="27">
                  <c:v>1398</c:v>
                </c:pt>
                <c:pt idx="28">
                  <c:v>2693</c:v>
                </c:pt>
                <c:pt idx="29">
                  <c:v>2550</c:v>
                </c:pt>
                <c:pt idx="30">
                  <c:v>2337</c:v>
                </c:pt>
                <c:pt idx="31">
                  <c:v>2451</c:v>
                </c:pt>
                <c:pt idx="32">
                  <c:v>2341</c:v>
                </c:pt>
                <c:pt idx="33">
                  <c:v>1832</c:v>
                </c:pt>
                <c:pt idx="34">
                  <c:v>1928</c:v>
                </c:pt>
                <c:pt idx="35">
                  <c:v>1680</c:v>
                </c:pt>
                <c:pt idx="36">
                  <c:v>2361</c:v>
                </c:pt>
                <c:pt idx="37">
                  <c:v>1543</c:v>
                </c:pt>
                <c:pt idx="38">
                  <c:v>1713</c:v>
                </c:pt>
                <c:pt idx="39">
                  <c:v>2763</c:v>
                </c:pt>
                <c:pt idx="40">
                  <c:v>2315</c:v>
                </c:pt>
                <c:pt idx="41">
                  <c:v>2188</c:v>
                </c:pt>
                <c:pt idx="42">
                  <c:v>2679</c:v>
                </c:pt>
                <c:pt idx="43">
                  <c:v>2781</c:v>
                </c:pt>
                <c:pt idx="44">
                  <c:v>3291</c:v>
                </c:pt>
                <c:pt idx="45">
                  <c:v>3216</c:v>
                </c:pt>
                <c:pt idx="46">
                  <c:v>1728</c:v>
                </c:pt>
                <c:pt idx="47">
                  <c:v>2378</c:v>
                </c:pt>
                <c:pt idx="48">
                  <c:v>2054</c:v>
                </c:pt>
                <c:pt idx="49">
                  <c:v>1400</c:v>
                </c:pt>
                <c:pt idx="50">
                  <c:v>3569</c:v>
                </c:pt>
                <c:pt idx="51">
                  <c:v>2909</c:v>
                </c:pt>
                <c:pt idx="52">
                  <c:v>2049</c:v>
                </c:pt>
                <c:pt idx="53">
                  <c:v>2243</c:v>
                </c:pt>
                <c:pt idx="54">
                  <c:v>2017</c:v>
                </c:pt>
                <c:pt idx="55">
                  <c:v>1384</c:v>
                </c:pt>
                <c:pt idx="56">
                  <c:v>2315</c:v>
                </c:pt>
                <c:pt idx="57">
                  <c:v>2669</c:v>
                </c:pt>
                <c:pt idx="58">
                  <c:v>2654</c:v>
                </c:pt>
                <c:pt idx="59">
                  <c:v>2694</c:v>
                </c:pt>
                <c:pt idx="60">
                  <c:v>3236</c:v>
                </c:pt>
                <c:pt idx="61">
                  <c:v>1689</c:v>
                </c:pt>
                <c:pt idx="62">
                  <c:v>2347</c:v>
                </c:pt>
                <c:pt idx="63">
                  <c:v>1819</c:v>
                </c:pt>
                <c:pt idx="64">
                  <c:v>2646</c:v>
                </c:pt>
                <c:pt idx="65">
                  <c:v>1424</c:v>
                </c:pt>
                <c:pt idx="66">
                  <c:v>1436</c:v>
                </c:pt>
              </c:numCache>
            </c:numRef>
          </c:val>
          <c:smooth val="0"/>
          <c:extLst>
            <c:ext xmlns:c16="http://schemas.microsoft.com/office/drawing/2014/chart" uri="{C3380CC4-5D6E-409C-BE32-E72D297353CC}">
              <c16:uniqueId val="{00000000-7E2C-4A49-8827-D8FA85C5F67D}"/>
            </c:ext>
          </c:extLst>
        </c:ser>
        <c:dLbls>
          <c:showLegendKey val="0"/>
          <c:showVal val="0"/>
          <c:showCatName val="0"/>
          <c:showSerName val="0"/>
          <c:showPercent val="0"/>
          <c:showBubbleSize val="0"/>
        </c:dLbls>
        <c:marker val="1"/>
        <c:smooth val="0"/>
        <c:axId val="265180384"/>
        <c:axId val="248719232"/>
      </c:lineChart>
      <c:catAx>
        <c:axId val="265180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Week Starting &amp; Ending Dates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719232"/>
        <c:crosses val="autoZero"/>
        <c:auto val="1"/>
        <c:lblAlgn val="ctr"/>
        <c:lblOffset val="100"/>
        <c:noMultiLvlLbl val="0"/>
      </c:catAx>
      <c:valAx>
        <c:axId val="248719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Weekly Follower Growth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180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COURSE 2 PROJECT.xlsx]Task 6!PivotTable2</c:name>
    <c:fmtId val="6"/>
  </c:pivotSource>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IN" sz="1800" b="1">
                <a:solidFill>
                  <a:schemeClr val="tx1"/>
                </a:solidFill>
              </a:rPr>
              <a:t>Moving</a:t>
            </a:r>
            <a:r>
              <a:rPr lang="en-IN" sz="1800" b="1" baseline="0">
                <a:solidFill>
                  <a:schemeClr val="tx1"/>
                </a:solidFill>
              </a:rPr>
              <a:t> Average for Followers Trend</a:t>
            </a:r>
            <a:endParaRPr lang="en-IN" sz="1800" b="1">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'Task 6'!$V$3:$V$4</c:f>
              <c:strCache>
                <c:ptCount val="1"/>
                <c:pt idx="0">
                  <c:v>Instagram</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movingAvg"/>
            <c:period val="3"/>
            <c:dispRSqr val="0"/>
            <c:dispEq val="0"/>
          </c:trendline>
          <c:cat>
            <c:strRef>
              <c:f>'Task 6'!$U$5:$U$71</c:f>
              <c:strCache>
                <c:ptCount val="67"/>
                <c:pt idx="0">
                  <c:v>03-06-2024 - 09-06-2024</c:v>
                </c:pt>
                <c:pt idx="1">
                  <c:v>10-06-2024 - 16-06-2024</c:v>
                </c:pt>
                <c:pt idx="2">
                  <c:v>17-06-2024 - 23-06-2024</c:v>
                </c:pt>
                <c:pt idx="3">
                  <c:v>24-06-2024 - 30-06-2024</c:v>
                </c:pt>
                <c:pt idx="4">
                  <c:v>01-07-2024 - 07-07-2024</c:v>
                </c:pt>
                <c:pt idx="5">
                  <c:v>08-07-2024 - 14-07-2024</c:v>
                </c:pt>
                <c:pt idx="6">
                  <c:v>15-07-2024 - 21-07-2024</c:v>
                </c:pt>
                <c:pt idx="7">
                  <c:v>22-07-2024 - 28-07-2024</c:v>
                </c:pt>
                <c:pt idx="8">
                  <c:v>29-07-2024 - 04-08-2024</c:v>
                </c:pt>
                <c:pt idx="9">
                  <c:v>05-08-2024 - 11-08-2024</c:v>
                </c:pt>
                <c:pt idx="10">
                  <c:v>12-08-2024 - 18-08-2024</c:v>
                </c:pt>
                <c:pt idx="11">
                  <c:v>19-08-2024 - 25-08-2024</c:v>
                </c:pt>
                <c:pt idx="12">
                  <c:v>26-08-2024 - 01-09-2024</c:v>
                </c:pt>
                <c:pt idx="13">
                  <c:v>02-09-2024 - 08-09-2024</c:v>
                </c:pt>
                <c:pt idx="14">
                  <c:v>09-09-2024 - 15-09-2024</c:v>
                </c:pt>
                <c:pt idx="15">
                  <c:v>16-09-2024 - 22-09-2024</c:v>
                </c:pt>
                <c:pt idx="16">
                  <c:v>23-09-2024 - 29-09-2024</c:v>
                </c:pt>
                <c:pt idx="17">
                  <c:v>30-09-2024 - 06-10-2024</c:v>
                </c:pt>
                <c:pt idx="18">
                  <c:v>07-10-2024 - 13-10-2024</c:v>
                </c:pt>
                <c:pt idx="19">
                  <c:v>14-10-2024 - 20-10-2024</c:v>
                </c:pt>
                <c:pt idx="20">
                  <c:v>21-10-2024 - 27-10-2024</c:v>
                </c:pt>
                <c:pt idx="21">
                  <c:v>28-10-2024 - 03-11-2024</c:v>
                </c:pt>
                <c:pt idx="22">
                  <c:v>04-11-2024 - 10-11-2024</c:v>
                </c:pt>
                <c:pt idx="23">
                  <c:v>11-11-2024 - 17-11-2024</c:v>
                </c:pt>
                <c:pt idx="24">
                  <c:v>18-11-2024 - 24-11-2024</c:v>
                </c:pt>
                <c:pt idx="25">
                  <c:v>25-11-2024 - 01-12-2024</c:v>
                </c:pt>
                <c:pt idx="26">
                  <c:v>02-12-2024 - 08-12-2024</c:v>
                </c:pt>
                <c:pt idx="27">
                  <c:v>09-12-2024 - 15-12-2024</c:v>
                </c:pt>
                <c:pt idx="28">
                  <c:v>16-12-2024 - 22-12-2024</c:v>
                </c:pt>
                <c:pt idx="29">
                  <c:v>23-12-2024 - 29-12-2024</c:v>
                </c:pt>
                <c:pt idx="30">
                  <c:v>30-12-2024 - 05-01-2025</c:v>
                </c:pt>
                <c:pt idx="31">
                  <c:v>06-01-2025 - 12-01-2025</c:v>
                </c:pt>
                <c:pt idx="32">
                  <c:v>13-01-2025 - 19-01-2025</c:v>
                </c:pt>
                <c:pt idx="33">
                  <c:v>20-01-2025 - 26-01-2025</c:v>
                </c:pt>
                <c:pt idx="34">
                  <c:v>27-01-2025 - 02-02-2025</c:v>
                </c:pt>
                <c:pt idx="35">
                  <c:v>03-02-2025 - 09-02-2025</c:v>
                </c:pt>
                <c:pt idx="36">
                  <c:v>10-02-2025 - 16-02-2025</c:v>
                </c:pt>
                <c:pt idx="37">
                  <c:v>17-02-2025 - 23-02-2025</c:v>
                </c:pt>
                <c:pt idx="38">
                  <c:v>24-02-2025 - 02-03-2025</c:v>
                </c:pt>
                <c:pt idx="39">
                  <c:v>03-03-2025 - 09-03-2025</c:v>
                </c:pt>
                <c:pt idx="40">
                  <c:v>10-03-2025 - 16-03-2025</c:v>
                </c:pt>
                <c:pt idx="41">
                  <c:v>17-03-2025 - 23-03-2025</c:v>
                </c:pt>
                <c:pt idx="42">
                  <c:v>24-03-2025 - 30-03-2025</c:v>
                </c:pt>
                <c:pt idx="43">
                  <c:v>31-03-2025 - 06-04-2025</c:v>
                </c:pt>
                <c:pt idx="44">
                  <c:v>07-04-2025 - 13-04-2025</c:v>
                </c:pt>
                <c:pt idx="45">
                  <c:v>14-04-2025 - 20-04-2025</c:v>
                </c:pt>
                <c:pt idx="46">
                  <c:v>21-04-2025 - 27-04-2025</c:v>
                </c:pt>
                <c:pt idx="47">
                  <c:v>28-04-2025 - 04-05-2025</c:v>
                </c:pt>
                <c:pt idx="48">
                  <c:v>05-05-2025 - 11-05-2025</c:v>
                </c:pt>
                <c:pt idx="49">
                  <c:v>12-05-2025 - 18-05-2025</c:v>
                </c:pt>
                <c:pt idx="50">
                  <c:v>19-05-2025 - 25-05-2025</c:v>
                </c:pt>
                <c:pt idx="51">
                  <c:v>26-05-2025 - 01-06-2025</c:v>
                </c:pt>
                <c:pt idx="52">
                  <c:v>02-06-2025 - 08-06-2025</c:v>
                </c:pt>
                <c:pt idx="53">
                  <c:v>09-06-2025 - 15-06-2025</c:v>
                </c:pt>
                <c:pt idx="54">
                  <c:v>16-06-2025 - 22-06-2025</c:v>
                </c:pt>
                <c:pt idx="55">
                  <c:v>23-06-2025 - 29-06-2025</c:v>
                </c:pt>
                <c:pt idx="56">
                  <c:v>30-06-2025 - 06-07-2025</c:v>
                </c:pt>
                <c:pt idx="57">
                  <c:v>07-07-2025 - 13-07-2025</c:v>
                </c:pt>
                <c:pt idx="58">
                  <c:v>14-07-2025 - 20-07-2025</c:v>
                </c:pt>
                <c:pt idx="59">
                  <c:v>21-07-2025 - 27-07-2025</c:v>
                </c:pt>
                <c:pt idx="60">
                  <c:v>28-07-2025 - 03-08-2025</c:v>
                </c:pt>
                <c:pt idx="61">
                  <c:v>04-08-2025 - 10-08-2025</c:v>
                </c:pt>
                <c:pt idx="62">
                  <c:v>11-08-2025 - 17-08-2025</c:v>
                </c:pt>
                <c:pt idx="63">
                  <c:v>18-08-2025 - 24-08-2025</c:v>
                </c:pt>
                <c:pt idx="64">
                  <c:v>25-08-2025 - 31-08-2025</c:v>
                </c:pt>
                <c:pt idx="65">
                  <c:v>01-09-2025 - 07-09-2025</c:v>
                </c:pt>
                <c:pt idx="66">
                  <c:v>08-09-2025 - 09-09-2025</c:v>
                </c:pt>
              </c:strCache>
            </c:strRef>
          </c:cat>
          <c:val>
            <c:numRef>
              <c:f>'Task 6'!$V$5:$V$71</c:f>
              <c:numCache>
                <c:formatCode>0</c:formatCode>
                <c:ptCount val="67"/>
                <c:pt idx="0">
                  <c:v>1334</c:v>
                </c:pt>
                <c:pt idx="1">
                  <c:v>928</c:v>
                </c:pt>
                <c:pt idx="2">
                  <c:v>590</c:v>
                </c:pt>
                <c:pt idx="3">
                  <c:v>612</c:v>
                </c:pt>
                <c:pt idx="4">
                  <c:v>714</c:v>
                </c:pt>
                <c:pt idx="5">
                  <c:v>667</c:v>
                </c:pt>
                <c:pt idx="6">
                  <c:v>359</c:v>
                </c:pt>
                <c:pt idx="7">
                  <c:v>792</c:v>
                </c:pt>
                <c:pt idx="8">
                  <c:v>869</c:v>
                </c:pt>
                <c:pt idx="9">
                  <c:v>1353</c:v>
                </c:pt>
                <c:pt idx="10">
                  <c:v>977</c:v>
                </c:pt>
                <c:pt idx="11">
                  <c:v>909</c:v>
                </c:pt>
                <c:pt idx="12">
                  <c:v>1022</c:v>
                </c:pt>
                <c:pt idx="13">
                  <c:v>515</c:v>
                </c:pt>
                <c:pt idx="14">
                  <c:v>637</c:v>
                </c:pt>
                <c:pt idx="15">
                  <c:v>471</c:v>
                </c:pt>
                <c:pt idx="16">
                  <c:v>1113</c:v>
                </c:pt>
                <c:pt idx="17">
                  <c:v>1132</c:v>
                </c:pt>
                <c:pt idx="18">
                  <c:v>559</c:v>
                </c:pt>
                <c:pt idx="19">
                  <c:v>892</c:v>
                </c:pt>
                <c:pt idx="20">
                  <c:v>948</c:v>
                </c:pt>
                <c:pt idx="21">
                  <c:v>1174</c:v>
                </c:pt>
                <c:pt idx="22">
                  <c:v>1202</c:v>
                </c:pt>
                <c:pt idx="23">
                  <c:v>1204</c:v>
                </c:pt>
                <c:pt idx="24">
                  <c:v>676</c:v>
                </c:pt>
                <c:pt idx="25">
                  <c:v>450</c:v>
                </c:pt>
                <c:pt idx="26">
                  <c:v>808</c:v>
                </c:pt>
                <c:pt idx="27">
                  <c:v>611</c:v>
                </c:pt>
                <c:pt idx="28">
                  <c:v>1117</c:v>
                </c:pt>
                <c:pt idx="29">
                  <c:v>567</c:v>
                </c:pt>
                <c:pt idx="30">
                  <c:v>413</c:v>
                </c:pt>
                <c:pt idx="31">
                  <c:v>443</c:v>
                </c:pt>
                <c:pt idx="32">
                  <c:v>467</c:v>
                </c:pt>
                <c:pt idx="33">
                  <c:v>442</c:v>
                </c:pt>
                <c:pt idx="34">
                  <c:v>341</c:v>
                </c:pt>
                <c:pt idx="35">
                  <c:v>735</c:v>
                </c:pt>
                <c:pt idx="36">
                  <c:v>915</c:v>
                </c:pt>
                <c:pt idx="37">
                  <c:v>724</c:v>
                </c:pt>
                <c:pt idx="38">
                  <c:v>378</c:v>
                </c:pt>
                <c:pt idx="39">
                  <c:v>1279</c:v>
                </c:pt>
                <c:pt idx="40">
                  <c:v>545</c:v>
                </c:pt>
                <c:pt idx="41">
                  <c:v>564</c:v>
                </c:pt>
                <c:pt idx="42">
                  <c:v>565</c:v>
                </c:pt>
                <c:pt idx="43">
                  <c:v>436</c:v>
                </c:pt>
                <c:pt idx="44">
                  <c:v>1337</c:v>
                </c:pt>
                <c:pt idx="45">
                  <c:v>690</c:v>
                </c:pt>
                <c:pt idx="46">
                  <c:v>353</c:v>
                </c:pt>
                <c:pt idx="47">
                  <c:v>983</c:v>
                </c:pt>
                <c:pt idx="48">
                  <c:v>919</c:v>
                </c:pt>
                <c:pt idx="49">
                  <c:v>576</c:v>
                </c:pt>
                <c:pt idx="50">
                  <c:v>932</c:v>
                </c:pt>
                <c:pt idx="51">
                  <c:v>1041</c:v>
                </c:pt>
                <c:pt idx="52">
                  <c:v>354</c:v>
                </c:pt>
                <c:pt idx="53">
                  <c:v>730</c:v>
                </c:pt>
                <c:pt idx="54">
                  <c:v>698</c:v>
                </c:pt>
                <c:pt idx="55">
                  <c:v>320</c:v>
                </c:pt>
                <c:pt idx="56">
                  <c:v>485</c:v>
                </c:pt>
                <c:pt idx="57">
                  <c:v>831</c:v>
                </c:pt>
                <c:pt idx="58">
                  <c:v>1274</c:v>
                </c:pt>
                <c:pt idx="59">
                  <c:v>951</c:v>
                </c:pt>
                <c:pt idx="60">
                  <c:v>567</c:v>
                </c:pt>
                <c:pt idx="61">
                  <c:v>667</c:v>
                </c:pt>
                <c:pt idx="62">
                  <c:v>896</c:v>
                </c:pt>
                <c:pt idx="63">
                  <c:v>333</c:v>
                </c:pt>
                <c:pt idx="64">
                  <c:v>960</c:v>
                </c:pt>
                <c:pt idx="65">
                  <c:v>872</c:v>
                </c:pt>
                <c:pt idx="66">
                  <c:v>820</c:v>
                </c:pt>
              </c:numCache>
            </c:numRef>
          </c:val>
          <c:smooth val="0"/>
          <c:extLst>
            <c:ext xmlns:c16="http://schemas.microsoft.com/office/drawing/2014/chart" uri="{C3380CC4-5D6E-409C-BE32-E72D297353CC}">
              <c16:uniqueId val="{00000000-AC1D-42C6-863F-426AF887CDCE}"/>
            </c:ext>
          </c:extLst>
        </c:ser>
        <c:ser>
          <c:idx val="1"/>
          <c:order val="1"/>
          <c:tx>
            <c:strRef>
              <c:f>'Task 6'!$W$3:$W$4</c:f>
              <c:strCache>
                <c:ptCount val="1"/>
                <c:pt idx="0">
                  <c:v>Twitter</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movingAvg"/>
            <c:period val="3"/>
            <c:dispRSqr val="0"/>
            <c:dispEq val="0"/>
          </c:trendline>
          <c:cat>
            <c:strRef>
              <c:f>'Task 6'!$U$5:$U$71</c:f>
              <c:strCache>
                <c:ptCount val="67"/>
                <c:pt idx="0">
                  <c:v>03-06-2024 - 09-06-2024</c:v>
                </c:pt>
                <c:pt idx="1">
                  <c:v>10-06-2024 - 16-06-2024</c:v>
                </c:pt>
                <c:pt idx="2">
                  <c:v>17-06-2024 - 23-06-2024</c:v>
                </c:pt>
                <c:pt idx="3">
                  <c:v>24-06-2024 - 30-06-2024</c:v>
                </c:pt>
                <c:pt idx="4">
                  <c:v>01-07-2024 - 07-07-2024</c:v>
                </c:pt>
                <c:pt idx="5">
                  <c:v>08-07-2024 - 14-07-2024</c:v>
                </c:pt>
                <c:pt idx="6">
                  <c:v>15-07-2024 - 21-07-2024</c:v>
                </c:pt>
                <c:pt idx="7">
                  <c:v>22-07-2024 - 28-07-2024</c:v>
                </c:pt>
                <c:pt idx="8">
                  <c:v>29-07-2024 - 04-08-2024</c:v>
                </c:pt>
                <c:pt idx="9">
                  <c:v>05-08-2024 - 11-08-2024</c:v>
                </c:pt>
                <c:pt idx="10">
                  <c:v>12-08-2024 - 18-08-2024</c:v>
                </c:pt>
                <c:pt idx="11">
                  <c:v>19-08-2024 - 25-08-2024</c:v>
                </c:pt>
                <c:pt idx="12">
                  <c:v>26-08-2024 - 01-09-2024</c:v>
                </c:pt>
                <c:pt idx="13">
                  <c:v>02-09-2024 - 08-09-2024</c:v>
                </c:pt>
                <c:pt idx="14">
                  <c:v>09-09-2024 - 15-09-2024</c:v>
                </c:pt>
                <c:pt idx="15">
                  <c:v>16-09-2024 - 22-09-2024</c:v>
                </c:pt>
                <c:pt idx="16">
                  <c:v>23-09-2024 - 29-09-2024</c:v>
                </c:pt>
                <c:pt idx="17">
                  <c:v>30-09-2024 - 06-10-2024</c:v>
                </c:pt>
                <c:pt idx="18">
                  <c:v>07-10-2024 - 13-10-2024</c:v>
                </c:pt>
                <c:pt idx="19">
                  <c:v>14-10-2024 - 20-10-2024</c:v>
                </c:pt>
                <c:pt idx="20">
                  <c:v>21-10-2024 - 27-10-2024</c:v>
                </c:pt>
                <c:pt idx="21">
                  <c:v>28-10-2024 - 03-11-2024</c:v>
                </c:pt>
                <c:pt idx="22">
                  <c:v>04-11-2024 - 10-11-2024</c:v>
                </c:pt>
                <c:pt idx="23">
                  <c:v>11-11-2024 - 17-11-2024</c:v>
                </c:pt>
                <c:pt idx="24">
                  <c:v>18-11-2024 - 24-11-2024</c:v>
                </c:pt>
                <c:pt idx="25">
                  <c:v>25-11-2024 - 01-12-2024</c:v>
                </c:pt>
                <c:pt idx="26">
                  <c:v>02-12-2024 - 08-12-2024</c:v>
                </c:pt>
                <c:pt idx="27">
                  <c:v>09-12-2024 - 15-12-2024</c:v>
                </c:pt>
                <c:pt idx="28">
                  <c:v>16-12-2024 - 22-12-2024</c:v>
                </c:pt>
                <c:pt idx="29">
                  <c:v>23-12-2024 - 29-12-2024</c:v>
                </c:pt>
                <c:pt idx="30">
                  <c:v>30-12-2024 - 05-01-2025</c:v>
                </c:pt>
                <c:pt idx="31">
                  <c:v>06-01-2025 - 12-01-2025</c:v>
                </c:pt>
                <c:pt idx="32">
                  <c:v>13-01-2025 - 19-01-2025</c:v>
                </c:pt>
                <c:pt idx="33">
                  <c:v>20-01-2025 - 26-01-2025</c:v>
                </c:pt>
                <c:pt idx="34">
                  <c:v>27-01-2025 - 02-02-2025</c:v>
                </c:pt>
                <c:pt idx="35">
                  <c:v>03-02-2025 - 09-02-2025</c:v>
                </c:pt>
                <c:pt idx="36">
                  <c:v>10-02-2025 - 16-02-2025</c:v>
                </c:pt>
                <c:pt idx="37">
                  <c:v>17-02-2025 - 23-02-2025</c:v>
                </c:pt>
                <c:pt idx="38">
                  <c:v>24-02-2025 - 02-03-2025</c:v>
                </c:pt>
                <c:pt idx="39">
                  <c:v>03-03-2025 - 09-03-2025</c:v>
                </c:pt>
                <c:pt idx="40">
                  <c:v>10-03-2025 - 16-03-2025</c:v>
                </c:pt>
                <c:pt idx="41">
                  <c:v>17-03-2025 - 23-03-2025</c:v>
                </c:pt>
                <c:pt idx="42">
                  <c:v>24-03-2025 - 30-03-2025</c:v>
                </c:pt>
                <c:pt idx="43">
                  <c:v>31-03-2025 - 06-04-2025</c:v>
                </c:pt>
                <c:pt idx="44">
                  <c:v>07-04-2025 - 13-04-2025</c:v>
                </c:pt>
                <c:pt idx="45">
                  <c:v>14-04-2025 - 20-04-2025</c:v>
                </c:pt>
                <c:pt idx="46">
                  <c:v>21-04-2025 - 27-04-2025</c:v>
                </c:pt>
                <c:pt idx="47">
                  <c:v>28-04-2025 - 04-05-2025</c:v>
                </c:pt>
                <c:pt idx="48">
                  <c:v>05-05-2025 - 11-05-2025</c:v>
                </c:pt>
                <c:pt idx="49">
                  <c:v>12-05-2025 - 18-05-2025</c:v>
                </c:pt>
                <c:pt idx="50">
                  <c:v>19-05-2025 - 25-05-2025</c:v>
                </c:pt>
                <c:pt idx="51">
                  <c:v>26-05-2025 - 01-06-2025</c:v>
                </c:pt>
                <c:pt idx="52">
                  <c:v>02-06-2025 - 08-06-2025</c:v>
                </c:pt>
                <c:pt idx="53">
                  <c:v>09-06-2025 - 15-06-2025</c:v>
                </c:pt>
                <c:pt idx="54">
                  <c:v>16-06-2025 - 22-06-2025</c:v>
                </c:pt>
                <c:pt idx="55">
                  <c:v>23-06-2025 - 29-06-2025</c:v>
                </c:pt>
                <c:pt idx="56">
                  <c:v>30-06-2025 - 06-07-2025</c:v>
                </c:pt>
                <c:pt idx="57">
                  <c:v>07-07-2025 - 13-07-2025</c:v>
                </c:pt>
                <c:pt idx="58">
                  <c:v>14-07-2025 - 20-07-2025</c:v>
                </c:pt>
                <c:pt idx="59">
                  <c:v>21-07-2025 - 27-07-2025</c:v>
                </c:pt>
                <c:pt idx="60">
                  <c:v>28-07-2025 - 03-08-2025</c:v>
                </c:pt>
                <c:pt idx="61">
                  <c:v>04-08-2025 - 10-08-2025</c:v>
                </c:pt>
                <c:pt idx="62">
                  <c:v>11-08-2025 - 17-08-2025</c:v>
                </c:pt>
                <c:pt idx="63">
                  <c:v>18-08-2025 - 24-08-2025</c:v>
                </c:pt>
                <c:pt idx="64">
                  <c:v>25-08-2025 - 31-08-2025</c:v>
                </c:pt>
                <c:pt idx="65">
                  <c:v>01-09-2025 - 07-09-2025</c:v>
                </c:pt>
                <c:pt idx="66">
                  <c:v>08-09-2025 - 09-09-2025</c:v>
                </c:pt>
              </c:strCache>
            </c:strRef>
          </c:cat>
          <c:val>
            <c:numRef>
              <c:f>'Task 6'!$W$5:$W$71</c:f>
              <c:numCache>
                <c:formatCode>0</c:formatCode>
                <c:ptCount val="67"/>
                <c:pt idx="0">
                  <c:v>909</c:v>
                </c:pt>
                <c:pt idx="1">
                  <c:v>1397</c:v>
                </c:pt>
                <c:pt idx="2">
                  <c:v>1283</c:v>
                </c:pt>
                <c:pt idx="3">
                  <c:v>1121</c:v>
                </c:pt>
                <c:pt idx="4">
                  <c:v>595</c:v>
                </c:pt>
                <c:pt idx="5">
                  <c:v>1371</c:v>
                </c:pt>
                <c:pt idx="6">
                  <c:v>1098</c:v>
                </c:pt>
                <c:pt idx="7">
                  <c:v>364</c:v>
                </c:pt>
                <c:pt idx="8">
                  <c:v>414</c:v>
                </c:pt>
                <c:pt idx="9">
                  <c:v>582</c:v>
                </c:pt>
                <c:pt idx="10">
                  <c:v>1191</c:v>
                </c:pt>
                <c:pt idx="11">
                  <c:v>382</c:v>
                </c:pt>
                <c:pt idx="12">
                  <c:v>262</c:v>
                </c:pt>
                <c:pt idx="13">
                  <c:v>956</c:v>
                </c:pt>
                <c:pt idx="14">
                  <c:v>1268</c:v>
                </c:pt>
                <c:pt idx="15">
                  <c:v>1291</c:v>
                </c:pt>
                <c:pt idx="16">
                  <c:v>1198</c:v>
                </c:pt>
                <c:pt idx="17">
                  <c:v>844</c:v>
                </c:pt>
                <c:pt idx="18">
                  <c:v>554</c:v>
                </c:pt>
                <c:pt idx="19">
                  <c:v>536</c:v>
                </c:pt>
                <c:pt idx="20">
                  <c:v>762</c:v>
                </c:pt>
                <c:pt idx="21">
                  <c:v>464</c:v>
                </c:pt>
                <c:pt idx="22">
                  <c:v>1390</c:v>
                </c:pt>
                <c:pt idx="23">
                  <c:v>532</c:v>
                </c:pt>
                <c:pt idx="24">
                  <c:v>577</c:v>
                </c:pt>
                <c:pt idx="25">
                  <c:v>683</c:v>
                </c:pt>
                <c:pt idx="26">
                  <c:v>871</c:v>
                </c:pt>
                <c:pt idx="27">
                  <c:v>405</c:v>
                </c:pt>
                <c:pt idx="28">
                  <c:v>477</c:v>
                </c:pt>
                <c:pt idx="29">
                  <c:v>1133</c:v>
                </c:pt>
                <c:pt idx="30">
                  <c:v>1387</c:v>
                </c:pt>
                <c:pt idx="31">
                  <c:v>1283</c:v>
                </c:pt>
                <c:pt idx="32">
                  <c:v>1354</c:v>
                </c:pt>
                <c:pt idx="33">
                  <c:v>546</c:v>
                </c:pt>
                <c:pt idx="34">
                  <c:v>869</c:v>
                </c:pt>
                <c:pt idx="35">
                  <c:v>523</c:v>
                </c:pt>
                <c:pt idx="36">
                  <c:v>1108</c:v>
                </c:pt>
                <c:pt idx="37">
                  <c:v>463</c:v>
                </c:pt>
                <c:pt idx="38">
                  <c:v>636</c:v>
                </c:pt>
                <c:pt idx="39">
                  <c:v>1006</c:v>
                </c:pt>
                <c:pt idx="40">
                  <c:v>1005</c:v>
                </c:pt>
                <c:pt idx="41">
                  <c:v>496</c:v>
                </c:pt>
                <c:pt idx="42">
                  <c:v>813</c:v>
                </c:pt>
                <c:pt idx="43">
                  <c:v>978</c:v>
                </c:pt>
                <c:pt idx="44">
                  <c:v>1014</c:v>
                </c:pt>
                <c:pt idx="45">
                  <c:v>1335</c:v>
                </c:pt>
                <c:pt idx="46">
                  <c:v>486</c:v>
                </c:pt>
                <c:pt idx="47">
                  <c:v>581</c:v>
                </c:pt>
                <c:pt idx="48">
                  <c:v>676</c:v>
                </c:pt>
                <c:pt idx="49">
                  <c:v>447</c:v>
                </c:pt>
                <c:pt idx="50">
                  <c:v>1356</c:v>
                </c:pt>
                <c:pt idx="51">
                  <c:v>1184</c:v>
                </c:pt>
                <c:pt idx="52">
                  <c:v>1126</c:v>
                </c:pt>
                <c:pt idx="53">
                  <c:v>578</c:v>
                </c:pt>
                <c:pt idx="54">
                  <c:v>325</c:v>
                </c:pt>
                <c:pt idx="55">
                  <c:v>544</c:v>
                </c:pt>
                <c:pt idx="56">
                  <c:v>1234</c:v>
                </c:pt>
                <c:pt idx="57">
                  <c:v>1033</c:v>
                </c:pt>
                <c:pt idx="58">
                  <c:v>428</c:v>
                </c:pt>
                <c:pt idx="59">
                  <c:v>604</c:v>
                </c:pt>
                <c:pt idx="60">
                  <c:v>1282</c:v>
                </c:pt>
                <c:pt idx="61">
                  <c:v>499</c:v>
                </c:pt>
                <c:pt idx="62">
                  <c:v>702</c:v>
                </c:pt>
                <c:pt idx="63">
                  <c:v>647</c:v>
                </c:pt>
                <c:pt idx="64">
                  <c:v>1168</c:v>
                </c:pt>
                <c:pt idx="65">
                  <c:v>302</c:v>
                </c:pt>
                <c:pt idx="66">
                  <c:v>616</c:v>
                </c:pt>
              </c:numCache>
            </c:numRef>
          </c:val>
          <c:smooth val="0"/>
          <c:extLst>
            <c:ext xmlns:c16="http://schemas.microsoft.com/office/drawing/2014/chart" uri="{C3380CC4-5D6E-409C-BE32-E72D297353CC}">
              <c16:uniqueId val="{00000001-AC1D-42C6-863F-426AF887CDCE}"/>
            </c:ext>
          </c:extLst>
        </c:ser>
        <c:ser>
          <c:idx val="2"/>
          <c:order val="2"/>
          <c:tx>
            <c:strRef>
              <c:f>'Task 6'!$X$3:$X$4</c:f>
              <c:strCache>
                <c:ptCount val="1"/>
                <c:pt idx="0">
                  <c:v>YouTube</c:v>
                </c:pt>
              </c:strCache>
            </c:strRef>
          </c:tx>
          <c:spPr>
            <a:ln w="28575" cap="rnd">
              <a:solidFill>
                <a:schemeClr val="accent3"/>
              </a:solidFill>
              <a:round/>
            </a:ln>
            <a:effectLst/>
          </c:spPr>
          <c:marker>
            <c:symbol val="none"/>
          </c:marker>
          <c:trendline>
            <c:spPr>
              <a:ln w="19050" cap="rnd">
                <a:solidFill>
                  <a:schemeClr val="accent3"/>
                </a:solidFill>
                <a:prstDash val="sysDot"/>
              </a:ln>
              <a:effectLst/>
            </c:spPr>
            <c:trendlineType val="movingAvg"/>
            <c:period val="3"/>
            <c:dispRSqr val="0"/>
            <c:dispEq val="0"/>
          </c:trendline>
          <c:cat>
            <c:strRef>
              <c:f>'Task 6'!$U$5:$U$71</c:f>
              <c:strCache>
                <c:ptCount val="67"/>
                <c:pt idx="0">
                  <c:v>03-06-2024 - 09-06-2024</c:v>
                </c:pt>
                <c:pt idx="1">
                  <c:v>10-06-2024 - 16-06-2024</c:v>
                </c:pt>
                <c:pt idx="2">
                  <c:v>17-06-2024 - 23-06-2024</c:v>
                </c:pt>
                <c:pt idx="3">
                  <c:v>24-06-2024 - 30-06-2024</c:v>
                </c:pt>
                <c:pt idx="4">
                  <c:v>01-07-2024 - 07-07-2024</c:v>
                </c:pt>
                <c:pt idx="5">
                  <c:v>08-07-2024 - 14-07-2024</c:v>
                </c:pt>
                <c:pt idx="6">
                  <c:v>15-07-2024 - 21-07-2024</c:v>
                </c:pt>
                <c:pt idx="7">
                  <c:v>22-07-2024 - 28-07-2024</c:v>
                </c:pt>
                <c:pt idx="8">
                  <c:v>29-07-2024 - 04-08-2024</c:v>
                </c:pt>
                <c:pt idx="9">
                  <c:v>05-08-2024 - 11-08-2024</c:v>
                </c:pt>
                <c:pt idx="10">
                  <c:v>12-08-2024 - 18-08-2024</c:v>
                </c:pt>
                <c:pt idx="11">
                  <c:v>19-08-2024 - 25-08-2024</c:v>
                </c:pt>
                <c:pt idx="12">
                  <c:v>26-08-2024 - 01-09-2024</c:v>
                </c:pt>
                <c:pt idx="13">
                  <c:v>02-09-2024 - 08-09-2024</c:v>
                </c:pt>
                <c:pt idx="14">
                  <c:v>09-09-2024 - 15-09-2024</c:v>
                </c:pt>
                <c:pt idx="15">
                  <c:v>16-09-2024 - 22-09-2024</c:v>
                </c:pt>
                <c:pt idx="16">
                  <c:v>23-09-2024 - 29-09-2024</c:v>
                </c:pt>
                <c:pt idx="17">
                  <c:v>30-09-2024 - 06-10-2024</c:v>
                </c:pt>
                <c:pt idx="18">
                  <c:v>07-10-2024 - 13-10-2024</c:v>
                </c:pt>
                <c:pt idx="19">
                  <c:v>14-10-2024 - 20-10-2024</c:v>
                </c:pt>
                <c:pt idx="20">
                  <c:v>21-10-2024 - 27-10-2024</c:v>
                </c:pt>
                <c:pt idx="21">
                  <c:v>28-10-2024 - 03-11-2024</c:v>
                </c:pt>
                <c:pt idx="22">
                  <c:v>04-11-2024 - 10-11-2024</c:v>
                </c:pt>
                <c:pt idx="23">
                  <c:v>11-11-2024 - 17-11-2024</c:v>
                </c:pt>
                <c:pt idx="24">
                  <c:v>18-11-2024 - 24-11-2024</c:v>
                </c:pt>
                <c:pt idx="25">
                  <c:v>25-11-2024 - 01-12-2024</c:v>
                </c:pt>
                <c:pt idx="26">
                  <c:v>02-12-2024 - 08-12-2024</c:v>
                </c:pt>
                <c:pt idx="27">
                  <c:v>09-12-2024 - 15-12-2024</c:v>
                </c:pt>
                <c:pt idx="28">
                  <c:v>16-12-2024 - 22-12-2024</c:v>
                </c:pt>
                <c:pt idx="29">
                  <c:v>23-12-2024 - 29-12-2024</c:v>
                </c:pt>
                <c:pt idx="30">
                  <c:v>30-12-2024 - 05-01-2025</c:v>
                </c:pt>
                <c:pt idx="31">
                  <c:v>06-01-2025 - 12-01-2025</c:v>
                </c:pt>
                <c:pt idx="32">
                  <c:v>13-01-2025 - 19-01-2025</c:v>
                </c:pt>
                <c:pt idx="33">
                  <c:v>20-01-2025 - 26-01-2025</c:v>
                </c:pt>
                <c:pt idx="34">
                  <c:v>27-01-2025 - 02-02-2025</c:v>
                </c:pt>
                <c:pt idx="35">
                  <c:v>03-02-2025 - 09-02-2025</c:v>
                </c:pt>
                <c:pt idx="36">
                  <c:v>10-02-2025 - 16-02-2025</c:v>
                </c:pt>
                <c:pt idx="37">
                  <c:v>17-02-2025 - 23-02-2025</c:v>
                </c:pt>
                <c:pt idx="38">
                  <c:v>24-02-2025 - 02-03-2025</c:v>
                </c:pt>
                <c:pt idx="39">
                  <c:v>03-03-2025 - 09-03-2025</c:v>
                </c:pt>
                <c:pt idx="40">
                  <c:v>10-03-2025 - 16-03-2025</c:v>
                </c:pt>
                <c:pt idx="41">
                  <c:v>17-03-2025 - 23-03-2025</c:v>
                </c:pt>
                <c:pt idx="42">
                  <c:v>24-03-2025 - 30-03-2025</c:v>
                </c:pt>
                <c:pt idx="43">
                  <c:v>31-03-2025 - 06-04-2025</c:v>
                </c:pt>
                <c:pt idx="44">
                  <c:v>07-04-2025 - 13-04-2025</c:v>
                </c:pt>
                <c:pt idx="45">
                  <c:v>14-04-2025 - 20-04-2025</c:v>
                </c:pt>
                <c:pt idx="46">
                  <c:v>21-04-2025 - 27-04-2025</c:v>
                </c:pt>
                <c:pt idx="47">
                  <c:v>28-04-2025 - 04-05-2025</c:v>
                </c:pt>
                <c:pt idx="48">
                  <c:v>05-05-2025 - 11-05-2025</c:v>
                </c:pt>
                <c:pt idx="49">
                  <c:v>12-05-2025 - 18-05-2025</c:v>
                </c:pt>
                <c:pt idx="50">
                  <c:v>19-05-2025 - 25-05-2025</c:v>
                </c:pt>
                <c:pt idx="51">
                  <c:v>26-05-2025 - 01-06-2025</c:v>
                </c:pt>
                <c:pt idx="52">
                  <c:v>02-06-2025 - 08-06-2025</c:v>
                </c:pt>
                <c:pt idx="53">
                  <c:v>09-06-2025 - 15-06-2025</c:v>
                </c:pt>
                <c:pt idx="54">
                  <c:v>16-06-2025 - 22-06-2025</c:v>
                </c:pt>
                <c:pt idx="55">
                  <c:v>23-06-2025 - 29-06-2025</c:v>
                </c:pt>
                <c:pt idx="56">
                  <c:v>30-06-2025 - 06-07-2025</c:v>
                </c:pt>
                <c:pt idx="57">
                  <c:v>07-07-2025 - 13-07-2025</c:v>
                </c:pt>
                <c:pt idx="58">
                  <c:v>14-07-2025 - 20-07-2025</c:v>
                </c:pt>
                <c:pt idx="59">
                  <c:v>21-07-2025 - 27-07-2025</c:v>
                </c:pt>
                <c:pt idx="60">
                  <c:v>28-07-2025 - 03-08-2025</c:v>
                </c:pt>
                <c:pt idx="61">
                  <c:v>04-08-2025 - 10-08-2025</c:v>
                </c:pt>
                <c:pt idx="62">
                  <c:v>11-08-2025 - 17-08-2025</c:v>
                </c:pt>
                <c:pt idx="63">
                  <c:v>18-08-2025 - 24-08-2025</c:v>
                </c:pt>
                <c:pt idx="64">
                  <c:v>25-08-2025 - 31-08-2025</c:v>
                </c:pt>
                <c:pt idx="65">
                  <c:v>01-09-2025 - 07-09-2025</c:v>
                </c:pt>
                <c:pt idx="66">
                  <c:v>08-09-2025 - 09-09-2025</c:v>
                </c:pt>
              </c:strCache>
            </c:strRef>
          </c:cat>
          <c:val>
            <c:numRef>
              <c:f>'Task 6'!$X$5:$X$71</c:f>
              <c:numCache>
                <c:formatCode>0</c:formatCode>
                <c:ptCount val="67"/>
                <c:pt idx="0">
                  <c:v>1176</c:v>
                </c:pt>
                <c:pt idx="1">
                  <c:v>452</c:v>
                </c:pt>
                <c:pt idx="2">
                  <c:v>1302</c:v>
                </c:pt>
                <c:pt idx="3">
                  <c:v>700</c:v>
                </c:pt>
                <c:pt idx="4">
                  <c:v>1117</c:v>
                </c:pt>
                <c:pt idx="5">
                  <c:v>1117</c:v>
                </c:pt>
                <c:pt idx="6">
                  <c:v>912</c:v>
                </c:pt>
                <c:pt idx="7">
                  <c:v>1125</c:v>
                </c:pt>
                <c:pt idx="8">
                  <c:v>849</c:v>
                </c:pt>
                <c:pt idx="9">
                  <c:v>758</c:v>
                </c:pt>
                <c:pt idx="10">
                  <c:v>904</c:v>
                </c:pt>
                <c:pt idx="11">
                  <c:v>1009</c:v>
                </c:pt>
                <c:pt idx="12">
                  <c:v>1166</c:v>
                </c:pt>
                <c:pt idx="13">
                  <c:v>1031</c:v>
                </c:pt>
                <c:pt idx="14">
                  <c:v>725</c:v>
                </c:pt>
                <c:pt idx="15">
                  <c:v>400</c:v>
                </c:pt>
                <c:pt idx="16">
                  <c:v>474</c:v>
                </c:pt>
                <c:pt idx="17">
                  <c:v>1175</c:v>
                </c:pt>
                <c:pt idx="18">
                  <c:v>1225</c:v>
                </c:pt>
                <c:pt idx="19">
                  <c:v>1242</c:v>
                </c:pt>
                <c:pt idx="20">
                  <c:v>1082</c:v>
                </c:pt>
                <c:pt idx="21">
                  <c:v>543</c:v>
                </c:pt>
                <c:pt idx="22">
                  <c:v>984</c:v>
                </c:pt>
                <c:pt idx="23">
                  <c:v>1058</c:v>
                </c:pt>
                <c:pt idx="24">
                  <c:v>682</c:v>
                </c:pt>
                <c:pt idx="25">
                  <c:v>1154</c:v>
                </c:pt>
                <c:pt idx="26">
                  <c:v>704</c:v>
                </c:pt>
                <c:pt idx="27">
                  <c:v>382</c:v>
                </c:pt>
                <c:pt idx="28">
                  <c:v>1099</c:v>
                </c:pt>
                <c:pt idx="29">
                  <c:v>850</c:v>
                </c:pt>
                <c:pt idx="30">
                  <c:v>537</c:v>
                </c:pt>
                <c:pt idx="31">
                  <c:v>725</c:v>
                </c:pt>
                <c:pt idx="32">
                  <c:v>520</c:v>
                </c:pt>
                <c:pt idx="33">
                  <c:v>844</c:v>
                </c:pt>
                <c:pt idx="34">
                  <c:v>718</c:v>
                </c:pt>
                <c:pt idx="35">
                  <c:v>422</c:v>
                </c:pt>
                <c:pt idx="36">
                  <c:v>338</c:v>
                </c:pt>
                <c:pt idx="37">
                  <c:v>356</c:v>
                </c:pt>
                <c:pt idx="38">
                  <c:v>699</c:v>
                </c:pt>
                <c:pt idx="39">
                  <c:v>478</c:v>
                </c:pt>
                <c:pt idx="40">
                  <c:v>765</c:v>
                </c:pt>
                <c:pt idx="41">
                  <c:v>1128</c:v>
                </c:pt>
                <c:pt idx="42">
                  <c:v>1301</c:v>
                </c:pt>
                <c:pt idx="43">
                  <c:v>1367</c:v>
                </c:pt>
                <c:pt idx="44">
                  <c:v>940</c:v>
                </c:pt>
                <c:pt idx="45">
                  <c:v>1191</c:v>
                </c:pt>
                <c:pt idx="46">
                  <c:v>889</c:v>
                </c:pt>
                <c:pt idx="47">
                  <c:v>814</c:v>
                </c:pt>
                <c:pt idx="48">
                  <c:v>459</c:v>
                </c:pt>
                <c:pt idx="49">
                  <c:v>377</c:v>
                </c:pt>
                <c:pt idx="50">
                  <c:v>1281</c:v>
                </c:pt>
                <c:pt idx="51">
                  <c:v>684</c:v>
                </c:pt>
                <c:pt idx="52">
                  <c:v>569</c:v>
                </c:pt>
                <c:pt idx="53">
                  <c:v>935</c:v>
                </c:pt>
                <c:pt idx="54">
                  <c:v>994</c:v>
                </c:pt>
                <c:pt idx="55">
                  <c:v>520</c:v>
                </c:pt>
                <c:pt idx="56">
                  <c:v>596</c:v>
                </c:pt>
                <c:pt idx="57">
                  <c:v>805</c:v>
                </c:pt>
                <c:pt idx="58">
                  <c:v>952</c:v>
                </c:pt>
                <c:pt idx="59">
                  <c:v>1139</c:v>
                </c:pt>
                <c:pt idx="60">
                  <c:v>1387</c:v>
                </c:pt>
                <c:pt idx="61">
                  <c:v>523</c:v>
                </c:pt>
                <c:pt idx="62">
                  <c:v>749</c:v>
                </c:pt>
                <c:pt idx="63">
                  <c:v>839</c:v>
                </c:pt>
                <c:pt idx="64">
                  <c:v>518</c:v>
                </c:pt>
                <c:pt idx="65">
                  <c:v>250</c:v>
                </c:pt>
              </c:numCache>
            </c:numRef>
          </c:val>
          <c:smooth val="0"/>
          <c:extLst>
            <c:ext xmlns:c16="http://schemas.microsoft.com/office/drawing/2014/chart" uri="{C3380CC4-5D6E-409C-BE32-E72D297353CC}">
              <c16:uniqueId val="{00000002-AC1D-42C6-863F-426AF887CDCE}"/>
            </c:ext>
          </c:extLst>
        </c:ser>
        <c:dLbls>
          <c:showLegendKey val="0"/>
          <c:showVal val="0"/>
          <c:showCatName val="0"/>
          <c:showSerName val="0"/>
          <c:showPercent val="0"/>
          <c:showBubbleSize val="0"/>
        </c:dLbls>
        <c:smooth val="0"/>
        <c:axId val="462488191"/>
        <c:axId val="462488671"/>
      </c:lineChart>
      <c:catAx>
        <c:axId val="462488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488671"/>
        <c:crosses val="autoZero"/>
        <c:auto val="1"/>
        <c:lblAlgn val="ctr"/>
        <c:lblOffset val="100"/>
        <c:noMultiLvlLbl val="0"/>
      </c:catAx>
      <c:valAx>
        <c:axId val="4624886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488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https://drive.google.com/file/d/1BF2g0p_chVYmS9R4xv32Inek__EggG_P/view?usp=sharing"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hyperlink" Target="https://drive.google.com/file/d/1BF2g0p_chVYmS9R4xv32Inek__EggG_P/view?usp=sharing" TargetMode="External"/></Relationships>
</file>

<file path=xl/drawings/drawing1.xml><?xml version="1.0" encoding="utf-8"?>
<xdr:wsDr xmlns:xdr="http://schemas.openxmlformats.org/drawingml/2006/spreadsheetDrawing" xmlns:a="http://schemas.openxmlformats.org/drawingml/2006/main">
  <xdr:twoCellAnchor>
    <xdr:from>
      <xdr:col>25</xdr:col>
      <xdr:colOff>1028700</xdr:colOff>
      <xdr:row>41</xdr:row>
      <xdr:rowOff>9524</xdr:rowOff>
    </xdr:from>
    <xdr:to>
      <xdr:col>26</xdr:col>
      <xdr:colOff>904875</xdr:colOff>
      <xdr:row>45</xdr:row>
      <xdr:rowOff>38099</xdr:rowOff>
    </xdr:to>
    <xdr:sp macro="" textlink="">
      <xdr:nvSpPr>
        <xdr:cNvPr id="2" name="TextBox 1">
          <a:hlinkClick xmlns:r="http://schemas.openxmlformats.org/officeDocument/2006/relationships" r:id="rId1"/>
          <a:extLst>
            <a:ext uri="{FF2B5EF4-FFF2-40B4-BE49-F238E27FC236}">
              <a16:creationId xmlns:a16="http://schemas.microsoft.com/office/drawing/2014/main" id="{B58ADF6A-8C32-6A09-4834-EC9AA922881E}"/>
            </a:ext>
          </a:extLst>
        </xdr:cNvPr>
        <xdr:cNvSpPr txBox="1"/>
      </xdr:nvSpPr>
      <xdr:spPr>
        <a:xfrm>
          <a:off x="34785300" y="9867899"/>
          <a:ext cx="1971675" cy="94297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i="1"/>
            <a:t>LEFT</a:t>
          </a:r>
          <a:r>
            <a:rPr lang="en-IN" sz="1400" b="1" i="1" baseline="0"/>
            <a:t> CLICK TO GO TO THE VIDEO</a:t>
          </a:r>
          <a:endParaRPr lang="en-IN" sz="1400" b="1" i="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2185516</xdr:colOff>
      <xdr:row>22</xdr:row>
      <xdr:rowOff>8373</xdr:rowOff>
    </xdr:from>
    <xdr:to>
      <xdr:col>22</xdr:col>
      <xdr:colOff>83735</xdr:colOff>
      <xdr:row>29</xdr:row>
      <xdr:rowOff>117231</xdr:rowOff>
    </xdr:to>
    <xdr:sp macro="" textlink="">
      <xdr:nvSpPr>
        <xdr:cNvPr id="2" name="TextBox 1">
          <a:extLst>
            <a:ext uri="{FF2B5EF4-FFF2-40B4-BE49-F238E27FC236}">
              <a16:creationId xmlns:a16="http://schemas.microsoft.com/office/drawing/2014/main" id="{579A1955-87D0-16F7-D40E-C017EB1B29F5}"/>
            </a:ext>
          </a:extLst>
        </xdr:cNvPr>
        <xdr:cNvSpPr txBox="1"/>
      </xdr:nvSpPr>
      <xdr:spPr>
        <a:xfrm>
          <a:off x="25531186" y="4270549"/>
          <a:ext cx="5828044" cy="15156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t>Instagram and Twitter have better overall engagement rates and faster follower growth making them better for building and growing your audience. Therefore it's a good idea to focus most of the time and budget on Twitter and Instagram to grow audience. At the same time Youtube should be used for campagins  that require strong video content and interactions. Hence, I would suggest that the organization should continue with multi platfrom strategy and just focus their budget accordingly. </a:t>
          </a:r>
        </a:p>
      </xdr:txBody>
    </xdr:sp>
    <xdr:clientData/>
  </xdr:twoCellAnchor>
  <xdr:twoCellAnchor>
    <xdr:from>
      <xdr:col>14</xdr:col>
      <xdr:colOff>1402080</xdr:colOff>
      <xdr:row>1</xdr:row>
      <xdr:rowOff>190500</xdr:rowOff>
    </xdr:from>
    <xdr:to>
      <xdr:col>24</xdr:col>
      <xdr:colOff>251460</xdr:colOff>
      <xdr:row>17</xdr:row>
      <xdr:rowOff>91440</xdr:rowOff>
    </xdr:to>
    <xdr:graphicFrame macro="">
      <xdr:nvGraphicFramePr>
        <xdr:cNvPr id="4" name="Chart 3">
          <a:extLst>
            <a:ext uri="{FF2B5EF4-FFF2-40B4-BE49-F238E27FC236}">
              <a16:creationId xmlns:a16="http://schemas.microsoft.com/office/drawing/2014/main" id="{8236E338-58BD-459B-8FDD-AA57DA45FE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904000</xdr:colOff>
      <xdr:row>13</xdr:row>
      <xdr:rowOff>70891</xdr:rowOff>
    </xdr:from>
    <xdr:to>
      <xdr:col>8</xdr:col>
      <xdr:colOff>292835</xdr:colOff>
      <xdr:row>28</xdr:row>
      <xdr:rowOff>52962</xdr:rowOff>
    </xdr:to>
    <xdr:graphicFrame macro="">
      <xdr:nvGraphicFramePr>
        <xdr:cNvPr id="2" name="Chart 1">
          <a:extLst>
            <a:ext uri="{FF2B5EF4-FFF2-40B4-BE49-F238E27FC236}">
              <a16:creationId xmlns:a16="http://schemas.microsoft.com/office/drawing/2014/main" id="{06F55D93-11C0-6473-AF18-991AA6024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1102360</xdr:colOff>
      <xdr:row>29</xdr:row>
      <xdr:rowOff>50800</xdr:rowOff>
    </xdr:from>
    <xdr:to>
      <xdr:col>13</xdr:col>
      <xdr:colOff>777240</xdr:colOff>
      <xdr:row>44</xdr:row>
      <xdr:rowOff>137160</xdr:rowOff>
    </xdr:to>
    <xdr:graphicFrame macro="">
      <xdr:nvGraphicFramePr>
        <xdr:cNvPr id="2" name="Chart 1" descr="Chart type: Stacked Bar. 'Follower Growth'&#10;&#10;Description automatically generated">
          <a:extLst>
            <a:ext uri="{FF2B5EF4-FFF2-40B4-BE49-F238E27FC236}">
              <a16:creationId xmlns:a16="http://schemas.microsoft.com/office/drawing/2014/main" id="{FA2E8E44-44A8-5860-A9FB-9C13B8BF85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560493</xdr:colOff>
      <xdr:row>0</xdr:row>
      <xdr:rowOff>157480</xdr:rowOff>
    </xdr:from>
    <xdr:to>
      <xdr:col>27</xdr:col>
      <xdr:colOff>438573</xdr:colOff>
      <xdr:row>13</xdr:row>
      <xdr:rowOff>191347</xdr:rowOff>
    </xdr:to>
    <xdr:graphicFrame macro="">
      <xdr:nvGraphicFramePr>
        <xdr:cNvPr id="3" name="Chart 2">
          <a:extLst>
            <a:ext uri="{FF2B5EF4-FFF2-40B4-BE49-F238E27FC236}">
              <a16:creationId xmlns:a16="http://schemas.microsoft.com/office/drawing/2014/main" id="{2A826EDD-B78D-53FA-F445-9888D35ECF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1388242</xdr:colOff>
      <xdr:row>29</xdr:row>
      <xdr:rowOff>21020</xdr:rowOff>
    </xdr:from>
    <xdr:to>
      <xdr:col>17</xdr:col>
      <xdr:colOff>959069</xdr:colOff>
      <xdr:row>42</xdr:row>
      <xdr:rowOff>145393</xdr:rowOff>
    </xdr:to>
    <xdr:graphicFrame macro="">
      <xdr:nvGraphicFramePr>
        <xdr:cNvPr id="6" name="Chart 5">
          <a:extLst>
            <a:ext uri="{FF2B5EF4-FFF2-40B4-BE49-F238E27FC236}">
              <a16:creationId xmlns:a16="http://schemas.microsoft.com/office/drawing/2014/main" id="{E0C6DD62-4553-E675-1A20-9FDAB49B90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123849</xdr:colOff>
      <xdr:row>1</xdr:row>
      <xdr:rowOff>28202</xdr:rowOff>
    </xdr:from>
    <xdr:to>
      <xdr:col>18</xdr:col>
      <xdr:colOff>268628</xdr:colOff>
      <xdr:row>22</xdr:row>
      <xdr:rowOff>157742</xdr:rowOff>
    </xdr:to>
    <xdr:graphicFrame macro="">
      <xdr:nvGraphicFramePr>
        <xdr:cNvPr id="2" name="Chart 1">
          <a:extLst>
            <a:ext uri="{FF2B5EF4-FFF2-40B4-BE49-F238E27FC236}">
              <a16:creationId xmlns:a16="http://schemas.microsoft.com/office/drawing/2014/main" id="{3B7369E0-D096-5672-A073-E773B0D1B1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538655</xdr:colOff>
      <xdr:row>33</xdr:row>
      <xdr:rowOff>204952</xdr:rowOff>
    </xdr:from>
    <xdr:to>
      <xdr:col>16</xdr:col>
      <xdr:colOff>182217</xdr:colOff>
      <xdr:row>50</xdr:row>
      <xdr:rowOff>198783</xdr:rowOff>
    </xdr:to>
    <xdr:graphicFrame macro="">
      <xdr:nvGraphicFramePr>
        <xdr:cNvPr id="3" name="Chart 2">
          <a:extLst>
            <a:ext uri="{FF2B5EF4-FFF2-40B4-BE49-F238E27FC236}">
              <a16:creationId xmlns:a16="http://schemas.microsoft.com/office/drawing/2014/main" id="{24B3835B-7529-8090-26B5-DDD691837D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532582</xdr:colOff>
      <xdr:row>6</xdr:row>
      <xdr:rowOff>16387</xdr:rowOff>
    </xdr:from>
    <xdr:to>
      <xdr:col>21</xdr:col>
      <xdr:colOff>450646</xdr:colOff>
      <xdr:row>9</xdr:row>
      <xdr:rowOff>131097</xdr:rowOff>
    </xdr:to>
    <xdr:sp macro="" textlink="">
      <xdr:nvSpPr>
        <xdr:cNvPr id="2" name="TextBox 1">
          <a:hlinkClick xmlns:r="http://schemas.openxmlformats.org/officeDocument/2006/relationships" r:id="rId1"/>
          <a:extLst>
            <a:ext uri="{FF2B5EF4-FFF2-40B4-BE49-F238E27FC236}">
              <a16:creationId xmlns:a16="http://schemas.microsoft.com/office/drawing/2014/main" id="{FE2CD889-6F51-EF93-4A99-415248EA2636}"/>
            </a:ext>
          </a:extLst>
        </xdr:cNvPr>
        <xdr:cNvSpPr txBox="1"/>
      </xdr:nvSpPr>
      <xdr:spPr>
        <a:xfrm>
          <a:off x="19672711" y="1327355"/>
          <a:ext cx="1712451" cy="70464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i="1"/>
            <a:t> LEFT</a:t>
          </a:r>
          <a:r>
            <a:rPr lang="en-IN" sz="1400" b="1" i="1" baseline="0"/>
            <a:t> </a:t>
          </a:r>
          <a:r>
            <a:rPr lang="en-IN" sz="1400" b="1" i="1"/>
            <a:t>CLICK</a:t>
          </a:r>
          <a:r>
            <a:rPr lang="en-IN" sz="1400" b="1" i="1" baseline="0"/>
            <a:t> TO GO TO THE VIDEO</a:t>
          </a:r>
          <a:endParaRPr lang="en-IN" sz="1400" b="1" i="1"/>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l Aggarwal" refreshedDate="45910.070497916669" createdVersion="8" refreshedVersion="8" minRefreshableVersion="3" recordCount="200" xr:uid="{FC06C5FA-0CC4-4698-8144-E42F8AF7057A}">
  <cacheSource type="worksheet">
    <worksheetSource ref="A1:E201" sheet="Task 3"/>
  </cacheSource>
  <cacheFields count="6">
    <cacheField name="Week_Start_Date" numFmtId="14">
      <sharedItems containsSemiMixedTypes="0" containsNonDate="0" containsDate="1" containsString="0" minDate="2024-06-03T00:00:00" maxDate="2025-09-09T00:00:00" count="67">
        <d v="2024-06-03T00:00:00"/>
        <d v="2024-06-10T00:00:00"/>
        <d v="2024-06-17T00:00:00"/>
        <d v="2024-06-24T00:00:00"/>
        <d v="2024-07-01T00:00:00"/>
        <d v="2024-07-08T00:00:00"/>
        <d v="2024-07-15T00:00:00"/>
        <d v="2024-07-22T00:00:00"/>
        <d v="2024-07-29T00:00:00"/>
        <d v="2024-08-05T00:00:00"/>
        <d v="2024-08-12T00:00:00"/>
        <d v="2024-08-19T00:00:00"/>
        <d v="2024-08-26T00:00:00"/>
        <d v="2024-09-02T00:00:00"/>
        <d v="2024-09-09T00:00:00"/>
        <d v="2024-09-16T00:00:00"/>
        <d v="2024-09-23T00:00:00"/>
        <d v="2024-09-30T00:00:00"/>
        <d v="2024-10-07T00:00:00"/>
        <d v="2024-10-14T00:00:00"/>
        <d v="2024-10-21T00:00:00"/>
        <d v="2024-10-28T00:00:00"/>
        <d v="2024-11-04T00:00:00"/>
        <d v="2024-11-11T00:00:00"/>
        <d v="2024-11-18T00:00:00"/>
        <d v="2024-11-25T00:00:00"/>
        <d v="2024-12-02T00:00:00"/>
        <d v="2024-12-09T00:00:00"/>
        <d v="2024-12-16T00:00:00"/>
        <d v="2024-12-23T00:00:00"/>
        <d v="2024-12-30T00:00:00"/>
        <d v="2025-01-06T00:00:00"/>
        <d v="2025-01-13T00:00:00"/>
        <d v="2025-01-20T00:00:00"/>
        <d v="2025-01-27T00:00:00"/>
        <d v="2025-02-03T00:00:00"/>
        <d v="2025-02-10T00:00:00"/>
        <d v="2025-02-17T00:00:00"/>
        <d v="2025-02-24T00:00:00"/>
        <d v="2025-03-03T00:00:00"/>
        <d v="2025-03-10T00:00:00"/>
        <d v="2025-03-17T00:00:00"/>
        <d v="2025-03-24T00:00:00"/>
        <d v="2025-03-31T00:00:00"/>
        <d v="2025-04-07T00:00:00"/>
        <d v="2025-04-14T00:00:00"/>
        <d v="2025-04-21T00:00:00"/>
        <d v="2025-04-28T00:00:00"/>
        <d v="2025-05-05T00:00:00"/>
        <d v="2025-05-12T00:00:00"/>
        <d v="2025-05-19T00:00:00"/>
        <d v="2025-05-26T00:00:00"/>
        <d v="2025-06-02T00:00:00"/>
        <d v="2025-06-09T00:00:00"/>
        <d v="2025-06-16T00:00:00"/>
        <d v="2025-06-23T00:00:00"/>
        <d v="2025-06-30T00:00:00"/>
        <d v="2025-07-07T00:00:00"/>
        <d v="2025-07-14T00:00:00"/>
        <d v="2025-07-21T00:00:00"/>
        <d v="2025-07-28T00:00:00"/>
        <d v="2025-08-04T00:00:00"/>
        <d v="2025-08-11T00:00:00"/>
        <d v="2025-08-18T00:00:00"/>
        <d v="2025-08-25T00:00:00"/>
        <d v="2025-09-01T00:00:00"/>
        <d v="2025-09-08T00:00:00"/>
      </sharedItems>
      <fieldGroup par="5"/>
    </cacheField>
    <cacheField name="Platform" numFmtId="0">
      <sharedItems count="3">
        <s v="Instagram"/>
        <s v="Twitter"/>
        <s v="YouTube"/>
      </sharedItems>
    </cacheField>
    <cacheField name="Net_New Followers" numFmtId="1">
      <sharedItems containsSemiMixedTypes="0" containsString="0" containsNumber="1" containsInteger="1" minValue="250" maxValue="1397"/>
    </cacheField>
    <cacheField name="Previous Total Followers" numFmtId="1">
      <sharedItems containsSemiMixedTypes="0" containsString="0" containsNumber="1" containsInteger="1" minValue="61063" maxValue="396306"/>
    </cacheField>
    <cacheField name="Weekly Growth Rate" numFmtId="10">
      <sharedItems containsSemiMixedTypes="0" containsString="0" containsNumber="1" minValue="7.9792666734756405E-4" maxValue="1.8160143055831513E-2"/>
    </cacheField>
    <cacheField name="Days (Week_Start_Date)" numFmtId="0" databaseField="0">
      <fieldGroup base="0">
        <rangePr groupBy="days" startDate="2024-06-03T00:00:00" endDate="2025-09-09T00:00:00" groupInterval="7"/>
        <groupItems count="69">
          <s v="&lt;03-06-2024"/>
          <s v="03-06-2024 - 09-06-2024"/>
          <s v="10-06-2024 - 16-06-2024"/>
          <s v="17-06-2024 - 23-06-2024"/>
          <s v="24-06-2024 - 30-06-2024"/>
          <s v="01-07-2024 - 07-07-2024"/>
          <s v="08-07-2024 - 14-07-2024"/>
          <s v="15-07-2024 - 21-07-2024"/>
          <s v="22-07-2024 - 28-07-2024"/>
          <s v="29-07-2024 - 04-08-2024"/>
          <s v="05-08-2024 - 11-08-2024"/>
          <s v="12-08-2024 - 18-08-2024"/>
          <s v="19-08-2024 - 25-08-2024"/>
          <s v="26-08-2024 - 01-09-2024"/>
          <s v="02-09-2024 - 08-09-2024"/>
          <s v="09-09-2024 - 15-09-2024"/>
          <s v="16-09-2024 - 22-09-2024"/>
          <s v="23-09-2024 - 29-09-2024"/>
          <s v="30-09-2024 - 06-10-2024"/>
          <s v="07-10-2024 - 13-10-2024"/>
          <s v="14-10-2024 - 20-10-2024"/>
          <s v="21-10-2024 - 27-10-2024"/>
          <s v="28-10-2024 - 03-11-2024"/>
          <s v="04-11-2024 - 10-11-2024"/>
          <s v="11-11-2024 - 17-11-2024"/>
          <s v="18-11-2024 - 24-11-2024"/>
          <s v="25-11-2024 - 01-12-2024"/>
          <s v="02-12-2024 - 08-12-2024"/>
          <s v="09-12-2024 - 15-12-2024"/>
          <s v="16-12-2024 - 22-12-2024"/>
          <s v="23-12-2024 - 29-12-2024"/>
          <s v="30-12-2024 - 05-01-2025"/>
          <s v="06-01-2025 - 12-01-2025"/>
          <s v="13-01-2025 - 19-01-2025"/>
          <s v="20-01-2025 - 26-01-2025"/>
          <s v="27-01-2025 - 02-02-2025"/>
          <s v="03-02-2025 - 09-02-2025"/>
          <s v="10-02-2025 - 16-02-2025"/>
          <s v="17-02-2025 - 23-02-2025"/>
          <s v="24-02-2025 - 02-03-2025"/>
          <s v="03-03-2025 - 09-03-2025"/>
          <s v="10-03-2025 - 16-03-2025"/>
          <s v="17-03-2025 - 23-03-2025"/>
          <s v="24-03-2025 - 30-03-2025"/>
          <s v="31-03-2025 - 06-04-2025"/>
          <s v="07-04-2025 - 13-04-2025"/>
          <s v="14-04-2025 - 20-04-2025"/>
          <s v="21-04-2025 - 27-04-2025"/>
          <s v="28-04-2025 - 04-05-2025"/>
          <s v="05-05-2025 - 11-05-2025"/>
          <s v="12-05-2025 - 18-05-2025"/>
          <s v="19-05-2025 - 25-05-2025"/>
          <s v="26-05-2025 - 01-06-2025"/>
          <s v="02-06-2025 - 08-06-2025"/>
          <s v="09-06-2025 - 15-06-2025"/>
          <s v="16-06-2025 - 22-06-2025"/>
          <s v="23-06-2025 - 29-06-2025"/>
          <s v="30-06-2025 - 06-07-2025"/>
          <s v="07-07-2025 - 13-07-2025"/>
          <s v="14-07-2025 - 20-07-2025"/>
          <s v="21-07-2025 - 27-07-2025"/>
          <s v="28-07-2025 - 03-08-2025"/>
          <s v="04-08-2025 - 10-08-2025"/>
          <s v="11-08-2025 - 17-08-2025"/>
          <s v="18-08-2025 - 24-08-2025"/>
          <s v="25-08-2025 - 31-08-2025"/>
          <s v="01-09-2025 - 07-09-2025"/>
          <s v="08-09-2025 - 09-09-2025"/>
          <s v="&gt;09-09-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l Aggarwal" refreshedDate="45910.134608680557" createdVersion="8" refreshedVersion="8" minRefreshableVersion="3" recordCount="483" xr:uid="{75A5AF8F-51A6-4A85-A320-F3D7131086C1}">
  <cacheSource type="worksheet">
    <worksheetSource ref="A1:N484" sheet="Task 1 &amp; 2"/>
  </cacheSource>
  <cacheFields count="14">
    <cacheField name="Post ID" numFmtId="0">
      <sharedItems/>
    </cacheField>
    <cacheField name="Platform" numFmtId="0">
      <sharedItems count="3">
        <s v="Instagram"/>
        <s v="Twitter"/>
        <s v="YouTube"/>
      </sharedItems>
    </cacheField>
    <cacheField name="Date" numFmtId="14">
      <sharedItems containsSemiMixedTypes="0" containsNonDate="0" containsDate="1" containsString="0" minDate="2024-01-01T00:00:00" maxDate="2025-07-02T00:00:00"/>
    </cacheField>
    <cacheField name="Content Type" numFmtId="0">
      <sharedItems count="3">
        <s v="Text"/>
        <s v="Story"/>
        <s v="Reel"/>
      </sharedItems>
    </cacheField>
    <cacheField name="Post Text" numFmtId="0">
      <sharedItems/>
    </cacheField>
    <cacheField name="Likes" numFmtId="0">
      <sharedItems containsSemiMixedTypes="0" containsString="0" containsNumber="1" containsInteger="1" minValue="1010" maxValue="4995"/>
    </cacheField>
    <cacheField name="Shares" numFmtId="0">
      <sharedItems containsSemiMixedTypes="0" containsString="0" containsNumber="1" containsInteger="1" minValue="100" maxValue="499"/>
    </cacheField>
    <cacheField name="Comments" numFmtId="0">
      <sharedItems containsSemiMixedTypes="0" containsString="0" containsNumber="1" containsInteger="1" minValue="51" maxValue="400"/>
    </cacheField>
    <cacheField name="Impressions" numFmtId="0">
      <sharedItems containsSemiMixedTypes="0" containsString="0" containsNumber="1" containsInteger="1" minValue="20368" maxValue="59888"/>
    </cacheField>
    <cacheField name="Reach" numFmtId="0">
      <sharedItems containsSemiMixedTypes="0" containsString="0" containsNumber="1" containsInteger="1" minValue="18091" maxValue="74761"/>
    </cacheField>
    <cacheField name="Clicks" numFmtId="0">
      <sharedItems containsSemiMixedTypes="0" containsString="0" containsNumber="1" containsInteger="1" minValue="80" maxValue="299"/>
    </cacheField>
    <cacheField name="Hashtags Used" numFmtId="0">
      <sharedItems count="8">
        <s v="#SoundtrackOfLife"/>
        <s v="#NowPlaying"/>
        <s v="#DiscoverWeekly"/>
        <s v="#MusicForEveryone"/>
        <s v=" #SpotifyWrapped"/>
        <s v=" #NowPlaying" u="1"/>
        <s v=" #MusicForEveryone" u="1"/>
        <s v=" #SoundtrackOfLife" u="1"/>
      </sharedItems>
    </cacheField>
    <cacheField name="Campaign_Name" numFmtId="0">
      <sharedItems count="4">
        <s v="ChillVibes"/>
        <s v="IndieWave"/>
        <s v="Wrapped2024"/>
        <s v="SummerBeats"/>
      </sharedItems>
    </cacheField>
    <cacheField name="Engagement Rate" numFmtId="9">
      <sharedItems containsSemiMixedTypes="0" containsString="0" containsNumber="1" minValue="2.50275284149232E-2" maxValue="0.2606475236076315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l Aggarwal" refreshedDate="45911.496562731481" createdVersion="8" refreshedVersion="8" minRefreshableVersion="3" recordCount="483" xr:uid="{AF6BE4D0-CB9D-49D4-9C66-D3747BB7B455}">
  <cacheSource type="worksheet">
    <worksheetSource ref="A1:O484" sheet="Task 1 &amp; 2"/>
  </cacheSource>
  <cacheFields count="15">
    <cacheField name="Post ID" numFmtId="0">
      <sharedItems/>
    </cacheField>
    <cacheField name="Platform" numFmtId="0">
      <sharedItems/>
    </cacheField>
    <cacheField name="Date" numFmtId="14">
      <sharedItems containsSemiMixedTypes="0" containsNonDate="0" containsDate="1" containsString="0" minDate="2024-01-01T00:00:00" maxDate="2025-07-02T00:00:00"/>
    </cacheField>
    <cacheField name="Content Type" numFmtId="0">
      <sharedItems/>
    </cacheField>
    <cacheField name="Post Text" numFmtId="0">
      <sharedItems/>
    </cacheField>
    <cacheField name="Likes" numFmtId="0">
      <sharedItems containsSemiMixedTypes="0" containsString="0" containsNumber="1" containsInteger="1" minValue="1010" maxValue="4995"/>
    </cacheField>
    <cacheField name="Shares" numFmtId="0">
      <sharedItems containsSemiMixedTypes="0" containsString="0" containsNumber="1" containsInteger="1" minValue="100" maxValue="499"/>
    </cacheField>
    <cacheField name="Comments" numFmtId="0">
      <sharedItems containsSemiMixedTypes="0" containsString="0" containsNumber="1" containsInteger="1" minValue="51" maxValue="400"/>
    </cacheField>
    <cacheField name="Impressions" numFmtId="0">
      <sharedItems containsSemiMixedTypes="0" containsString="0" containsNumber="1" containsInteger="1" minValue="20368" maxValue="59888"/>
    </cacheField>
    <cacheField name="Reach" numFmtId="0">
      <sharedItems containsSemiMixedTypes="0" containsString="0" containsNumber="1" containsInteger="1" minValue="18091" maxValue="74761"/>
    </cacheField>
    <cacheField name="Clicks" numFmtId="0">
      <sharedItems containsSemiMixedTypes="0" containsString="0" containsNumber="1" containsInteger="1" minValue="80" maxValue="299"/>
    </cacheField>
    <cacheField name="Hashtags Used" numFmtId="0">
      <sharedItems count="5">
        <s v="#SoundtrackOfLife"/>
        <s v="#NowPlaying"/>
        <s v="#DiscoverWeekly"/>
        <s v="#MusicForEveryone"/>
        <s v=" #SpotifyWrapped"/>
      </sharedItems>
    </cacheField>
    <cacheField name="Campaign_Name" numFmtId="0">
      <sharedItems/>
    </cacheField>
    <cacheField name="Engagement Rate (2.1)" numFmtId="2">
      <sharedItems containsSemiMixedTypes="0" containsString="0" containsNumber="1" minValue="2.50275284149232E-2" maxValue="0.26064752360763155"/>
    </cacheField>
    <cacheField name="Engagement" numFmtId="0">
      <sharedItems containsSemiMixedTypes="0" containsString="0" containsNumber="1" containsInteger="1" minValue="1341" maxValue="5728"/>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l Aggarwal" refreshedDate="45911.846950578707" createdVersion="8" refreshedVersion="8" minRefreshableVersion="3" recordCount="200" xr:uid="{8CEFD644-6475-406E-9EA0-5B4AC8C0540E}">
  <cacheSource type="worksheet">
    <worksheetSource ref="F1:I201" sheet="Task 5"/>
  </cacheSource>
  <cacheFields count="5">
    <cacheField name="Week_Start_Date" numFmtId="14">
      <sharedItems containsSemiMixedTypes="0" containsNonDate="0" containsDate="1" containsString="0" minDate="2024-06-03T00:00:00" maxDate="2025-09-09T00:00:00" count="67">
        <d v="2024-06-03T00:00:00"/>
        <d v="2024-06-10T00:00:00"/>
        <d v="2024-06-17T00:00:00"/>
        <d v="2024-06-24T00:00:00"/>
        <d v="2024-07-01T00:00:00"/>
        <d v="2024-07-08T00:00:00"/>
        <d v="2024-07-15T00:00:00"/>
        <d v="2024-07-22T00:00:00"/>
        <d v="2024-07-29T00:00:00"/>
        <d v="2024-08-05T00:00:00"/>
        <d v="2024-08-12T00:00:00"/>
        <d v="2024-08-19T00:00:00"/>
        <d v="2024-08-26T00:00:00"/>
        <d v="2024-09-02T00:00:00"/>
        <d v="2024-09-09T00:00:00"/>
        <d v="2024-09-16T00:00:00"/>
        <d v="2024-09-23T00:00:00"/>
        <d v="2024-09-30T00:00:00"/>
        <d v="2024-10-07T00:00:00"/>
        <d v="2024-10-14T00:00:00"/>
        <d v="2024-10-21T00:00:00"/>
        <d v="2024-10-28T00:00:00"/>
        <d v="2024-11-04T00:00:00"/>
        <d v="2024-11-11T00:00:00"/>
        <d v="2024-11-18T00:00:00"/>
        <d v="2024-11-25T00:00:00"/>
        <d v="2024-12-02T00:00:00"/>
        <d v="2024-12-09T00:00:00"/>
        <d v="2024-12-16T00:00:00"/>
        <d v="2024-12-23T00:00:00"/>
        <d v="2024-12-30T00:00:00"/>
        <d v="2025-01-06T00:00:00"/>
        <d v="2025-01-13T00:00:00"/>
        <d v="2025-01-20T00:00:00"/>
        <d v="2025-01-27T00:00:00"/>
        <d v="2025-02-03T00:00:00"/>
        <d v="2025-02-10T00:00:00"/>
        <d v="2025-02-17T00:00:00"/>
        <d v="2025-02-24T00:00:00"/>
        <d v="2025-03-03T00:00:00"/>
        <d v="2025-03-10T00:00:00"/>
        <d v="2025-03-17T00:00:00"/>
        <d v="2025-03-24T00:00:00"/>
        <d v="2025-03-31T00:00:00"/>
        <d v="2025-04-07T00:00:00"/>
        <d v="2025-04-14T00:00:00"/>
        <d v="2025-04-21T00:00:00"/>
        <d v="2025-04-28T00:00:00"/>
        <d v="2025-05-05T00:00:00"/>
        <d v="2025-05-12T00:00:00"/>
        <d v="2025-05-19T00:00:00"/>
        <d v="2025-05-26T00:00:00"/>
        <d v="2025-06-02T00:00:00"/>
        <d v="2025-06-09T00:00:00"/>
        <d v="2025-06-16T00:00:00"/>
        <d v="2025-06-23T00:00:00"/>
        <d v="2025-06-30T00:00:00"/>
        <d v="2025-07-07T00:00:00"/>
        <d v="2025-07-14T00:00:00"/>
        <d v="2025-07-21T00:00:00"/>
        <d v="2025-07-28T00:00:00"/>
        <d v="2025-08-04T00:00:00"/>
        <d v="2025-08-11T00:00:00"/>
        <d v="2025-08-18T00:00:00"/>
        <d v="2025-08-25T00:00:00"/>
        <d v="2025-09-01T00:00:00"/>
        <d v="2025-09-08T00:00:00"/>
      </sharedItems>
      <fieldGroup par="4"/>
    </cacheField>
    <cacheField name="Platform" numFmtId="0">
      <sharedItems count="3">
        <s v="Instagram"/>
        <s v="Twitter"/>
        <s v="YouTube"/>
      </sharedItems>
    </cacheField>
    <cacheField name="Net_New Followers" numFmtId="1">
      <sharedItems containsSemiMixedTypes="0" containsString="0" containsNumber="1" containsInteger="1" minValue="250" maxValue="1397"/>
    </cacheField>
    <cacheField name="Ad_Spend" numFmtId="1">
      <sharedItems containsSemiMixedTypes="0" containsString="0" containsNumber="1" containsInteger="1" minValue="5281" maxValue="27829"/>
    </cacheField>
    <cacheField name="Days (Week_Start_Date)" numFmtId="0" databaseField="0">
      <fieldGroup base="0">
        <rangePr groupBy="days" startDate="2024-06-03T00:00:00" endDate="2025-09-09T00:00:00" groupInterval="7"/>
        <groupItems count="69">
          <s v="&lt;03-06-2024"/>
          <s v="03-06-2024 - 09-06-2024"/>
          <s v="10-06-2024 - 16-06-2024"/>
          <s v="17-06-2024 - 23-06-2024"/>
          <s v="24-06-2024 - 30-06-2024"/>
          <s v="01-07-2024 - 07-07-2024"/>
          <s v="08-07-2024 - 14-07-2024"/>
          <s v="15-07-2024 - 21-07-2024"/>
          <s v="22-07-2024 - 28-07-2024"/>
          <s v="29-07-2024 - 04-08-2024"/>
          <s v="05-08-2024 - 11-08-2024"/>
          <s v="12-08-2024 - 18-08-2024"/>
          <s v="19-08-2024 - 25-08-2024"/>
          <s v="26-08-2024 - 01-09-2024"/>
          <s v="02-09-2024 - 08-09-2024"/>
          <s v="09-09-2024 - 15-09-2024"/>
          <s v="16-09-2024 - 22-09-2024"/>
          <s v="23-09-2024 - 29-09-2024"/>
          <s v="30-09-2024 - 06-10-2024"/>
          <s v="07-10-2024 - 13-10-2024"/>
          <s v="14-10-2024 - 20-10-2024"/>
          <s v="21-10-2024 - 27-10-2024"/>
          <s v="28-10-2024 - 03-11-2024"/>
          <s v="04-11-2024 - 10-11-2024"/>
          <s v="11-11-2024 - 17-11-2024"/>
          <s v="18-11-2024 - 24-11-2024"/>
          <s v="25-11-2024 - 01-12-2024"/>
          <s v="02-12-2024 - 08-12-2024"/>
          <s v="09-12-2024 - 15-12-2024"/>
          <s v="16-12-2024 - 22-12-2024"/>
          <s v="23-12-2024 - 29-12-2024"/>
          <s v="30-12-2024 - 05-01-2025"/>
          <s v="06-01-2025 - 12-01-2025"/>
          <s v="13-01-2025 - 19-01-2025"/>
          <s v="20-01-2025 - 26-01-2025"/>
          <s v="27-01-2025 - 02-02-2025"/>
          <s v="03-02-2025 - 09-02-2025"/>
          <s v="10-02-2025 - 16-02-2025"/>
          <s v="17-02-2025 - 23-02-2025"/>
          <s v="24-02-2025 - 02-03-2025"/>
          <s v="03-03-2025 - 09-03-2025"/>
          <s v="10-03-2025 - 16-03-2025"/>
          <s v="17-03-2025 - 23-03-2025"/>
          <s v="24-03-2025 - 30-03-2025"/>
          <s v="31-03-2025 - 06-04-2025"/>
          <s v="07-04-2025 - 13-04-2025"/>
          <s v="14-04-2025 - 20-04-2025"/>
          <s v="21-04-2025 - 27-04-2025"/>
          <s v="28-04-2025 - 04-05-2025"/>
          <s v="05-05-2025 - 11-05-2025"/>
          <s v="12-05-2025 - 18-05-2025"/>
          <s v="19-05-2025 - 25-05-2025"/>
          <s v="26-05-2025 - 01-06-2025"/>
          <s v="02-06-2025 - 08-06-2025"/>
          <s v="09-06-2025 - 15-06-2025"/>
          <s v="16-06-2025 - 22-06-2025"/>
          <s v="23-06-2025 - 29-06-2025"/>
          <s v="30-06-2025 - 06-07-2025"/>
          <s v="07-07-2025 - 13-07-2025"/>
          <s v="14-07-2025 - 20-07-2025"/>
          <s v="21-07-2025 - 27-07-2025"/>
          <s v="28-07-2025 - 03-08-2025"/>
          <s v="04-08-2025 - 10-08-2025"/>
          <s v="11-08-2025 - 17-08-2025"/>
          <s v="18-08-2025 - 24-08-2025"/>
          <s v="25-08-2025 - 31-08-2025"/>
          <s v="01-09-2025 - 07-09-2025"/>
          <s v="08-09-2025 - 09-09-2025"/>
          <s v="&gt;09-09-2025"/>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l Aggarwal" refreshedDate="45911.885426967594" createdVersion="8" refreshedVersion="8" minRefreshableVersion="3" recordCount="300" xr:uid="{B1B12B6F-147B-4AF9-9366-499B50882B0C}">
  <cacheSource type="worksheet">
    <worksheetSource ref="G1:K301" sheet="Task 3"/>
  </cacheSource>
  <cacheFields count="5">
    <cacheField name="Platform" numFmtId="0">
      <sharedItems count="3">
        <s v="Instagram"/>
        <s v="Twitter"/>
        <s v="YouTube"/>
      </sharedItems>
    </cacheField>
    <cacheField name="Likes" numFmtId="1">
      <sharedItems containsSemiMixedTypes="0" containsString="0" containsNumber="1" containsInteger="1" minValue="1010" maxValue="4995"/>
    </cacheField>
    <cacheField name="Shares" numFmtId="1">
      <sharedItems containsSemiMixedTypes="0" containsString="0" containsNumber="1" containsInteger="1" minValue="100" maxValue="499"/>
    </cacheField>
    <cacheField name="Comments" numFmtId="1">
      <sharedItems containsSemiMixedTypes="0" containsString="0" containsNumber="1" containsInteger="1" minValue="51" maxValue="400"/>
    </cacheField>
    <cacheField name="Engagement" numFmtId="1">
      <sharedItems containsSemiMixedTypes="0" containsString="0" containsNumber="1" containsInteger="1" minValue="1341" maxValue="572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n v="1334"/>
    <n v="123228"/>
    <n v="1.0825461745707145E-2"/>
  </r>
  <r>
    <x v="0"/>
    <x v="1"/>
    <n v="909"/>
    <n v="227049"/>
    <n v="4.0035410858449061E-3"/>
  </r>
  <r>
    <x v="0"/>
    <x v="2"/>
    <n v="1176"/>
    <n v="369066"/>
    <n v="3.1864219407910779E-3"/>
  </r>
  <r>
    <x v="1"/>
    <x v="0"/>
    <n v="928"/>
    <n v="91546"/>
    <n v="1.0136980315906758E-2"/>
  </r>
  <r>
    <x v="1"/>
    <x v="1"/>
    <n v="1397"/>
    <n v="327505"/>
    <n v="4.2655837315460831E-3"/>
  </r>
  <r>
    <x v="1"/>
    <x v="2"/>
    <n v="452"/>
    <n v="391169"/>
    <n v="1.1555107894541746E-3"/>
  </r>
  <r>
    <x v="2"/>
    <x v="0"/>
    <n v="590"/>
    <n v="95295"/>
    <n v="6.1913006978330451E-3"/>
  </r>
  <r>
    <x v="2"/>
    <x v="1"/>
    <n v="1283"/>
    <n v="244664"/>
    <n v="5.2439263643200467E-3"/>
  </r>
  <r>
    <x v="2"/>
    <x v="2"/>
    <n v="1302"/>
    <n v="249126"/>
    <n v="5.226271043568315E-3"/>
  </r>
  <r>
    <x v="3"/>
    <x v="0"/>
    <n v="612"/>
    <n v="86574"/>
    <n v="7.0690969575161137E-3"/>
  </r>
  <r>
    <x v="3"/>
    <x v="1"/>
    <n v="1121"/>
    <n v="127499"/>
    <n v="8.7922258213789916E-3"/>
  </r>
  <r>
    <x v="3"/>
    <x v="2"/>
    <n v="700"/>
    <n v="125315"/>
    <n v="5.5859234728484223E-3"/>
  </r>
  <r>
    <x v="4"/>
    <x v="0"/>
    <n v="714"/>
    <n v="177901"/>
    <n v="4.0134681648782188E-3"/>
  </r>
  <r>
    <x v="4"/>
    <x v="1"/>
    <n v="595"/>
    <n v="217633"/>
    <n v="2.7339603828463515E-3"/>
  </r>
  <r>
    <x v="4"/>
    <x v="2"/>
    <n v="1117"/>
    <n v="299280"/>
    <n v="3.7322908313285217E-3"/>
  </r>
  <r>
    <x v="5"/>
    <x v="0"/>
    <n v="667"/>
    <n v="339454"/>
    <n v="1.9649201364544239E-3"/>
  </r>
  <r>
    <x v="5"/>
    <x v="1"/>
    <n v="1371"/>
    <n v="75495"/>
    <n v="1.8160143055831513E-2"/>
  </r>
  <r>
    <x v="5"/>
    <x v="2"/>
    <n v="1117"/>
    <n v="192014"/>
    <n v="5.8172841563635981E-3"/>
  </r>
  <r>
    <x v="6"/>
    <x v="0"/>
    <n v="359"/>
    <n v="169306"/>
    <n v="2.1204210128406556E-3"/>
  </r>
  <r>
    <x v="6"/>
    <x v="1"/>
    <n v="1098"/>
    <n v="262631"/>
    <n v="4.1807707391739741E-3"/>
  </r>
  <r>
    <x v="6"/>
    <x v="2"/>
    <n v="912"/>
    <n v="206009"/>
    <n v="4.4269910537889125E-3"/>
  </r>
  <r>
    <x v="7"/>
    <x v="0"/>
    <n v="792"/>
    <n v="203329"/>
    <n v="3.8951649789257803E-3"/>
  </r>
  <r>
    <x v="7"/>
    <x v="1"/>
    <n v="364"/>
    <n v="265986"/>
    <n v="1.3684930785830833E-3"/>
  </r>
  <r>
    <x v="7"/>
    <x v="2"/>
    <n v="1125"/>
    <n v="379481"/>
    <n v="2.9645753015302479E-3"/>
  </r>
  <r>
    <x v="8"/>
    <x v="0"/>
    <n v="869"/>
    <n v="375489"/>
    <n v="2.3143154659657139E-3"/>
  </r>
  <r>
    <x v="8"/>
    <x v="1"/>
    <n v="414"/>
    <n v="79009"/>
    <n v="5.2399093774127001E-3"/>
  </r>
  <r>
    <x v="8"/>
    <x v="2"/>
    <n v="849"/>
    <n v="351329"/>
    <n v="2.4165383444008323E-3"/>
  </r>
  <r>
    <x v="9"/>
    <x v="0"/>
    <n v="1353"/>
    <n v="199283"/>
    <n v="6.7893397831224941E-3"/>
  </r>
  <r>
    <x v="9"/>
    <x v="1"/>
    <n v="582"/>
    <n v="132174"/>
    <n v="4.4032865767851467E-3"/>
  </r>
  <r>
    <x v="9"/>
    <x v="2"/>
    <n v="758"/>
    <n v="317340"/>
    <n v="2.3886052814016514E-3"/>
  </r>
  <r>
    <x v="10"/>
    <x v="0"/>
    <n v="977"/>
    <n v="67747"/>
    <n v="1.4421302788315349E-2"/>
  </r>
  <r>
    <x v="10"/>
    <x v="1"/>
    <n v="1191"/>
    <n v="114314"/>
    <n v="1.0418671378833738E-2"/>
  </r>
  <r>
    <x v="10"/>
    <x v="2"/>
    <n v="904"/>
    <n v="275818"/>
    <n v="3.2775235843926069E-3"/>
  </r>
  <r>
    <x v="11"/>
    <x v="0"/>
    <n v="909"/>
    <n v="352629"/>
    <n v="2.577780046451086E-3"/>
  </r>
  <r>
    <x v="11"/>
    <x v="1"/>
    <n v="382"/>
    <n v="61063"/>
    <n v="6.255834138512684E-3"/>
  </r>
  <r>
    <x v="11"/>
    <x v="2"/>
    <n v="1009"/>
    <n v="164026"/>
    <n v="6.1514637923256073E-3"/>
  </r>
  <r>
    <x v="12"/>
    <x v="0"/>
    <n v="1022"/>
    <n v="193573"/>
    <n v="5.2796619363237639E-3"/>
  </r>
  <r>
    <x v="12"/>
    <x v="1"/>
    <n v="262"/>
    <n v="235976"/>
    <n v="1.1102824016001628E-3"/>
  </r>
  <r>
    <x v="12"/>
    <x v="2"/>
    <n v="1166"/>
    <n v="269878"/>
    <n v="4.3204707312192916E-3"/>
  </r>
  <r>
    <x v="13"/>
    <x v="0"/>
    <n v="515"/>
    <n v="334372"/>
    <n v="1.5402007345112628E-3"/>
  </r>
  <r>
    <x v="13"/>
    <x v="1"/>
    <n v="956"/>
    <n v="358194"/>
    <n v="2.6689447617771374E-3"/>
  </r>
  <r>
    <x v="13"/>
    <x v="2"/>
    <n v="1031"/>
    <n v="357264"/>
    <n v="2.8858211294728827E-3"/>
  </r>
  <r>
    <x v="14"/>
    <x v="0"/>
    <n v="637"/>
    <n v="367817"/>
    <n v="1.7318394745212972E-3"/>
  </r>
  <r>
    <x v="14"/>
    <x v="1"/>
    <n v="1268"/>
    <n v="267814"/>
    <n v="4.7346292576190942E-3"/>
  </r>
  <r>
    <x v="14"/>
    <x v="2"/>
    <n v="725"/>
    <n v="310178"/>
    <n v="2.3373675760369854E-3"/>
  </r>
  <r>
    <x v="15"/>
    <x v="0"/>
    <n v="471"/>
    <n v="248110"/>
    <n v="1.8983515376244408E-3"/>
  </r>
  <r>
    <x v="15"/>
    <x v="1"/>
    <n v="1291"/>
    <n v="369724"/>
    <n v="3.4917938786770673E-3"/>
  </r>
  <r>
    <x v="15"/>
    <x v="2"/>
    <n v="400"/>
    <n v="177052"/>
    <n v="2.2592232790366673E-3"/>
  </r>
  <r>
    <x v="16"/>
    <x v="0"/>
    <n v="1113"/>
    <n v="79632"/>
    <n v="1.3976793248945147E-2"/>
  </r>
  <r>
    <x v="16"/>
    <x v="1"/>
    <n v="1198"/>
    <n v="361243"/>
    <n v="3.3163272367907476E-3"/>
  </r>
  <r>
    <x v="16"/>
    <x v="2"/>
    <n v="474"/>
    <n v="344297"/>
    <n v="1.3767183565352008E-3"/>
  </r>
  <r>
    <x v="17"/>
    <x v="0"/>
    <n v="1132"/>
    <n v="373820"/>
    <n v="3.0281953881547267E-3"/>
  </r>
  <r>
    <x v="17"/>
    <x v="1"/>
    <n v="844"/>
    <n v="178937"/>
    <n v="4.7167438819249235E-3"/>
  </r>
  <r>
    <x v="17"/>
    <x v="2"/>
    <n v="1175"/>
    <n v="357406"/>
    <n v="3.2875777127412522E-3"/>
  </r>
  <r>
    <x v="18"/>
    <x v="0"/>
    <n v="559"/>
    <n v="318735"/>
    <n v="1.753808022338306E-3"/>
  </r>
  <r>
    <x v="18"/>
    <x v="1"/>
    <n v="554"/>
    <n v="191468"/>
    <n v="2.8934338897361441E-3"/>
  </r>
  <r>
    <x v="18"/>
    <x v="2"/>
    <n v="1225"/>
    <n v="150237"/>
    <n v="8.1537836884389338E-3"/>
  </r>
  <r>
    <x v="19"/>
    <x v="0"/>
    <n v="892"/>
    <n v="187301"/>
    <n v="4.7623878142668752E-3"/>
  </r>
  <r>
    <x v="19"/>
    <x v="1"/>
    <n v="536"/>
    <n v="291504"/>
    <n v="1.8387397771557166E-3"/>
  </r>
  <r>
    <x v="19"/>
    <x v="2"/>
    <n v="1242"/>
    <n v="324083"/>
    <n v="3.8323515889448073E-3"/>
  </r>
  <r>
    <x v="20"/>
    <x v="0"/>
    <n v="948"/>
    <n v="85901"/>
    <n v="1.1035960000465653E-2"/>
  </r>
  <r>
    <x v="20"/>
    <x v="1"/>
    <n v="762"/>
    <n v="140399"/>
    <n v="5.4273890839678348E-3"/>
  </r>
  <r>
    <x v="20"/>
    <x v="2"/>
    <n v="1082"/>
    <n v="148834"/>
    <n v="7.2698442560167704E-3"/>
  </r>
  <r>
    <x v="21"/>
    <x v="0"/>
    <n v="1174"/>
    <n v="307359"/>
    <n v="3.819637622454524E-3"/>
  </r>
  <r>
    <x v="21"/>
    <x v="1"/>
    <n v="464"/>
    <n v="293430"/>
    <n v="1.5812970725556351E-3"/>
  </r>
  <r>
    <x v="21"/>
    <x v="2"/>
    <n v="543"/>
    <n v="147113"/>
    <n v="3.6910402207826635E-3"/>
  </r>
  <r>
    <x v="22"/>
    <x v="0"/>
    <n v="1202"/>
    <n v="325589"/>
    <n v="3.6917709136365172E-3"/>
  </r>
  <r>
    <x v="22"/>
    <x v="1"/>
    <n v="1390"/>
    <n v="347487"/>
    <n v="4.0001496458860327E-3"/>
  </r>
  <r>
    <x v="22"/>
    <x v="2"/>
    <n v="984"/>
    <n v="121746"/>
    <n v="8.0824010645113593E-3"/>
  </r>
  <r>
    <x v="23"/>
    <x v="0"/>
    <n v="1204"/>
    <n v="305304"/>
    <n v="3.9436103031732306E-3"/>
  </r>
  <r>
    <x v="23"/>
    <x v="1"/>
    <n v="532"/>
    <n v="201940"/>
    <n v="2.6344458750123798E-3"/>
  </r>
  <r>
    <x v="23"/>
    <x v="2"/>
    <n v="1058"/>
    <n v="226191"/>
    <n v="4.67746285219129E-3"/>
  </r>
  <r>
    <x v="24"/>
    <x v="0"/>
    <n v="676"/>
    <n v="245891"/>
    <n v="2.7491856147642654E-3"/>
  </r>
  <r>
    <x v="24"/>
    <x v="1"/>
    <n v="577"/>
    <n v="114161"/>
    <n v="5.0542654671910719E-3"/>
  </r>
  <r>
    <x v="24"/>
    <x v="2"/>
    <n v="682"/>
    <n v="332818"/>
    <n v="2.0491680137492562E-3"/>
  </r>
  <r>
    <x v="25"/>
    <x v="0"/>
    <n v="450"/>
    <n v="352227"/>
    <n v="1.2775851936393291E-3"/>
  </r>
  <r>
    <x v="25"/>
    <x v="1"/>
    <n v="683"/>
    <n v="160253"/>
    <n v="4.2620106955876024E-3"/>
  </r>
  <r>
    <x v="25"/>
    <x v="2"/>
    <n v="1154"/>
    <n v="196029"/>
    <n v="5.8868840834774448E-3"/>
  </r>
  <r>
    <x v="26"/>
    <x v="0"/>
    <n v="808"/>
    <n v="170463"/>
    <n v="4.7400315611012362E-3"/>
  </r>
  <r>
    <x v="26"/>
    <x v="1"/>
    <n v="871"/>
    <n v="110422"/>
    <n v="7.8879208853308222E-3"/>
  </r>
  <r>
    <x v="26"/>
    <x v="2"/>
    <n v="704"/>
    <n v="350789"/>
    <n v="2.0069044354298453E-3"/>
  </r>
  <r>
    <x v="27"/>
    <x v="0"/>
    <n v="611"/>
    <n v="345020"/>
    <n v="1.7709118311981915E-3"/>
  </r>
  <r>
    <x v="27"/>
    <x v="1"/>
    <n v="405"/>
    <n v="105217"/>
    <n v="3.849187868880504E-3"/>
  </r>
  <r>
    <x v="27"/>
    <x v="2"/>
    <n v="382"/>
    <n v="118672"/>
    <n v="3.218956451395443E-3"/>
  </r>
  <r>
    <x v="28"/>
    <x v="0"/>
    <n v="1117"/>
    <n v="170553"/>
    <n v="6.5492838003435886E-3"/>
  </r>
  <r>
    <x v="28"/>
    <x v="1"/>
    <n v="477"/>
    <n v="169955"/>
    <n v="2.8066252831631905E-3"/>
  </r>
  <r>
    <x v="28"/>
    <x v="2"/>
    <n v="1099"/>
    <n v="139201"/>
    <n v="7.8950582251564282E-3"/>
  </r>
  <r>
    <x v="29"/>
    <x v="0"/>
    <n v="567"/>
    <n v="115971"/>
    <n v="4.889153322813462E-3"/>
  </r>
  <r>
    <x v="29"/>
    <x v="1"/>
    <n v="1133"/>
    <n v="175769"/>
    <n v="6.4459603229238376E-3"/>
  </r>
  <r>
    <x v="29"/>
    <x v="2"/>
    <n v="850"/>
    <n v="325971"/>
    <n v="2.6075939270671319E-3"/>
  </r>
  <r>
    <x v="30"/>
    <x v="0"/>
    <n v="413"/>
    <n v="240185"/>
    <n v="1.7195078793430065E-3"/>
  </r>
  <r>
    <x v="30"/>
    <x v="1"/>
    <n v="1387"/>
    <n v="371887"/>
    <n v="3.7296275481530682E-3"/>
  </r>
  <r>
    <x v="30"/>
    <x v="2"/>
    <n v="537"/>
    <n v="122735"/>
    <n v="4.3752800749582432E-3"/>
  </r>
  <r>
    <x v="31"/>
    <x v="0"/>
    <n v="443"/>
    <n v="138823"/>
    <n v="3.1911138644172797E-3"/>
  </r>
  <r>
    <x v="31"/>
    <x v="1"/>
    <n v="1283"/>
    <n v="154644"/>
    <n v="8.2964744833294527E-3"/>
  </r>
  <r>
    <x v="31"/>
    <x v="2"/>
    <n v="725"/>
    <n v="257673"/>
    <n v="2.8136436491211728E-3"/>
  </r>
  <r>
    <x v="32"/>
    <x v="0"/>
    <n v="467"/>
    <n v="338094"/>
    <n v="1.3812726638153885E-3"/>
  </r>
  <r>
    <x v="32"/>
    <x v="1"/>
    <n v="1354"/>
    <n v="340502"/>
    <n v="3.976481782779543E-3"/>
  </r>
  <r>
    <x v="32"/>
    <x v="2"/>
    <n v="520"/>
    <n v="175340"/>
    <n v="2.9656667046880345E-3"/>
  </r>
  <r>
    <x v="33"/>
    <x v="0"/>
    <n v="442"/>
    <n v="327280"/>
    <n v="1.3505255438768027E-3"/>
  </r>
  <r>
    <x v="33"/>
    <x v="1"/>
    <n v="546"/>
    <n v="271092"/>
    <n v="2.0140764021070339E-3"/>
  </r>
  <r>
    <x v="33"/>
    <x v="2"/>
    <n v="844"/>
    <n v="333007"/>
    <n v="2.5344812571507507E-3"/>
  </r>
  <r>
    <x v="34"/>
    <x v="0"/>
    <n v="341"/>
    <n v="368643"/>
    <n v="9.2501417360427293E-4"/>
  </r>
  <r>
    <x v="34"/>
    <x v="1"/>
    <n v="869"/>
    <n v="166441"/>
    <n v="5.2210693278699361E-3"/>
  </r>
  <r>
    <x v="34"/>
    <x v="2"/>
    <n v="718"/>
    <n v="194093"/>
    <n v="3.6992575724008594E-3"/>
  </r>
  <r>
    <x v="35"/>
    <x v="0"/>
    <n v="735"/>
    <n v="314247"/>
    <n v="2.3389244766059817E-3"/>
  </r>
  <r>
    <x v="35"/>
    <x v="1"/>
    <n v="523"/>
    <n v="75437"/>
    <n v="6.9329374179779154E-3"/>
  </r>
  <r>
    <x v="35"/>
    <x v="2"/>
    <n v="422"/>
    <n v="360337"/>
    <n v="1.1711259182376498E-3"/>
  </r>
  <r>
    <x v="36"/>
    <x v="0"/>
    <n v="915"/>
    <n v="296175"/>
    <n v="3.0893897189161815E-3"/>
  </r>
  <r>
    <x v="36"/>
    <x v="1"/>
    <n v="1108"/>
    <n v="90932"/>
    <n v="1.2184929397791757E-2"/>
  </r>
  <r>
    <x v="36"/>
    <x v="2"/>
    <n v="338"/>
    <n v="174272"/>
    <n v="1.9394968784428939E-3"/>
  </r>
  <r>
    <x v="37"/>
    <x v="0"/>
    <n v="724"/>
    <n v="176652"/>
    <n v="4.0984534565133707E-3"/>
  </r>
  <r>
    <x v="37"/>
    <x v="1"/>
    <n v="463"/>
    <n v="198419"/>
    <n v="2.3334458897585411E-3"/>
  </r>
  <r>
    <x v="37"/>
    <x v="2"/>
    <n v="356"/>
    <n v="336027"/>
    <n v="1.0594386760587691E-3"/>
  </r>
  <r>
    <x v="38"/>
    <x v="0"/>
    <n v="378"/>
    <n v="346512"/>
    <n v="1.0908713118160411E-3"/>
  </r>
  <r>
    <x v="38"/>
    <x v="1"/>
    <n v="636"/>
    <n v="167534"/>
    <n v="3.7962443444315781E-3"/>
  </r>
  <r>
    <x v="38"/>
    <x v="2"/>
    <n v="699"/>
    <n v="368173"/>
    <n v="1.8985639902980391E-3"/>
  </r>
  <r>
    <x v="39"/>
    <x v="0"/>
    <n v="1279"/>
    <n v="115157"/>
    <n v="1.1106576239394914E-2"/>
  </r>
  <r>
    <x v="39"/>
    <x v="1"/>
    <n v="1006"/>
    <n v="126496"/>
    <n v="7.9528206425499622E-3"/>
  </r>
  <r>
    <x v="39"/>
    <x v="2"/>
    <n v="478"/>
    <n v="274089"/>
    <n v="1.7439590789852931E-3"/>
  </r>
  <r>
    <x v="40"/>
    <x v="0"/>
    <n v="545"/>
    <n v="294545"/>
    <n v="1.850311497394286E-3"/>
  </r>
  <r>
    <x v="40"/>
    <x v="1"/>
    <n v="1005"/>
    <n v="193989"/>
    <n v="5.1807061225121014E-3"/>
  </r>
  <r>
    <x v="40"/>
    <x v="2"/>
    <n v="765"/>
    <n v="339985"/>
    <n v="2.2500992690854009E-3"/>
  </r>
  <r>
    <x v="41"/>
    <x v="0"/>
    <n v="564"/>
    <n v="295467"/>
    <n v="1.9088426118652844E-3"/>
  </r>
  <r>
    <x v="41"/>
    <x v="1"/>
    <n v="496"/>
    <n v="345192"/>
    <n v="1.436881503626967E-3"/>
  </r>
  <r>
    <x v="41"/>
    <x v="2"/>
    <n v="1128"/>
    <n v="262360"/>
    <n v="4.2994358896173198E-3"/>
  </r>
  <r>
    <x v="42"/>
    <x v="0"/>
    <n v="565"/>
    <n v="184346"/>
    <n v="3.0648888503140835E-3"/>
  </r>
  <r>
    <x v="42"/>
    <x v="1"/>
    <n v="813"/>
    <n v="123684"/>
    <n v="6.5732026777917917E-3"/>
  </r>
  <r>
    <x v="42"/>
    <x v="2"/>
    <n v="1301"/>
    <n v="396306"/>
    <n v="3.2828168132705534E-3"/>
  </r>
  <r>
    <x v="43"/>
    <x v="0"/>
    <n v="436"/>
    <n v="138085"/>
    <n v="3.1574754680088351E-3"/>
  </r>
  <r>
    <x v="43"/>
    <x v="1"/>
    <n v="978"/>
    <n v="106740"/>
    <n v="9.1624508150646433E-3"/>
  </r>
  <r>
    <x v="43"/>
    <x v="2"/>
    <n v="1367"/>
    <n v="200867"/>
    <n v="6.8054981654527627E-3"/>
  </r>
  <r>
    <x v="44"/>
    <x v="0"/>
    <n v="1337"/>
    <n v="339650"/>
    <n v="3.9364051229206533E-3"/>
  </r>
  <r>
    <x v="44"/>
    <x v="1"/>
    <n v="1014"/>
    <n v="339084"/>
    <n v="2.9904094560639842E-3"/>
  </r>
  <r>
    <x v="44"/>
    <x v="2"/>
    <n v="940"/>
    <n v="253787"/>
    <n v="3.7038934224369255E-3"/>
  </r>
  <r>
    <x v="45"/>
    <x v="0"/>
    <n v="690"/>
    <n v="344969"/>
    <n v="2.0001797262942469E-3"/>
  </r>
  <r>
    <x v="45"/>
    <x v="1"/>
    <n v="1335"/>
    <n v="212615"/>
    <n v="6.278954918514686E-3"/>
  </r>
  <r>
    <x v="45"/>
    <x v="2"/>
    <n v="1191"/>
    <n v="256924"/>
    <n v="4.6356120876212418E-3"/>
  </r>
  <r>
    <x v="46"/>
    <x v="0"/>
    <n v="353"/>
    <n v="320905"/>
    <n v="1.1000140228416509E-3"/>
  </r>
  <r>
    <x v="46"/>
    <x v="1"/>
    <n v="486"/>
    <n v="338164"/>
    <n v="1.437172496185283E-3"/>
  </r>
  <r>
    <x v="46"/>
    <x v="2"/>
    <n v="889"/>
    <n v="272100"/>
    <n v="3.2671811833884603E-3"/>
  </r>
  <r>
    <x v="47"/>
    <x v="0"/>
    <n v="983"/>
    <n v="259221"/>
    <n v="3.7921310387661494E-3"/>
  </r>
  <r>
    <x v="47"/>
    <x v="1"/>
    <n v="581"/>
    <n v="282697"/>
    <n v="2.0552039816481957E-3"/>
  </r>
  <r>
    <x v="47"/>
    <x v="2"/>
    <n v="814"/>
    <n v="276631"/>
    <n v="2.9425480152260593E-3"/>
  </r>
  <r>
    <x v="48"/>
    <x v="0"/>
    <n v="919"/>
    <n v="352862"/>
    <n v="2.6044175910129174E-3"/>
  </r>
  <r>
    <x v="48"/>
    <x v="1"/>
    <n v="676"/>
    <n v="264343"/>
    <n v="2.5572835293539075E-3"/>
  </r>
  <r>
    <x v="48"/>
    <x v="2"/>
    <n v="459"/>
    <n v="231466"/>
    <n v="1.9830126238842855E-3"/>
  </r>
  <r>
    <x v="49"/>
    <x v="0"/>
    <n v="576"/>
    <n v="365573"/>
    <n v="1.5756087019555601E-3"/>
  </r>
  <r>
    <x v="49"/>
    <x v="1"/>
    <n v="447"/>
    <n v="167928"/>
    <n v="2.6618550807488922E-3"/>
  </r>
  <r>
    <x v="49"/>
    <x v="2"/>
    <n v="377"/>
    <n v="252386"/>
    <n v="1.4937437100314597E-3"/>
  </r>
  <r>
    <x v="50"/>
    <x v="0"/>
    <n v="932"/>
    <n v="117461"/>
    <n v="7.9345484884344591E-3"/>
  </r>
  <r>
    <x v="50"/>
    <x v="1"/>
    <n v="1356"/>
    <n v="325656"/>
    <n v="4.163903014223598E-3"/>
  </r>
  <r>
    <x v="50"/>
    <x v="2"/>
    <n v="1281"/>
    <n v="168407"/>
    <n v="7.6065721733657148E-3"/>
  </r>
  <r>
    <x v="51"/>
    <x v="0"/>
    <n v="1041"/>
    <n v="270894"/>
    <n v="3.8428315134332986E-3"/>
  </r>
  <r>
    <x v="51"/>
    <x v="1"/>
    <n v="1184"/>
    <n v="314797"/>
    <n v="3.7611540135388836E-3"/>
  </r>
  <r>
    <x v="51"/>
    <x v="2"/>
    <n v="684"/>
    <n v="340332"/>
    <n v="2.0098021931525688E-3"/>
  </r>
  <r>
    <x v="52"/>
    <x v="0"/>
    <n v="354"/>
    <n v="284810"/>
    <n v="1.2429338857483936E-3"/>
  </r>
  <r>
    <x v="52"/>
    <x v="1"/>
    <n v="1126"/>
    <n v="115506"/>
    <n v="9.7484113379391543E-3"/>
  </r>
  <r>
    <x v="52"/>
    <x v="2"/>
    <n v="569"/>
    <n v="115125"/>
    <n v="4.9424538545059715E-3"/>
  </r>
  <r>
    <x v="53"/>
    <x v="0"/>
    <n v="730"/>
    <n v="63714"/>
    <n v="1.1457450481840726E-2"/>
  </r>
  <r>
    <x v="53"/>
    <x v="1"/>
    <n v="578"/>
    <n v="361981"/>
    <n v="1.5967688911848964E-3"/>
  </r>
  <r>
    <x v="53"/>
    <x v="2"/>
    <n v="935"/>
    <n v="225946"/>
    <n v="4.1381569047471518E-3"/>
  </r>
  <r>
    <x v="54"/>
    <x v="0"/>
    <n v="698"/>
    <n v="282839"/>
    <n v="2.4678350581072623E-3"/>
  </r>
  <r>
    <x v="54"/>
    <x v="1"/>
    <n v="325"/>
    <n v="62512"/>
    <n v="5.199001791656002E-3"/>
  </r>
  <r>
    <x v="54"/>
    <x v="2"/>
    <n v="994"/>
    <n v="181765"/>
    <n v="5.468599565372872E-3"/>
  </r>
  <r>
    <x v="55"/>
    <x v="0"/>
    <n v="320"/>
    <n v="279085"/>
    <n v="1.1466040811939015E-3"/>
  </r>
  <r>
    <x v="55"/>
    <x v="1"/>
    <n v="544"/>
    <n v="256941"/>
    <n v="2.1172175713490646E-3"/>
  </r>
  <r>
    <x v="55"/>
    <x v="2"/>
    <n v="520"/>
    <n v="154457"/>
    <n v="3.3666327845290273E-3"/>
  </r>
  <r>
    <x v="56"/>
    <x v="0"/>
    <n v="485"/>
    <n v="216015"/>
    <n v="2.2452144527000438E-3"/>
  </r>
  <r>
    <x v="56"/>
    <x v="1"/>
    <n v="1234"/>
    <n v="100868"/>
    <n v="1.2233810524646073E-2"/>
  </r>
  <r>
    <x v="56"/>
    <x v="2"/>
    <n v="596"/>
    <n v="91429"/>
    <n v="6.5187194435026088E-3"/>
  </r>
  <r>
    <x v="57"/>
    <x v="0"/>
    <n v="831"/>
    <n v="247134"/>
    <n v="3.3625482531743911E-3"/>
  </r>
  <r>
    <x v="57"/>
    <x v="1"/>
    <n v="1033"/>
    <n v="386319"/>
    <n v="2.6739559793849126E-3"/>
  </r>
  <r>
    <x v="57"/>
    <x v="2"/>
    <n v="805"/>
    <n v="253180"/>
    <n v="3.1795560470811281E-3"/>
  </r>
  <r>
    <x v="58"/>
    <x v="0"/>
    <n v="1274"/>
    <n v="128366"/>
    <n v="9.9247464281819169E-3"/>
  </r>
  <r>
    <x v="58"/>
    <x v="1"/>
    <n v="428"/>
    <n v="281485"/>
    <n v="1.5205073094481055E-3"/>
  </r>
  <r>
    <x v="58"/>
    <x v="2"/>
    <n v="952"/>
    <n v="359818"/>
    <n v="2.6457820342506489E-3"/>
  </r>
  <r>
    <x v="59"/>
    <x v="0"/>
    <n v="951"/>
    <n v="126322"/>
    <n v="7.5283798546571462E-3"/>
  </r>
  <r>
    <x v="59"/>
    <x v="1"/>
    <n v="604"/>
    <n v="189018"/>
    <n v="3.1954628659704369E-3"/>
  </r>
  <r>
    <x v="59"/>
    <x v="2"/>
    <n v="1139"/>
    <n v="349810"/>
    <n v="3.2560532860695804E-3"/>
  </r>
  <r>
    <x v="60"/>
    <x v="0"/>
    <n v="567"/>
    <n v="120864"/>
    <n v="4.691223193010326E-3"/>
  </r>
  <r>
    <x v="60"/>
    <x v="1"/>
    <n v="1282"/>
    <n v="115460"/>
    <n v="1.110341243720769E-2"/>
  </r>
  <r>
    <x v="60"/>
    <x v="2"/>
    <n v="1387"/>
    <n v="79797"/>
    <n v="1.7381605824780381E-2"/>
  </r>
  <r>
    <x v="61"/>
    <x v="0"/>
    <n v="667"/>
    <n v="86459"/>
    <n v="7.71463930880533E-3"/>
  </r>
  <r>
    <x v="61"/>
    <x v="1"/>
    <n v="499"/>
    <n v="267047"/>
    <n v="1.8685849307425284E-3"/>
  </r>
  <r>
    <x v="61"/>
    <x v="2"/>
    <n v="523"/>
    <n v="132559"/>
    <n v="3.9454129859157056E-3"/>
  </r>
  <r>
    <x v="62"/>
    <x v="0"/>
    <n v="896"/>
    <n v="339661"/>
    <n v="2.637924283329555E-3"/>
  </r>
  <r>
    <x v="62"/>
    <x v="1"/>
    <n v="702"/>
    <n v="115770"/>
    <n v="6.0637470847369783E-3"/>
  </r>
  <r>
    <x v="62"/>
    <x v="2"/>
    <n v="749"/>
    <n v="112663"/>
    <n v="6.6481453538428763E-3"/>
  </r>
  <r>
    <x v="63"/>
    <x v="0"/>
    <n v="333"/>
    <n v="157214"/>
    <n v="2.1181319729795057E-3"/>
  </r>
  <r>
    <x v="63"/>
    <x v="1"/>
    <n v="647"/>
    <n v="354169"/>
    <n v="1.8268114939478045E-3"/>
  </r>
  <r>
    <x v="63"/>
    <x v="2"/>
    <n v="839"/>
    <n v="150960"/>
    <n v="5.5577636459989404E-3"/>
  </r>
  <r>
    <x v="64"/>
    <x v="0"/>
    <n v="960"/>
    <n v="142851"/>
    <n v="6.720288972425814E-3"/>
  </r>
  <r>
    <x v="64"/>
    <x v="1"/>
    <n v="1168"/>
    <n v="295282"/>
    <n v="3.9555408050609246E-3"/>
  </r>
  <r>
    <x v="64"/>
    <x v="2"/>
    <n v="518"/>
    <n v="143531"/>
    <n v="3.6089764580473907E-3"/>
  </r>
  <r>
    <x v="65"/>
    <x v="0"/>
    <n v="872"/>
    <n v="271662"/>
    <n v="3.2098710898101315E-3"/>
  </r>
  <r>
    <x v="65"/>
    <x v="1"/>
    <n v="302"/>
    <n v="81963"/>
    <n v="3.6845893878945379E-3"/>
  </r>
  <r>
    <x v="65"/>
    <x v="2"/>
    <n v="250"/>
    <n v="313312"/>
    <n v="7.9792666734756405E-4"/>
  </r>
  <r>
    <x v="66"/>
    <x v="0"/>
    <n v="820"/>
    <n v="89098"/>
    <n v="9.2033491211923942E-3"/>
  </r>
  <r>
    <x v="66"/>
    <x v="1"/>
    <n v="616"/>
    <n v="348070"/>
    <n v="1.769758956531732E-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3">
  <r>
    <s v="SP001"/>
    <x v="0"/>
    <d v="2025-05-04T00:00:00"/>
    <x v="0"/>
    <s v="Discover fresh beats on Spotify!"/>
    <n v="2414"/>
    <n v="245"/>
    <n v="137"/>
    <n v="21181"/>
    <n v="45292"/>
    <n v="133"/>
    <x v="0"/>
    <x v="0"/>
    <n v="0.13200509890939993"/>
  </r>
  <r>
    <s v="SP001"/>
    <x v="0"/>
    <d v="2025-05-04T00:00:00"/>
    <x v="0"/>
    <s v="Discover fresh beats on Spotify!"/>
    <n v="2414"/>
    <n v="245"/>
    <n v="137"/>
    <n v="21181"/>
    <n v="45292"/>
    <n v="133"/>
    <x v="1"/>
    <x v="0"/>
    <n v="0.13200509890939993"/>
  </r>
  <r>
    <s v="SP002"/>
    <x v="0"/>
    <d v="2025-02-01T00:00:00"/>
    <x v="0"/>
    <s v="Explore the latest podcasts now."/>
    <n v="1934"/>
    <n v="210"/>
    <n v="393"/>
    <n v="29129"/>
    <n v="73287"/>
    <n v="273"/>
    <x v="2"/>
    <x v="1"/>
    <n v="8.7095334546328396E-2"/>
  </r>
  <r>
    <s v="SP003"/>
    <x v="1"/>
    <d v="2024-12-03T00:00:00"/>
    <x v="1"/>
    <s v="New music just dropped. Hit play!"/>
    <n v="3092"/>
    <n v="177"/>
    <n v="81"/>
    <n v="47533"/>
    <n v="29220"/>
    <n v="121"/>
    <x v="3"/>
    <x v="0"/>
    <n v="7.0477352576105018E-2"/>
  </r>
  <r>
    <s v="SP003"/>
    <x v="1"/>
    <d v="2024-12-03T00:00:00"/>
    <x v="1"/>
    <s v="New music just dropped. Hit play!"/>
    <n v="3092"/>
    <n v="177"/>
    <n v="81"/>
    <n v="47533"/>
    <n v="29220"/>
    <n v="121"/>
    <x v="1"/>
    <x v="0"/>
    <n v="7.0477352576105018E-2"/>
  </r>
  <r>
    <s v="SP004"/>
    <x v="0"/>
    <d v="2024-12-03T00:00:00"/>
    <x v="0"/>
    <s v="Wrapped is here! Relive your top tracks "/>
    <n v="3173"/>
    <n v="229"/>
    <n v="197"/>
    <n v="29604"/>
    <n v="21809"/>
    <n v="272"/>
    <x v="0"/>
    <x v="0"/>
    <n v="0.1215714092690177"/>
  </r>
  <r>
    <s v="SP004"/>
    <x v="0"/>
    <d v="2024-12-03T00:00:00"/>
    <x v="0"/>
    <s v="Wrapped is here! Relive your top tracks "/>
    <n v="3173"/>
    <n v="229"/>
    <n v="197"/>
    <n v="29604"/>
    <n v="21809"/>
    <n v="272"/>
    <x v="1"/>
    <x v="0"/>
    <n v="0.1215714092690177"/>
  </r>
  <r>
    <s v="SP005"/>
    <x v="2"/>
    <d v="2024-04-06T00:00:00"/>
    <x v="0"/>
    <s v="Music that moves you, only on Spotify."/>
    <n v="2748"/>
    <n v="145"/>
    <n v="315"/>
    <n v="24401"/>
    <n v="61182"/>
    <n v="200"/>
    <x v="2"/>
    <x v="1"/>
    <n v="0.1314700217204213"/>
  </r>
  <r>
    <s v="SP005"/>
    <x v="2"/>
    <d v="2024-04-06T00:00:00"/>
    <x v="0"/>
    <s v="Music that moves you, only on Spotify."/>
    <n v="2748"/>
    <n v="145"/>
    <n v="315"/>
    <n v="24401"/>
    <n v="61182"/>
    <n v="200"/>
    <x v="4"/>
    <x v="1"/>
    <n v="0.1314700217204213"/>
  </r>
  <r>
    <s v="SP006"/>
    <x v="2"/>
    <d v="2024-06-13T00:00:00"/>
    <x v="0"/>
    <s v="What's your vibe today? #SpotifyHits"/>
    <n v="3882"/>
    <n v="239"/>
    <n v="275"/>
    <n v="58748"/>
    <n v="44646"/>
    <n v="149"/>
    <x v="2"/>
    <x v="1"/>
    <n v="7.4828079253761837E-2"/>
  </r>
  <r>
    <s v="SP006"/>
    <x v="2"/>
    <d v="2024-06-13T00:00:00"/>
    <x v="0"/>
    <s v="What's your vibe today? #SpotifyHits"/>
    <n v="3882"/>
    <n v="239"/>
    <n v="275"/>
    <n v="58748"/>
    <n v="44646"/>
    <n v="149"/>
    <x v="4"/>
    <x v="1"/>
    <n v="7.4828079253761837E-2"/>
  </r>
  <r>
    <s v="SP007"/>
    <x v="1"/>
    <d v="2024-12-19T00:00:00"/>
    <x v="1"/>
    <s v="Get into the groove with our new drop!"/>
    <n v="4674"/>
    <n v="409"/>
    <n v="327"/>
    <n v="20756"/>
    <n v="63599"/>
    <n v="212"/>
    <x v="0"/>
    <x v="0"/>
    <n v="0.26064752360763155"/>
  </r>
  <r>
    <s v="SP007"/>
    <x v="1"/>
    <d v="2024-12-19T00:00:00"/>
    <x v="1"/>
    <s v="Get into the groove with our new drop!"/>
    <n v="4674"/>
    <n v="409"/>
    <n v="327"/>
    <n v="20756"/>
    <n v="63599"/>
    <n v="212"/>
    <x v="1"/>
    <x v="0"/>
    <n v="0.26064752360763155"/>
  </r>
  <r>
    <s v="SP008"/>
    <x v="1"/>
    <d v="2024-05-09T00:00:00"/>
    <x v="1"/>
    <s v="Wrapped is here! Relive your top tracks "/>
    <n v="1428"/>
    <n v="347"/>
    <n v="67"/>
    <n v="21148"/>
    <n v="19712"/>
    <n v="120"/>
    <x v="2"/>
    <x v="0"/>
    <n v="8.7100435029317191E-2"/>
  </r>
  <r>
    <s v="SP008"/>
    <x v="1"/>
    <d v="2024-05-09T00:00:00"/>
    <x v="1"/>
    <s v="Wrapped is here! Relive your top tracks "/>
    <n v="1428"/>
    <n v="347"/>
    <n v="67"/>
    <n v="21148"/>
    <n v="19712"/>
    <n v="120"/>
    <x v="3"/>
    <x v="0"/>
    <n v="8.7100435029317191E-2"/>
  </r>
  <r>
    <s v="SP009"/>
    <x v="1"/>
    <d v="2025-06-15T00:00:00"/>
    <x v="0"/>
    <s v="Top trending tracks updated daily!"/>
    <n v="4432"/>
    <n v="223"/>
    <n v="299"/>
    <n v="59016"/>
    <n v="21742"/>
    <n v="171"/>
    <x v="1"/>
    <x v="0"/>
    <n v="8.3943337400027115E-2"/>
  </r>
  <r>
    <s v="SP010"/>
    <x v="1"/>
    <d v="2024-12-04T00:00:00"/>
    <x v="0"/>
    <s v="Wrapped is here! Relive your top tracks "/>
    <n v="2357"/>
    <n v="274"/>
    <n v="172"/>
    <n v="21566"/>
    <n v="66829"/>
    <n v="284"/>
    <x v="1"/>
    <x v="0"/>
    <n v="0.12997310581470833"/>
  </r>
  <r>
    <s v="SP011"/>
    <x v="1"/>
    <d v="2024-03-06T00:00:00"/>
    <x v="0"/>
    <s v="Discover fresh beats on Spotify!"/>
    <n v="1971"/>
    <n v="370"/>
    <n v="306"/>
    <n v="31316"/>
    <n v="27897"/>
    <n v="88"/>
    <x v="0"/>
    <x v="1"/>
    <n v="8.4525482181632389E-2"/>
  </r>
  <r>
    <s v="SP012"/>
    <x v="0"/>
    <d v="2024-05-14T00:00:00"/>
    <x v="0"/>
    <s v="Discover fresh beats on Spotify!"/>
    <n v="1485"/>
    <n v="353"/>
    <n v="244"/>
    <n v="38419"/>
    <n v="38556"/>
    <n v="86"/>
    <x v="0"/>
    <x v="0"/>
    <n v="5.4191936281527367E-2"/>
  </r>
  <r>
    <s v="SP012"/>
    <x v="0"/>
    <d v="2024-05-14T00:00:00"/>
    <x v="0"/>
    <s v="Discover fresh beats on Spotify!"/>
    <n v="1485"/>
    <n v="353"/>
    <n v="244"/>
    <n v="38419"/>
    <n v="38556"/>
    <n v="86"/>
    <x v="1"/>
    <x v="0"/>
    <n v="5.4191936281527367E-2"/>
  </r>
  <r>
    <s v="SP013"/>
    <x v="1"/>
    <d v="2025-06-18T00:00:00"/>
    <x v="1"/>
    <s v="Discover fresh beats on Spotify!"/>
    <n v="3956"/>
    <n v="319"/>
    <n v="61"/>
    <n v="58162"/>
    <n v="28720"/>
    <n v="213"/>
    <x v="3"/>
    <x v="0"/>
    <n v="7.4550393727863554E-2"/>
  </r>
  <r>
    <s v="SP013"/>
    <x v="1"/>
    <d v="2025-06-18T00:00:00"/>
    <x v="1"/>
    <s v="Discover fresh beats on Spotify!"/>
    <n v="3956"/>
    <n v="319"/>
    <n v="61"/>
    <n v="58162"/>
    <n v="28720"/>
    <n v="213"/>
    <x v="1"/>
    <x v="0"/>
    <n v="7.4550393727863554E-2"/>
  </r>
  <r>
    <s v="SP014"/>
    <x v="1"/>
    <d v="2024-10-08T00:00:00"/>
    <x v="0"/>
    <s v="From pop to podcasts, it's all here."/>
    <n v="2460"/>
    <n v="409"/>
    <n v="253"/>
    <n v="36702"/>
    <n v="46122"/>
    <n v="264"/>
    <x v="1"/>
    <x v="0"/>
    <n v="8.5063484278785892E-2"/>
  </r>
  <r>
    <s v="SP015"/>
    <x v="1"/>
    <d v="2024-05-06T00:00:00"/>
    <x v="0"/>
    <s v="Your weekend playlist is waiting."/>
    <n v="3476"/>
    <n v="355"/>
    <n v="396"/>
    <n v="37492"/>
    <n v="27285"/>
    <n v="179"/>
    <x v="1"/>
    <x v="0"/>
    <n v="0.11274405206444041"/>
  </r>
  <r>
    <s v="SP016"/>
    <x v="1"/>
    <d v="2024-12-29T00:00:00"/>
    <x v="1"/>
    <s v="New music just dropped. Hit play!"/>
    <n v="4049"/>
    <n v="377"/>
    <n v="94"/>
    <n v="48182"/>
    <n v="42875"/>
    <n v="172"/>
    <x v="3"/>
    <x v="0"/>
    <n v="9.3810966751068869E-2"/>
  </r>
  <r>
    <s v="SP016"/>
    <x v="1"/>
    <d v="2024-12-29T00:00:00"/>
    <x v="1"/>
    <s v="New music just dropped. Hit play!"/>
    <n v="4049"/>
    <n v="377"/>
    <n v="94"/>
    <n v="48182"/>
    <n v="42875"/>
    <n v="172"/>
    <x v="1"/>
    <x v="0"/>
    <n v="9.3810966751068869E-2"/>
  </r>
  <r>
    <s v="SP017"/>
    <x v="1"/>
    <d v="2024-06-10T00:00:00"/>
    <x v="0"/>
    <s v="What's your vibe today? #SpotifyHits"/>
    <n v="1514"/>
    <n v="164"/>
    <n v="275"/>
    <n v="41364"/>
    <n v="44389"/>
    <n v="83"/>
    <x v="1"/>
    <x v="0"/>
    <n v="4.7214969538729328E-2"/>
  </r>
  <r>
    <s v="SP018"/>
    <x v="0"/>
    <d v="2024-02-03T00:00:00"/>
    <x v="1"/>
    <s v="Music that moves you, only on Spotify."/>
    <n v="4281"/>
    <n v="101"/>
    <n v="163"/>
    <n v="32278"/>
    <n v="53382"/>
    <n v="235"/>
    <x v="1"/>
    <x v="2"/>
    <n v="0.1408079806679472"/>
  </r>
  <r>
    <s v="SP019"/>
    <x v="2"/>
    <d v="2024-06-15T00:00:00"/>
    <x v="2"/>
    <s v="Get into the groove with our new drop!"/>
    <n v="1751"/>
    <n v="143"/>
    <n v="151"/>
    <n v="31826"/>
    <n v="47729"/>
    <n v="95"/>
    <x v="2"/>
    <x v="3"/>
    <n v="6.4255640042732362E-2"/>
  </r>
  <r>
    <s v="SP019"/>
    <x v="2"/>
    <d v="2024-06-15T00:00:00"/>
    <x v="2"/>
    <s v="Get into the groove with our new drop!"/>
    <n v="1751"/>
    <n v="143"/>
    <n v="151"/>
    <n v="31826"/>
    <n v="47729"/>
    <n v="95"/>
    <x v="0"/>
    <x v="3"/>
    <n v="6.4255640042732362E-2"/>
  </r>
  <r>
    <s v="SP020"/>
    <x v="0"/>
    <d v="2024-07-05T00:00:00"/>
    <x v="0"/>
    <s v="Your weekend playlist is waiting."/>
    <n v="3753"/>
    <n v="411"/>
    <n v="308"/>
    <n v="29138"/>
    <n v="27678"/>
    <n v="90"/>
    <x v="2"/>
    <x v="1"/>
    <n v="0.15347655981879332"/>
  </r>
  <r>
    <s v="SP021"/>
    <x v="0"/>
    <d v="2024-11-07T00:00:00"/>
    <x v="1"/>
    <s v="Wrapped is here! Relive your top tracks "/>
    <n v="1678"/>
    <n v="423"/>
    <n v="323"/>
    <n v="55668"/>
    <n v="37945"/>
    <n v="230"/>
    <x v="1"/>
    <x v="2"/>
    <n v="4.3543867212761371E-2"/>
  </r>
  <r>
    <s v="SP022"/>
    <x v="0"/>
    <d v="2025-06-15T00:00:00"/>
    <x v="0"/>
    <s v="What's your vibe today? #SpotifyHits"/>
    <n v="4896"/>
    <n v="466"/>
    <n v="233"/>
    <n v="28621"/>
    <n v="34270"/>
    <n v="84"/>
    <x v="0"/>
    <x v="0"/>
    <n v="0.19548583208133888"/>
  </r>
  <r>
    <s v="SP022"/>
    <x v="0"/>
    <d v="2025-06-15T00:00:00"/>
    <x v="0"/>
    <s v="What's your vibe today? #SpotifyHits"/>
    <n v="4896"/>
    <n v="466"/>
    <n v="233"/>
    <n v="28621"/>
    <n v="34270"/>
    <n v="84"/>
    <x v="1"/>
    <x v="0"/>
    <n v="0.19548583208133888"/>
  </r>
  <r>
    <s v="SP023"/>
    <x v="2"/>
    <d v="2024-06-09T00:00:00"/>
    <x v="2"/>
    <s v="From pop to podcasts, it's all here."/>
    <n v="2786"/>
    <n v="368"/>
    <n v="208"/>
    <n v="42000"/>
    <n v="39967"/>
    <n v="103"/>
    <x v="2"/>
    <x v="3"/>
    <n v="8.0047619047619048E-2"/>
  </r>
  <r>
    <s v="SP023"/>
    <x v="2"/>
    <d v="2024-06-09T00:00:00"/>
    <x v="2"/>
    <s v="From pop to podcasts, it's all here."/>
    <n v="2786"/>
    <n v="368"/>
    <n v="208"/>
    <n v="42000"/>
    <n v="39967"/>
    <n v="103"/>
    <x v="0"/>
    <x v="3"/>
    <n v="8.0047619047619048E-2"/>
  </r>
  <r>
    <s v="SP024"/>
    <x v="1"/>
    <d v="2024-10-18T00:00:00"/>
    <x v="0"/>
    <s v="New music just dropped. Hit play!"/>
    <n v="2607"/>
    <n v="379"/>
    <n v="180"/>
    <n v="28712"/>
    <n v="61620"/>
    <n v="174"/>
    <x v="0"/>
    <x v="1"/>
    <n v="0.11026748397882419"/>
  </r>
  <r>
    <s v="SP025"/>
    <x v="2"/>
    <d v="2024-10-10T00:00:00"/>
    <x v="2"/>
    <s v="From pop to podcasts, it's all here."/>
    <n v="4013"/>
    <n v="320"/>
    <n v="92"/>
    <n v="54605"/>
    <n v="60169"/>
    <n v="232"/>
    <x v="2"/>
    <x v="3"/>
    <n v="8.1036535115831879E-2"/>
  </r>
  <r>
    <s v="SP025"/>
    <x v="2"/>
    <d v="2024-10-10T00:00:00"/>
    <x v="2"/>
    <s v="From pop to podcasts, it's all here."/>
    <n v="4013"/>
    <n v="320"/>
    <n v="92"/>
    <n v="54605"/>
    <n v="60169"/>
    <n v="232"/>
    <x v="0"/>
    <x v="3"/>
    <n v="8.1036535115831879E-2"/>
  </r>
  <r>
    <s v="SP026"/>
    <x v="1"/>
    <d v="2025-05-14T00:00:00"/>
    <x v="1"/>
    <s v="From pop to podcasts, it's all here."/>
    <n v="2707"/>
    <n v="103"/>
    <n v="51"/>
    <n v="55302"/>
    <n v="18801"/>
    <n v="147"/>
    <x v="2"/>
    <x v="0"/>
    <n v="5.173411449857148E-2"/>
  </r>
  <r>
    <s v="SP026"/>
    <x v="1"/>
    <d v="2025-05-14T00:00:00"/>
    <x v="1"/>
    <s v="From pop to podcasts, it's all here."/>
    <n v="2707"/>
    <n v="103"/>
    <n v="51"/>
    <n v="55302"/>
    <n v="18801"/>
    <n v="147"/>
    <x v="3"/>
    <x v="0"/>
    <n v="5.173411449857148E-2"/>
  </r>
  <r>
    <s v="SP027"/>
    <x v="0"/>
    <d v="2024-11-29T00:00:00"/>
    <x v="0"/>
    <s v="What's your vibe today? #SpotifyHits"/>
    <n v="2824"/>
    <n v="425"/>
    <n v="274"/>
    <n v="31004"/>
    <n v="53488"/>
    <n v="268"/>
    <x v="0"/>
    <x v="0"/>
    <n v="0.11363049929041415"/>
  </r>
  <r>
    <s v="SP027"/>
    <x v="0"/>
    <d v="2024-11-29T00:00:00"/>
    <x v="0"/>
    <s v="What's your vibe today? #SpotifyHits"/>
    <n v="2824"/>
    <n v="425"/>
    <n v="274"/>
    <n v="31004"/>
    <n v="53488"/>
    <n v="268"/>
    <x v="1"/>
    <x v="0"/>
    <n v="0.11363049929041415"/>
  </r>
  <r>
    <s v="SP028"/>
    <x v="2"/>
    <d v="2024-03-05T00:00:00"/>
    <x v="2"/>
    <s v="Explore the latest podcasts now."/>
    <n v="3558"/>
    <n v="314"/>
    <n v="199"/>
    <n v="49612"/>
    <n v="53929"/>
    <n v="206"/>
    <x v="2"/>
    <x v="3"/>
    <n v="8.205676046117874E-2"/>
  </r>
  <r>
    <s v="SP028"/>
    <x v="2"/>
    <d v="2024-03-05T00:00:00"/>
    <x v="2"/>
    <s v="Explore the latest podcasts now."/>
    <n v="3558"/>
    <n v="314"/>
    <n v="199"/>
    <n v="49612"/>
    <n v="53929"/>
    <n v="206"/>
    <x v="0"/>
    <x v="3"/>
    <n v="8.205676046117874E-2"/>
  </r>
  <r>
    <s v="SP029"/>
    <x v="1"/>
    <d v="2025-03-18T00:00:00"/>
    <x v="1"/>
    <s v="Explore the latest podcasts now."/>
    <n v="3418"/>
    <n v="188"/>
    <n v="387"/>
    <n v="57431"/>
    <n v="36933"/>
    <n v="202"/>
    <x v="3"/>
    <x v="0"/>
    <n v="6.9526910553533799E-2"/>
  </r>
  <r>
    <s v="SP029"/>
    <x v="1"/>
    <d v="2025-03-18T00:00:00"/>
    <x v="1"/>
    <s v="Explore the latest podcasts now."/>
    <n v="3418"/>
    <n v="188"/>
    <n v="387"/>
    <n v="57431"/>
    <n v="36933"/>
    <n v="202"/>
    <x v="1"/>
    <x v="0"/>
    <n v="6.9526910553533799E-2"/>
  </r>
  <r>
    <s v="SP030"/>
    <x v="1"/>
    <d v="2025-04-26T00:00:00"/>
    <x v="0"/>
    <s v="Discover fresh beats on Spotify!"/>
    <n v="2411"/>
    <n v="194"/>
    <n v="168"/>
    <n v="26665"/>
    <n v="71699"/>
    <n v="197"/>
    <x v="1"/>
    <x v="0"/>
    <n v="0.10399399962497656"/>
  </r>
  <r>
    <s v="SP031"/>
    <x v="0"/>
    <d v="2025-01-01T00:00:00"/>
    <x v="0"/>
    <s v="New music just dropped. Hit play!"/>
    <n v="4036"/>
    <n v="112"/>
    <n v="382"/>
    <n v="56284"/>
    <n v="29440"/>
    <n v="279"/>
    <x v="0"/>
    <x v="0"/>
    <n v="8.0484684812735408E-2"/>
  </r>
  <r>
    <s v="SP031"/>
    <x v="0"/>
    <d v="2025-01-01T00:00:00"/>
    <x v="0"/>
    <s v="New music just dropped. Hit play!"/>
    <n v="4036"/>
    <n v="112"/>
    <n v="382"/>
    <n v="56284"/>
    <n v="29440"/>
    <n v="279"/>
    <x v="1"/>
    <x v="0"/>
    <n v="8.0484684812735408E-2"/>
  </r>
  <r>
    <s v="SP032"/>
    <x v="1"/>
    <d v="2024-05-07T00:00:00"/>
    <x v="1"/>
    <s v="Explore the latest podcasts now."/>
    <n v="2776"/>
    <n v="307"/>
    <n v="178"/>
    <n v="43365"/>
    <n v="48408"/>
    <n v="138"/>
    <x v="0"/>
    <x v="0"/>
    <n v="7.519889311656866E-2"/>
  </r>
  <r>
    <s v="SP032"/>
    <x v="1"/>
    <d v="2024-05-07T00:00:00"/>
    <x v="1"/>
    <s v="Explore the latest podcasts now."/>
    <n v="2776"/>
    <n v="307"/>
    <n v="178"/>
    <n v="43365"/>
    <n v="48408"/>
    <n v="138"/>
    <x v="1"/>
    <x v="0"/>
    <n v="7.519889311656866E-2"/>
  </r>
  <r>
    <s v="SP033"/>
    <x v="1"/>
    <d v="2024-10-09T00:00:00"/>
    <x v="1"/>
    <s v="Discover fresh beats on Spotify!"/>
    <n v="4929"/>
    <n v="182"/>
    <n v="95"/>
    <n v="32181"/>
    <n v="31084"/>
    <n v="289"/>
    <x v="2"/>
    <x v="0"/>
    <n v="0.16177247444144061"/>
  </r>
  <r>
    <s v="SP033"/>
    <x v="1"/>
    <d v="2024-10-09T00:00:00"/>
    <x v="1"/>
    <s v="Discover fresh beats on Spotify!"/>
    <n v="4929"/>
    <n v="182"/>
    <n v="95"/>
    <n v="32181"/>
    <n v="31084"/>
    <n v="289"/>
    <x v="3"/>
    <x v="0"/>
    <n v="0.16177247444144061"/>
  </r>
  <r>
    <s v="SP034"/>
    <x v="0"/>
    <d v="2025-01-09T00:00:00"/>
    <x v="0"/>
    <s v="New music just dropped. Hit play!"/>
    <n v="1015"/>
    <n v="366"/>
    <n v="308"/>
    <n v="38127"/>
    <n v="63790"/>
    <n v="287"/>
    <x v="0"/>
    <x v="0"/>
    <n v="4.4299315445747112E-2"/>
  </r>
  <r>
    <s v="SP034"/>
    <x v="0"/>
    <d v="2025-01-09T00:00:00"/>
    <x v="0"/>
    <s v="New music just dropped. Hit play!"/>
    <n v="1015"/>
    <n v="366"/>
    <n v="308"/>
    <n v="38127"/>
    <n v="63790"/>
    <n v="287"/>
    <x v="1"/>
    <x v="0"/>
    <n v="4.4299315445747112E-2"/>
  </r>
  <r>
    <s v="SP035"/>
    <x v="1"/>
    <d v="2025-05-08T00:00:00"/>
    <x v="1"/>
    <s v="Your weekend playlist is waiting."/>
    <n v="3316"/>
    <n v="332"/>
    <n v="268"/>
    <n v="40095"/>
    <n v="36913"/>
    <n v="265"/>
    <x v="3"/>
    <x v="0"/>
    <n v="9.7668038408779148E-2"/>
  </r>
  <r>
    <s v="SP035"/>
    <x v="1"/>
    <d v="2025-05-08T00:00:00"/>
    <x v="1"/>
    <s v="Your weekend playlist is waiting."/>
    <n v="3316"/>
    <n v="332"/>
    <n v="268"/>
    <n v="40095"/>
    <n v="36913"/>
    <n v="265"/>
    <x v="1"/>
    <x v="0"/>
    <n v="9.7668038408779148E-2"/>
  </r>
  <r>
    <s v="SP036"/>
    <x v="0"/>
    <d v="2024-05-04T00:00:00"/>
    <x v="0"/>
    <s v="Wrapped is here! Relive your top tracks "/>
    <n v="2274"/>
    <n v="243"/>
    <n v="222"/>
    <n v="43066"/>
    <n v="59174"/>
    <n v="80"/>
    <x v="2"/>
    <x v="1"/>
    <n v="6.3600055728416843E-2"/>
  </r>
  <r>
    <s v="SP037"/>
    <x v="1"/>
    <d v="2025-05-27T00:00:00"/>
    <x v="1"/>
    <s v="Explore the latest podcasts now."/>
    <n v="4095"/>
    <n v="385"/>
    <n v="400"/>
    <n v="45300"/>
    <n v="31795"/>
    <n v="80"/>
    <x v="3"/>
    <x v="0"/>
    <n v="0.10772626931567329"/>
  </r>
  <r>
    <s v="SP037"/>
    <x v="1"/>
    <d v="2025-05-27T00:00:00"/>
    <x v="1"/>
    <s v="Explore the latest podcasts now."/>
    <n v="4095"/>
    <n v="385"/>
    <n v="400"/>
    <n v="45300"/>
    <n v="31795"/>
    <n v="80"/>
    <x v="1"/>
    <x v="0"/>
    <n v="0.10772626931567329"/>
  </r>
  <r>
    <s v="SP038"/>
    <x v="0"/>
    <d v="2024-09-10T00:00:00"/>
    <x v="1"/>
    <s v="New music just dropped. Hit play!"/>
    <n v="1230"/>
    <n v="309"/>
    <n v="207"/>
    <n v="44629"/>
    <n v="40699"/>
    <n v="195"/>
    <x v="1"/>
    <x v="2"/>
    <n v="3.9122543637545096E-2"/>
  </r>
  <r>
    <s v="SP039"/>
    <x v="0"/>
    <d v="2024-11-25T00:00:00"/>
    <x v="0"/>
    <s v="From pop to podcasts, it's all here."/>
    <n v="1341"/>
    <n v="472"/>
    <n v="238"/>
    <n v="51386"/>
    <n v="51706"/>
    <n v="133"/>
    <x v="2"/>
    <x v="1"/>
    <n v="3.9913595142645857E-2"/>
  </r>
  <r>
    <s v="SP040"/>
    <x v="1"/>
    <d v="2025-06-10T00:00:00"/>
    <x v="0"/>
    <s v="Explore the latest podcasts now."/>
    <n v="3615"/>
    <n v="192"/>
    <n v="162"/>
    <n v="27492"/>
    <n v="35341"/>
    <n v="125"/>
    <x v="1"/>
    <x v="0"/>
    <n v="0.14436927106067218"/>
  </r>
  <r>
    <s v="SP041"/>
    <x v="0"/>
    <d v="2024-04-19T00:00:00"/>
    <x v="0"/>
    <s v="New music just dropped. Hit play!"/>
    <n v="4001"/>
    <n v="353"/>
    <n v="129"/>
    <n v="41265"/>
    <n v="37279"/>
    <n v="275"/>
    <x v="0"/>
    <x v="0"/>
    <n v="0.10863928268508422"/>
  </r>
  <r>
    <s v="SP041"/>
    <x v="0"/>
    <d v="2024-04-19T00:00:00"/>
    <x v="0"/>
    <s v="New music just dropped. Hit play!"/>
    <n v="4001"/>
    <n v="353"/>
    <n v="129"/>
    <n v="41265"/>
    <n v="37279"/>
    <n v="275"/>
    <x v="1"/>
    <x v="0"/>
    <n v="0.10863928268508422"/>
  </r>
  <r>
    <s v="SP042"/>
    <x v="0"/>
    <d v="2025-01-26T00:00:00"/>
    <x v="1"/>
    <s v="What's your vibe today? #SpotifyHits"/>
    <n v="3451"/>
    <n v="363"/>
    <n v="393"/>
    <n v="44853"/>
    <n v="69032"/>
    <n v="211"/>
    <x v="1"/>
    <x v="2"/>
    <n v="9.379528682585335E-2"/>
  </r>
  <r>
    <s v="SP043"/>
    <x v="0"/>
    <d v="2025-02-14T00:00:00"/>
    <x v="0"/>
    <s v="Top trending tracks updated daily!"/>
    <n v="4891"/>
    <n v="450"/>
    <n v="387"/>
    <n v="48746"/>
    <n v="37312"/>
    <n v="154"/>
    <x v="0"/>
    <x v="0"/>
    <n v="0.11750707750379519"/>
  </r>
  <r>
    <s v="SP043"/>
    <x v="0"/>
    <d v="2025-02-14T00:00:00"/>
    <x v="0"/>
    <s v="Top trending tracks updated daily!"/>
    <n v="4891"/>
    <n v="450"/>
    <n v="387"/>
    <n v="48746"/>
    <n v="37312"/>
    <n v="154"/>
    <x v="1"/>
    <x v="0"/>
    <n v="0.11750707750379519"/>
  </r>
  <r>
    <s v="SP044"/>
    <x v="0"/>
    <d v="2024-09-06T00:00:00"/>
    <x v="0"/>
    <s v="New music just dropped. Hit play!"/>
    <n v="1452"/>
    <n v="281"/>
    <n v="326"/>
    <n v="51556"/>
    <n v="62599"/>
    <n v="290"/>
    <x v="2"/>
    <x v="1"/>
    <n v="3.9937155714174881E-2"/>
  </r>
  <r>
    <s v="SP045"/>
    <x v="2"/>
    <d v="2024-07-14T00:00:00"/>
    <x v="0"/>
    <s v="Your weekend playlist is waiting."/>
    <n v="3806"/>
    <n v="114"/>
    <n v="278"/>
    <n v="36148"/>
    <n v="24209"/>
    <n v="201"/>
    <x v="2"/>
    <x v="1"/>
    <n v="0.11613367267898639"/>
  </r>
  <r>
    <s v="SP045"/>
    <x v="2"/>
    <d v="2024-07-14T00:00:00"/>
    <x v="0"/>
    <s v="Your weekend playlist is waiting."/>
    <n v="3806"/>
    <n v="114"/>
    <n v="278"/>
    <n v="36148"/>
    <n v="24209"/>
    <n v="201"/>
    <x v="4"/>
    <x v="1"/>
    <n v="0.11613367267898639"/>
  </r>
  <r>
    <s v="SP046"/>
    <x v="0"/>
    <d v="2024-02-12T00:00:00"/>
    <x v="0"/>
    <s v="Explore the latest podcasts now."/>
    <n v="2923"/>
    <n v="330"/>
    <n v="250"/>
    <n v="23993"/>
    <n v="74590"/>
    <n v="92"/>
    <x v="2"/>
    <x v="1"/>
    <n v="0.14600091693410577"/>
  </r>
  <r>
    <s v="SP047"/>
    <x v="2"/>
    <d v="2024-03-14T00:00:00"/>
    <x v="2"/>
    <s v="From pop to podcasts, it's all here."/>
    <n v="3361"/>
    <n v="188"/>
    <n v="358"/>
    <n v="39838"/>
    <n v="24536"/>
    <n v="120"/>
    <x v="2"/>
    <x v="3"/>
    <n v="9.8072192379135503E-2"/>
  </r>
  <r>
    <s v="SP047"/>
    <x v="2"/>
    <d v="2024-03-14T00:00:00"/>
    <x v="2"/>
    <s v="From pop to podcasts, it's all here."/>
    <n v="3361"/>
    <n v="188"/>
    <n v="358"/>
    <n v="39838"/>
    <n v="24536"/>
    <n v="120"/>
    <x v="0"/>
    <x v="3"/>
    <n v="9.8072192379135503E-2"/>
  </r>
  <r>
    <s v="SP048"/>
    <x v="0"/>
    <d v="2025-02-05T00:00:00"/>
    <x v="1"/>
    <s v="Music that moves you, only on Spotify."/>
    <n v="3074"/>
    <n v="371"/>
    <n v="348"/>
    <n v="24104"/>
    <n v="57803"/>
    <n v="213"/>
    <x v="1"/>
    <x v="2"/>
    <n v="0.15735977431131762"/>
  </r>
  <r>
    <s v="SP049"/>
    <x v="1"/>
    <d v="2024-08-29T00:00:00"/>
    <x v="1"/>
    <s v="Get into the groove with our new drop!"/>
    <n v="4276"/>
    <n v="227"/>
    <n v="223"/>
    <n v="43443"/>
    <n v="41005"/>
    <n v="191"/>
    <x v="2"/>
    <x v="0"/>
    <n v="0.1087862256289851"/>
  </r>
  <r>
    <s v="SP049"/>
    <x v="1"/>
    <d v="2024-08-29T00:00:00"/>
    <x v="1"/>
    <s v="Get into the groove with our new drop!"/>
    <n v="4276"/>
    <n v="227"/>
    <n v="223"/>
    <n v="43443"/>
    <n v="41005"/>
    <n v="191"/>
    <x v="3"/>
    <x v="0"/>
    <n v="0.1087862256289851"/>
  </r>
  <r>
    <s v="SP050"/>
    <x v="1"/>
    <d v="2025-04-22T00:00:00"/>
    <x v="0"/>
    <s v="Discover fresh beats on Spotify!"/>
    <n v="4401"/>
    <n v="421"/>
    <n v="216"/>
    <n v="24890"/>
    <n v="54361"/>
    <n v="148"/>
    <x v="1"/>
    <x v="0"/>
    <n v="0.20241060666934513"/>
  </r>
  <r>
    <s v="SP051"/>
    <x v="2"/>
    <d v="2024-05-13T00:00:00"/>
    <x v="2"/>
    <s v="Explore the latest podcasts now."/>
    <n v="4161"/>
    <n v="481"/>
    <n v="61"/>
    <n v="45884"/>
    <n v="48955"/>
    <n v="215"/>
    <x v="2"/>
    <x v="3"/>
    <n v="0.10249760265016128"/>
  </r>
  <r>
    <s v="SP051"/>
    <x v="2"/>
    <d v="2024-05-13T00:00:00"/>
    <x v="2"/>
    <s v="Explore the latest podcasts now."/>
    <n v="4161"/>
    <n v="481"/>
    <n v="61"/>
    <n v="45884"/>
    <n v="48955"/>
    <n v="215"/>
    <x v="0"/>
    <x v="3"/>
    <n v="0.10249760265016128"/>
  </r>
  <r>
    <s v="SP052"/>
    <x v="1"/>
    <d v="2024-09-04T00:00:00"/>
    <x v="1"/>
    <s v="New music just dropped. Hit play!"/>
    <n v="2613"/>
    <n v="455"/>
    <n v="228"/>
    <n v="21645"/>
    <n v="61334"/>
    <n v="261"/>
    <x v="2"/>
    <x v="0"/>
    <n v="0.15227535227535227"/>
  </r>
  <r>
    <s v="SP052"/>
    <x v="1"/>
    <d v="2024-09-04T00:00:00"/>
    <x v="1"/>
    <s v="New music just dropped. Hit play!"/>
    <n v="2613"/>
    <n v="455"/>
    <n v="228"/>
    <n v="21645"/>
    <n v="61334"/>
    <n v="261"/>
    <x v="3"/>
    <x v="0"/>
    <n v="0.15227535227535227"/>
  </r>
  <r>
    <s v="SP053"/>
    <x v="1"/>
    <d v="2024-08-12T00:00:00"/>
    <x v="1"/>
    <s v="What's your vibe today? #SpotifyHits"/>
    <n v="2842"/>
    <n v="213"/>
    <n v="331"/>
    <n v="57660"/>
    <n v="68606"/>
    <n v="87"/>
    <x v="3"/>
    <x v="0"/>
    <n v="5.8723551855705859E-2"/>
  </r>
  <r>
    <s v="SP053"/>
    <x v="1"/>
    <d v="2024-08-12T00:00:00"/>
    <x v="1"/>
    <s v="What's your vibe today? #SpotifyHits"/>
    <n v="2842"/>
    <n v="213"/>
    <n v="331"/>
    <n v="57660"/>
    <n v="68606"/>
    <n v="87"/>
    <x v="1"/>
    <x v="0"/>
    <n v="5.8723551855705859E-2"/>
  </r>
  <r>
    <s v="SP054"/>
    <x v="0"/>
    <d v="2025-03-06T00:00:00"/>
    <x v="0"/>
    <s v="Get into the groove with our new drop!"/>
    <n v="4851"/>
    <n v="460"/>
    <n v="212"/>
    <n v="58075"/>
    <n v="59574"/>
    <n v="239"/>
    <x v="2"/>
    <x v="1"/>
    <n v="9.5101162290142052E-2"/>
  </r>
  <r>
    <s v="SP055"/>
    <x v="1"/>
    <d v="2024-05-08T00:00:00"/>
    <x v="0"/>
    <s v="Explore the latest podcasts now."/>
    <n v="1828"/>
    <n v="450"/>
    <n v="214"/>
    <n v="52115"/>
    <n v="19166"/>
    <n v="190"/>
    <x v="1"/>
    <x v="0"/>
    <n v="4.781732706514439E-2"/>
  </r>
  <r>
    <s v="SP056"/>
    <x v="0"/>
    <d v="2025-02-19T00:00:00"/>
    <x v="1"/>
    <s v="From pop to podcasts, it's all here."/>
    <n v="2422"/>
    <n v="455"/>
    <n v="376"/>
    <n v="23428"/>
    <n v="46775"/>
    <n v="259"/>
    <x v="1"/>
    <x v="2"/>
    <n v="0.13885094758408742"/>
  </r>
  <r>
    <s v="SP057"/>
    <x v="0"/>
    <d v="2024-01-08T00:00:00"/>
    <x v="0"/>
    <s v="Top trending tracks updated daily!"/>
    <n v="2683"/>
    <n v="405"/>
    <n v="223"/>
    <n v="31233"/>
    <n v="58106"/>
    <n v="291"/>
    <x v="2"/>
    <x v="1"/>
    <n v="0.10600966926007749"/>
  </r>
  <r>
    <s v="SP058"/>
    <x v="2"/>
    <d v="2024-07-17T00:00:00"/>
    <x v="0"/>
    <s v="Top trending tracks updated daily!"/>
    <n v="3135"/>
    <n v="110"/>
    <n v="215"/>
    <n v="39192"/>
    <n v="24744"/>
    <n v="177"/>
    <x v="2"/>
    <x v="1"/>
    <n v="8.8283323127168814E-2"/>
  </r>
  <r>
    <s v="SP058"/>
    <x v="2"/>
    <d v="2024-07-17T00:00:00"/>
    <x v="0"/>
    <s v="Top trending tracks updated daily!"/>
    <n v="3135"/>
    <n v="110"/>
    <n v="215"/>
    <n v="39192"/>
    <n v="24744"/>
    <n v="177"/>
    <x v="4"/>
    <x v="1"/>
    <n v="8.8283323127168814E-2"/>
  </r>
  <r>
    <s v="SP059"/>
    <x v="2"/>
    <d v="2024-08-10T00:00:00"/>
    <x v="0"/>
    <s v="From pop to podcasts, it's all here."/>
    <n v="1105"/>
    <n v="181"/>
    <n v="55"/>
    <n v="53581"/>
    <n v="74048"/>
    <n v="220"/>
    <x v="2"/>
    <x v="1"/>
    <n v="2.50275284149232E-2"/>
  </r>
  <r>
    <s v="SP059"/>
    <x v="2"/>
    <d v="2024-08-10T00:00:00"/>
    <x v="0"/>
    <s v="From pop to podcasts, it's all here."/>
    <n v="1105"/>
    <n v="181"/>
    <n v="55"/>
    <n v="53581"/>
    <n v="74048"/>
    <n v="220"/>
    <x v="4"/>
    <x v="1"/>
    <n v="2.50275284149232E-2"/>
  </r>
  <r>
    <s v="SP060"/>
    <x v="2"/>
    <d v="2024-04-16T00:00:00"/>
    <x v="0"/>
    <s v="Discover fresh beats on Spotify!"/>
    <n v="4674"/>
    <n v="326"/>
    <n v="62"/>
    <n v="45503"/>
    <n v="46814"/>
    <n v="116"/>
    <x v="2"/>
    <x v="1"/>
    <n v="0.11124541239039185"/>
  </r>
  <r>
    <s v="SP060"/>
    <x v="2"/>
    <d v="2024-04-16T00:00:00"/>
    <x v="0"/>
    <s v="Discover fresh beats on Spotify!"/>
    <n v="4674"/>
    <n v="326"/>
    <n v="62"/>
    <n v="45503"/>
    <n v="46814"/>
    <n v="116"/>
    <x v="4"/>
    <x v="1"/>
    <n v="0.11124541239039185"/>
  </r>
  <r>
    <s v="SP061"/>
    <x v="2"/>
    <d v="2024-01-01T00:00:00"/>
    <x v="2"/>
    <s v="Explore the latest podcasts now."/>
    <n v="3437"/>
    <n v="129"/>
    <n v="359"/>
    <n v="44558"/>
    <n v="30854"/>
    <n v="171"/>
    <x v="2"/>
    <x v="3"/>
    <n v="8.8087436599488311E-2"/>
  </r>
  <r>
    <s v="SP061"/>
    <x v="2"/>
    <d v="2024-01-01T00:00:00"/>
    <x v="2"/>
    <s v="Explore the latest podcasts now."/>
    <n v="3437"/>
    <n v="129"/>
    <n v="359"/>
    <n v="44558"/>
    <n v="30854"/>
    <n v="171"/>
    <x v="0"/>
    <x v="3"/>
    <n v="8.8087436599488311E-2"/>
  </r>
  <r>
    <s v="SP062"/>
    <x v="1"/>
    <d v="2024-11-03T00:00:00"/>
    <x v="1"/>
    <s v="Wrapped is here! Relive your top tracks "/>
    <n v="1959"/>
    <n v="316"/>
    <n v="82"/>
    <n v="54036"/>
    <n v="69015"/>
    <n v="182"/>
    <x v="3"/>
    <x v="0"/>
    <n v="4.3619068768968837E-2"/>
  </r>
  <r>
    <s v="SP062"/>
    <x v="1"/>
    <d v="2024-11-03T00:00:00"/>
    <x v="1"/>
    <s v="Wrapped is here! Relive your top tracks "/>
    <n v="1959"/>
    <n v="316"/>
    <n v="82"/>
    <n v="54036"/>
    <n v="69015"/>
    <n v="182"/>
    <x v="1"/>
    <x v="0"/>
    <n v="4.3619068768968837E-2"/>
  </r>
  <r>
    <s v="SP063"/>
    <x v="1"/>
    <d v="2024-07-07T00:00:00"/>
    <x v="0"/>
    <s v="New music just dropped. Hit play!"/>
    <n v="1035"/>
    <n v="137"/>
    <n v="184"/>
    <n v="37302"/>
    <n v="68953"/>
    <n v="237"/>
    <x v="0"/>
    <x v="1"/>
    <n v="3.6351938233874857E-2"/>
  </r>
  <r>
    <s v="SP064"/>
    <x v="1"/>
    <d v="2025-01-22T00:00:00"/>
    <x v="1"/>
    <s v="New music just dropped. Hit play!"/>
    <n v="4478"/>
    <n v="101"/>
    <n v="121"/>
    <n v="51035"/>
    <n v="58207"/>
    <n v="205"/>
    <x v="3"/>
    <x v="0"/>
    <n v="9.2093661212893113E-2"/>
  </r>
  <r>
    <s v="SP064"/>
    <x v="1"/>
    <d v="2025-01-22T00:00:00"/>
    <x v="1"/>
    <s v="New music just dropped. Hit play!"/>
    <n v="4478"/>
    <n v="101"/>
    <n v="121"/>
    <n v="51035"/>
    <n v="58207"/>
    <n v="205"/>
    <x v="1"/>
    <x v="0"/>
    <n v="9.2093661212893113E-2"/>
  </r>
  <r>
    <s v="SP065"/>
    <x v="2"/>
    <d v="2024-05-26T00:00:00"/>
    <x v="0"/>
    <s v="From pop to podcasts, it's all here."/>
    <n v="1488"/>
    <n v="327"/>
    <n v="110"/>
    <n v="53805"/>
    <n v="30239"/>
    <n v="109"/>
    <x v="2"/>
    <x v="1"/>
    <n v="3.5777344113000653E-2"/>
  </r>
  <r>
    <s v="SP065"/>
    <x v="2"/>
    <d v="2024-05-26T00:00:00"/>
    <x v="0"/>
    <s v="From pop to podcasts, it's all here."/>
    <n v="1488"/>
    <n v="327"/>
    <n v="110"/>
    <n v="53805"/>
    <n v="30239"/>
    <n v="109"/>
    <x v="4"/>
    <x v="1"/>
    <n v="3.5777344113000653E-2"/>
  </r>
  <r>
    <s v="SP066"/>
    <x v="0"/>
    <d v="2025-04-16T00:00:00"/>
    <x v="0"/>
    <s v="Wrapped is here! Relive your top tracks "/>
    <n v="4836"/>
    <n v="331"/>
    <n v="140"/>
    <n v="58792"/>
    <n v="47711"/>
    <n v="227"/>
    <x v="0"/>
    <x v="0"/>
    <n v="9.0267383317458164E-2"/>
  </r>
  <r>
    <s v="SP066"/>
    <x v="0"/>
    <d v="2025-04-16T00:00:00"/>
    <x v="0"/>
    <s v="Wrapped is here! Relive your top tracks "/>
    <n v="4836"/>
    <n v="331"/>
    <n v="140"/>
    <n v="58792"/>
    <n v="47711"/>
    <n v="227"/>
    <x v="1"/>
    <x v="0"/>
    <n v="9.0267383317458164E-2"/>
  </r>
  <r>
    <s v="SP067"/>
    <x v="2"/>
    <d v="2024-04-02T00:00:00"/>
    <x v="2"/>
    <s v="Your weekend playlist is waiting."/>
    <n v="4563"/>
    <n v="488"/>
    <n v="356"/>
    <n v="30619"/>
    <n v="23328"/>
    <n v="267"/>
    <x v="2"/>
    <x v="3"/>
    <n v="0.17658969920637513"/>
  </r>
  <r>
    <s v="SP067"/>
    <x v="2"/>
    <d v="2024-04-02T00:00:00"/>
    <x v="2"/>
    <s v="Your weekend playlist is waiting."/>
    <n v="4563"/>
    <n v="488"/>
    <n v="356"/>
    <n v="30619"/>
    <n v="23328"/>
    <n v="267"/>
    <x v="0"/>
    <x v="3"/>
    <n v="0.17658969920637513"/>
  </r>
  <r>
    <s v="SP068"/>
    <x v="1"/>
    <d v="2024-03-28T00:00:00"/>
    <x v="0"/>
    <s v="Music that moves you, only on Spotify."/>
    <n v="3276"/>
    <n v="421"/>
    <n v="114"/>
    <n v="20580"/>
    <n v="30324"/>
    <n v="221"/>
    <x v="0"/>
    <x v="1"/>
    <n v="0.18517978620019437"/>
  </r>
  <r>
    <s v="SP069"/>
    <x v="1"/>
    <d v="2024-12-17T00:00:00"/>
    <x v="1"/>
    <s v="Music that moves you, only on Spotify."/>
    <n v="1316"/>
    <n v="472"/>
    <n v="286"/>
    <n v="44692"/>
    <n v="53343"/>
    <n v="227"/>
    <x v="2"/>
    <x v="0"/>
    <n v="4.6406515707509172E-2"/>
  </r>
  <r>
    <s v="SP069"/>
    <x v="1"/>
    <d v="2024-12-17T00:00:00"/>
    <x v="1"/>
    <s v="Music that moves you, only on Spotify."/>
    <n v="1316"/>
    <n v="472"/>
    <n v="286"/>
    <n v="44692"/>
    <n v="53343"/>
    <n v="227"/>
    <x v="3"/>
    <x v="0"/>
    <n v="4.6406515707509172E-2"/>
  </r>
  <r>
    <s v="SP070"/>
    <x v="1"/>
    <d v="2025-01-05T00:00:00"/>
    <x v="0"/>
    <s v="Wrapped is here! Relive your top tracks "/>
    <n v="4811"/>
    <n v="473"/>
    <n v="254"/>
    <n v="51964"/>
    <n v="68795"/>
    <n v="107"/>
    <x v="1"/>
    <x v="0"/>
    <n v="0.10657378184897237"/>
  </r>
  <r>
    <s v="SP071"/>
    <x v="1"/>
    <d v="2024-01-11T00:00:00"/>
    <x v="0"/>
    <s v="What's your vibe today? #SpotifyHits"/>
    <n v="4218"/>
    <n v="247"/>
    <n v="183"/>
    <n v="28914"/>
    <n v="18310"/>
    <n v="135"/>
    <x v="0"/>
    <x v="1"/>
    <n v="0.1607525766064882"/>
  </r>
  <r>
    <s v="SP072"/>
    <x v="0"/>
    <d v="2024-10-11T00:00:00"/>
    <x v="0"/>
    <s v="From pop to podcasts, it's all here."/>
    <n v="1360"/>
    <n v="249"/>
    <n v="52"/>
    <n v="20368"/>
    <n v="42152"/>
    <n v="193"/>
    <x v="2"/>
    <x v="1"/>
    <n v="8.1549489395129612E-2"/>
  </r>
  <r>
    <s v="SP073"/>
    <x v="2"/>
    <d v="2025-05-06T00:00:00"/>
    <x v="2"/>
    <s v="Discover fresh beats on Spotify!"/>
    <n v="1085"/>
    <n v="496"/>
    <n v="320"/>
    <n v="36528"/>
    <n v="38599"/>
    <n v="270"/>
    <x v="2"/>
    <x v="3"/>
    <n v="5.2042268944371438E-2"/>
  </r>
  <r>
    <s v="SP073"/>
    <x v="2"/>
    <d v="2025-05-06T00:00:00"/>
    <x v="2"/>
    <s v="Discover fresh beats on Spotify!"/>
    <n v="1085"/>
    <n v="496"/>
    <n v="320"/>
    <n v="36528"/>
    <n v="38599"/>
    <n v="270"/>
    <x v="0"/>
    <x v="3"/>
    <n v="5.2042268944371438E-2"/>
  </r>
  <r>
    <s v="SP074"/>
    <x v="1"/>
    <d v="2024-05-19T00:00:00"/>
    <x v="1"/>
    <s v="Get into the groove with our new drop!"/>
    <n v="1763"/>
    <n v="206"/>
    <n v="187"/>
    <n v="53342"/>
    <n v="25095"/>
    <n v="88"/>
    <x v="2"/>
    <x v="0"/>
    <n v="4.0418432004799221E-2"/>
  </r>
  <r>
    <s v="SP074"/>
    <x v="1"/>
    <d v="2024-05-19T00:00:00"/>
    <x v="1"/>
    <s v="Get into the groove with our new drop!"/>
    <n v="1763"/>
    <n v="206"/>
    <n v="187"/>
    <n v="53342"/>
    <n v="25095"/>
    <n v="88"/>
    <x v="3"/>
    <x v="0"/>
    <n v="4.0418432004799221E-2"/>
  </r>
  <r>
    <s v="SP075"/>
    <x v="1"/>
    <d v="2024-01-22T00:00:00"/>
    <x v="1"/>
    <s v="From pop to podcasts, it's all here."/>
    <n v="1554"/>
    <n v="455"/>
    <n v="158"/>
    <n v="41947"/>
    <n v="48578"/>
    <n v="101"/>
    <x v="0"/>
    <x v="0"/>
    <n v="5.1660428636136076E-2"/>
  </r>
  <r>
    <s v="SP075"/>
    <x v="1"/>
    <d v="2024-01-22T00:00:00"/>
    <x v="1"/>
    <s v="From pop to podcasts, it's all here."/>
    <n v="1554"/>
    <n v="455"/>
    <n v="158"/>
    <n v="41947"/>
    <n v="48578"/>
    <n v="101"/>
    <x v="1"/>
    <x v="0"/>
    <n v="5.1660428636136076E-2"/>
  </r>
  <r>
    <s v="SP076"/>
    <x v="0"/>
    <d v="2024-07-14T00:00:00"/>
    <x v="0"/>
    <s v="Wrapped is here! Relive your top tracks "/>
    <n v="2464"/>
    <n v="401"/>
    <n v="78"/>
    <n v="38665"/>
    <n v="73593"/>
    <n v="207"/>
    <x v="2"/>
    <x v="1"/>
    <n v="7.611534979956032E-2"/>
  </r>
  <r>
    <s v="SP077"/>
    <x v="1"/>
    <d v="2025-05-28T00:00:00"/>
    <x v="0"/>
    <s v="From pop to podcasts, it's all here."/>
    <n v="2418"/>
    <n v="161"/>
    <n v="360"/>
    <n v="30589"/>
    <n v="41383"/>
    <n v="88"/>
    <x v="1"/>
    <x v="0"/>
    <n v="9.6080290300434801E-2"/>
  </r>
  <r>
    <s v="SP078"/>
    <x v="1"/>
    <d v="2025-01-21T00:00:00"/>
    <x v="1"/>
    <s v="Discover fresh beats on Spotify!"/>
    <n v="2494"/>
    <n v="494"/>
    <n v="55"/>
    <n v="22580"/>
    <n v="22214"/>
    <n v="109"/>
    <x v="3"/>
    <x v="0"/>
    <n v="0.13476527900797167"/>
  </r>
  <r>
    <s v="SP078"/>
    <x v="1"/>
    <d v="2025-01-21T00:00:00"/>
    <x v="1"/>
    <s v="Discover fresh beats on Spotify!"/>
    <n v="2494"/>
    <n v="494"/>
    <n v="55"/>
    <n v="22580"/>
    <n v="22214"/>
    <n v="109"/>
    <x v="1"/>
    <x v="0"/>
    <n v="0.13476527900797167"/>
  </r>
  <r>
    <s v="SP079"/>
    <x v="2"/>
    <d v="2024-01-13T00:00:00"/>
    <x v="2"/>
    <s v="New music just dropped. Hit play!"/>
    <n v="4781"/>
    <n v="191"/>
    <n v="122"/>
    <n v="35535"/>
    <n v="50777"/>
    <n v="128"/>
    <x v="2"/>
    <x v="3"/>
    <n v="0.14335162515829464"/>
  </r>
  <r>
    <s v="SP079"/>
    <x v="2"/>
    <d v="2024-01-13T00:00:00"/>
    <x v="2"/>
    <s v="New music just dropped. Hit play!"/>
    <n v="4781"/>
    <n v="191"/>
    <n v="122"/>
    <n v="35535"/>
    <n v="50777"/>
    <n v="128"/>
    <x v="0"/>
    <x v="3"/>
    <n v="0.14335162515829464"/>
  </r>
  <r>
    <s v="SP080"/>
    <x v="0"/>
    <d v="2025-06-17T00:00:00"/>
    <x v="0"/>
    <s v="Music that moves you, only on Spotify."/>
    <n v="2284"/>
    <n v="187"/>
    <n v="260"/>
    <n v="37400"/>
    <n v="65014"/>
    <n v="157"/>
    <x v="0"/>
    <x v="0"/>
    <n v="7.3021390374331557E-2"/>
  </r>
  <r>
    <s v="SP080"/>
    <x v="0"/>
    <d v="2025-06-17T00:00:00"/>
    <x v="0"/>
    <s v="Music that moves you, only on Spotify."/>
    <n v="2284"/>
    <n v="187"/>
    <n v="260"/>
    <n v="37400"/>
    <n v="65014"/>
    <n v="157"/>
    <x v="1"/>
    <x v="0"/>
    <n v="7.3021390374331557E-2"/>
  </r>
  <r>
    <s v="SP081"/>
    <x v="1"/>
    <d v="2025-03-07T00:00:00"/>
    <x v="0"/>
    <s v="Get into the groove with our new drop!"/>
    <n v="4234"/>
    <n v="486"/>
    <n v="276"/>
    <n v="56623"/>
    <n v="41343"/>
    <n v="184"/>
    <x v="0"/>
    <x v="1"/>
    <n v="8.8232696960599044E-2"/>
  </r>
  <r>
    <s v="SP082"/>
    <x v="0"/>
    <d v="2024-08-26T00:00:00"/>
    <x v="0"/>
    <s v="Your weekend playlist is waiting."/>
    <n v="2102"/>
    <n v="181"/>
    <n v="306"/>
    <n v="43650"/>
    <n v="50079"/>
    <n v="182"/>
    <x v="2"/>
    <x v="1"/>
    <n v="5.9312714776632303E-2"/>
  </r>
  <r>
    <s v="SP083"/>
    <x v="1"/>
    <d v="2025-01-03T00:00:00"/>
    <x v="1"/>
    <s v="Get into the groove with our new drop!"/>
    <n v="4845"/>
    <n v="158"/>
    <n v="84"/>
    <n v="34578"/>
    <n v="51480"/>
    <n v="180"/>
    <x v="0"/>
    <x v="0"/>
    <n v="0.1471166637746544"/>
  </r>
  <r>
    <s v="SP083"/>
    <x v="1"/>
    <d v="2025-01-03T00:00:00"/>
    <x v="1"/>
    <s v="Get into the groove with our new drop!"/>
    <n v="4845"/>
    <n v="158"/>
    <n v="84"/>
    <n v="34578"/>
    <n v="51480"/>
    <n v="180"/>
    <x v="1"/>
    <x v="0"/>
    <n v="0.1471166637746544"/>
  </r>
  <r>
    <s v="SP084"/>
    <x v="1"/>
    <d v="2024-08-03T00:00:00"/>
    <x v="0"/>
    <s v="Your weekend playlist is waiting."/>
    <n v="4247"/>
    <n v="390"/>
    <n v="213"/>
    <n v="29785"/>
    <n v="57768"/>
    <n v="122"/>
    <x v="1"/>
    <x v="0"/>
    <n v="0.16283364109451065"/>
  </r>
  <r>
    <s v="SP085"/>
    <x v="0"/>
    <d v="2024-08-18T00:00:00"/>
    <x v="0"/>
    <s v="Explore the latest podcasts now."/>
    <n v="2965"/>
    <n v="328"/>
    <n v="171"/>
    <n v="57685"/>
    <n v="67536"/>
    <n v="264"/>
    <x v="0"/>
    <x v="0"/>
    <n v="6.0050273034584378E-2"/>
  </r>
  <r>
    <s v="SP085"/>
    <x v="0"/>
    <d v="2024-08-18T00:00:00"/>
    <x v="0"/>
    <s v="Explore the latest podcasts now."/>
    <n v="2965"/>
    <n v="328"/>
    <n v="171"/>
    <n v="57685"/>
    <n v="67536"/>
    <n v="264"/>
    <x v="1"/>
    <x v="0"/>
    <n v="6.0050273034584378E-2"/>
  </r>
  <r>
    <s v="SP086"/>
    <x v="1"/>
    <d v="2025-05-14T00:00:00"/>
    <x v="1"/>
    <s v="Wrapped is here! Relive your top tracks "/>
    <n v="1371"/>
    <n v="139"/>
    <n v="96"/>
    <n v="36140"/>
    <n v="39395"/>
    <n v="169"/>
    <x v="0"/>
    <x v="0"/>
    <n v="4.4438295517432211E-2"/>
  </r>
  <r>
    <s v="SP086"/>
    <x v="1"/>
    <d v="2025-05-14T00:00:00"/>
    <x v="1"/>
    <s v="Wrapped is here! Relive your top tracks "/>
    <n v="1371"/>
    <n v="139"/>
    <n v="96"/>
    <n v="36140"/>
    <n v="39395"/>
    <n v="169"/>
    <x v="1"/>
    <x v="0"/>
    <n v="4.4438295517432211E-2"/>
  </r>
  <r>
    <s v="SP087"/>
    <x v="1"/>
    <d v="2024-04-23T00:00:00"/>
    <x v="1"/>
    <s v="Discover fresh beats on Spotify!"/>
    <n v="2683"/>
    <n v="496"/>
    <n v="89"/>
    <n v="53435"/>
    <n v="30334"/>
    <n v="160"/>
    <x v="0"/>
    <x v="0"/>
    <n v="6.1158416768035934E-2"/>
  </r>
  <r>
    <s v="SP087"/>
    <x v="1"/>
    <d v="2024-04-23T00:00:00"/>
    <x v="1"/>
    <s v="Discover fresh beats on Spotify!"/>
    <n v="2683"/>
    <n v="496"/>
    <n v="89"/>
    <n v="53435"/>
    <n v="30334"/>
    <n v="160"/>
    <x v="1"/>
    <x v="0"/>
    <n v="6.1158416768035934E-2"/>
  </r>
  <r>
    <s v="SP088"/>
    <x v="1"/>
    <d v="2025-02-17T00:00:00"/>
    <x v="1"/>
    <s v="What's your vibe today? #SpotifyHits"/>
    <n v="4796"/>
    <n v="427"/>
    <n v="339"/>
    <n v="30752"/>
    <n v="33870"/>
    <n v="298"/>
    <x v="0"/>
    <x v="0"/>
    <n v="0.18086628511966701"/>
  </r>
  <r>
    <s v="SP088"/>
    <x v="1"/>
    <d v="2025-02-17T00:00:00"/>
    <x v="1"/>
    <s v="What's your vibe today? #SpotifyHits"/>
    <n v="4796"/>
    <n v="427"/>
    <n v="339"/>
    <n v="30752"/>
    <n v="33870"/>
    <n v="298"/>
    <x v="1"/>
    <x v="0"/>
    <n v="0.18086628511966701"/>
  </r>
  <r>
    <s v="SP089"/>
    <x v="0"/>
    <d v="2024-12-04T00:00:00"/>
    <x v="0"/>
    <s v="Wrapped is here! Relive your top tracks "/>
    <n v="2601"/>
    <n v="336"/>
    <n v="260"/>
    <n v="32368"/>
    <n v="49028"/>
    <n v="120"/>
    <x v="0"/>
    <x v="0"/>
    <n v="9.8770390509144837E-2"/>
  </r>
  <r>
    <s v="SP089"/>
    <x v="0"/>
    <d v="2024-12-04T00:00:00"/>
    <x v="0"/>
    <s v="Wrapped is here! Relive your top tracks "/>
    <n v="2601"/>
    <n v="336"/>
    <n v="260"/>
    <n v="32368"/>
    <n v="49028"/>
    <n v="120"/>
    <x v="1"/>
    <x v="0"/>
    <n v="9.8770390509144837E-2"/>
  </r>
  <r>
    <s v="SP090"/>
    <x v="1"/>
    <d v="2024-07-22T00:00:00"/>
    <x v="1"/>
    <s v="Wrapped is here! Relive your top tracks "/>
    <n v="3336"/>
    <n v="229"/>
    <n v="337"/>
    <n v="22117"/>
    <n v="26205"/>
    <n v="160"/>
    <x v="3"/>
    <x v="0"/>
    <n v="0.17642537414658407"/>
  </r>
  <r>
    <s v="SP090"/>
    <x v="1"/>
    <d v="2024-07-22T00:00:00"/>
    <x v="1"/>
    <s v="Wrapped is here! Relive your top tracks "/>
    <n v="3336"/>
    <n v="229"/>
    <n v="337"/>
    <n v="22117"/>
    <n v="26205"/>
    <n v="160"/>
    <x v="1"/>
    <x v="0"/>
    <n v="0.17642537414658407"/>
  </r>
  <r>
    <s v="SP091"/>
    <x v="1"/>
    <d v="2025-04-27T00:00:00"/>
    <x v="0"/>
    <s v="Explore the latest podcasts now."/>
    <n v="1165"/>
    <n v="294"/>
    <n v="163"/>
    <n v="20659"/>
    <n v="45926"/>
    <n v="111"/>
    <x v="0"/>
    <x v="1"/>
    <n v="7.8512996756861422E-2"/>
  </r>
  <r>
    <s v="SP092"/>
    <x v="2"/>
    <d v="2024-03-25T00:00:00"/>
    <x v="2"/>
    <s v="Explore the latest podcasts now."/>
    <n v="1948"/>
    <n v="155"/>
    <n v="315"/>
    <n v="30321"/>
    <n v="57121"/>
    <n v="82"/>
    <x v="2"/>
    <x v="3"/>
    <n v="7.974671020085089E-2"/>
  </r>
  <r>
    <s v="SP092"/>
    <x v="2"/>
    <d v="2024-03-25T00:00:00"/>
    <x v="2"/>
    <s v="Explore the latest podcasts now."/>
    <n v="1948"/>
    <n v="155"/>
    <n v="315"/>
    <n v="30321"/>
    <n v="57121"/>
    <n v="82"/>
    <x v="0"/>
    <x v="3"/>
    <n v="7.974671020085089E-2"/>
  </r>
  <r>
    <s v="SP093"/>
    <x v="0"/>
    <d v="2024-02-29T00:00:00"/>
    <x v="0"/>
    <s v="From pop to podcasts, it's all here."/>
    <n v="1100"/>
    <n v="229"/>
    <n v="312"/>
    <n v="25641"/>
    <n v="34601"/>
    <n v="169"/>
    <x v="2"/>
    <x v="1"/>
    <n v="6.3999063999063993E-2"/>
  </r>
  <r>
    <s v="SP094"/>
    <x v="1"/>
    <d v="2024-11-13T00:00:00"/>
    <x v="1"/>
    <s v="Top trending tracks updated daily!"/>
    <n v="4628"/>
    <n v="257"/>
    <n v="397"/>
    <n v="36686"/>
    <n v="54683"/>
    <n v="98"/>
    <x v="0"/>
    <x v="0"/>
    <n v="0.1439786294499264"/>
  </r>
  <r>
    <s v="SP094"/>
    <x v="1"/>
    <d v="2024-11-13T00:00:00"/>
    <x v="1"/>
    <s v="Top trending tracks updated daily!"/>
    <n v="4628"/>
    <n v="257"/>
    <n v="397"/>
    <n v="36686"/>
    <n v="54683"/>
    <n v="98"/>
    <x v="1"/>
    <x v="0"/>
    <n v="0.1439786294499264"/>
  </r>
  <r>
    <s v="SP095"/>
    <x v="0"/>
    <d v="2024-03-22T00:00:00"/>
    <x v="1"/>
    <s v="Discover fresh beats on Spotify!"/>
    <n v="2319"/>
    <n v="484"/>
    <n v="193"/>
    <n v="21202"/>
    <n v="18091"/>
    <n v="241"/>
    <x v="1"/>
    <x v="2"/>
    <n v="0.14130742382794076"/>
  </r>
  <r>
    <s v="SP096"/>
    <x v="1"/>
    <d v="2024-03-16T00:00:00"/>
    <x v="1"/>
    <s v="Wrapped is here! Relive your top tracks "/>
    <n v="2895"/>
    <n v="292"/>
    <n v="90"/>
    <n v="24223"/>
    <n v="54626"/>
    <n v="114"/>
    <x v="0"/>
    <x v="0"/>
    <n v="0.13528464682326713"/>
  </r>
  <r>
    <s v="SP096"/>
    <x v="1"/>
    <d v="2024-03-16T00:00:00"/>
    <x v="1"/>
    <s v="Wrapped is here! Relive your top tracks "/>
    <n v="2895"/>
    <n v="292"/>
    <n v="90"/>
    <n v="24223"/>
    <n v="54626"/>
    <n v="114"/>
    <x v="1"/>
    <x v="0"/>
    <n v="0.13528464682326713"/>
  </r>
  <r>
    <s v="SP097"/>
    <x v="0"/>
    <d v="2024-01-26T00:00:00"/>
    <x v="0"/>
    <s v="What's your vibe today? #SpotifyHits"/>
    <n v="3878"/>
    <n v="431"/>
    <n v="97"/>
    <n v="41763"/>
    <n v="29729"/>
    <n v="191"/>
    <x v="2"/>
    <x v="1"/>
    <n v="0.10550008380623997"/>
  </r>
  <r>
    <s v="SP098"/>
    <x v="1"/>
    <d v="2024-03-15T00:00:00"/>
    <x v="1"/>
    <s v="Get into the groove with our new drop!"/>
    <n v="4969"/>
    <n v="433"/>
    <n v="237"/>
    <n v="59552"/>
    <n v="23885"/>
    <n v="157"/>
    <x v="2"/>
    <x v="0"/>
    <n v="9.4690354648038683E-2"/>
  </r>
  <r>
    <s v="SP098"/>
    <x v="1"/>
    <d v="2024-03-15T00:00:00"/>
    <x v="1"/>
    <s v="Get into the groove with our new drop!"/>
    <n v="4969"/>
    <n v="433"/>
    <n v="237"/>
    <n v="59552"/>
    <n v="23885"/>
    <n v="157"/>
    <x v="3"/>
    <x v="0"/>
    <n v="9.4690354648038683E-2"/>
  </r>
  <r>
    <s v="SP099"/>
    <x v="1"/>
    <d v="2024-10-15T00:00:00"/>
    <x v="0"/>
    <s v="Wrapped is here! Relive your top tracks "/>
    <n v="1984"/>
    <n v="481"/>
    <n v="356"/>
    <n v="40681"/>
    <n v="63111"/>
    <n v="258"/>
    <x v="1"/>
    <x v="0"/>
    <n v="6.934441139598338E-2"/>
  </r>
  <r>
    <s v="SP100"/>
    <x v="0"/>
    <d v="2024-07-21T00:00:00"/>
    <x v="0"/>
    <s v="Discover fresh beats on Spotify!"/>
    <n v="3004"/>
    <n v="415"/>
    <n v="218"/>
    <n v="36090"/>
    <n v="37073"/>
    <n v="181"/>
    <x v="2"/>
    <x v="1"/>
    <n v="0.10077583818232197"/>
  </r>
  <r>
    <s v="SP101"/>
    <x v="1"/>
    <d v="2024-10-12T00:00:00"/>
    <x v="0"/>
    <s v="Get into the groove with our new drop!"/>
    <n v="3169"/>
    <n v="386"/>
    <n v="175"/>
    <n v="45012"/>
    <n v="38508"/>
    <n v="218"/>
    <x v="1"/>
    <x v="0"/>
    <n v="8.2866791077934779E-2"/>
  </r>
  <r>
    <s v="SP102"/>
    <x v="1"/>
    <d v="2024-10-26T00:00:00"/>
    <x v="0"/>
    <s v="Discover fresh beats on Spotify!"/>
    <n v="3036"/>
    <n v="293"/>
    <n v="115"/>
    <n v="23776"/>
    <n v="46386"/>
    <n v="282"/>
    <x v="1"/>
    <x v="0"/>
    <n v="0.14485195154777927"/>
  </r>
  <r>
    <s v="SP103"/>
    <x v="0"/>
    <d v="2024-02-14T00:00:00"/>
    <x v="0"/>
    <s v="Music that moves you, only on Spotify."/>
    <n v="1830"/>
    <n v="112"/>
    <n v="181"/>
    <n v="31870"/>
    <n v="55742"/>
    <n v="263"/>
    <x v="0"/>
    <x v="0"/>
    <n v="6.6614370881706936E-2"/>
  </r>
  <r>
    <s v="SP103"/>
    <x v="0"/>
    <d v="2024-02-14T00:00:00"/>
    <x v="0"/>
    <s v="Music that moves you, only on Spotify."/>
    <n v="1830"/>
    <n v="112"/>
    <n v="181"/>
    <n v="31870"/>
    <n v="55742"/>
    <n v="263"/>
    <x v="1"/>
    <x v="0"/>
    <n v="6.6614370881706936E-2"/>
  </r>
  <r>
    <s v="SP104"/>
    <x v="1"/>
    <d v="2024-05-01T00:00:00"/>
    <x v="1"/>
    <s v="What's your vibe today? #SpotifyHits"/>
    <n v="2587"/>
    <n v="447"/>
    <n v="183"/>
    <n v="36266"/>
    <n v="32877"/>
    <n v="132"/>
    <x v="2"/>
    <x v="0"/>
    <n v="8.8705674736667947E-2"/>
  </r>
  <r>
    <s v="SP104"/>
    <x v="1"/>
    <d v="2024-05-01T00:00:00"/>
    <x v="1"/>
    <s v="What's your vibe today? #SpotifyHits"/>
    <n v="2587"/>
    <n v="447"/>
    <n v="183"/>
    <n v="36266"/>
    <n v="32877"/>
    <n v="132"/>
    <x v="3"/>
    <x v="0"/>
    <n v="8.8705674736667947E-2"/>
  </r>
  <r>
    <s v="SP105"/>
    <x v="1"/>
    <d v="2024-09-18T00:00:00"/>
    <x v="0"/>
    <s v="Discover fresh beats on Spotify!"/>
    <n v="2878"/>
    <n v="265"/>
    <n v="91"/>
    <n v="52090"/>
    <n v="28924"/>
    <n v="133"/>
    <x v="1"/>
    <x v="0"/>
    <n v="6.2084853138798232E-2"/>
  </r>
  <r>
    <s v="SP106"/>
    <x v="1"/>
    <d v="2025-01-20T00:00:00"/>
    <x v="1"/>
    <s v="New music just dropped. Hit play!"/>
    <n v="4619"/>
    <n v="272"/>
    <n v="57"/>
    <n v="21334"/>
    <n v="46292"/>
    <n v="91"/>
    <x v="0"/>
    <x v="0"/>
    <n v="0.23193025217961938"/>
  </r>
  <r>
    <s v="SP106"/>
    <x v="1"/>
    <d v="2025-01-20T00:00:00"/>
    <x v="1"/>
    <s v="New music just dropped. Hit play!"/>
    <n v="4619"/>
    <n v="272"/>
    <n v="57"/>
    <n v="21334"/>
    <n v="46292"/>
    <n v="91"/>
    <x v="1"/>
    <x v="0"/>
    <n v="0.23193025217961938"/>
  </r>
  <r>
    <s v="SP107"/>
    <x v="1"/>
    <d v="2025-01-13T00:00:00"/>
    <x v="0"/>
    <s v="Music that moves you, only on Spotify."/>
    <n v="4090"/>
    <n v="209"/>
    <n v="278"/>
    <n v="52853"/>
    <n v="57084"/>
    <n v="102"/>
    <x v="0"/>
    <x v="1"/>
    <n v="8.6598679355949518E-2"/>
  </r>
  <r>
    <s v="SP108"/>
    <x v="2"/>
    <d v="2024-09-07T00:00:00"/>
    <x v="2"/>
    <s v="Music that moves you, only on Spotify."/>
    <n v="3882"/>
    <n v="342"/>
    <n v="374"/>
    <n v="41991"/>
    <n v="48554"/>
    <n v="118"/>
    <x v="2"/>
    <x v="3"/>
    <n v="0.10949965468790931"/>
  </r>
  <r>
    <s v="SP108"/>
    <x v="2"/>
    <d v="2024-09-07T00:00:00"/>
    <x v="2"/>
    <s v="Music that moves you, only on Spotify."/>
    <n v="3882"/>
    <n v="342"/>
    <n v="374"/>
    <n v="41991"/>
    <n v="48554"/>
    <n v="118"/>
    <x v="0"/>
    <x v="3"/>
    <n v="0.10949965468790931"/>
  </r>
  <r>
    <s v="SP109"/>
    <x v="0"/>
    <d v="2024-11-21T00:00:00"/>
    <x v="0"/>
    <s v="Music that moves you, only on Spotify."/>
    <n v="4581"/>
    <n v="181"/>
    <n v="112"/>
    <n v="35221"/>
    <n v="28797"/>
    <n v="164"/>
    <x v="0"/>
    <x v="0"/>
    <n v="0.13838335084182732"/>
  </r>
  <r>
    <s v="SP109"/>
    <x v="0"/>
    <d v="2024-11-21T00:00:00"/>
    <x v="0"/>
    <s v="Music that moves you, only on Spotify."/>
    <n v="4581"/>
    <n v="181"/>
    <n v="112"/>
    <n v="35221"/>
    <n v="28797"/>
    <n v="164"/>
    <x v="1"/>
    <x v="0"/>
    <n v="0.13838335084182732"/>
  </r>
  <r>
    <s v="SP110"/>
    <x v="0"/>
    <d v="2024-06-26T00:00:00"/>
    <x v="0"/>
    <s v="New music just dropped. Hit play!"/>
    <n v="3253"/>
    <n v="483"/>
    <n v="336"/>
    <n v="25397"/>
    <n v="51485"/>
    <n v="131"/>
    <x v="2"/>
    <x v="1"/>
    <n v="0.16033389770445328"/>
  </r>
  <r>
    <s v="SP111"/>
    <x v="2"/>
    <d v="2024-07-20T00:00:00"/>
    <x v="2"/>
    <s v="Music that moves you, only on Spotify."/>
    <n v="4955"/>
    <n v="299"/>
    <n v="345"/>
    <n v="33644"/>
    <n v="43547"/>
    <n v="194"/>
    <x v="2"/>
    <x v="3"/>
    <n v="0.16641897515158721"/>
  </r>
  <r>
    <s v="SP111"/>
    <x v="2"/>
    <d v="2024-07-20T00:00:00"/>
    <x v="2"/>
    <s v="Music that moves you, only on Spotify."/>
    <n v="4955"/>
    <n v="299"/>
    <n v="345"/>
    <n v="33644"/>
    <n v="43547"/>
    <n v="194"/>
    <x v="0"/>
    <x v="3"/>
    <n v="0.16641897515158721"/>
  </r>
  <r>
    <s v="SP112"/>
    <x v="0"/>
    <d v="2025-02-16T00:00:00"/>
    <x v="0"/>
    <s v="Your weekend playlist is waiting."/>
    <n v="1333"/>
    <n v="286"/>
    <n v="298"/>
    <n v="36174"/>
    <n v="34517"/>
    <n v="170"/>
    <x v="0"/>
    <x v="0"/>
    <n v="5.2993862995521647E-2"/>
  </r>
  <r>
    <s v="SP112"/>
    <x v="0"/>
    <d v="2025-02-16T00:00:00"/>
    <x v="0"/>
    <s v="Your weekend playlist is waiting."/>
    <n v="1333"/>
    <n v="286"/>
    <n v="298"/>
    <n v="36174"/>
    <n v="34517"/>
    <n v="170"/>
    <x v="1"/>
    <x v="0"/>
    <n v="5.2993862995521647E-2"/>
  </r>
  <r>
    <s v="SP113"/>
    <x v="0"/>
    <d v="2024-09-09T00:00:00"/>
    <x v="0"/>
    <s v="New music just dropped. Hit play!"/>
    <n v="1616"/>
    <n v="360"/>
    <n v="180"/>
    <n v="54342"/>
    <n v="18796"/>
    <n v="282"/>
    <x v="0"/>
    <x v="0"/>
    <n v="3.9674653122814763E-2"/>
  </r>
  <r>
    <s v="SP113"/>
    <x v="0"/>
    <d v="2024-09-09T00:00:00"/>
    <x v="0"/>
    <s v="New music just dropped. Hit play!"/>
    <n v="1616"/>
    <n v="360"/>
    <n v="180"/>
    <n v="54342"/>
    <n v="18796"/>
    <n v="282"/>
    <x v="1"/>
    <x v="0"/>
    <n v="3.9674653122814763E-2"/>
  </r>
  <r>
    <s v="SP114"/>
    <x v="1"/>
    <d v="2024-07-16T00:00:00"/>
    <x v="0"/>
    <s v="Top trending tracks updated daily!"/>
    <n v="1803"/>
    <n v="273"/>
    <n v="287"/>
    <n v="46176"/>
    <n v="25488"/>
    <n v="141"/>
    <x v="1"/>
    <x v="0"/>
    <n v="5.1173769923769923E-2"/>
  </r>
  <r>
    <s v="SP115"/>
    <x v="0"/>
    <d v="2025-04-15T00:00:00"/>
    <x v="0"/>
    <s v="Explore the latest podcasts now."/>
    <n v="4177"/>
    <n v="489"/>
    <n v="331"/>
    <n v="57451"/>
    <n v="73793"/>
    <n v="251"/>
    <x v="2"/>
    <x v="1"/>
    <n v="8.6978468608031198E-2"/>
  </r>
  <r>
    <s v="SP116"/>
    <x v="0"/>
    <d v="2025-05-04T00:00:00"/>
    <x v="1"/>
    <s v="New music just dropped. Hit play!"/>
    <n v="1311"/>
    <n v="181"/>
    <n v="361"/>
    <n v="37148"/>
    <n v="44875"/>
    <n v="245"/>
    <x v="1"/>
    <x v="2"/>
    <n v="4.9881554861634543E-2"/>
  </r>
  <r>
    <s v="SP117"/>
    <x v="0"/>
    <d v="2024-02-18T00:00:00"/>
    <x v="1"/>
    <s v="From pop to podcasts, it's all here."/>
    <n v="1516"/>
    <n v="215"/>
    <n v="332"/>
    <n v="58981"/>
    <n v="36118"/>
    <n v="211"/>
    <x v="1"/>
    <x v="2"/>
    <n v="3.4977365592309385E-2"/>
  </r>
  <r>
    <s v="SP118"/>
    <x v="1"/>
    <d v="2024-05-16T00:00:00"/>
    <x v="1"/>
    <s v="Music that moves you, only on Spotify."/>
    <n v="2023"/>
    <n v="124"/>
    <n v="99"/>
    <n v="54524"/>
    <n v="34790"/>
    <n v="195"/>
    <x v="2"/>
    <x v="0"/>
    <n v="4.1192869195216787E-2"/>
  </r>
  <r>
    <s v="SP118"/>
    <x v="1"/>
    <d v="2024-05-16T00:00:00"/>
    <x v="1"/>
    <s v="Music that moves you, only on Spotify."/>
    <n v="2023"/>
    <n v="124"/>
    <n v="99"/>
    <n v="54524"/>
    <n v="34790"/>
    <n v="195"/>
    <x v="3"/>
    <x v="0"/>
    <n v="4.1192869195216787E-2"/>
  </r>
  <r>
    <s v="SP119"/>
    <x v="1"/>
    <d v="2025-05-29T00:00:00"/>
    <x v="1"/>
    <s v="Music that moves you, only on Spotify."/>
    <n v="2134"/>
    <n v="322"/>
    <n v="114"/>
    <n v="44338"/>
    <n v="52165"/>
    <n v="176"/>
    <x v="3"/>
    <x v="0"/>
    <n v="5.7963823356939871E-2"/>
  </r>
  <r>
    <s v="SP119"/>
    <x v="1"/>
    <d v="2025-05-29T00:00:00"/>
    <x v="1"/>
    <s v="Music that moves you, only on Spotify."/>
    <n v="2134"/>
    <n v="322"/>
    <n v="114"/>
    <n v="44338"/>
    <n v="52165"/>
    <n v="176"/>
    <x v="1"/>
    <x v="0"/>
    <n v="5.7963823356939871E-2"/>
  </r>
  <r>
    <s v="SP120"/>
    <x v="0"/>
    <d v="2025-01-17T00:00:00"/>
    <x v="0"/>
    <s v="Top trending tracks updated daily!"/>
    <n v="2266"/>
    <n v="126"/>
    <n v="140"/>
    <n v="53759"/>
    <n v="46834"/>
    <n v="277"/>
    <x v="2"/>
    <x v="1"/>
    <n v="4.7099090384865788E-2"/>
  </r>
  <r>
    <s v="SP121"/>
    <x v="0"/>
    <d v="2025-04-30T00:00:00"/>
    <x v="1"/>
    <s v="New music just dropped. Hit play!"/>
    <n v="3916"/>
    <n v="459"/>
    <n v="229"/>
    <n v="48989"/>
    <n v="39768"/>
    <n v="200"/>
    <x v="1"/>
    <x v="2"/>
    <n v="9.3980281287635997E-2"/>
  </r>
  <r>
    <s v="SP122"/>
    <x v="1"/>
    <d v="2024-02-24T00:00:00"/>
    <x v="1"/>
    <s v="Music that moves you, only on Spotify."/>
    <n v="1022"/>
    <n v="463"/>
    <n v="360"/>
    <n v="51468"/>
    <n v="24279"/>
    <n v="230"/>
    <x v="2"/>
    <x v="0"/>
    <n v="3.5847516903707161E-2"/>
  </r>
  <r>
    <s v="SP122"/>
    <x v="1"/>
    <d v="2024-02-24T00:00:00"/>
    <x v="1"/>
    <s v="Music that moves you, only on Spotify."/>
    <n v="1022"/>
    <n v="463"/>
    <n v="360"/>
    <n v="51468"/>
    <n v="24279"/>
    <n v="230"/>
    <x v="3"/>
    <x v="0"/>
    <n v="3.5847516903707161E-2"/>
  </r>
  <r>
    <s v="SP123"/>
    <x v="2"/>
    <d v="2024-05-12T00:00:00"/>
    <x v="0"/>
    <s v="From pop to podcasts, it's all here."/>
    <n v="2911"/>
    <n v="467"/>
    <n v="94"/>
    <n v="59083"/>
    <n v="49762"/>
    <n v="236"/>
    <x v="2"/>
    <x v="1"/>
    <n v="5.8764788517847777E-2"/>
  </r>
  <r>
    <s v="SP123"/>
    <x v="2"/>
    <d v="2024-05-12T00:00:00"/>
    <x v="0"/>
    <s v="From pop to podcasts, it's all here."/>
    <n v="2911"/>
    <n v="467"/>
    <n v="94"/>
    <n v="59083"/>
    <n v="49762"/>
    <n v="236"/>
    <x v="4"/>
    <x v="1"/>
    <n v="5.8764788517847777E-2"/>
  </r>
  <r>
    <s v="SP124"/>
    <x v="1"/>
    <d v="2024-05-09T00:00:00"/>
    <x v="1"/>
    <s v="New music just dropped. Hit play!"/>
    <n v="3277"/>
    <n v="423"/>
    <n v="259"/>
    <n v="46328"/>
    <n v="44293"/>
    <n v="299"/>
    <x v="0"/>
    <x v="0"/>
    <n v="8.5455879813503707E-2"/>
  </r>
  <r>
    <s v="SP124"/>
    <x v="1"/>
    <d v="2024-05-09T00:00:00"/>
    <x v="1"/>
    <s v="New music just dropped. Hit play!"/>
    <n v="3277"/>
    <n v="423"/>
    <n v="259"/>
    <n v="46328"/>
    <n v="44293"/>
    <n v="299"/>
    <x v="1"/>
    <x v="0"/>
    <n v="8.5455879813503707E-2"/>
  </r>
  <r>
    <s v="SP125"/>
    <x v="1"/>
    <d v="2024-11-06T00:00:00"/>
    <x v="0"/>
    <s v="From pop to podcasts, it's all here."/>
    <n v="2956"/>
    <n v="381"/>
    <n v="345"/>
    <n v="33347"/>
    <n v="22558"/>
    <n v="173"/>
    <x v="1"/>
    <x v="0"/>
    <n v="0.11041472996071611"/>
  </r>
  <r>
    <s v="SP126"/>
    <x v="1"/>
    <d v="2024-01-04T00:00:00"/>
    <x v="1"/>
    <s v="What's your vibe today? #SpotifyHits"/>
    <n v="3208"/>
    <n v="476"/>
    <n v="277"/>
    <n v="56072"/>
    <n v="21061"/>
    <n v="113"/>
    <x v="3"/>
    <x v="0"/>
    <n v="7.064131830503638E-2"/>
  </r>
  <r>
    <s v="SP126"/>
    <x v="1"/>
    <d v="2024-01-04T00:00:00"/>
    <x v="1"/>
    <s v="What's your vibe today? #SpotifyHits"/>
    <n v="3208"/>
    <n v="476"/>
    <n v="277"/>
    <n v="56072"/>
    <n v="21061"/>
    <n v="113"/>
    <x v="1"/>
    <x v="0"/>
    <n v="7.064131830503638E-2"/>
  </r>
  <r>
    <s v="SP127"/>
    <x v="1"/>
    <d v="2024-01-28T00:00:00"/>
    <x v="0"/>
    <s v="Music that moves you, only on Spotify."/>
    <n v="1456"/>
    <n v="265"/>
    <n v="137"/>
    <n v="53485"/>
    <n v="59729"/>
    <n v="145"/>
    <x v="0"/>
    <x v="1"/>
    <n v="3.4738711788351875E-2"/>
  </r>
  <r>
    <s v="SP128"/>
    <x v="0"/>
    <d v="2024-02-22T00:00:00"/>
    <x v="0"/>
    <s v="New music just dropped. Hit play!"/>
    <n v="1902"/>
    <n v="394"/>
    <n v="279"/>
    <n v="24615"/>
    <n v="51330"/>
    <n v="176"/>
    <x v="0"/>
    <x v="0"/>
    <n v="0.10461100954702417"/>
  </r>
  <r>
    <s v="SP128"/>
    <x v="0"/>
    <d v="2024-02-22T00:00:00"/>
    <x v="0"/>
    <s v="New music just dropped. Hit play!"/>
    <n v="1902"/>
    <n v="394"/>
    <n v="279"/>
    <n v="24615"/>
    <n v="51330"/>
    <n v="176"/>
    <x v="1"/>
    <x v="0"/>
    <n v="0.10461100954702417"/>
  </r>
  <r>
    <s v="SP129"/>
    <x v="1"/>
    <d v="2025-07-01T00:00:00"/>
    <x v="1"/>
    <s v="Explore the latest podcasts now."/>
    <n v="3219"/>
    <n v="424"/>
    <n v="267"/>
    <n v="48879"/>
    <n v="37691"/>
    <n v="224"/>
    <x v="2"/>
    <x v="0"/>
    <n v="7.9993453221219743E-2"/>
  </r>
  <r>
    <s v="SP129"/>
    <x v="1"/>
    <d v="2025-07-01T00:00:00"/>
    <x v="1"/>
    <s v="Explore the latest podcasts now."/>
    <n v="3219"/>
    <n v="424"/>
    <n v="267"/>
    <n v="48879"/>
    <n v="37691"/>
    <n v="224"/>
    <x v="3"/>
    <x v="0"/>
    <n v="7.9993453221219743E-2"/>
  </r>
  <r>
    <s v="SP130"/>
    <x v="2"/>
    <d v="2024-01-10T00:00:00"/>
    <x v="0"/>
    <s v="Explore the latest podcasts now."/>
    <n v="1261"/>
    <n v="190"/>
    <n v="233"/>
    <n v="59888"/>
    <n v="51449"/>
    <n v="205"/>
    <x v="2"/>
    <x v="1"/>
    <n v="2.811915575741384E-2"/>
  </r>
  <r>
    <s v="SP130"/>
    <x v="2"/>
    <d v="2024-01-10T00:00:00"/>
    <x v="0"/>
    <s v="Explore the latest podcasts now."/>
    <n v="1261"/>
    <n v="190"/>
    <n v="233"/>
    <n v="59888"/>
    <n v="51449"/>
    <n v="205"/>
    <x v="4"/>
    <x v="1"/>
    <n v="2.811915575741384E-2"/>
  </r>
  <r>
    <s v="SP131"/>
    <x v="1"/>
    <d v="2025-03-20T00:00:00"/>
    <x v="0"/>
    <s v="Your weekend playlist is waiting."/>
    <n v="1564"/>
    <n v="362"/>
    <n v="371"/>
    <n v="42075"/>
    <n v="66659"/>
    <n v="205"/>
    <x v="0"/>
    <x v="1"/>
    <n v="5.4592988710635768E-2"/>
  </r>
  <r>
    <s v="SP132"/>
    <x v="1"/>
    <d v="2024-09-28T00:00:00"/>
    <x v="0"/>
    <s v="What's your vibe today? #SpotifyHits"/>
    <n v="4006"/>
    <n v="420"/>
    <n v="194"/>
    <n v="49964"/>
    <n v="20685"/>
    <n v="148"/>
    <x v="1"/>
    <x v="0"/>
    <n v="9.2466575934672959E-2"/>
  </r>
  <r>
    <s v="SP133"/>
    <x v="2"/>
    <d v="2024-01-27T00:00:00"/>
    <x v="0"/>
    <s v="Your weekend playlist is waiting."/>
    <n v="1976"/>
    <n v="262"/>
    <n v="218"/>
    <n v="51696"/>
    <n v="44846"/>
    <n v="139"/>
    <x v="2"/>
    <x v="1"/>
    <n v="4.7508511296812134E-2"/>
  </r>
  <r>
    <s v="SP133"/>
    <x v="2"/>
    <d v="2024-01-27T00:00:00"/>
    <x v="0"/>
    <s v="Your weekend playlist is waiting."/>
    <n v="1976"/>
    <n v="262"/>
    <n v="218"/>
    <n v="51696"/>
    <n v="44846"/>
    <n v="139"/>
    <x v="4"/>
    <x v="1"/>
    <n v="4.7508511296812134E-2"/>
  </r>
  <r>
    <s v="SP134"/>
    <x v="1"/>
    <d v="2025-05-15T00:00:00"/>
    <x v="0"/>
    <s v="New music just dropped. Hit play!"/>
    <n v="1583"/>
    <n v="433"/>
    <n v="249"/>
    <n v="30256"/>
    <n v="47066"/>
    <n v="196"/>
    <x v="1"/>
    <x v="0"/>
    <n v="7.4861184558434685E-2"/>
  </r>
  <r>
    <s v="SP135"/>
    <x v="1"/>
    <d v="2024-10-04T00:00:00"/>
    <x v="1"/>
    <s v="Explore the latest podcasts now."/>
    <n v="2870"/>
    <n v="380"/>
    <n v="393"/>
    <n v="37621"/>
    <n v="71794"/>
    <n v="127"/>
    <x v="3"/>
    <x v="0"/>
    <n v="9.6834214933149046E-2"/>
  </r>
  <r>
    <s v="SP135"/>
    <x v="1"/>
    <d v="2024-10-04T00:00:00"/>
    <x v="1"/>
    <s v="Explore the latest podcasts now."/>
    <n v="2870"/>
    <n v="380"/>
    <n v="393"/>
    <n v="37621"/>
    <n v="71794"/>
    <n v="127"/>
    <x v="1"/>
    <x v="0"/>
    <n v="9.6834214933149046E-2"/>
  </r>
  <r>
    <s v="SP136"/>
    <x v="1"/>
    <d v="2024-11-19T00:00:00"/>
    <x v="0"/>
    <s v="Top trending tracks updated daily!"/>
    <n v="3728"/>
    <n v="271"/>
    <n v="275"/>
    <n v="22827"/>
    <n v="37034"/>
    <n v="199"/>
    <x v="1"/>
    <x v="0"/>
    <n v="0.18723441538528934"/>
  </r>
  <r>
    <s v="SP137"/>
    <x v="1"/>
    <d v="2024-04-05T00:00:00"/>
    <x v="1"/>
    <s v="New music just dropped. Hit play!"/>
    <n v="4965"/>
    <n v="175"/>
    <n v="307"/>
    <n v="32793"/>
    <n v="43412"/>
    <n v="296"/>
    <x v="0"/>
    <x v="0"/>
    <n v="0.16610252187966945"/>
  </r>
  <r>
    <s v="SP137"/>
    <x v="1"/>
    <d v="2024-04-05T00:00:00"/>
    <x v="1"/>
    <s v="New music just dropped. Hit play!"/>
    <n v="4965"/>
    <n v="175"/>
    <n v="307"/>
    <n v="32793"/>
    <n v="43412"/>
    <n v="296"/>
    <x v="1"/>
    <x v="0"/>
    <n v="0.16610252187966945"/>
  </r>
  <r>
    <s v="SP138"/>
    <x v="1"/>
    <d v="2024-11-28T00:00:00"/>
    <x v="1"/>
    <s v="New music just dropped. Hit play!"/>
    <n v="1131"/>
    <n v="100"/>
    <n v="116"/>
    <n v="48437"/>
    <n v="72704"/>
    <n v="236"/>
    <x v="2"/>
    <x v="0"/>
    <n v="2.7809319322005904E-2"/>
  </r>
  <r>
    <s v="SP138"/>
    <x v="1"/>
    <d v="2024-11-28T00:00:00"/>
    <x v="1"/>
    <s v="New music just dropped. Hit play!"/>
    <n v="1131"/>
    <n v="100"/>
    <n v="116"/>
    <n v="48437"/>
    <n v="72704"/>
    <n v="236"/>
    <x v="3"/>
    <x v="0"/>
    <n v="2.7809319322005904E-2"/>
  </r>
  <r>
    <s v="SP139"/>
    <x v="1"/>
    <d v="2025-03-09T00:00:00"/>
    <x v="0"/>
    <s v="Your weekend playlist is waiting."/>
    <n v="2754"/>
    <n v="215"/>
    <n v="264"/>
    <n v="27762"/>
    <n v="70203"/>
    <n v="289"/>
    <x v="1"/>
    <x v="0"/>
    <n v="0.11645414595490239"/>
  </r>
  <r>
    <s v="SP140"/>
    <x v="1"/>
    <d v="2024-08-27T00:00:00"/>
    <x v="1"/>
    <s v="New music just dropped. Hit play!"/>
    <n v="1856"/>
    <n v="357"/>
    <n v="348"/>
    <n v="29428"/>
    <n v="70206"/>
    <n v="236"/>
    <x v="3"/>
    <x v="0"/>
    <n v="8.702596166915863E-2"/>
  </r>
  <r>
    <s v="SP140"/>
    <x v="1"/>
    <d v="2024-08-27T00:00:00"/>
    <x v="1"/>
    <s v="New music just dropped. Hit play!"/>
    <n v="1856"/>
    <n v="357"/>
    <n v="348"/>
    <n v="29428"/>
    <n v="70206"/>
    <n v="236"/>
    <x v="1"/>
    <x v="0"/>
    <n v="8.702596166915863E-2"/>
  </r>
  <r>
    <s v="SP141"/>
    <x v="2"/>
    <d v="2024-10-01T00:00:00"/>
    <x v="2"/>
    <s v="Explore the latest podcasts now."/>
    <n v="3543"/>
    <n v="334"/>
    <n v="218"/>
    <n v="58007"/>
    <n v="24792"/>
    <n v="273"/>
    <x v="2"/>
    <x v="3"/>
    <n v="7.0594928198320889E-2"/>
  </r>
  <r>
    <s v="SP141"/>
    <x v="2"/>
    <d v="2024-10-01T00:00:00"/>
    <x v="2"/>
    <s v="Explore the latest podcasts now."/>
    <n v="3543"/>
    <n v="334"/>
    <n v="218"/>
    <n v="58007"/>
    <n v="24792"/>
    <n v="273"/>
    <x v="0"/>
    <x v="3"/>
    <n v="7.0594928198320889E-2"/>
  </r>
  <r>
    <s v="SP142"/>
    <x v="0"/>
    <d v="2024-12-21T00:00:00"/>
    <x v="1"/>
    <s v="New music just dropped. Hit play!"/>
    <n v="4563"/>
    <n v="398"/>
    <n v="163"/>
    <n v="43679"/>
    <n v="48760"/>
    <n v="92"/>
    <x v="1"/>
    <x v="2"/>
    <n v="0.11731037798484398"/>
  </r>
  <r>
    <s v="SP143"/>
    <x v="0"/>
    <d v="2024-06-17T00:00:00"/>
    <x v="0"/>
    <s v="Discover fresh beats on Spotify!"/>
    <n v="4283"/>
    <n v="471"/>
    <n v="156"/>
    <n v="53004"/>
    <n v="25678"/>
    <n v="105"/>
    <x v="2"/>
    <x v="1"/>
    <n v="9.2634518149573616E-2"/>
  </r>
  <r>
    <s v="SP144"/>
    <x v="0"/>
    <d v="2025-02-14T00:00:00"/>
    <x v="0"/>
    <s v="Discover fresh beats on Spotify!"/>
    <n v="2329"/>
    <n v="373"/>
    <n v="291"/>
    <n v="49577"/>
    <n v="28002"/>
    <n v="82"/>
    <x v="0"/>
    <x v="0"/>
    <n v="6.0370736430199488E-2"/>
  </r>
  <r>
    <s v="SP144"/>
    <x v="0"/>
    <d v="2025-02-14T00:00:00"/>
    <x v="0"/>
    <s v="Discover fresh beats on Spotify!"/>
    <n v="2329"/>
    <n v="373"/>
    <n v="291"/>
    <n v="49577"/>
    <n v="28002"/>
    <n v="82"/>
    <x v="1"/>
    <x v="0"/>
    <n v="6.0370736430199488E-2"/>
  </r>
  <r>
    <s v="SP145"/>
    <x v="1"/>
    <d v="2025-05-28T00:00:00"/>
    <x v="1"/>
    <s v="Top trending tracks updated daily!"/>
    <n v="4287"/>
    <n v="273"/>
    <n v="122"/>
    <n v="40792"/>
    <n v="23878"/>
    <n v="277"/>
    <x v="3"/>
    <x v="0"/>
    <n v="0.11477740733477153"/>
  </r>
  <r>
    <s v="SP145"/>
    <x v="1"/>
    <d v="2025-05-28T00:00:00"/>
    <x v="1"/>
    <s v="Top trending tracks updated daily!"/>
    <n v="4287"/>
    <n v="273"/>
    <n v="122"/>
    <n v="40792"/>
    <n v="23878"/>
    <n v="277"/>
    <x v="1"/>
    <x v="0"/>
    <n v="0.11477740733477153"/>
  </r>
  <r>
    <s v="SP146"/>
    <x v="0"/>
    <d v="2025-05-22T00:00:00"/>
    <x v="0"/>
    <s v="Discover fresh beats on Spotify!"/>
    <n v="2633"/>
    <n v="318"/>
    <n v="380"/>
    <n v="40869"/>
    <n v="64474"/>
    <n v="245"/>
    <x v="2"/>
    <x v="1"/>
    <n v="8.1504318676747664E-2"/>
  </r>
  <r>
    <s v="SP147"/>
    <x v="1"/>
    <d v="2024-01-21T00:00:00"/>
    <x v="1"/>
    <s v="Discover fresh beats on Spotify!"/>
    <n v="2383"/>
    <n v="136"/>
    <n v="302"/>
    <n v="39187"/>
    <n v="22133"/>
    <n v="208"/>
    <x v="3"/>
    <x v="0"/>
    <n v="7.1988159338556151E-2"/>
  </r>
  <r>
    <s v="SP147"/>
    <x v="1"/>
    <d v="2024-01-21T00:00:00"/>
    <x v="1"/>
    <s v="Discover fresh beats on Spotify!"/>
    <n v="2383"/>
    <n v="136"/>
    <n v="302"/>
    <n v="39187"/>
    <n v="22133"/>
    <n v="208"/>
    <x v="1"/>
    <x v="0"/>
    <n v="7.1988159338556151E-2"/>
  </r>
  <r>
    <s v="SP148"/>
    <x v="1"/>
    <d v="2025-02-08T00:00:00"/>
    <x v="1"/>
    <s v="Your weekend playlist is waiting."/>
    <n v="4752"/>
    <n v="334"/>
    <n v="56"/>
    <n v="48017"/>
    <n v="55534"/>
    <n v="270"/>
    <x v="2"/>
    <x v="0"/>
    <n v="0.10708707332819627"/>
  </r>
  <r>
    <s v="SP148"/>
    <x v="1"/>
    <d v="2025-02-08T00:00:00"/>
    <x v="1"/>
    <s v="Your weekend playlist is waiting."/>
    <n v="4752"/>
    <n v="334"/>
    <n v="56"/>
    <n v="48017"/>
    <n v="55534"/>
    <n v="270"/>
    <x v="3"/>
    <x v="0"/>
    <n v="0.10708707332819627"/>
  </r>
  <r>
    <s v="SP149"/>
    <x v="1"/>
    <d v="2025-04-13T00:00:00"/>
    <x v="0"/>
    <s v="From pop to podcasts, it's all here."/>
    <n v="3890"/>
    <n v="408"/>
    <n v="338"/>
    <n v="56994"/>
    <n v="32621"/>
    <n v="286"/>
    <x v="0"/>
    <x v="1"/>
    <n v="8.1341895638137346E-2"/>
  </r>
  <r>
    <s v="SP150"/>
    <x v="1"/>
    <d v="2024-05-30T00:00:00"/>
    <x v="1"/>
    <s v="Your weekend playlist is waiting."/>
    <n v="2311"/>
    <n v="207"/>
    <n v="363"/>
    <n v="30349"/>
    <n v="32925"/>
    <n v="88"/>
    <x v="3"/>
    <x v="0"/>
    <n v="9.4928992718046723E-2"/>
  </r>
  <r>
    <s v="SP150"/>
    <x v="1"/>
    <d v="2024-05-30T00:00:00"/>
    <x v="1"/>
    <s v="Your weekend playlist is waiting."/>
    <n v="2311"/>
    <n v="207"/>
    <n v="363"/>
    <n v="30349"/>
    <n v="32925"/>
    <n v="88"/>
    <x v="1"/>
    <x v="0"/>
    <n v="9.4928992718046723E-2"/>
  </r>
  <r>
    <s v="SP151"/>
    <x v="0"/>
    <d v="2024-08-12T00:00:00"/>
    <x v="1"/>
    <s v="Discover fresh beats on Spotify!"/>
    <n v="2962"/>
    <n v="400"/>
    <n v="280"/>
    <n v="52508"/>
    <n v="58329"/>
    <n v="219"/>
    <x v="1"/>
    <x v="2"/>
    <n v="6.9360859297630834E-2"/>
  </r>
  <r>
    <s v="SP152"/>
    <x v="0"/>
    <d v="2024-09-27T00:00:00"/>
    <x v="0"/>
    <s v="Discover fresh beats on Spotify!"/>
    <n v="3118"/>
    <n v="116"/>
    <n v="195"/>
    <n v="37100"/>
    <n v="62629"/>
    <n v="272"/>
    <x v="2"/>
    <x v="1"/>
    <n v="9.2425876010781671E-2"/>
  </r>
  <r>
    <s v="SP153"/>
    <x v="1"/>
    <d v="2025-06-11T00:00:00"/>
    <x v="1"/>
    <s v="Explore the latest podcasts now."/>
    <n v="3805"/>
    <n v="453"/>
    <n v="63"/>
    <n v="52395"/>
    <n v="72934"/>
    <n v="87"/>
    <x v="2"/>
    <x v="0"/>
    <n v="8.2469701307376658E-2"/>
  </r>
  <r>
    <s v="SP153"/>
    <x v="1"/>
    <d v="2025-06-11T00:00:00"/>
    <x v="1"/>
    <s v="Explore the latest podcasts now."/>
    <n v="3805"/>
    <n v="453"/>
    <n v="63"/>
    <n v="52395"/>
    <n v="72934"/>
    <n v="87"/>
    <x v="3"/>
    <x v="0"/>
    <n v="8.2469701307376658E-2"/>
  </r>
  <r>
    <s v="SP154"/>
    <x v="0"/>
    <d v="2024-11-19T00:00:00"/>
    <x v="0"/>
    <s v="What's your vibe today? #SpotifyHits"/>
    <n v="2525"/>
    <n v="272"/>
    <n v="294"/>
    <n v="51875"/>
    <n v="24732"/>
    <n v="92"/>
    <x v="2"/>
    <x v="1"/>
    <n v="5.9585542168674697E-2"/>
  </r>
  <r>
    <s v="SP155"/>
    <x v="0"/>
    <d v="2024-04-25T00:00:00"/>
    <x v="0"/>
    <s v="Music that moves you, only on Spotify."/>
    <n v="3563"/>
    <n v="483"/>
    <n v="227"/>
    <n v="41085"/>
    <n v="26393"/>
    <n v="236"/>
    <x v="0"/>
    <x v="0"/>
    <n v="0.10400389436534015"/>
  </r>
  <r>
    <s v="SP155"/>
    <x v="0"/>
    <d v="2024-04-25T00:00:00"/>
    <x v="0"/>
    <s v="Music that moves you, only on Spotify."/>
    <n v="3563"/>
    <n v="483"/>
    <n v="227"/>
    <n v="41085"/>
    <n v="26393"/>
    <n v="236"/>
    <x v="1"/>
    <x v="0"/>
    <n v="0.10400389436534015"/>
  </r>
  <r>
    <s v="SP156"/>
    <x v="2"/>
    <d v="2024-09-03T00:00:00"/>
    <x v="2"/>
    <s v="What's your vibe today? #SpotifyHits"/>
    <n v="1437"/>
    <n v="494"/>
    <n v="129"/>
    <n v="53048"/>
    <n v="44090"/>
    <n v="230"/>
    <x v="2"/>
    <x v="3"/>
    <n v="3.8832755240536872E-2"/>
  </r>
  <r>
    <s v="SP156"/>
    <x v="2"/>
    <d v="2024-09-03T00:00:00"/>
    <x v="2"/>
    <s v="What's your vibe today? #SpotifyHits"/>
    <n v="1437"/>
    <n v="494"/>
    <n v="129"/>
    <n v="53048"/>
    <n v="44090"/>
    <n v="230"/>
    <x v="0"/>
    <x v="3"/>
    <n v="3.8832755240536872E-2"/>
  </r>
  <r>
    <s v="SP157"/>
    <x v="2"/>
    <d v="2025-03-02T00:00:00"/>
    <x v="0"/>
    <s v="From pop to podcasts, it's all here."/>
    <n v="4425"/>
    <n v="185"/>
    <n v="162"/>
    <n v="24610"/>
    <n v="21342"/>
    <n v="158"/>
    <x v="2"/>
    <x v="1"/>
    <n v="0.19390491670052823"/>
  </r>
  <r>
    <s v="SP157"/>
    <x v="2"/>
    <d v="2025-03-02T00:00:00"/>
    <x v="0"/>
    <s v="From pop to podcasts, it's all here."/>
    <n v="4425"/>
    <n v="185"/>
    <n v="162"/>
    <n v="24610"/>
    <n v="21342"/>
    <n v="158"/>
    <x v="4"/>
    <x v="1"/>
    <n v="0.19390491670052823"/>
  </r>
  <r>
    <s v="SP158"/>
    <x v="1"/>
    <d v="2025-03-21T00:00:00"/>
    <x v="1"/>
    <s v="New music just dropped. Hit play!"/>
    <n v="4609"/>
    <n v="427"/>
    <n v="395"/>
    <n v="33698"/>
    <n v="29259"/>
    <n v="216"/>
    <x v="2"/>
    <x v="0"/>
    <n v="0.16116683482699271"/>
  </r>
  <r>
    <s v="SP158"/>
    <x v="1"/>
    <d v="2025-03-21T00:00:00"/>
    <x v="1"/>
    <s v="New music just dropped. Hit play!"/>
    <n v="4609"/>
    <n v="427"/>
    <n v="395"/>
    <n v="33698"/>
    <n v="29259"/>
    <n v="216"/>
    <x v="3"/>
    <x v="0"/>
    <n v="0.16116683482699271"/>
  </r>
  <r>
    <s v="SP159"/>
    <x v="0"/>
    <d v="2024-04-12T00:00:00"/>
    <x v="1"/>
    <s v="Get into the groove with our new drop!"/>
    <n v="1558"/>
    <n v="352"/>
    <n v="202"/>
    <n v="25405"/>
    <n v="69941"/>
    <n v="219"/>
    <x v="1"/>
    <x v="2"/>
    <n v="8.3133241487896081E-2"/>
  </r>
  <r>
    <s v="SP160"/>
    <x v="2"/>
    <d v="2024-02-08T00:00:00"/>
    <x v="2"/>
    <s v="Top trending tracks updated daily!"/>
    <n v="1889"/>
    <n v="298"/>
    <n v="122"/>
    <n v="46225"/>
    <n v="74305"/>
    <n v="293"/>
    <x v="2"/>
    <x v="3"/>
    <n v="4.9951325040562468E-2"/>
  </r>
  <r>
    <s v="SP160"/>
    <x v="2"/>
    <d v="2024-02-08T00:00:00"/>
    <x v="2"/>
    <s v="Top trending tracks updated daily!"/>
    <n v="1889"/>
    <n v="298"/>
    <n v="122"/>
    <n v="46225"/>
    <n v="74305"/>
    <n v="293"/>
    <x v="0"/>
    <x v="3"/>
    <n v="4.9951325040562468E-2"/>
  </r>
  <r>
    <s v="SP161"/>
    <x v="0"/>
    <d v="2025-05-26T00:00:00"/>
    <x v="0"/>
    <s v="Discover fresh beats on Spotify!"/>
    <n v="3086"/>
    <n v="148"/>
    <n v="310"/>
    <n v="22824"/>
    <n v="58103"/>
    <n v="275"/>
    <x v="2"/>
    <x v="1"/>
    <n v="0.1552751489660007"/>
  </r>
  <r>
    <s v="SP162"/>
    <x v="0"/>
    <d v="2024-11-14T00:00:00"/>
    <x v="0"/>
    <s v="Music that moves you, only on Spotify."/>
    <n v="2422"/>
    <n v="318"/>
    <n v="118"/>
    <n v="25386"/>
    <n v="20873"/>
    <n v="100"/>
    <x v="0"/>
    <x v="0"/>
    <n v="0.11258173796580792"/>
  </r>
  <r>
    <s v="SP162"/>
    <x v="0"/>
    <d v="2024-11-14T00:00:00"/>
    <x v="0"/>
    <s v="Music that moves you, only on Spotify."/>
    <n v="2422"/>
    <n v="318"/>
    <n v="118"/>
    <n v="25386"/>
    <n v="20873"/>
    <n v="100"/>
    <x v="1"/>
    <x v="0"/>
    <n v="0.11258173796580792"/>
  </r>
  <r>
    <s v="SP163"/>
    <x v="2"/>
    <d v="2024-08-09T00:00:00"/>
    <x v="2"/>
    <s v="From pop to podcasts, it's all here."/>
    <n v="3414"/>
    <n v="154"/>
    <n v="204"/>
    <n v="34146"/>
    <n v="44633"/>
    <n v="256"/>
    <x v="2"/>
    <x v="3"/>
    <n v="0.11046681895390383"/>
  </r>
  <r>
    <s v="SP163"/>
    <x v="2"/>
    <d v="2024-08-09T00:00:00"/>
    <x v="2"/>
    <s v="From pop to podcasts, it's all here."/>
    <n v="3414"/>
    <n v="154"/>
    <n v="204"/>
    <n v="34146"/>
    <n v="44633"/>
    <n v="256"/>
    <x v="0"/>
    <x v="3"/>
    <n v="0.11046681895390383"/>
  </r>
  <r>
    <s v="SP164"/>
    <x v="0"/>
    <d v="2025-06-27T00:00:00"/>
    <x v="1"/>
    <s v="What's your vibe today? #SpotifyHits"/>
    <n v="1342"/>
    <n v="332"/>
    <n v="163"/>
    <n v="51712"/>
    <n v="57922"/>
    <n v="168"/>
    <x v="1"/>
    <x v="2"/>
    <n v="3.5523669554455448E-2"/>
  </r>
  <r>
    <s v="SP165"/>
    <x v="0"/>
    <d v="2024-05-08T00:00:00"/>
    <x v="1"/>
    <s v="Music that moves you, only on Spotify."/>
    <n v="2414"/>
    <n v="220"/>
    <n v="280"/>
    <n v="27355"/>
    <n v="50562"/>
    <n v="258"/>
    <x v="1"/>
    <x v="2"/>
    <n v="0.10652531529884847"/>
  </r>
  <r>
    <s v="SP166"/>
    <x v="0"/>
    <d v="2024-04-05T00:00:00"/>
    <x v="0"/>
    <s v="New music just dropped. Hit play!"/>
    <n v="4383"/>
    <n v="352"/>
    <n v="176"/>
    <n v="53239"/>
    <n v="34168"/>
    <n v="288"/>
    <x v="2"/>
    <x v="1"/>
    <n v="9.2244407295403744E-2"/>
  </r>
  <r>
    <s v="SP167"/>
    <x v="2"/>
    <d v="2025-01-27T00:00:00"/>
    <x v="0"/>
    <s v="Wrapped is here! Relive your top tracks "/>
    <n v="4294"/>
    <n v="423"/>
    <n v="93"/>
    <n v="29828"/>
    <n v="73144"/>
    <n v="298"/>
    <x v="2"/>
    <x v="1"/>
    <n v="0.1612578785034196"/>
  </r>
  <r>
    <s v="SP167"/>
    <x v="2"/>
    <d v="2025-01-27T00:00:00"/>
    <x v="0"/>
    <s v="Wrapped is here! Relive your top tracks "/>
    <n v="4294"/>
    <n v="423"/>
    <n v="93"/>
    <n v="29828"/>
    <n v="73144"/>
    <n v="298"/>
    <x v="4"/>
    <x v="1"/>
    <n v="0.1612578785034196"/>
  </r>
  <r>
    <s v="SP168"/>
    <x v="0"/>
    <d v="2024-04-03T00:00:00"/>
    <x v="0"/>
    <s v="Top trending tracks updated daily!"/>
    <n v="2762"/>
    <n v="339"/>
    <n v="323"/>
    <n v="33757"/>
    <n v="68511"/>
    <n v="121"/>
    <x v="0"/>
    <x v="0"/>
    <n v="0.10143081434961637"/>
  </r>
  <r>
    <s v="SP168"/>
    <x v="0"/>
    <d v="2024-04-03T00:00:00"/>
    <x v="0"/>
    <s v="Top trending tracks updated daily!"/>
    <n v="2762"/>
    <n v="339"/>
    <n v="323"/>
    <n v="33757"/>
    <n v="68511"/>
    <n v="121"/>
    <x v="1"/>
    <x v="0"/>
    <n v="0.10143081434961637"/>
  </r>
  <r>
    <s v="SP169"/>
    <x v="2"/>
    <d v="2025-01-03T00:00:00"/>
    <x v="0"/>
    <s v="New music just dropped. Hit play!"/>
    <n v="3782"/>
    <n v="484"/>
    <n v="144"/>
    <n v="52172"/>
    <n v="59386"/>
    <n v="175"/>
    <x v="2"/>
    <x v="1"/>
    <n v="8.4528099363643333E-2"/>
  </r>
  <r>
    <s v="SP169"/>
    <x v="2"/>
    <d v="2025-01-03T00:00:00"/>
    <x v="0"/>
    <s v="New music just dropped. Hit play!"/>
    <n v="3782"/>
    <n v="484"/>
    <n v="144"/>
    <n v="52172"/>
    <n v="59386"/>
    <n v="175"/>
    <x v="4"/>
    <x v="1"/>
    <n v="8.4528099363643333E-2"/>
  </r>
  <r>
    <s v="SP170"/>
    <x v="1"/>
    <d v="2024-11-23T00:00:00"/>
    <x v="0"/>
    <s v="New music just dropped. Hit play!"/>
    <n v="4318"/>
    <n v="371"/>
    <n v="329"/>
    <n v="32347"/>
    <n v="68956"/>
    <n v="259"/>
    <x v="0"/>
    <x v="1"/>
    <n v="0.15513030574705536"/>
  </r>
  <r>
    <s v="SP171"/>
    <x v="0"/>
    <d v="2024-09-01T00:00:00"/>
    <x v="1"/>
    <s v="Wrapped is here! Relive your top tracks "/>
    <n v="2335"/>
    <n v="150"/>
    <n v="75"/>
    <n v="26114"/>
    <n v="57549"/>
    <n v="135"/>
    <x v="1"/>
    <x v="2"/>
    <n v="9.8031707130274953E-2"/>
  </r>
  <r>
    <s v="SP172"/>
    <x v="2"/>
    <d v="2024-04-18T00:00:00"/>
    <x v="0"/>
    <s v="Explore the latest podcasts now."/>
    <n v="4023"/>
    <n v="293"/>
    <n v="91"/>
    <n v="26795"/>
    <n v="28924"/>
    <n v="278"/>
    <x v="2"/>
    <x v="1"/>
    <n v="0.16447098339242397"/>
  </r>
  <r>
    <s v="SP172"/>
    <x v="2"/>
    <d v="2024-04-18T00:00:00"/>
    <x v="0"/>
    <s v="Explore the latest podcasts now."/>
    <n v="4023"/>
    <n v="293"/>
    <n v="91"/>
    <n v="26795"/>
    <n v="28924"/>
    <n v="278"/>
    <x v="4"/>
    <x v="1"/>
    <n v="0.16447098339242397"/>
  </r>
  <r>
    <s v="SP173"/>
    <x v="0"/>
    <d v="2024-06-04T00:00:00"/>
    <x v="0"/>
    <s v="Get into the groove with our new drop!"/>
    <n v="3948"/>
    <n v="151"/>
    <n v="249"/>
    <n v="43147"/>
    <n v="63136"/>
    <n v="230"/>
    <x v="2"/>
    <x v="1"/>
    <n v="0.10077178019329269"/>
  </r>
  <r>
    <s v="SP174"/>
    <x v="2"/>
    <d v="2025-04-02T00:00:00"/>
    <x v="0"/>
    <s v="Wrapped is here! Relive your top tracks "/>
    <n v="4598"/>
    <n v="455"/>
    <n v="378"/>
    <n v="52952"/>
    <n v="58504"/>
    <n v="269"/>
    <x v="2"/>
    <x v="1"/>
    <n v="0.10256458679558846"/>
  </r>
  <r>
    <s v="SP174"/>
    <x v="2"/>
    <d v="2025-04-02T00:00:00"/>
    <x v="0"/>
    <s v="Wrapped is here! Relive your top tracks "/>
    <n v="4598"/>
    <n v="455"/>
    <n v="378"/>
    <n v="52952"/>
    <n v="58504"/>
    <n v="269"/>
    <x v="4"/>
    <x v="1"/>
    <n v="0.10256458679558846"/>
  </r>
  <r>
    <s v="SP175"/>
    <x v="1"/>
    <d v="2025-04-01T00:00:00"/>
    <x v="1"/>
    <s v="Music that moves you, only on Spotify."/>
    <n v="2665"/>
    <n v="143"/>
    <n v="315"/>
    <n v="54808"/>
    <n v="29818"/>
    <n v="98"/>
    <x v="2"/>
    <x v="0"/>
    <n v="5.6980732739746021E-2"/>
  </r>
  <r>
    <s v="SP175"/>
    <x v="1"/>
    <d v="2025-04-01T00:00:00"/>
    <x v="1"/>
    <s v="Music that moves you, only on Spotify."/>
    <n v="2665"/>
    <n v="143"/>
    <n v="315"/>
    <n v="54808"/>
    <n v="29818"/>
    <n v="98"/>
    <x v="3"/>
    <x v="0"/>
    <n v="5.6980732739746021E-2"/>
  </r>
  <r>
    <s v="SP176"/>
    <x v="0"/>
    <d v="2024-07-02T00:00:00"/>
    <x v="0"/>
    <s v="Top trending tracks updated daily!"/>
    <n v="3469"/>
    <n v="371"/>
    <n v="76"/>
    <n v="46493"/>
    <n v="26906"/>
    <n v="150"/>
    <x v="0"/>
    <x v="0"/>
    <n v="8.4227733207149463E-2"/>
  </r>
  <r>
    <s v="SP176"/>
    <x v="0"/>
    <d v="2024-07-02T00:00:00"/>
    <x v="0"/>
    <s v="Top trending tracks updated daily!"/>
    <n v="3469"/>
    <n v="371"/>
    <n v="76"/>
    <n v="46493"/>
    <n v="26906"/>
    <n v="150"/>
    <x v="1"/>
    <x v="0"/>
    <n v="8.4227733207149463E-2"/>
  </r>
  <r>
    <s v="SP177"/>
    <x v="1"/>
    <d v="2024-11-10T00:00:00"/>
    <x v="0"/>
    <s v="Explore the latest podcasts now."/>
    <n v="4823"/>
    <n v="489"/>
    <n v="302"/>
    <n v="32470"/>
    <n v="31861"/>
    <n v="178"/>
    <x v="0"/>
    <x v="1"/>
    <n v="0.1728980597474592"/>
  </r>
  <r>
    <s v="SP178"/>
    <x v="0"/>
    <d v="2024-12-14T00:00:00"/>
    <x v="1"/>
    <s v="From pop to podcasts, it's all here."/>
    <n v="3812"/>
    <n v="321"/>
    <n v="289"/>
    <n v="59838"/>
    <n v="36337"/>
    <n v="161"/>
    <x v="1"/>
    <x v="2"/>
    <n v="7.3899528727564417E-2"/>
  </r>
  <r>
    <s v="SP179"/>
    <x v="1"/>
    <d v="2024-11-19T00:00:00"/>
    <x v="0"/>
    <s v="Explore the latest podcasts now."/>
    <n v="2387"/>
    <n v="353"/>
    <n v="78"/>
    <n v="39745"/>
    <n v="69226"/>
    <n v="208"/>
    <x v="0"/>
    <x v="1"/>
    <n v="7.090200025160398E-2"/>
  </r>
  <r>
    <s v="SP180"/>
    <x v="1"/>
    <d v="2025-04-30T00:00:00"/>
    <x v="1"/>
    <s v="Wrapped is here! Relive your top tracks "/>
    <n v="3929"/>
    <n v="275"/>
    <n v="330"/>
    <n v="58329"/>
    <n v="33196"/>
    <n v="85"/>
    <x v="3"/>
    <x v="0"/>
    <n v="7.7731488624869283E-2"/>
  </r>
  <r>
    <s v="SP180"/>
    <x v="1"/>
    <d v="2025-04-30T00:00:00"/>
    <x v="1"/>
    <s v="Wrapped is here! Relive your top tracks "/>
    <n v="3929"/>
    <n v="275"/>
    <n v="330"/>
    <n v="58329"/>
    <n v="33196"/>
    <n v="85"/>
    <x v="1"/>
    <x v="0"/>
    <n v="7.7731488624869283E-2"/>
  </r>
  <r>
    <s v="SP181"/>
    <x v="1"/>
    <d v="2024-03-19T00:00:00"/>
    <x v="0"/>
    <s v="From pop to podcasts, it's all here."/>
    <n v="2191"/>
    <n v="288"/>
    <n v="83"/>
    <n v="59606"/>
    <n v="24765"/>
    <n v="281"/>
    <x v="0"/>
    <x v="1"/>
    <n v="4.2982250109049422E-2"/>
  </r>
  <r>
    <s v="SP182"/>
    <x v="0"/>
    <d v="2024-03-19T00:00:00"/>
    <x v="0"/>
    <s v="From pop to podcasts, it's all here."/>
    <n v="2878"/>
    <n v="278"/>
    <n v="255"/>
    <n v="47235"/>
    <n v="57922"/>
    <n v="112"/>
    <x v="0"/>
    <x v="0"/>
    <n v="7.2213401079707848E-2"/>
  </r>
  <r>
    <s v="SP182"/>
    <x v="0"/>
    <d v="2024-03-19T00:00:00"/>
    <x v="0"/>
    <s v="From pop to podcasts, it's all here."/>
    <n v="2878"/>
    <n v="278"/>
    <n v="255"/>
    <n v="47235"/>
    <n v="57922"/>
    <n v="112"/>
    <x v="1"/>
    <x v="0"/>
    <n v="7.2213401079707848E-2"/>
  </r>
  <r>
    <s v="SP183"/>
    <x v="1"/>
    <d v="2024-07-23T00:00:00"/>
    <x v="0"/>
    <s v="Top trending tracks updated daily!"/>
    <n v="3204"/>
    <n v="398"/>
    <n v="85"/>
    <n v="22020"/>
    <n v="58353"/>
    <n v="286"/>
    <x v="0"/>
    <x v="1"/>
    <n v="0.16743869209809265"/>
  </r>
  <r>
    <s v="SP184"/>
    <x v="1"/>
    <d v="2024-07-13T00:00:00"/>
    <x v="1"/>
    <s v="Get into the groove with our new drop!"/>
    <n v="2408"/>
    <n v="323"/>
    <n v="251"/>
    <n v="47599"/>
    <n v="35543"/>
    <n v="287"/>
    <x v="3"/>
    <x v="0"/>
    <n v="6.2648374965860634E-2"/>
  </r>
  <r>
    <s v="SP184"/>
    <x v="1"/>
    <d v="2024-07-13T00:00:00"/>
    <x v="1"/>
    <s v="Get into the groove with our new drop!"/>
    <n v="2408"/>
    <n v="323"/>
    <n v="251"/>
    <n v="47599"/>
    <n v="35543"/>
    <n v="287"/>
    <x v="1"/>
    <x v="0"/>
    <n v="6.2648374965860634E-2"/>
  </r>
  <r>
    <s v="SP185"/>
    <x v="2"/>
    <d v="2025-04-22T00:00:00"/>
    <x v="2"/>
    <s v="New music just dropped. Hit play!"/>
    <n v="2733"/>
    <n v="297"/>
    <n v="235"/>
    <n v="37980"/>
    <n v="33058"/>
    <n v="219"/>
    <x v="2"/>
    <x v="3"/>
    <n v="8.5966298051606105E-2"/>
  </r>
  <r>
    <s v="SP185"/>
    <x v="2"/>
    <d v="2025-04-22T00:00:00"/>
    <x v="2"/>
    <s v="New music just dropped. Hit play!"/>
    <n v="2733"/>
    <n v="297"/>
    <n v="235"/>
    <n v="37980"/>
    <n v="33058"/>
    <n v="219"/>
    <x v="0"/>
    <x v="3"/>
    <n v="8.5966298051606105E-2"/>
  </r>
  <r>
    <s v="SP186"/>
    <x v="1"/>
    <d v="2024-06-16T00:00:00"/>
    <x v="1"/>
    <s v="Explore the latest podcasts now."/>
    <n v="4618"/>
    <n v="312"/>
    <n v="254"/>
    <n v="22571"/>
    <n v="29453"/>
    <n v="197"/>
    <x v="3"/>
    <x v="0"/>
    <n v="0.22967524699836073"/>
  </r>
  <r>
    <s v="SP186"/>
    <x v="1"/>
    <d v="2024-06-16T00:00:00"/>
    <x v="1"/>
    <s v="Explore the latest podcasts now."/>
    <n v="4618"/>
    <n v="312"/>
    <n v="254"/>
    <n v="22571"/>
    <n v="29453"/>
    <n v="197"/>
    <x v="1"/>
    <x v="0"/>
    <n v="0.22967524699836073"/>
  </r>
  <r>
    <s v="SP187"/>
    <x v="2"/>
    <d v="2025-05-18T00:00:00"/>
    <x v="2"/>
    <s v="Wrapped is here! Relive your top tracks "/>
    <n v="4210"/>
    <n v="319"/>
    <n v="350"/>
    <n v="37762"/>
    <n v="55162"/>
    <n v="204"/>
    <x v="2"/>
    <x v="3"/>
    <n v="0.12920396165457337"/>
  </r>
  <r>
    <s v="SP187"/>
    <x v="2"/>
    <d v="2025-05-18T00:00:00"/>
    <x v="2"/>
    <s v="Wrapped is here! Relive your top tracks "/>
    <n v="4210"/>
    <n v="319"/>
    <n v="350"/>
    <n v="37762"/>
    <n v="55162"/>
    <n v="204"/>
    <x v="0"/>
    <x v="3"/>
    <n v="0.12920396165457337"/>
  </r>
  <r>
    <s v="SP188"/>
    <x v="0"/>
    <d v="2025-06-06T00:00:00"/>
    <x v="0"/>
    <s v="Wrapped is here! Relive your top tracks "/>
    <n v="3987"/>
    <n v="171"/>
    <n v="274"/>
    <n v="45122"/>
    <n v="65431"/>
    <n v="168"/>
    <x v="2"/>
    <x v="1"/>
    <n v="9.8222596516111871E-2"/>
  </r>
  <r>
    <s v="SP189"/>
    <x v="2"/>
    <d v="2025-02-20T00:00:00"/>
    <x v="2"/>
    <s v="Get into the groove with our new drop!"/>
    <n v="4957"/>
    <n v="262"/>
    <n v="365"/>
    <n v="49199"/>
    <n v="40314"/>
    <n v="216"/>
    <x v="2"/>
    <x v="3"/>
    <n v="0.11349824183418362"/>
  </r>
  <r>
    <s v="SP189"/>
    <x v="2"/>
    <d v="2025-02-20T00:00:00"/>
    <x v="2"/>
    <s v="Get into the groove with our new drop!"/>
    <n v="4957"/>
    <n v="262"/>
    <n v="365"/>
    <n v="49199"/>
    <n v="40314"/>
    <n v="216"/>
    <x v="0"/>
    <x v="3"/>
    <n v="0.11349824183418362"/>
  </r>
  <r>
    <s v="SP190"/>
    <x v="0"/>
    <d v="2025-01-16T00:00:00"/>
    <x v="0"/>
    <s v="Music that moves you, only on Spotify."/>
    <n v="2605"/>
    <n v="282"/>
    <n v="148"/>
    <n v="32201"/>
    <n v="49583"/>
    <n v="241"/>
    <x v="0"/>
    <x v="0"/>
    <n v="9.4251731312692155E-2"/>
  </r>
  <r>
    <s v="SP190"/>
    <x v="0"/>
    <d v="2025-01-16T00:00:00"/>
    <x v="0"/>
    <s v="Music that moves you, only on Spotify."/>
    <n v="2605"/>
    <n v="282"/>
    <n v="148"/>
    <n v="32201"/>
    <n v="49583"/>
    <n v="241"/>
    <x v="1"/>
    <x v="0"/>
    <n v="9.4251731312692155E-2"/>
  </r>
  <r>
    <s v="SP191"/>
    <x v="2"/>
    <d v="2024-02-24T00:00:00"/>
    <x v="2"/>
    <s v="Discover fresh beats on Spotify!"/>
    <n v="4221"/>
    <n v="307"/>
    <n v="58"/>
    <n v="45080"/>
    <n v="37214"/>
    <n v="240"/>
    <x v="2"/>
    <x v="3"/>
    <n v="0.10173025732031943"/>
  </r>
  <r>
    <s v="SP191"/>
    <x v="2"/>
    <d v="2024-02-24T00:00:00"/>
    <x v="2"/>
    <s v="Discover fresh beats on Spotify!"/>
    <n v="4221"/>
    <n v="307"/>
    <n v="58"/>
    <n v="45080"/>
    <n v="37214"/>
    <n v="240"/>
    <x v="0"/>
    <x v="3"/>
    <n v="0.10173025732031943"/>
  </r>
  <r>
    <s v="SP192"/>
    <x v="1"/>
    <d v="2024-09-16T00:00:00"/>
    <x v="1"/>
    <s v="What's your vibe today? #SpotifyHits"/>
    <n v="4422"/>
    <n v="434"/>
    <n v="156"/>
    <n v="56165"/>
    <n v="52431"/>
    <n v="173"/>
    <x v="2"/>
    <x v="0"/>
    <n v="8.9237069349238848E-2"/>
  </r>
  <r>
    <s v="SP192"/>
    <x v="1"/>
    <d v="2024-09-16T00:00:00"/>
    <x v="1"/>
    <s v="What's your vibe today? #SpotifyHits"/>
    <n v="4422"/>
    <n v="434"/>
    <n v="156"/>
    <n v="56165"/>
    <n v="52431"/>
    <n v="173"/>
    <x v="3"/>
    <x v="0"/>
    <n v="8.9237069349238848E-2"/>
  </r>
  <r>
    <s v="SP193"/>
    <x v="2"/>
    <d v="2024-06-04T00:00:00"/>
    <x v="2"/>
    <s v="Wrapped is here! Relive your top tracks "/>
    <n v="1211"/>
    <n v="431"/>
    <n v="83"/>
    <n v="26532"/>
    <n v="47305"/>
    <n v="232"/>
    <x v="2"/>
    <x v="3"/>
    <n v="6.5015829941203071E-2"/>
  </r>
  <r>
    <s v="SP193"/>
    <x v="2"/>
    <d v="2024-06-04T00:00:00"/>
    <x v="2"/>
    <s v="Wrapped is here! Relive your top tracks "/>
    <n v="1211"/>
    <n v="431"/>
    <n v="83"/>
    <n v="26532"/>
    <n v="47305"/>
    <n v="232"/>
    <x v="0"/>
    <x v="3"/>
    <n v="6.5015829941203071E-2"/>
  </r>
  <r>
    <s v="SP194"/>
    <x v="1"/>
    <d v="2024-05-10T00:00:00"/>
    <x v="1"/>
    <s v="Explore the latest podcasts now."/>
    <n v="2784"/>
    <n v="111"/>
    <n v="399"/>
    <n v="58366"/>
    <n v="69512"/>
    <n v="269"/>
    <x v="3"/>
    <x v="0"/>
    <n v="5.6436966727204191E-2"/>
  </r>
  <r>
    <s v="SP194"/>
    <x v="1"/>
    <d v="2024-05-10T00:00:00"/>
    <x v="1"/>
    <s v="Explore the latest podcasts now."/>
    <n v="2784"/>
    <n v="111"/>
    <n v="399"/>
    <n v="58366"/>
    <n v="69512"/>
    <n v="269"/>
    <x v="1"/>
    <x v="0"/>
    <n v="5.6436966727204191E-2"/>
  </r>
  <r>
    <s v="SP195"/>
    <x v="2"/>
    <d v="2024-01-14T00:00:00"/>
    <x v="0"/>
    <s v="New music just dropped. Hit play!"/>
    <n v="3634"/>
    <n v="280"/>
    <n v="399"/>
    <n v="40256"/>
    <n v="52605"/>
    <n v="213"/>
    <x v="2"/>
    <x v="1"/>
    <n v="0.10713930842607314"/>
  </r>
  <r>
    <s v="SP195"/>
    <x v="2"/>
    <d v="2024-01-14T00:00:00"/>
    <x v="0"/>
    <s v="New music just dropped. Hit play!"/>
    <n v="3634"/>
    <n v="280"/>
    <n v="399"/>
    <n v="40256"/>
    <n v="52605"/>
    <n v="213"/>
    <x v="4"/>
    <x v="1"/>
    <n v="0.10713930842607314"/>
  </r>
  <r>
    <s v="SP196"/>
    <x v="0"/>
    <d v="2025-01-12T00:00:00"/>
    <x v="0"/>
    <s v="From pop to podcasts, it's all here."/>
    <n v="1771"/>
    <n v="487"/>
    <n v="272"/>
    <n v="48810"/>
    <n v="48084"/>
    <n v="272"/>
    <x v="0"/>
    <x v="0"/>
    <n v="5.1833640647408315E-2"/>
  </r>
  <r>
    <s v="SP196"/>
    <x v="0"/>
    <d v="2025-01-12T00:00:00"/>
    <x v="0"/>
    <s v="From pop to podcasts, it's all here."/>
    <n v="1771"/>
    <n v="487"/>
    <n v="272"/>
    <n v="48810"/>
    <n v="48084"/>
    <n v="272"/>
    <x v="1"/>
    <x v="0"/>
    <n v="5.1833640647408315E-2"/>
  </r>
  <r>
    <s v="SP197"/>
    <x v="2"/>
    <d v="2024-12-08T00:00:00"/>
    <x v="0"/>
    <s v="Top trending tracks updated daily!"/>
    <n v="1424"/>
    <n v="396"/>
    <n v="312"/>
    <n v="59517"/>
    <n v="46102"/>
    <n v="239"/>
    <x v="2"/>
    <x v="1"/>
    <n v="3.5821698002251455E-2"/>
  </r>
  <r>
    <s v="SP197"/>
    <x v="2"/>
    <d v="2024-12-08T00:00:00"/>
    <x v="0"/>
    <s v="Top trending tracks updated daily!"/>
    <n v="1424"/>
    <n v="396"/>
    <n v="312"/>
    <n v="59517"/>
    <n v="46102"/>
    <n v="239"/>
    <x v="4"/>
    <x v="1"/>
    <n v="3.5821698002251455E-2"/>
  </r>
  <r>
    <s v="SP198"/>
    <x v="1"/>
    <d v="2025-02-01T00:00:00"/>
    <x v="1"/>
    <s v="Top trending tracks updated daily!"/>
    <n v="1079"/>
    <n v="265"/>
    <n v="190"/>
    <n v="43786"/>
    <n v="72428"/>
    <n v="222"/>
    <x v="0"/>
    <x v="0"/>
    <n v="3.5034029141734799E-2"/>
  </r>
  <r>
    <s v="SP198"/>
    <x v="1"/>
    <d v="2025-02-01T00:00:00"/>
    <x v="1"/>
    <s v="Top trending tracks updated daily!"/>
    <n v="1079"/>
    <n v="265"/>
    <n v="190"/>
    <n v="43786"/>
    <n v="72428"/>
    <n v="222"/>
    <x v="1"/>
    <x v="0"/>
    <n v="3.5034029141734799E-2"/>
  </r>
  <r>
    <s v="SP199"/>
    <x v="1"/>
    <d v="2024-07-11T00:00:00"/>
    <x v="1"/>
    <s v="Get into the groove with our new drop!"/>
    <n v="4247"/>
    <n v="179"/>
    <n v="175"/>
    <n v="32991"/>
    <n v="70120"/>
    <n v="276"/>
    <x v="0"/>
    <x v="0"/>
    <n v="0.13946227759085811"/>
  </r>
  <r>
    <s v="SP199"/>
    <x v="1"/>
    <d v="2024-07-11T00:00:00"/>
    <x v="1"/>
    <s v="Get into the groove with our new drop!"/>
    <n v="4247"/>
    <n v="179"/>
    <n v="175"/>
    <n v="32991"/>
    <n v="70120"/>
    <n v="276"/>
    <x v="1"/>
    <x v="0"/>
    <n v="0.13946227759085811"/>
  </r>
  <r>
    <s v="SP200"/>
    <x v="1"/>
    <d v="2024-03-18T00:00:00"/>
    <x v="0"/>
    <s v="New music just dropped. Hit play!"/>
    <n v="2033"/>
    <n v="420"/>
    <n v="94"/>
    <n v="56290"/>
    <n v="57391"/>
    <n v="196"/>
    <x v="1"/>
    <x v="0"/>
    <n v="4.5247823769763724E-2"/>
  </r>
  <r>
    <s v="SP201"/>
    <x v="1"/>
    <d v="2024-09-12T00:00:00"/>
    <x v="1"/>
    <s v="Wrapped is here! Relive your top tracks "/>
    <n v="1839"/>
    <n v="223"/>
    <n v="171"/>
    <n v="35459"/>
    <n v="69988"/>
    <n v="114"/>
    <x v="3"/>
    <x v="0"/>
    <n v="6.2974139146620034E-2"/>
  </r>
  <r>
    <s v="SP201"/>
    <x v="1"/>
    <d v="2024-09-12T00:00:00"/>
    <x v="1"/>
    <s v="Wrapped is here! Relive your top tracks "/>
    <n v="1839"/>
    <n v="223"/>
    <n v="171"/>
    <n v="35459"/>
    <n v="69988"/>
    <n v="114"/>
    <x v="1"/>
    <x v="0"/>
    <n v="6.2974139146620034E-2"/>
  </r>
  <r>
    <s v="SP202"/>
    <x v="1"/>
    <d v="2024-01-11T00:00:00"/>
    <x v="1"/>
    <s v="Wrapped is here! Relive your top tracks "/>
    <n v="2340"/>
    <n v="141"/>
    <n v="206"/>
    <n v="24916"/>
    <n v="30582"/>
    <n v="157"/>
    <x v="0"/>
    <x v="0"/>
    <n v="0.10784235029699792"/>
  </r>
  <r>
    <s v="SP202"/>
    <x v="1"/>
    <d v="2024-01-11T00:00:00"/>
    <x v="1"/>
    <s v="Wrapped is here! Relive your top tracks "/>
    <n v="2340"/>
    <n v="141"/>
    <n v="206"/>
    <n v="24916"/>
    <n v="30582"/>
    <n v="157"/>
    <x v="1"/>
    <x v="0"/>
    <n v="0.10784235029699792"/>
  </r>
  <r>
    <s v="SP203"/>
    <x v="0"/>
    <d v="2024-10-06T00:00:00"/>
    <x v="0"/>
    <s v="Top trending tracks updated daily!"/>
    <n v="2080"/>
    <n v="389"/>
    <n v="92"/>
    <n v="30971"/>
    <n v="25347"/>
    <n v="111"/>
    <x v="2"/>
    <x v="1"/>
    <n v="8.2690258629040073E-2"/>
  </r>
  <r>
    <s v="SP204"/>
    <x v="1"/>
    <d v="2024-12-30T00:00:00"/>
    <x v="0"/>
    <s v="Get into the groove with our new drop!"/>
    <n v="4214"/>
    <n v="286"/>
    <n v="127"/>
    <n v="47293"/>
    <n v="27184"/>
    <n v="232"/>
    <x v="1"/>
    <x v="0"/>
    <n v="9.7836889180216949E-2"/>
  </r>
  <r>
    <s v="SP205"/>
    <x v="1"/>
    <d v="2025-04-16T00:00:00"/>
    <x v="0"/>
    <s v="Wrapped is here! Relive your top tracks "/>
    <n v="3792"/>
    <n v="315"/>
    <n v="120"/>
    <n v="54592"/>
    <n v="67886"/>
    <n v="117"/>
    <x v="0"/>
    <x v="1"/>
    <n v="7.7428927315357568E-2"/>
  </r>
  <r>
    <s v="SP206"/>
    <x v="1"/>
    <d v="2024-08-21T00:00:00"/>
    <x v="1"/>
    <s v="Explore the latest podcasts now."/>
    <n v="3989"/>
    <n v="476"/>
    <n v="128"/>
    <n v="57569"/>
    <n v="40193"/>
    <n v="222"/>
    <x v="2"/>
    <x v="0"/>
    <n v="7.9782521843353188E-2"/>
  </r>
  <r>
    <s v="SP206"/>
    <x v="1"/>
    <d v="2024-08-21T00:00:00"/>
    <x v="1"/>
    <s v="Explore the latest podcasts now."/>
    <n v="3989"/>
    <n v="476"/>
    <n v="128"/>
    <n v="57569"/>
    <n v="40193"/>
    <n v="222"/>
    <x v="3"/>
    <x v="0"/>
    <n v="7.9782521843353188E-2"/>
  </r>
  <r>
    <s v="SP207"/>
    <x v="1"/>
    <d v="2024-04-05T00:00:00"/>
    <x v="1"/>
    <s v="Wrapped is here! Relive your top tracks "/>
    <n v="2857"/>
    <n v="443"/>
    <n v="359"/>
    <n v="51519"/>
    <n v="28256"/>
    <n v="155"/>
    <x v="0"/>
    <x v="0"/>
    <n v="7.1022341272152026E-2"/>
  </r>
  <r>
    <s v="SP207"/>
    <x v="1"/>
    <d v="2024-04-05T00:00:00"/>
    <x v="1"/>
    <s v="Wrapped is here! Relive your top tracks "/>
    <n v="2857"/>
    <n v="443"/>
    <n v="359"/>
    <n v="51519"/>
    <n v="28256"/>
    <n v="155"/>
    <x v="1"/>
    <x v="0"/>
    <n v="7.1022341272152026E-2"/>
  </r>
  <r>
    <s v="SP208"/>
    <x v="1"/>
    <d v="2025-04-07T00:00:00"/>
    <x v="0"/>
    <s v="From pop to podcasts, it's all here."/>
    <n v="1403"/>
    <n v="385"/>
    <n v="344"/>
    <n v="54223"/>
    <n v="72595"/>
    <n v="239"/>
    <x v="0"/>
    <x v="1"/>
    <n v="3.9319108127547353E-2"/>
  </r>
  <r>
    <s v="SP209"/>
    <x v="1"/>
    <d v="2024-07-19T00:00:00"/>
    <x v="1"/>
    <s v="What's your vibe today? #SpotifyHits"/>
    <n v="3071"/>
    <n v="126"/>
    <n v="200"/>
    <n v="44013"/>
    <n v="44679"/>
    <n v="118"/>
    <x v="2"/>
    <x v="0"/>
    <n v="7.7181741758116915E-2"/>
  </r>
  <r>
    <s v="SP209"/>
    <x v="1"/>
    <d v="2024-07-19T00:00:00"/>
    <x v="1"/>
    <s v="What's your vibe today? #SpotifyHits"/>
    <n v="3071"/>
    <n v="126"/>
    <n v="200"/>
    <n v="44013"/>
    <n v="44679"/>
    <n v="118"/>
    <x v="3"/>
    <x v="0"/>
    <n v="7.7181741758116915E-2"/>
  </r>
  <r>
    <s v="SP210"/>
    <x v="1"/>
    <d v="2025-05-03T00:00:00"/>
    <x v="1"/>
    <s v="Top trending tracks updated daily!"/>
    <n v="1010"/>
    <n v="361"/>
    <n v="240"/>
    <n v="47229"/>
    <n v="72573"/>
    <n v="275"/>
    <x v="0"/>
    <x v="0"/>
    <n v="3.4110398272247981E-2"/>
  </r>
  <r>
    <s v="SP210"/>
    <x v="1"/>
    <d v="2025-05-03T00:00:00"/>
    <x v="1"/>
    <s v="Top trending tracks updated daily!"/>
    <n v="1010"/>
    <n v="361"/>
    <n v="240"/>
    <n v="47229"/>
    <n v="72573"/>
    <n v="275"/>
    <x v="1"/>
    <x v="0"/>
    <n v="3.4110398272247981E-2"/>
  </r>
  <r>
    <s v="SP211"/>
    <x v="1"/>
    <d v="2024-04-14T00:00:00"/>
    <x v="1"/>
    <s v="Discover fresh beats on Spotify!"/>
    <n v="1295"/>
    <n v="153"/>
    <n v="81"/>
    <n v="48350"/>
    <n v="61033"/>
    <n v="232"/>
    <x v="2"/>
    <x v="0"/>
    <n v="3.1623578076525334E-2"/>
  </r>
  <r>
    <s v="SP211"/>
    <x v="1"/>
    <d v="2024-04-14T00:00:00"/>
    <x v="1"/>
    <s v="Discover fresh beats on Spotify!"/>
    <n v="1295"/>
    <n v="153"/>
    <n v="81"/>
    <n v="48350"/>
    <n v="61033"/>
    <n v="232"/>
    <x v="3"/>
    <x v="0"/>
    <n v="3.1623578076525334E-2"/>
  </r>
  <r>
    <s v="SP212"/>
    <x v="1"/>
    <d v="2025-06-19T00:00:00"/>
    <x v="1"/>
    <s v="What's your vibe today? #SpotifyHits"/>
    <n v="1433"/>
    <n v="452"/>
    <n v="305"/>
    <n v="54541"/>
    <n v="63700"/>
    <n v="296"/>
    <x v="2"/>
    <x v="0"/>
    <n v="4.0153279184466734E-2"/>
  </r>
  <r>
    <s v="SP212"/>
    <x v="1"/>
    <d v="2025-06-19T00:00:00"/>
    <x v="1"/>
    <s v="What's your vibe today? #SpotifyHits"/>
    <n v="1433"/>
    <n v="452"/>
    <n v="305"/>
    <n v="54541"/>
    <n v="63700"/>
    <n v="296"/>
    <x v="3"/>
    <x v="0"/>
    <n v="4.0153279184466734E-2"/>
  </r>
  <r>
    <s v="SP213"/>
    <x v="0"/>
    <d v="2025-06-24T00:00:00"/>
    <x v="1"/>
    <s v="Get into the groove with our new drop!"/>
    <n v="4902"/>
    <n v="422"/>
    <n v="376"/>
    <n v="31674"/>
    <n v="53225"/>
    <n v="147"/>
    <x v="1"/>
    <x v="2"/>
    <n v="0.17995832544042431"/>
  </r>
  <r>
    <s v="SP214"/>
    <x v="1"/>
    <d v="2024-10-09T00:00:00"/>
    <x v="0"/>
    <s v="Wrapped is here! Relive your top tracks "/>
    <n v="2659"/>
    <n v="167"/>
    <n v="73"/>
    <n v="23090"/>
    <n v="25872"/>
    <n v="293"/>
    <x v="0"/>
    <x v="1"/>
    <n v="0.12555218709398008"/>
  </r>
  <r>
    <s v="SP215"/>
    <x v="2"/>
    <d v="2025-01-15T00:00:00"/>
    <x v="0"/>
    <s v="Your weekend playlist is waiting."/>
    <n v="2599"/>
    <n v="324"/>
    <n v="182"/>
    <n v="37525"/>
    <n v="37216"/>
    <n v="186"/>
    <x v="2"/>
    <x v="1"/>
    <n v="8.2744836775483013E-2"/>
  </r>
  <r>
    <s v="SP215"/>
    <x v="2"/>
    <d v="2025-01-15T00:00:00"/>
    <x v="0"/>
    <s v="Your weekend playlist is waiting."/>
    <n v="2599"/>
    <n v="324"/>
    <n v="182"/>
    <n v="37525"/>
    <n v="37216"/>
    <n v="186"/>
    <x v="4"/>
    <x v="1"/>
    <n v="8.2744836775483013E-2"/>
  </r>
  <r>
    <s v="SP216"/>
    <x v="1"/>
    <d v="2025-01-12T00:00:00"/>
    <x v="0"/>
    <s v="Music that moves you, only on Spotify."/>
    <n v="1765"/>
    <n v="285"/>
    <n v="100"/>
    <n v="41313"/>
    <n v="56575"/>
    <n v="174"/>
    <x v="0"/>
    <x v="1"/>
    <n v="5.2041730205988429E-2"/>
  </r>
  <r>
    <s v="SP217"/>
    <x v="0"/>
    <d v="2025-05-31T00:00:00"/>
    <x v="0"/>
    <s v="What's your vibe today? #SpotifyHits"/>
    <n v="2169"/>
    <n v="240"/>
    <n v="57"/>
    <n v="26109"/>
    <n v="46667"/>
    <n v="133"/>
    <x v="0"/>
    <x v="0"/>
    <n v="9.4450189589796618E-2"/>
  </r>
  <r>
    <s v="SP217"/>
    <x v="0"/>
    <d v="2025-05-31T00:00:00"/>
    <x v="0"/>
    <s v="What's your vibe today? #SpotifyHits"/>
    <n v="2169"/>
    <n v="240"/>
    <n v="57"/>
    <n v="26109"/>
    <n v="46667"/>
    <n v="133"/>
    <x v="1"/>
    <x v="0"/>
    <n v="9.4450189589796618E-2"/>
  </r>
  <r>
    <s v="SP218"/>
    <x v="1"/>
    <d v="2024-10-14T00:00:00"/>
    <x v="1"/>
    <s v="Explore the latest podcasts now."/>
    <n v="4303"/>
    <n v="306"/>
    <n v="302"/>
    <n v="39575"/>
    <n v="33762"/>
    <n v="265"/>
    <x v="2"/>
    <x v="0"/>
    <n v="0.12409349336702463"/>
  </r>
  <r>
    <s v="SP218"/>
    <x v="1"/>
    <d v="2024-10-14T00:00:00"/>
    <x v="1"/>
    <s v="Explore the latest podcasts now."/>
    <n v="4303"/>
    <n v="306"/>
    <n v="302"/>
    <n v="39575"/>
    <n v="33762"/>
    <n v="265"/>
    <x v="3"/>
    <x v="0"/>
    <n v="0.12409349336702463"/>
  </r>
  <r>
    <s v="SP219"/>
    <x v="1"/>
    <d v="2024-02-10T00:00:00"/>
    <x v="0"/>
    <s v="From pop to podcasts, it's all here."/>
    <n v="1519"/>
    <n v="456"/>
    <n v="379"/>
    <n v="51611"/>
    <n v="45880"/>
    <n v="176"/>
    <x v="0"/>
    <x v="1"/>
    <n v="4.5610431884675749E-2"/>
  </r>
  <r>
    <s v="SP220"/>
    <x v="2"/>
    <d v="2024-12-10T00:00:00"/>
    <x v="0"/>
    <s v="What's your vibe today? #SpotifyHits"/>
    <n v="2569"/>
    <n v="140"/>
    <n v="375"/>
    <n v="38372"/>
    <n v="22102"/>
    <n v="255"/>
    <x v="2"/>
    <x v="1"/>
    <n v="8.0371103929948923E-2"/>
  </r>
  <r>
    <s v="SP220"/>
    <x v="2"/>
    <d v="2024-12-10T00:00:00"/>
    <x v="0"/>
    <s v="What's your vibe today? #SpotifyHits"/>
    <n v="2569"/>
    <n v="140"/>
    <n v="375"/>
    <n v="38372"/>
    <n v="22102"/>
    <n v="255"/>
    <x v="4"/>
    <x v="1"/>
    <n v="8.0371103929948923E-2"/>
  </r>
  <r>
    <s v="SP221"/>
    <x v="1"/>
    <d v="2025-05-09T00:00:00"/>
    <x v="1"/>
    <s v="Music that moves you, only on Spotify."/>
    <n v="2778"/>
    <n v="241"/>
    <n v="317"/>
    <n v="26247"/>
    <n v="20677"/>
    <n v="282"/>
    <x v="3"/>
    <x v="0"/>
    <n v="0.1271002400274317"/>
  </r>
  <r>
    <s v="SP221"/>
    <x v="1"/>
    <d v="2025-05-09T00:00:00"/>
    <x v="1"/>
    <s v="Music that moves you, only on Spotify."/>
    <n v="2778"/>
    <n v="241"/>
    <n v="317"/>
    <n v="26247"/>
    <n v="20677"/>
    <n v="282"/>
    <x v="1"/>
    <x v="0"/>
    <n v="0.1271002400274317"/>
  </r>
  <r>
    <s v="SP222"/>
    <x v="1"/>
    <d v="2025-06-21T00:00:00"/>
    <x v="0"/>
    <s v="Explore the latest podcasts now."/>
    <n v="3611"/>
    <n v="127"/>
    <n v="139"/>
    <n v="44768"/>
    <n v="29435"/>
    <n v="178"/>
    <x v="1"/>
    <x v="0"/>
    <n v="8.6602037169406718E-2"/>
  </r>
  <r>
    <s v="SP223"/>
    <x v="1"/>
    <d v="2024-06-19T00:00:00"/>
    <x v="0"/>
    <s v="What's your vibe today? #SpotifyHits"/>
    <n v="1224"/>
    <n v="168"/>
    <n v="199"/>
    <n v="54232"/>
    <n v="52844"/>
    <n v="271"/>
    <x v="0"/>
    <x v="1"/>
    <n v="2.9336922849977874E-2"/>
  </r>
  <r>
    <s v="SP224"/>
    <x v="1"/>
    <d v="2024-12-10T00:00:00"/>
    <x v="0"/>
    <s v="From pop to podcasts, it's all here."/>
    <n v="4673"/>
    <n v="270"/>
    <n v="93"/>
    <n v="45260"/>
    <n v="57513"/>
    <n v="103"/>
    <x v="1"/>
    <x v="0"/>
    <n v="0.11126822801590809"/>
  </r>
  <r>
    <s v="SP225"/>
    <x v="2"/>
    <d v="2024-02-01T00:00:00"/>
    <x v="0"/>
    <s v="Wrapped is here! Relive your top tracks "/>
    <n v="1432"/>
    <n v="437"/>
    <n v="267"/>
    <n v="40634"/>
    <n v="54511"/>
    <n v="197"/>
    <x v="2"/>
    <x v="1"/>
    <n v="5.2566815966924252E-2"/>
  </r>
  <r>
    <s v="SP225"/>
    <x v="2"/>
    <d v="2024-02-01T00:00:00"/>
    <x v="0"/>
    <s v="Wrapped is here! Relive your top tracks "/>
    <n v="1432"/>
    <n v="437"/>
    <n v="267"/>
    <n v="40634"/>
    <n v="54511"/>
    <n v="197"/>
    <x v="4"/>
    <x v="1"/>
    <n v="5.2566815966924252E-2"/>
  </r>
  <r>
    <s v="SP226"/>
    <x v="1"/>
    <d v="2024-01-17T00:00:00"/>
    <x v="1"/>
    <s v="New music just dropped. Hit play!"/>
    <n v="2174"/>
    <n v="499"/>
    <n v="212"/>
    <n v="54938"/>
    <n v="27190"/>
    <n v="265"/>
    <x v="3"/>
    <x v="0"/>
    <n v="5.2513742764570971E-2"/>
  </r>
  <r>
    <s v="SP226"/>
    <x v="1"/>
    <d v="2024-01-17T00:00:00"/>
    <x v="1"/>
    <s v="New music just dropped. Hit play!"/>
    <n v="2174"/>
    <n v="499"/>
    <n v="212"/>
    <n v="54938"/>
    <n v="27190"/>
    <n v="265"/>
    <x v="1"/>
    <x v="0"/>
    <n v="5.2513742764570971E-2"/>
  </r>
  <r>
    <s v="SP227"/>
    <x v="2"/>
    <d v="2025-03-22T00:00:00"/>
    <x v="0"/>
    <s v="Music that moves you, only on Spotify."/>
    <n v="4308"/>
    <n v="171"/>
    <n v="106"/>
    <n v="36955"/>
    <n v="23949"/>
    <n v="294"/>
    <x v="2"/>
    <x v="1"/>
    <n v="0.12406981463942633"/>
  </r>
  <r>
    <s v="SP227"/>
    <x v="2"/>
    <d v="2025-03-22T00:00:00"/>
    <x v="0"/>
    <s v="Music that moves you, only on Spotify."/>
    <n v="4308"/>
    <n v="171"/>
    <n v="106"/>
    <n v="36955"/>
    <n v="23949"/>
    <n v="294"/>
    <x v="4"/>
    <x v="1"/>
    <n v="0.12406981463942633"/>
  </r>
  <r>
    <s v="SP228"/>
    <x v="2"/>
    <d v="2024-05-30T00:00:00"/>
    <x v="2"/>
    <s v="What's your vibe today? #SpotifyHits"/>
    <n v="1060"/>
    <n v="442"/>
    <n v="319"/>
    <n v="57194"/>
    <n v="24258"/>
    <n v="101"/>
    <x v="2"/>
    <x v="3"/>
    <n v="3.1839004091338254E-2"/>
  </r>
  <r>
    <s v="SP228"/>
    <x v="2"/>
    <d v="2024-05-30T00:00:00"/>
    <x v="2"/>
    <s v="What's your vibe today? #SpotifyHits"/>
    <n v="1060"/>
    <n v="442"/>
    <n v="319"/>
    <n v="57194"/>
    <n v="24258"/>
    <n v="101"/>
    <x v="0"/>
    <x v="3"/>
    <n v="3.1839004091338254E-2"/>
  </r>
  <r>
    <s v="SP229"/>
    <x v="2"/>
    <d v="2024-02-24T00:00:00"/>
    <x v="0"/>
    <s v="Music that moves you, only on Spotify."/>
    <n v="4653"/>
    <n v="226"/>
    <n v="349"/>
    <n v="56876"/>
    <n v="28452"/>
    <n v="257"/>
    <x v="2"/>
    <x v="1"/>
    <n v="9.191926295801392E-2"/>
  </r>
  <r>
    <s v="SP229"/>
    <x v="2"/>
    <d v="2024-02-24T00:00:00"/>
    <x v="0"/>
    <s v="Music that moves you, only on Spotify."/>
    <n v="4653"/>
    <n v="226"/>
    <n v="349"/>
    <n v="56876"/>
    <n v="28452"/>
    <n v="257"/>
    <x v="4"/>
    <x v="1"/>
    <n v="9.191926295801392E-2"/>
  </r>
  <r>
    <s v="SP230"/>
    <x v="2"/>
    <d v="2025-05-14T00:00:00"/>
    <x v="0"/>
    <s v="Discover fresh beats on Spotify!"/>
    <n v="1701"/>
    <n v="272"/>
    <n v="385"/>
    <n v="47496"/>
    <n v="40832"/>
    <n v="246"/>
    <x v="2"/>
    <x v="1"/>
    <n v="4.9646286003031836E-2"/>
  </r>
  <r>
    <s v="SP230"/>
    <x v="2"/>
    <d v="2025-05-14T00:00:00"/>
    <x v="0"/>
    <s v="Discover fresh beats on Spotify!"/>
    <n v="1701"/>
    <n v="272"/>
    <n v="385"/>
    <n v="47496"/>
    <n v="40832"/>
    <n v="246"/>
    <x v="4"/>
    <x v="1"/>
    <n v="4.9646286003031836E-2"/>
  </r>
  <r>
    <s v="SP231"/>
    <x v="0"/>
    <d v="2024-03-28T00:00:00"/>
    <x v="0"/>
    <s v="What's your vibe today? #SpotifyHits"/>
    <n v="1673"/>
    <n v="280"/>
    <n v="67"/>
    <n v="29847"/>
    <n v="48016"/>
    <n v="213"/>
    <x v="0"/>
    <x v="0"/>
    <n v="6.76784936509532E-2"/>
  </r>
  <r>
    <s v="SP231"/>
    <x v="0"/>
    <d v="2024-03-28T00:00:00"/>
    <x v="0"/>
    <s v="What's your vibe today? #SpotifyHits"/>
    <n v="1673"/>
    <n v="280"/>
    <n v="67"/>
    <n v="29847"/>
    <n v="48016"/>
    <n v="213"/>
    <x v="1"/>
    <x v="0"/>
    <n v="6.76784936509532E-2"/>
  </r>
  <r>
    <s v="SP232"/>
    <x v="2"/>
    <d v="2025-03-07T00:00:00"/>
    <x v="0"/>
    <s v="Top trending tracks updated daily!"/>
    <n v="4310"/>
    <n v="284"/>
    <n v="306"/>
    <n v="44606"/>
    <n v="42604"/>
    <n v="290"/>
    <x v="2"/>
    <x v="1"/>
    <n v="0.10985069273191947"/>
  </r>
  <r>
    <s v="SP232"/>
    <x v="2"/>
    <d v="2025-03-07T00:00:00"/>
    <x v="0"/>
    <s v="Top trending tracks updated daily!"/>
    <n v="4310"/>
    <n v="284"/>
    <n v="306"/>
    <n v="44606"/>
    <n v="42604"/>
    <n v="290"/>
    <x v="4"/>
    <x v="1"/>
    <n v="0.10985069273191947"/>
  </r>
  <r>
    <s v="SP233"/>
    <x v="1"/>
    <d v="2024-10-20T00:00:00"/>
    <x v="0"/>
    <s v="From pop to podcasts, it's all here."/>
    <n v="2752"/>
    <n v="309"/>
    <n v="91"/>
    <n v="39038"/>
    <n v="28095"/>
    <n v="277"/>
    <x v="1"/>
    <x v="0"/>
    <n v="8.0741841282852611E-2"/>
  </r>
  <r>
    <s v="SP234"/>
    <x v="1"/>
    <d v="2024-02-02T00:00:00"/>
    <x v="0"/>
    <s v="From pop to podcasts, it's all here."/>
    <n v="3818"/>
    <n v="115"/>
    <n v="286"/>
    <n v="25127"/>
    <n v="22277"/>
    <n v="263"/>
    <x v="1"/>
    <x v="0"/>
    <n v="0.16790703227603773"/>
  </r>
  <r>
    <s v="SP235"/>
    <x v="2"/>
    <d v="2024-09-07T00:00:00"/>
    <x v="0"/>
    <s v="Your weekend playlist is waiting."/>
    <n v="2101"/>
    <n v="411"/>
    <n v="190"/>
    <n v="41791"/>
    <n v="57090"/>
    <n v="172"/>
    <x v="2"/>
    <x v="1"/>
    <n v="6.4655069273288512E-2"/>
  </r>
  <r>
    <s v="SP235"/>
    <x v="2"/>
    <d v="2024-09-07T00:00:00"/>
    <x v="0"/>
    <s v="Your weekend playlist is waiting."/>
    <n v="2101"/>
    <n v="411"/>
    <n v="190"/>
    <n v="41791"/>
    <n v="57090"/>
    <n v="172"/>
    <x v="4"/>
    <x v="1"/>
    <n v="6.4655069273288512E-2"/>
  </r>
  <r>
    <s v="SP236"/>
    <x v="0"/>
    <d v="2024-12-20T00:00:00"/>
    <x v="0"/>
    <s v="Discover fresh beats on Spotify!"/>
    <n v="2519"/>
    <n v="202"/>
    <n v="239"/>
    <n v="36245"/>
    <n v="48606"/>
    <n v="145"/>
    <x v="2"/>
    <x v="1"/>
    <n v="8.1666436749896543E-2"/>
  </r>
  <r>
    <s v="SP237"/>
    <x v="2"/>
    <d v="2024-01-14T00:00:00"/>
    <x v="0"/>
    <s v="What's your vibe today? #SpotifyHits"/>
    <n v="4502"/>
    <n v="238"/>
    <n v="386"/>
    <n v="39198"/>
    <n v="25050"/>
    <n v="297"/>
    <x v="2"/>
    <x v="1"/>
    <n v="0.13077197816215114"/>
  </r>
  <r>
    <s v="SP237"/>
    <x v="2"/>
    <d v="2024-01-14T00:00:00"/>
    <x v="0"/>
    <s v="What's your vibe today? #SpotifyHits"/>
    <n v="4502"/>
    <n v="238"/>
    <n v="386"/>
    <n v="39198"/>
    <n v="25050"/>
    <n v="297"/>
    <x v="4"/>
    <x v="1"/>
    <n v="0.13077197816215114"/>
  </r>
  <r>
    <s v="SP238"/>
    <x v="0"/>
    <d v="2025-06-15T00:00:00"/>
    <x v="0"/>
    <s v="Explore the latest podcasts now."/>
    <n v="2478"/>
    <n v="427"/>
    <n v="242"/>
    <n v="59272"/>
    <n v="37833"/>
    <n v="214"/>
    <x v="0"/>
    <x v="0"/>
    <n v="5.3094209744904843E-2"/>
  </r>
  <r>
    <s v="SP238"/>
    <x v="0"/>
    <d v="2025-06-15T00:00:00"/>
    <x v="0"/>
    <s v="Explore the latest podcasts now."/>
    <n v="2478"/>
    <n v="427"/>
    <n v="242"/>
    <n v="59272"/>
    <n v="37833"/>
    <n v="214"/>
    <x v="1"/>
    <x v="0"/>
    <n v="5.3094209744904843E-2"/>
  </r>
  <r>
    <s v="SP239"/>
    <x v="1"/>
    <d v="2024-12-13T00:00:00"/>
    <x v="1"/>
    <s v="New music just dropped. Hit play!"/>
    <n v="4984"/>
    <n v="300"/>
    <n v="338"/>
    <n v="32900"/>
    <n v="31691"/>
    <n v="160"/>
    <x v="3"/>
    <x v="0"/>
    <n v="0.17088145896656534"/>
  </r>
  <r>
    <s v="SP239"/>
    <x v="1"/>
    <d v="2024-12-13T00:00:00"/>
    <x v="1"/>
    <s v="New music just dropped. Hit play!"/>
    <n v="4984"/>
    <n v="300"/>
    <n v="338"/>
    <n v="32900"/>
    <n v="31691"/>
    <n v="160"/>
    <x v="1"/>
    <x v="0"/>
    <n v="0.17088145896656534"/>
  </r>
  <r>
    <s v="SP240"/>
    <x v="2"/>
    <d v="2024-08-29T00:00:00"/>
    <x v="0"/>
    <s v="Wrapped is here! Relive your top tracks "/>
    <n v="4774"/>
    <n v="389"/>
    <n v="358"/>
    <n v="52346"/>
    <n v="30518"/>
    <n v="277"/>
    <x v="2"/>
    <x v="1"/>
    <n v="0.10547128720437092"/>
  </r>
  <r>
    <s v="SP240"/>
    <x v="2"/>
    <d v="2024-08-29T00:00:00"/>
    <x v="0"/>
    <s v="Wrapped is here! Relive your top tracks "/>
    <n v="4774"/>
    <n v="389"/>
    <n v="358"/>
    <n v="52346"/>
    <n v="30518"/>
    <n v="277"/>
    <x v="4"/>
    <x v="1"/>
    <n v="0.10547128720437092"/>
  </r>
  <r>
    <s v="SP241"/>
    <x v="1"/>
    <d v="2024-09-15T00:00:00"/>
    <x v="0"/>
    <s v="Get into the groove with our new drop!"/>
    <n v="2145"/>
    <n v="340"/>
    <n v="85"/>
    <n v="53323"/>
    <n v="49938"/>
    <n v="104"/>
    <x v="1"/>
    <x v="0"/>
    <n v="4.819683813738912E-2"/>
  </r>
  <r>
    <s v="SP242"/>
    <x v="1"/>
    <d v="2025-04-12T00:00:00"/>
    <x v="1"/>
    <s v="From pop to podcasts, it's all here."/>
    <n v="4315"/>
    <n v="208"/>
    <n v="273"/>
    <n v="35780"/>
    <n v="44349"/>
    <n v="133"/>
    <x v="2"/>
    <x v="0"/>
    <n v="0.13404136389044158"/>
  </r>
  <r>
    <s v="SP242"/>
    <x v="1"/>
    <d v="2025-04-12T00:00:00"/>
    <x v="1"/>
    <s v="From pop to podcasts, it's all here."/>
    <n v="4315"/>
    <n v="208"/>
    <n v="273"/>
    <n v="35780"/>
    <n v="44349"/>
    <n v="133"/>
    <x v="3"/>
    <x v="0"/>
    <n v="0.13404136389044158"/>
  </r>
  <r>
    <s v="SP243"/>
    <x v="1"/>
    <d v="2024-12-10T00:00:00"/>
    <x v="1"/>
    <s v="Wrapped is here! Relive your top tracks "/>
    <n v="2267"/>
    <n v="230"/>
    <n v="243"/>
    <n v="27904"/>
    <n v="69771"/>
    <n v="255"/>
    <x v="2"/>
    <x v="0"/>
    <n v="9.8193807339449546E-2"/>
  </r>
  <r>
    <s v="SP243"/>
    <x v="1"/>
    <d v="2024-12-10T00:00:00"/>
    <x v="1"/>
    <s v="Wrapped is here! Relive your top tracks "/>
    <n v="2267"/>
    <n v="230"/>
    <n v="243"/>
    <n v="27904"/>
    <n v="69771"/>
    <n v="255"/>
    <x v="3"/>
    <x v="0"/>
    <n v="9.8193807339449546E-2"/>
  </r>
  <r>
    <s v="SP244"/>
    <x v="2"/>
    <d v="2025-06-08T00:00:00"/>
    <x v="0"/>
    <s v="Music that moves you, only on Spotify."/>
    <n v="4375"/>
    <n v="303"/>
    <n v="294"/>
    <n v="57468"/>
    <n v="53397"/>
    <n v="159"/>
    <x v="2"/>
    <x v="1"/>
    <n v="8.6517714206166912E-2"/>
  </r>
  <r>
    <s v="SP244"/>
    <x v="2"/>
    <d v="2025-06-08T00:00:00"/>
    <x v="0"/>
    <s v="Music that moves you, only on Spotify."/>
    <n v="4375"/>
    <n v="303"/>
    <n v="294"/>
    <n v="57468"/>
    <n v="53397"/>
    <n v="159"/>
    <x v="4"/>
    <x v="1"/>
    <n v="8.6517714206166912E-2"/>
  </r>
  <r>
    <s v="SP245"/>
    <x v="1"/>
    <d v="2025-01-09T00:00:00"/>
    <x v="1"/>
    <s v="Your weekend playlist is waiting."/>
    <n v="3817"/>
    <n v="284"/>
    <n v="204"/>
    <n v="46434"/>
    <n v="53396"/>
    <n v="104"/>
    <x v="3"/>
    <x v="0"/>
    <n v="9.2712236723090841E-2"/>
  </r>
  <r>
    <s v="SP245"/>
    <x v="1"/>
    <d v="2025-01-09T00:00:00"/>
    <x v="1"/>
    <s v="Your weekend playlist is waiting."/>
    <n v="3817"/>
    <n v="284"/>
    <n v="204"/>
    <n v="46434"/>
    <n v="53396"/>
    <n v="104"/>
    <x v="1"/>
    <x v="0"/>
    <n v="9.2712236723090841E-2"/>
  </r>
  <r>
    <s v="SP246"/>
    <x v="1"/>
    <d v="2024-07-08T00:00:00"/>
    <x v="1"/>
    <s v="Top trending tracks updated daily!"/>
    <n v="2981"/>
    <n v="258"/>
    <n v="168"/>
    <n v="20677"/>
    <n v="68290"/>
    <n v="130"/>
    <x v="0"/>
    <x v="0"/>
    <n v="0.16477245248343569"/>
  </r>
  <r>
    <s v="SP246"/>
    <x v="1"/>
    <d v="2024-07-08T00:00:00"/>
    <x v="1"/>
    <s v="Top trending tracks updated daily!"/>
    <n v="2981"/>
    <n v="258"/>
    <n v="168"/>
    <n v="20677"/>
    <n v="68290"/>
    <n v="130"/>
    <x v="1"/>
    <x v="0"/>
    <n v="0.16477245248343569"/>
  </r>
  <r>
    <s v="SP247"/>
    <x v="1"/>
    <d v="2024-09-16T00:00:00"/>
    <x v="1"/>
    <s v="Your weekend playlist is waiting."/>
    <n v="3300"/>
    <n v="354"/>
    <n v="397"/>
    <n v="56773"/>
    <n v="72110"/>
    <n v="163"/>
    <x v="2"/>
    <x v="0"/>
    <n v="7.1354340971940891E-2"/>
  </r>
  <r>
    <s v="SP247"/>
    <x v="1"/>
    <d v="2024-09-16T00:00:00"/>
    <x v="1"/>
    <s v="Your weekend playlist is waiting."/>
    <n v="3300"/>
    <n v="354"/>
    <n v="397"/>
    <n v="56773"/>
    <n v="72110"/>
    <n v="163"/>
    <x v="3"/>
    <x v="0"/>
    <n v="7.1354340971940891E-2"/>
  </r>
  <r>
    <s v="SP248"/>
    <x v="2"/>
    <d v="2024-06-14T00:00:00"/>
    <x v="2"/>
    <s v="Wrapped is here! Relive your top tracks "/>
    <n v="4722"/>
    <n v="310"/>
    <n v="344"/>
    <n v="27911"/>
    <n v="19000"/>
    <n v="225"/>
    <x v="2"/>
    <x v="3"/>
    <n v="0.19261223173659131"/>
  </r>
  <r>
    <s v="SP248"/>
    <x v="2"/>
    <d v="2024-06-14T00:00:00"/>
    <x v="2"/>
    <s v="Wrapped is here! Relive your top tracks "/>
    <n v="4722"/>
    <n v="310"/>
    <n v="344"/>
    <n v="27911"/>
    <n v="19000"/>
    <n v="225"/>
    <x v="0"/>
    <x v="3"/>
    <n v="0.19261223173659131"/>
  </r>
  <r>
    <s v="SP249"/>
    <x v="0"/>
    <d v="2024-03-06T00:00:00"/>
    <x v="0"/>
    <s v="What's your vibe today? #SpotifyHits"/>
    <n v="3529"/>
    <n v="263"/>
    <n v="107"/>
    <n v="26570"/>
    <n v="19367"/>
    <n v="96"/>
    <x v="2"/>
    <x v="1"/>
    <n v="0.14674444862627023"/>
  </r>
  <r>
    <s v="SP250"/>
    <x v="1"/>
    <d v="2025-05-15T00:00:00"/>
    <x v="0"/>
    <s v="Your weekend playlist is waiting."/>
    <n v="4782"/>
    <n v="210"/>
    <n v="311"/>
    <n v="29793"/>
    <n v="37543"/>
    <n v="145"/>
    <x v="1"/>
    <x v="0"/>
    <n v="0.17799483100057059"/>
  </r>
  <r>
    <s v="SP251"/>
    <x v="1"/>
    <d v="2024-07-07T00:00:00"/>
    <x v="0"/>
    <s v="What's your vibe today? #SpotifyHits"/>
    <n v="1848"/>
    <n v="417"/>
    <n v="294"/>
    <n v="57819"/>
    <n v="19798"/>
    <n v="262"/>
    <x v="0"/>
    <x v="1"/>
    <n v="4.4258807658382193E-2"/>
  </r>
  <r>
    <s v="SP252"/>
    <x v="2"/>
    <d v="2024-10-26T00:00:00"/>
    <x v="0"/>
    <s v="New music just dropped. Hit play!"/>
    <n v="4676"/>
    <n v="211"/>
    <n v="55"/>
    <n v="45917"/>
    <n v="73503"/>
    <n v="248"/>
    <x v="2"/>
    <x v="1"/>
    <n v="0.10762898272970794"/>
  </r>
  <r>
    <s v="SP252"/>
    <x v="2"/>
    <d v="2024-10-26T00:00:00"/>
    <x v="0"/>
    <s v="New music just dropped. Hit play!"/>
    <n v="4676"/>
    <n v="211"/>
    <n v="55"/>
    <n v="45917"/>
    <n v="73503"/>
    <n v="248"/>
    <x v="4"/>
    <x v="1"/>
    <n v="0.10762898272970794"/>
  </r>
  <r>
    <s v="SP253"/>
    <x v="2"/>
    <d v="2024-08-08T00:00:00"/>
    <x v="0"/>
    <s v="From pop to podcasts, it's all here."/>
    <n v="1994"/>
    <n v="197"/>
    <n v="290"/>
    <n v="49500"/>
    <n v="23343"/>
    <n v="160"/>
    <x v="2"/>
    <x v="1"/>
    <n v="5.0121212121212122E-2"/>
  </r>
  <r>
    <s v="SP253"/>
    <x v="2"/>
    <d v="2024-08-08T00:00:00"/>
    <x v="0"/>
    <s v="From pop to podcasts, it's all here."/>
    <n v="1994"/>
    <n v="197"/>
    <n v="290"/>
    <n v="49500"/>
    <n v="23343"/>
    <n v="160"/>
    <x v="4"/>
    <x v="1"/>
    <n v="5.0121212121212122E-2"/>
  </r>
  <r>
    <s v="SP254"/>
    <x v="1"/>
    <d v="2025-02-03T00:00:00"/>
    <x v="0"/>
    <s v="What's your vibe today? #SpotifyHits"/>
    <n v="4995"/>
    <n v="231"/>
    <n v="94"/>
    <n v="34431"/>
    <n v="32560"/>
    <n v="262"/>
    <x v="1"/>
    <x v="0"/>
    <n v="0.15451192239551567"/>
  </r>
  <r>
    <s v="SP255"/>
    <x v="1"/>
    <d v="2024-04-03T00:00:00"/>
    <x v="1"/>
    <s v="Top trending tracks updated daily!"/>
    <n v="2291"/>
    <n v="146"/>
    <n v="399"/>
    <n v="49319"/>
    <n v="28056"/>
    <n v="90"/>
    <x v="2"/>
    <x v="0"/>
    <n v="5.7503193495407452E-2"/>
  </r>
  <r>
    <s v="SP255"/>
    <x v="1"/>
    <d v="2024-04-03T00:00:00"/>
    <x v="1"/>
    <s v="Top trending tracks updated daily!"/>
    <n v="2291"/>
    <n v="146"/>
    <n v="399"/>
    <n v="49319"/>
    <n v="28056"/>
    <n v="90"/>
    <x v="3"/>
    <x v="0"/>
    <n v="5.7503193495407452E-2"/>
  </r>
  <r>
    <s v="SP256"/>
    <x v="1"/>
    <d v="2024-07-08T00:00:00"/>
    <x v="1"/>
    <s v="Wrapped is here! Relive your top tracks "/>
    <n v="2304"/>
    <n v="289"/>
    <n v="161"/>
    <n v="52645"/>
    <n v="66262"/>
    <n v="146"/>
    <x v="3"/>
    <x v="0"/>
    <n v="5.2312660271630736E-2"/>
  </r>
  <r>
    <s v="SP256"/>
    <x v="1"/>
    <d v="2024-07-08T00:00:00"/>
    <x v="1"/>
    <s v="Wrapped is here! Relive your top tracks "/>
    <n v="2304"/>
    <n v="289"/>
    <n v="161"/>
    <n v="52645"/>
    <n v="66262"/>
    <n v="146"/>
    <x v="1"/>
    <x v="0"/>
    <n v="5.2312660271630736E-2"/>
  </r>
  <r>
    <s v="SP257"/>
    <x v="1"/>
    <d v="2024-06-08T00:00:00"/>
    <x v="1"/>
    <s v="Top trending tracks updated daily!"/>
    <n v="3413"/>
    <n v="326"/>
    <n v="86"/>
    <n v="44680"/>
    <n v="52719"/>
    <n v="272"/>
    <x v="2"/>
    <x v="0"/>
    <n v="8.5608773500447627E-2"/>
  </r>
  <r>
    <s v="SP257"/>
    <x v="1"/>
    <d v="2024-06-08T00:00:00"/>
    <x v="1"/>
    <s v="Top trending tracks updated daily!"/>
    <n v="3413"/>
    <n v="326"/>
    <n v="86"/>
    <n v="44680"/>
    <n v="52719"/>
    <n v="272"/>
    <x v="3"/>
    <x v="0"/>
    <n v="8.5608773500447627E-2"/>
  </r>
  <r>
    <s v="SP258"/>
    <x v="2"/>
    <d v="2025-03-20T00:00:00"/>
    <x v="2"/>
    <s v="From pop to podcasts, it's all here."/>
    <n v="1453"/>
    <n v="156"/>
    <n v="178"/>
    <n v="52980"/>
    <n v="57180"/>
    <n v="286"/>
    <x v="2"/>
    <x v="3"/>
    <n v="3.3729709324273313E-2"/>
  </r>
  <r>
    <s v="SP258"/>
    <x v="2"/>
    <d v="2025-03-20T00:00:00"/>
    <x v="2"/>
    <s v="From pop to podcasts, it's all here."/>
    <n v="1453"/>
    <n v="156"/>
    <n v="178"/>
    <n v="52980"/>
    <n v="57180"/>
    <n v="286"/>
    <x v="0"/>
    <x v="3"/>
    <n v="3.3729709324273313E-2"/>
  </r>
  <r>
    <s v="SP259"/>
    <x v="1"/>
    <d v="2025-01-19T00:00:00"/>
    <x v="1"/>
    <s v="Music that moves you, only on Spotify."/>
    <n v="1651"/>
    <n v="480"/>
    <n v="282"/>
    <n v="32140"/>
    <n v="70560"/>
    <n v="138"/>
    <x v="0"/>
    <x v="0"/>
    <n v="7.5077784691972627E-2"/>
  </r>
  <r>
    <s v="SP259"/>
    <x v="1"/>
    <d v="2025-01-19T00:00:00"/>
    <x v="1"/>
    <s v="Music that moves you, only on Spotify."/>
    <n v="1651"/>
    <n v="480"/>
    <n v="282"/>
    <n v="32140"/>
    <n v="70560"/>
    <n v="138"/>
    <x v="1"/>
    <x v="0"/>
    <n v="7.5077784691972627E-2"/>
  </r>
  <r>
    <s v="SP260"/>
    <x v="1"/>
    <d v="2025-01-05T00:00:00"/>
    <x v="1"/>
    <s v="Explore the latest podcasts now."/>
    <n v="3341"/>
    <n v="154"/>
    <n v="123"/>
    <n v="43369"/>
    <n v="49035"/>
    <n v="128"/>
    <x v="3"/>
    <x v="0"/>
    <n v="8.3423643616408028E-2"/>
  </r>
  <r>
    <s v="SP260"/>
    <x v="1"/>
    <d v="2025-01-05T00:00:00"/>
    <x v="1"/>
    <s v="Explore the latest podcasts now."/>
    <n v="3341"/>
    <n v="154"/>
    <n v="123"/>
    <n v="43369"/>
    <n v="49035"/>
    <n v="128"/>
    <x v="1"/>
    <x v="0"/>
    <n v="8.3423643616408028E-2"/>
  </r>
  <r>
    <s v="SP261"/>
    <x v="1"/>
    <d v="2024-11-16T00:00:00"/>
    <x v="0"/>
    <s v="From pop to podcasts, it's all here."/>
    <n v="2972"/>
    <n v="263"/>
    <n v="308"/>
    <n v="51740"/>
    <n v="28214"/>
    <n v="190"/>
    <x v="0"/>
    <x v="1"/>
    <n v="6.8477000386548123E-2"/>
  </r>
  <r>
    <s v="SP262"/>
    <x v="1"/>
    <d v="2024-11-30T00:00:00"/>
    <x v="1"/>
    <s v="Explore the latest podcasts now."/>
    <n v="4963"/>
    <n v="255"/>
    <n v="193"/>
    <n v="44386"/>
    <n v="28415"/>
    <n v="174"/>
    <x v="3"/>
    <x v="0"/>
    <n v="0.12190780876853062"/>
  </r>
  <r>
    <s v="SP262"/>
    <x v="1"/>
    <d v="2024-11-30T00:00:00"/>
    <x v="1"/>
    <s v="Explore the latest podcasts now."/>
    <n v="4963"/>
    <n v="255"/>
    <n v="193"/>
    <n v="44386"/>
    <n v="28415"/>
    <n v="174"/>
    <x v="1"/>
    <x v="0"/>
    <n v="0.12190780876853062"/>
  </r>
  <r>
    <s v="SP263"/>
    <x v="2"/>
    <d v="2024-03-27T00:00:00"/>
    <x v="0"/>
    <s v="Music that moves you, only on Spotify."/>
    <n v="2399"/>
    <n v="191"/>
    <n v="221"/>
    <n v="51603"/>
    <n v="40033"/>
    <n v="173"/>
    <x v="2"/>
    <x v="1"/>
    <n v="5.4473577117609438E-2"/>
  </r>
  <r>
    <s v="SP263"/>
    <x v="2"/>
    <d v="2024-03-27T00:00:00"/>
    <x v="0"/>
    <s v="Music that moves you, only on Spotify."/>
    <n v="2399"/>
    <n v="191"/>
    <n v="221"/>
    <n v="51603"/>
    <n v="40033"/>
    <n v="173"/>
    <x v="4"/>
    <x v="1"/>
    <n v="5.4473577117609438E-2"/>
  </r>
  <r>
    <s v="SP264"/>
    <x v="2"/>
    <d v="2025-05-31T00:00:00"/>
    <x v="2"/>
    <s v="Get into the groove with our new drop!"/>
    <n v="2162"/>
    <n v="318"/>
    <n v="83"/>
    <n v="46719"/>
    <n v="20482"/>
    <n v="185"/>
    <x v="2"/>
    <x v="3"/>
    <n v="5.4859907104176028E-2"/>
  </r>
  <r>
    <s v="SP264"/>
    <x v="2"/>
    <d v="2025-05-31T00:00:00"/>
    <x v="2"/>
    <s v="Get into the groove with our new drop!"/>
    <n v="2162"/>
    <n v="318"/>
    <n v="83"/>
    <n v="46719"/>
    <n v="20482"/>
    <n v="185"/>
    <x v="0"/>
    <x v="3"/>
    <n v="5.4859907104176028E-2"/>
  </r>
  <r>
    <s v="SP265"/>
    <x v="1"/>
    <d v="2025-06-17T00:00:00"/>
    <x v="1"/>
    <s v="Explore the latest podcasts now."/>
    <n v="4341"/>
    <n v="141"/>
    <n v="63"/>
    <n v="50081"/>
    <n v="27507"/>
    <n v="221"/>
    <x v="2"/>
    <x v="0"/>
    <n v="9.0752980172121162E-2"/>
  </r>
  <r>
    <s v="SP265"/>
    <x v="1"/>
    <d v="2025-06-17T00:00:00"/>
    <x v="1"/>
    <s v="Explore the latest podcasts now."/>
    <n v="4341"/>
    <n v="141"/>
    <n v="63"/>
    <n v="50081"/>
    <n v="27507"/>
    <n v="221"/>
    <x v="3"/>
    <x v="0"/>
    <n v="9.0752980172121162E-2"/>
  </r>
  <r>
    <s v="SP266"/>
    <x v="0"/>
    <d v="2024-05-30T00:00:00"/>
    <x v="1"/>
    <s v="Get into the groove with our new drop!"/>
    <n v="2448"/>
    <n v="464"/>
    <n v="98"/>
    <n v="25737"/>
    <n v="48545"/>
    <n v="246"/>
    <x v="1"/>
    <x v="2"/>
    <n v="0.11695224773672146"/>
  </r>
  <r>
    <s v="SP267"/>
    <x v="2"/>
    <d v="2024-11-08T00:00:00"/>
    <x v="0"/>
    <s v="Top trending tracks updated daily!"/>
    <n v="2471"/>
    <n v="166"/>
    <n v="320"/>
    <n v="48254"/>
    <n v="46900"/>
    <n v="111"/>
    <x v="2"/>
    <x v="1"/>
    <n v="6.1279893894806647E-2"/>
  </r>
  <r>
    <s v="SP267"/>
    <x v="2"/>
    <d v="2024-11-08T00:00:00"/>
    <x v="0"/>
    <s v="Top trending tracks updated daily!"/>
    <n v="2471"/>
    <n v="166"/>
    <n v="320"/>
    <n v="48254"/>
    <n v="46900"/>
    <n v="111"/>
    <x v="4"/>
    <x v="1"/>
    <n v="6.1279893894806647E-2"/>
  </r>
  <r>
    <s v="SP268"/>
    <x v="2"/>
    <d v="2024-03-17T00:00:00"/>
    <x v="2"/>
    <s v="Explore the latest podcasts now."/>
    <n v="2692"/>
    <n v="446"/>
    <n v="216"/>
    <n v="45818"/>
    <n v="62723"/>
    <n v="85"/>
    <x v="2"/>
    <x v="3"/>
    <n v="7.3202671439172376E-2"/>
  </r>
  <r>
    <s v="SP268"/>
    <x v="2"/>
    <d v="2024-03-17T00:00:00"/>
    <x v="2"/>
    <s v="Explore the latest podcasts now."/>
    <n v="2692"/>
    <n v="446"/>
    <n v="216"/>
    <n v="45818"/>
    <n v="62723"/>
    <n v="85"/>
    <x v="0"/>
    <x v="3"/>
    <n v="7.3202671439172376E-2"/>
  </r>
  <r>
    <s v="SP269"/>
    <x v="2"/>
    <d v="2024-06-21T00:00:00"/>
    <x v="2"/>
    <s v="Music that moves you, only on Spotify."/>
    <n v="4621"/>
    <n v="374"/>
    <n v="298"/>
    <n v="56979"/>
    <n v="24098"/>
    <n v="205"/>
    <x v="2"/>
    <x v="3"/>
    <n v="9.2893873181347508E-2"/>
  </r>
  <r>
    <s v="SP269"/>
    <x v="2"/>
    <d v="2024-06-21T00:00:00"/>
    <x v="2"/>
    <s v="Music that moves you, only on Spotify."/>
    <n v="4621"/>
    <n v="374"/>
    <n v="298"/>
    <n v="56979"/>
    <n v="24098"/>
    <n v="205"/>
    <x v="0"/>
    <x v="3"/>
    <n v="9.2893873181347508E-2"/>
  </r>
  <r>
    <s v="SP270"/>
    <x v="1"/>
    <d v="2024-11-13T00:00:00"/>
    <x v="1"/>
    <s v="New music just dropped. Hit play!"/>
    <n v="1409"/>
    <n v="466"/>
    <n v="105"/>
    <n v="58923"/>
    <n v="38753"/>
    <n v="265"/>
    <x v="2"/>
    <x v="0"/>
    <n v="3.3603177027646251E-2"/>
  </r>
  <r>
    <s v="SP270"/>
    <x v="1"/>
    <d v="2024-11-13T00:00:00"/>
    <x v="1"/>
    <s v="New music just dropped. Hit play!"/>
    <n v="1409"/>
    <n v="466"/>
    <n v="105"/>
    <n v="58923"/>
    <n v="38753"/>
    <n v="265"/>
    <x v="3"/>
    <x v="0"/>
    <n v="3.3603177027646251E-2"/>
  </r>
  <r>
    <s v="SP271"/>
    <x v="1"/>
    <d v="2025-02-05T00:00:00"/>
    <x v="1"/>
    <s v="Discover fresh beats on Spotify!"/>
    <n v="3029"/>
    <n v="440"/>
    <n v="66"/>
    <n v="23815"/>
    <n v="47895"/>
    <n v="210"/>
    <x v="2"/>
    <x v="0"/>
    <n v="0.14843585975225698"/>
  </r>
  <r>
    <s v="SP271"/>
    <x v="1"/>
    <d v="2025-02-05T00:00:00"/>
    <x v="1"/>
    <s v="Discover fresh beats on Spotify!"/>
    <n v="3029"/>
    <n v="440"/>
    <n v="66"/>
    <n v="23815"/>
    <n v="47895"/>
    <n v="210"/>
    <x v="3"/>
    <x v="0"/>
    <n v="0.14843585975225698"/>
  </r>
  <r>
    <s v="SP272"/>
    <x v="1"/>
    <d v="2024-11-07T00:00:00"/>
    <x v="0"/>
    <s v="Explore the latest podcasts now."/>
    <n v="2229"/>
    <n v="395"/>
    <n v="328"/>
    <n v="56921"/>
    <n v="37176"/>
    <n v="126"/>
    <x v="0"/>
    <x v="1"/>
    <n v="5.1861351697967357E-2"/>
  </r>
  <r>
    <s v="SP273"/>
    <x v="1"/>
    <d v="2024-02-12T00:00:00"/>
    <x v="0"/>
    <s v="Explore the latest podcasts now."/>
    <n v="2691"/>
    <n v="486"/>
    <n v="206"/>
    <n v="51133"/>
    <n v="44583"/>
    <n v="276"/>
    <x v="1"/>
    <x v="0"/>
    <n v="6.6160796354604659E-2"/>
  </r>
  <r>
    <s v="SP274"/>
    <x v="0"/>
    <d v="2024-10-08T00:00:00"/>
    <x v="0"/>
    <s v="Explore the latest podcasts now."/>
    <n v="2110"/>
    <n v="384"/>
    <n v="236"/>
    <n v="49965"/>
    <n v="61555"/>
    <n v="195"/>
    <x v="2"/>
    <x v="1"/>
    <n v="5.4638246772740921E-2"/>
  </r>
  <r>
    <s v="SP275"/>
    <x v="0"/>
    <d v="2024-02-19T00:00:00"/>
    <x v="0"/>
    <s v="Wrapped is here! Relive your top tracks "/>
    <n v="4752"/>
    <n v="449"/>
    <n v="309"/>
    <n v="58530"/>
    <n v="26630"/>
    <n v="234"/>
    <x v="2"/>
    <x v="1"/>
    <n v="9.4139757389372969E-2"/>
  </r>
  <r>
    <s v="SP276"/>
    <x v="1"/>
    <d v="2025-03-04T00:00:00"/>
    <x v="0"/>
    <s v="Discover fresh beats on Spotify!"/>
    <n v="2177"/>
    <n v="258"/>
    <n v="292"/>
    <n v="47276"/>
    <n v="51324"/>
    <n v="143"/>
    <x v="1"/>
    <x v="0"/>
    <n v="5.7682545054573146E-2"/>
  </r>
  <r>
    <s v="SP277"/>
    <x v="0"/>
    <d v="2025-02-03T00:00:00"/>
    <x v="1"/>
    <s v="New music just dropped. Hit play!"/>
    <n v="1205"/>
    <n v="486"/>
    <n v="269"/>
    <n v="23341"/>
    <n v="42411"/>
    <n v="184"/>
    <x v="1"/>
    <x v="2"/>
    <n v="8.3972409065592737E-2"/>
  </r>
  <r>
    <s v="SP278"/>
    <x v="0"/>
    <d v="2024-12-02T00:00:00"/>
    <x v="0"/>
    <s v="Top trending tracks updated daily!"/>
    <n v="3194"/>
    <n v="292"/>
    <n v="245"/>
    <n v="56371"/>
    <n v="65597"/>
    <n v="163"/>
    <x v="0"/>
    <x v="0"/>
    <n v="6.6186514342481059E-2"/>
  </r>
  <r>
    <s v="SP278"/>
    <x v="0"/>
    <d v="2024-12-02T00:00:00"/>
    <x v="0"/>
    <s v="Top trending tracks updated daily!"/>
    <n v="3194"/>
    <n v="292"/>
    <n v="245"/>
    <n v="56371"/>
    <n v="65597"/>
    <n v="163"/>
    <x v="1"/>
    <x v="0"/>
    <n v="6.6186514342481059E-2"/>
  </r>
  <r>
    <s v="SP279"/>
    <x v="1"/>
    <d v="2025-01-19T00:00:00"/>
    <x v="1"/>
    <s v="New music just dropped. Hit play!"/>
    <n v="3507"/>
    <n v="295"/>
    <n v="371"/>
    <n v="20410"/>
    <n v="53965"/>
    <n v="212"/>
    <x v="0"/>
    <x v="0"/>
    <n v="0.20445859872611466"/>
  </r>
  <r>
    <s v="SP279"/>
    <x v="1"/>
    <d v="2025-01-19T00:00:00"/>
    <x v="1"/>
    <s v="New music just dropped. Hit play!"/>
    <n v="3507"/>
    <n v="295"/>
    <n v="371"/>
    <n v="20410"/>
    <n v="53965"/>
    <n v="212"/>
    <x v="1"/>
    <x v="0"/>
    <n v="0.20445859872611466"/>
  </r>
  <r>
    <s v="SP280"/>
    <x v="1"/>
    <d v="2024-09-28T00:00:00"/>
    <x v="1"/>
    <s v="Wrapped is here! Relive your top tracks "/>
    <n v="4471"/>
    <n v="317"/>
    <n v="249"/>
    <n v="44862"/>
    <n v="33365"/>
    <n v="184"/>
    <x v="2"/>
    <x v="0"/>
    <n v="0.1122776514644911"/>
  </r>
  <r>
    <s v="SP280"/>
    <x v="1"/>
    <d v="2024-09-28T00:00:00"/>
    <x v="1"/>
    <s v="Wrapped is here! Relive your top tracks "/>
    <n v="4471"/>
    <n v="317"/>
    <n v="249"/>
    <n v="44862"/>
    <n v="33365"/>
    <n v="184"/>
    <x v="3"/>
    <x v="0"/>
    <n v="0.1122776514644911"/>
  </r>
  <r>
    <s v="SP281"/>
    <x v="0"/>
    <d v="2024-01-07T00:00:00"/>
    <x v="0"/>
    <s v="Top trending tracks updated daily!"/>
    <n v="4931"/>
    <n v="469"/>
    <n v="193"/>
    <n v="56701"/>
    <n v="69437"/>
    <n v="291"/>
    <x v="0"/>
    <x v="0"/>
    <n v="9.8640235621946709E-2"/>
  </r>
  <r>
    <s v="SP281"/>
    <x v="0"/>
    <d v="2024-01-07T00:00:00"/>
    <x v="0"/>
    <s v="Top trending tracks updated daily!"/>
    <n v="4931"/>
    <n v="469"/>
    <n v="193"/>
    <n v="56701"/>
    <n v="69437"/>
    <n v="291"/>
    <x v="1"/>
    <x v="0"/>
    <n v="9.8640235621946709E-2"/>
  </r>
  <r>
    <s v="SP282"/>
    <x v="1"/>
    <d v="2024-02-21T00:00:00"/>
    <x v="1"/>
    <s v="Get into the groove with our new drop!"/>
    <n v="2604"/>
    <n v="439"/>
    <n v="148"/>
    <n v="58468"/>
    <n v="39629"/>
    <n v="163"/>
    <x v="3"/>
    <x v="0"/>
    <n v="5.4576862557296296E-2"/>
  </r>
  <r>
    <s v="SP282"/>
    <x v="1"/>
    <d v="2024-02-21T00:00:00"/>
    <x v="1"/>
    <s v="Get into the groove with our new drop!"/>
    <n v="2604"/>
    <n v="439"/>
    <n v="148"/>
    <n v="58468"/>
    <n v="39629"/>
    <n v="163"/>
    <x v="1"/>
    <x v="0"/>
    <n v="5.4576862557296296E-2"/>
  </r>
  <r>
    <s v="SP283"/>
    <x v="0"/>
    <d v="2024-08-27T00:00:00"/>
    <x v="0"/>
    <s v="Music that moves you, only on Spotify."/>
    <n v="4197"/>
    <n v="359"/>
    <n v="280"/>
    <n v="56048"/>
    <n v="70930"/>
    <n v="295"/>
    <x v="2"/>
    <x v="1"/>
    <n v="8.628318584070796E-2"/>
  </r>
  <r>
    <s v="SP284"/>
    <x v="0"/>
    <d v="2024-10-24T00:00:00"/>
    <x v="1"/>
    <s v="Top trending tracks updated daily!"/>
    <n v="1914"/>
    <n v="255"/>
    <n v="156"/>
    <n v="27660"/>
    <n v="47776"/>
    <n v="111"/>
    <x v="1"/>
    <x v="2"/>
    <n v="8.4056399132321047E-2"/>
  </r>
  <r>
    <s v="SP285"/>
    <x v="2"/>
    <d v="2025-01-29T00:00:00"/>
    <x v="0"/>
    <s v="New music just dropped. Hit play!"/>
    <n v="1334"/>
    <n v="357"/>
    <n v="257"/>
    <n v="56910"/>
    <n v="70606"/>
    <n v="228"/>
    <x v="2"/>
    <x v="1"/>
    <n v="3.4229485151994379E-2"/>
  </r>
  <r>
    <s v="SP285"/>
    <x v="2"/>
    <d v="2025-01-29T00:00:00"/>
    <x v="0"/>
    <s v="New music just dropped. Hit play!"/>
    <n v="1334"/>
    <n v="357"/>
    <n v="257"/>
    <n v="56910"/>
    <n v="70606"/>
    <n v="228"/>
    <x v="4"/>
    <x v="1"/>
    <n v="3.4229485151994379E-2"/>
  </r>
  <r>
    <s v="SP286"/>
    <x v="0"/>
    <d v="2024-05-01T00:00:00"/>
    <x v="0"/>
    <s v="Get into the groove with our new drop!"/>
    <n v="3359"/>
    <n v="137"/>
    <n v="387"/>
    <n v="33861"/>
    <n v="47257"/>
    <n v="198"/>
    <x v="2"/>
    <x v="1"/>
    <n v="0.11467469950680724"/>
  </r>
  <r>
    <s v="SP287"/>
    <x v="2"/>
    <d v="2024-06-25T00:00:00"/>
    <x v="0"/>
    <s v="Your weekend playlist is waiting."/>
    <n v="2172"/>
    <n v="338"/>
    <n v="70"/>
    <n v="30515"/>
    <n v="57853"/>
    <n v="156"/>
    <x v="2"/>
    <x v="1"/>
    <n v="8.4548582664263475E-2"/>
  </r>
  <r>
    <s v="SP287"/>
    <x v="2"/>
    <d v="2024-06-25T00:00:00"/>
    <x v="0"/>
    <s v="Your weekend playlist is waiting."/>
    <n v="2172"/>
    <n v="338"/>
    <n v="70"/>
    <n v="30515"/>
    <n v="57853"/>
    <n v="156"/>
    <x v="4"/>
    <x v="1"/>
    <n v="8.4548582664263475E-2"/>
  </r>
  <r>
    <s v="SP288"/>
    <x v="1"/>
    <d v="2024-08-09T00:00:00"/>
    <x v="1"/>
    <s v="From pop to podcasts, it's all here."/>
    <n v="4877"/>
    <n v="442"/>
    <n v="236"/>
    <n v="52673"/>
    <n v="48241"/>
    <n v="114"/>
    <x v="2"/>
    <x v="0"/>
    <n v="0.10546200140489435"/>
  </r>
  <r>
    <s v="SP288"/>
    <x v="1"/>
    <d v="2024-08-09T00:00:00"/>
    <x v="1"/>
    <s v="From pop to podcasts, it's all here."/>
    <n v="4877"/>
    <n v="442"/>
    <n v="236"/>
    <n v="52673"/>
    <n v="48241"/>
    <n v="114"/>
    <x v="3"/>
    <x v="0"/>
    <n v="0.10546200140489435"/>
  </r>
  <r>
    <s v="SP289"/>
    <x v="0"/>
    <d v="2025-01-21T00:00:00"/>
    <x v="1"/>
    <s v="New music just dropped. Hit play!"/>
    <n v="4918"/>
    <n v="440"/>
    <n v="149"/>
    <n v="53269"/>
    <n v="64370"/>
    <n v="269"/>
    <x v="1"/>
    <x v="2"/>
    <n v="0.10338095327488783"/>
  </r>
  <r>
    <s v="SP290"/>
    <x v="1"/>
    <d v="2024-08-13T00:00:00"/>
    <x v="0"/>
    <s v="Explore the latest podcasts now."/>
    <n v="3418"/>
    <n v="107"/>
    <n v="221"/>
    <n v="23927"/>
    <n v="26182"/>
    <n v="155"/>
    <x v="0"/>
    <x v="1"/>
    <n v="0.1565595352530614"/>
  </r>
  <r>
    <s v="SP291"/>
    <x v="0"/>
    <d v="2024-06-29T00:00:00"/>
    <x v="0"/>
    <s v="Your weekend playlist is waiting."/>
    <n v="2088"/>
    <n v="490"/>
    <n v="124"/>
    <n v="46544"/>
    <n v="69346"/>
    <n v="178"/>
    <x v="0"/>
    <x v="0"/>
    <n v="5.8052595393606049E-2"/>
  </r>
  <r>
    <s v="SP291"/>
    <x v="0"/>
    <d v="2024-06-29T00:00:00"/>
    <x v="0"/>
    <s v="Your weekend playlist is waiting."/>
    <n v="2088"/>
    <n v="490"/>
    <n v="124"/>
    <n v="46544"/>
    <n v="69346"/>
    <n v="178"/>
    <x v="1"/>
    <x v="0"/>
    <n v="5.8052595393606049E-2"/>
  </r>
  <r>
    <s v="SP292"/>
    <x v="1"/>
    <d v="2024-11-03T00:00:00"/>
    <x v="1"/>
    <s v="Explore the latest podcasts now."/>
    <n v="3061"/>
    <n v="320"/>
    <n v="76"/>
    <n v="26640"/>
    <n v="24306"/>
    <n v="112"/>
    <x v="3"/>
    <x v="0"/>
    <n v="0.12976726726726726"/>
  </r>
  <r>
    <s v="SP292"/>
    <x v="1"/>
    <d v="2024-11-03T00:00:00"/>
    <x v="1"/>
    <s v="Explore the latest podcasts now."/>
    <n v="3061"/>
    <n v="320"/>
    <n v="76"/>
    <n v="26640"/>
    <n v="24306"/>
    <n v="112"/>
    <x v="1"/>
    <x v="0"/>
    <n v="0.12976726726726726"/>
  </r>
  <r>
    <s v="SP293"/>
    <x v="2"/>
    <d v="2025-04-18T00:00:00"/>
    <x v="2"/>
    <s v="Your weekend playlist is waiting."/>
    <n v="1265"/>
    <n v="230"/>
    <n v="364"/>
    <n v="41312"/>
    <n v="50382"/>
    <n v="106"/>
    <x v="2"/>
    <x v="3"/>
    <n v="4.4999031758326875E-2"/>
  </r>
  <r>
    <s v="SP293"/>
    <x v="2"/>
    <d v="2025-04-18T00:00:00"/>
    <x v="2"/>
    <s v="Your weekend playlist is waiting."/>
    <n v="1265"/>
    <n v="230"/>
    <n v="364"/>
    <n v="41312"/>
    <n v="50382"/>
    <n v="106"/>
    <x v="0"/>
    <x v="3"/>
    <n v="4.4999031758326875E-2"/>
  </r>
  <r>
    <s v="SP294"/>
    <x v="0"/>
    <d v="2024-12-27T00:00:00"/>
    <x v="0"/>
    <s v="From pop to podcasts, it's all here."/>
    <n v="1436"/>
    <n v="219"/>
    <n v="229"/>
    <n v="58488"/>
    <n v="24314"/>
    <n v="147"/>
    <x v="2"/>
    <x v="1"/>
    <n v="3.221173574066475E-2"/>
  </r>
  <r>
    <s v="SP295"/>
    <x v="0"/>
    <d v="2025-03-08T00:00:00"/>
    <x v="1"/>
    <s v="Top trending tracks updated daily!"/>
    <n v="2244"/>
    <n v="392"/>
    <n v="231"/>
    <n v="25834"/>
    <n v="50906"/>
    <n v="165"/>
    <x v="1"/>
    <x v="2"/>
    <n v="0.1109777812185492"/>
  </r>
  <r>
    <s v="SP296"/>
    <x v="1"/>
    <d v="2025-03-20T00:00:00"/>
    <x v="1"/>
    <s v="Your weekend playlist is waiting."/>
    <n v="3393"/>
    <n v="104"/>
    <n v="79"/>
    <n v="30025"/>
    <n v="21593"/>
    <n v="165"/>
    <x v="3"/>
    <x v="0"/>
    <n v="0.1191007493755204"/>
  </r>
  <r>
    <s v="SP296"/>
    <x v="1"/>
    <d v="2025-03-20T00:00:00"/>
    <x v="1"/>
    <s v="Your weekend playlist is waiting."/>
    <n v="3393"/>
    <n v="104"/>
    <n v="79"/>
    <n v="30025"/>
    <n v="21593"/>
    <n v="165"/>
    <x v="1"/>
    <x v="0"/>
    <n v="0.1191007493755204"/>
  </r>
  <r>
    <s v="SP297"/>
    <x v="1"/>
    <d v="2024-11-16T00:00:00"/>
    <x v="0"/>
    <s v="Explore the latest podcasts now."/>
    <n v="2901"/>
    <n v="108"/>
    <n v="86"/>
    <n v="51777"/>
    <n v="23773"/>
    <n v="160"/>
    <x v="0"/>
    <x v="1"/>
    <n v="5.9775576027966085E-2"/>
  </r>
  <r>
    <s v="SP298"/>
    <x v="1"/>
    <d v="2025-06-30T00:00:00"/>
    <x v="0"/>
    <s v="What's your vibe today? #SpotifyHits"/>
    <n v="2275"/>
    <n v="285"/>
    <n v="125"/>
    <n v="43970"/>
    <n v="74761"/>
    <n v="83"/>
    <x v="1"/>
    <x v="0"/>
    <n v="6.1064362065044349E-2"/>
  </r>
  <r>
    <s v="SP299"/>
    <x v="1"/>
    <d v="2024-01-12T00:00:00"/>
    <x v="1"/>
    <s v="Wrapped is here! Relive your top tracks "/>
    <n v="2227"/>
    <n v="494"/>
    <n v="161"/>
    <n v="51651"/>
    <n v="68074"/>
    <n v="240"/>
    <x v="2"/>
    <x v="0"/>
    <n v="5.5797564422760453E-2"/>
  </r>
  <r>
    <s v="SP299"/>
    <x v="1"/>
    <d v="2024-01-12T00:00:00"/>
    <x v="1"/>
    <s v="Wrapped is here! Relive your top tracks "/>
    <n v="2227"/>
    <n v="494"/>
    <n v="161"/>
    <n v="51651"/>
    <n v="68074"/>
    <n v="240"/>
    <x v="3"/>
    <x v="0"/>
    <n v="5.5797564422760453E-2"/>
  </r>
  <r>
    <s v="SP300"/>
    <x v="0"/>
    <d v="2024-02-07T00:00:00"/>
    <x v="0"/>
    <s v="Music that moves you, only on Spotify."/>
    <n v="1883"/>
    <n v="432"/>
    <n v="397"/>
    <n v="28759"/>
    <n v="18691"/>
    <n v="270"/>
    <x v="0"/>
    <x v="0"/>
    <n v="9.4300914496331587E-2"/>
  </r>
  <r>
    <s v="SP300"/>
    <x v="0"/>
    <d v="2024-02-07T00:00:00"/>
    <x v="0"/>
    <s v="Music that moves you, only on Spotify."/>
    <n v="1883"/>
    <n v="432"/>
    <n v="397"/>
    <n v="28759"/>
    <n v="18691"/>
    <n v="270"/>
    <x v="1"/>
    <x v="0"/>
    <n v="9.4300914496331587E-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3">
  <r>
    <s v="SP001"/>
    <s v="Instagram"/>
    <d v="2025-05-04T00:00:00"/>
    <s v="Text"/>
    <s v="Discover fresh beats on Spotify!"/>
    <n v="2414"/>
    <n v="245"/>
    <n v="137"/>
    <n v="21181"/>
    <n v="45292"/>
    <n v="133"/>
    <x v="0"/>
    <s v="ChillVibes"/>
    <n v="0.13200509890939993"/>
    <n v="2796"/>
  </r>
  <r>
    <s v="SP001"/>
    <s v="Instagram"/>
    <d v="2025-05-04T00:00:00"/>
    <s v="Text"/>
    <s v="Discover fresh beats on Spotify!"/>
    <n v="2414"/>
    <n v="245"/>
    <n v="137"/>
    <n v="21181"/>
    <n v="45292"/>
    <n v="133"/>
    <x v="1"/>
    <s v="ChillVibes"/>
    <n v="0.13200509890939993"/>
    <n v="2796"/>
  </r>
  <r>
    <s v="SP002"/>
    <s v="Instagram"/>
    <d v="2025-02-01T00:00:00"/>
    <s v="Text"/>
    <s v="Explore the latest podcasts now."/>
    <n v="1934"/>
    <n v="210"/>
    <n v="393"/>
    <n v="29129"/>
    <n v="73287"/>
    <n v="273"/>
    <x v="2"/>
    <s v="IndieWave"/>
    <n v="8.7095334546328396E-2"/>
    <n v="2537"/>
  </r>
  <r>
    <s v="SP003"/>
    <s v="Twitter"/>
    <d v="2024-12-03T00:00:00"/>
    <s v="Story"/>
    <s v="New music just dropped. Hit play!"/>
    <n v="3092"/>
    <n v="177"/>
    <n v="81"/>
    <n v="47533"/>
    <n v="29220"/>
    <n v="121"/>
    <x v="3"/>
    <s v="ChillVibes"/>
    <n v="7.0477352576105018E-2"/>
    <n v="3350"/>
  </r>
  <r>
    <s v="SP003"/>
    <s v="Twitter"/>
    <d v="2024-12-03T00:00:00"/>
    <s v="Story"/>
    <s v="New music just dropped. Hit play!"/>
    <n v="3092"/>
    <n v="177"/>
    <n v="81"/>
    <n v="47533"/>
    <n v="29220"/>
    <n v="121"/>
    <x v="1"/>
    <s v="ChillVibes"/>
    <n v="7.0477352576105018E-2"/>
    <n v="3350"/>
  </r>
  <r>
    <s v="SP004"/>
    <s v="Instagram"/>
    <d v="2024-12-03T00:00:00"/>
    <s v="Text"/>
    <s v="Wrapped is here! Relive your top tracks "/>
    <n v="3173"/>
    <n v="229"/>
    <n v="197"/>
    <n v="29604"/>
    <n v="21809"/>
    <n v="272"/>
    <x v="0"/>
    <s v="ChillVibes"/>
    <n v="0.1215714092690177"/>
    <n v="3599"/>
  </r>
  <r>
    <s v="SP004"/>
    <s v="Instagram"/>
    <d v="2024-12-03T00:00:00"/>
    <s v="Text"/>
    <s v="Wrapped is here! Relive your top tracks "/>
    <n v="3173"/>
    <n v="229"/>
    <n v="197"/>
    <n v="29604"/>
    <n v="21809"/>
    <n v="272"/>
    <x v="1"/>
    <s v="ChillVibes"/>
    <n v="0.1215714092690177"/>
    <n v="3599"/>
  </r>
  <r>
    <s v="SP005"/>
    <s v="YouTube"/>
    <d v="2024-04-06T00:00:00"/>
    <s v="Text"/>
    <s v="Music that moves you, only on Spotify."/>
    <n v="2748"/>
    <n v="145"/>
    <n v="315"/>
    <n v="24401"/>
    <n v="61182"/>
    <n v="200"/>
    <x v="2"/>
    <s v="IndieWave"/>
    <n v="0.1314700217204213"/>
    <n v="3208"/>
  </r>
  <r>
    <s v="SP005"/>
    <s v="YouTube"/>
    <d v="2024-04-06T00:00:00"/>
    <s v="Text"/>
    <s v="Music that moves you, only on Spotify."/>
    <n v="2748"/>
    <n v="145"/>
    <n v="315"/>
    <n v="24401"/>
    <n v="61182"/>
    <n v="200"/>
    <x v="4"/>
    <s v="IndieWave"/>
    <n v="0.1314700217204213"/>
    <n v="3208"/>
  </r>
  <r>
    <s v="SP006"/>
    <s v="YouTube"/>
    <d v="2024-06-13T00:00:00"/>
    <s v="Text"/>
    <s v="What's your vibe today? #SpotifyHits"/>
    <n v="3882"/>
    <n v="239"/>
    <n v="275"/>
    <n v="58748"/>
    <n v="44646"/>
    <n v="149"/>
    <x v="2"/>
    <s v="IndieWave"/>
    <n v="7.4828079253761837E-2"/>
    <n v="4396"/>
  </r>
  <r>
    <s v="SP006"/>
    <s v="YouTube"/>
    <d v="2024-06-13T00:00:00"/>
    <s v="Text"/>
    <s v="What's your vibe today? #SpotifyHits"/>
    <n v="3882"/>
    <n v="239"/>
    <n v="275"/>
    <n v="58748"/>
    <n v="44646"/>
    <n v="149"/>
    <x v="4"/>
    <s v="IndieWave"/>
    <n v="7.4828079253761837E-2"/>
    <n v="4396"/>
  </r>
  <r>
    <s v="SP007"/>
    <s v="Twitter"/>
    <d v="2024-12-19T00:00:00"/>
    <s v="Story"/>
    <s v="Get into the groove with our new drop!"/>
    <n v="4674"/>
    <n v="409"/>
    <n v="327"/>
    <n v="20756"/>
    <n v="63599"/>
    <n v="212"/>
    <x v="0"/>
    <s v="ChillVibes"/>
    <n v="0.26064752360763155"/>
    <n v="5410"/>
  </r>
  <r>
    <s v="SP007"/>
    <s v="Twitter"/>
    <d v="2024-12-19T00:00:00"/>
    <s v="Story"/>
    <s v="Get into the groove with our new drop!"/>
    <n v="4674"/>
    <n v="409"/>
    <n v="327"/>
    <n v="20756"/>
    <n v="63599"/>
    <n v="212"/>
    <x v="1"/>
    <s v="ChillVibes"/>
    <n v="0.26064752360763155"/>
    <n v="5410"/>
  </r>
  <r>
    <s v="SP008"/>
    <s v="Twitter"/>
    <d v="2024-05-09T00:00:00"/>
    <s v="Story"/>
    <s v="Wrapped is here! Relive your top tracks "/>
    <n v="1428"/>
    <n v="347"/>
    <n v="67"/>
    <n v="21148"/>
    <n v="19712"/>
    <n v="120"/>
    <x v="2"/>
    <s v="ChillVibes"/>
    <n v="8.7100435029317191E-2"/>
    <n v="1842"/>
  </r>
  <r>
    <s v="SP008"/>
    <s v="Twitter"/>
    <d v="2024-05-09T00:00:00"/>
    <s v="Story"/>
    <s v="Wrapped is here! Relive your top tracks "/>
    <n v="1428"/>
    <n v="347"/>
    <n v="67"/>
    <n v="21148"/>
    <n v="19712"/>
    <n v="120"/>
    <x v="3"/>
    <s v="ChillVibes"/>
    <n v="8.7100435029317191E-2"/>
    <n v="1842"/>
  </r>
  <r>
    <s v="SP009"/>
    <s v="Twitter"/>
    <d v="2025-06-15T00:00:00"/>
    <s v="Text"/>
    <s v="Top trending tracks updated daily!"/>
    <n v="4432"/>
    <n v="223"/>
    <n v="299"/>
    <n v="59016"/>
    <n v="21742"/>
    <n v="171"/>
    <x v="1"/>
    <s v="ChillVibes"/>
    <n v="8.3943337400027115E-2"/>
    <n v="4954"/>
  </r>
  <r>
    <s v="SP010"/>
    <s v="Twitter"/>
    <d v="2024-12-04T00:00:00"/>
    <s v="Text"/>
    <s v="Wrapped is here! Relive your top tracks "/>
    <n v="2357"/>
    <n v="274"/>
    <n v="172"/>
    <n v="21566"/>
    <n v="66829"/>
    <n v="284"/>
    <x v="1"/>
    <s v="ChillVibes"/>
    <n v="0.12997310581470833"/>
    <n v="2803"/>
  </r>
  <r>
    <s v="SP011"/>
    <s v="Twitter"/>
    <d v="2024-03-06T00:00:00"/>
    <s v="Text"/>
    <s v="Discover fresh beats on Spotify!"/>
    <n v="1971"/>
    <n v="370"/>
    <n v="306"/>
    <n v="31316"/>
    <n v="27897"/>
    <n v="88"/>
    <x v="0"/>
    <s v="IndieWave"/>
    <n v="8.4525482181632389E-2"/>
    <n v="2647"/>
  </r>
  <r>
    <s v="SP012"/>
    <s v="Instagram"/>
    <d v="2024-05-14T00:00:00"/>
    <s v="Text"/>
    <s v="Discover fresh beats on Spotify!"/>
    <n v="1485"/>
    <n v="353"/>
    <n v="244"/>
    <n v="38419"/>
    <n v="38556"/>
    <n v="86"/>
    <x v="0"/>
    <s v="ChillVibes"/>
    <n v="5.4191936281527367E-2"/>
    <n v="2082"/>
  </r>
  <r>
    <s v="SP012"/>
    <s v="Instagram"/>
    <d v="2024-05-14T00:00:00"/>
    <s v="Text"/>
    <s v="Discover fresh beats on Spotify!"/>
    <n v="1485"/>
    <n v="353"/>
    <n v="244"/>
    <n v="38419"/>
    <n v="38556"/>
    <n v="86"/>
    <x v="1"/>
    <s v="ChillVibes"/>
    <n v="5.4191936281527367E-2"/>
    <n v="2082"/>
  </r>
  <r>
    <s v="SP013"/>
    <s v="Twitter"/>
    <d v="2025-06-18T00:00:00"/>
    <s v="Story"/>
    <s v="Discover fresh beats on Spotify!"/>
    <n v="3956"/>
    <n v="319"/>
    <n v="61"/>
    <n v="58162"/>
    <n v="28720"/>
    <n v="213"/>
    <x v="3"/>
    <s v="ChillVibes"/>
    <n v="7.4550393727863554E-2"/>
    <n v="4336"/>
  </r>
  <r>
    <s v="SP013"/>
    <s v="Twitter"/>
    <d v="2025-06-18T00:00:00"/>
    <s v="Story"/>
    <s v="Discover fresh beats on Spotify!"/>
    <n v="3956"/>
    <n v="319"/>
    <n v="61"/>
    <n v="58162"/>
    <n v="28720"/>
    <n v="213"/>
    <x v="1"/>
    <s v="ChillVibes"/>
    <n v="7.4550393727863554E-2"/>
    <n v="4336"/>
  </r>
  <r>
    <s v="SP014"/>
    <s v="Twitter"/>
    <d v="2024-10-08T00:00:00"/>
    <s v="Text"/>
    <s v="From pop to podcasts, it's all here."/>
    <n v="2460"/>
    <n v="409"/>
    <n v="253"/>
    <n v="36702"/>
    <n v="46122"/>
    <n v="264"/>
    <x v="1"/>
    <s v="ChillVibes"/>
    <n v="8.5063484278785892E-2"/>
    <n v="3122"/>
  </r>
  <r>
    <s v="SP015"/>
    <s v="Twitter"/>
    <d v="2024-05-06T00:00:00"/>
    <s v="Text"/>
    <s v="Your weekend playlist is waiting."/>
    <n v="3476"/>
    <n v="355"/>
    <n v="396"/>
    <n v="37492"/>
    <n v="27285"/>
    <n v="179"/>
    <x v="1"/>
    <s v="ChillVibes"/>
    <n v="0.11274405206444041"/>
    <n v="4227"/>
  </r>
  <r>
    <s v="SP016"/>
    <s v="Twitter"/>
    <d v="2024-12-29T00:00:00"/>
    <s v="Story"/>
    <s v="New music just dropped. Hit play!"/>
    <n v="4049"/>
    <n v="377"/>
    <n v="94"/>
    <n v="48182"/>
    <n v="42875"/>
    <n v="172"/>
    <x v="3"/>
    <s v="ChillVibes"/>
    <n v="9.3810966751068869E-2"/>
    <n v="4520"/>
  </r>
  <r>
    <s v="SP016"/>
    <s v="Twitter"/>
    <d v="2024-12-29T00:00:00"/>
    <s v="Story"/>
    <s v="New music just dropped. Hit play!"/>
    <n v="4049"/>
    <n v="377"/>
    <n v="94"/>
    <n v="48182"/>
    <n v="42875"/>
    <n v="172"/>
    <x v="1"/>
    <s v="ChillVibes"/>
    <n v="9.3810966751068869E-2"/>
    <n v="4520"/>
  </r>
  <r>
    <s v="SP017"/>
    <s v="Twitter"/>
    <d v="2024-06-10T00:00:00"/>
    <s v="Text"/>
    <s v="What's your vibe today? #SpotifyHits"/>
    <n v="1514"/>
    <n v="164"/>
    <n v="275"/>
    <n v="41364"/>
    <n v="44389"/>
    <n v="83"/>
    <x v="1"/>
    <s v="ChillVibes"/>
    <n v="4.7214969538729328E-2"/>
    <n v="1953"/>
  </r>
  <r>
    <s v="SP018"/>
    <s v="Instagram"/>
    <d v="2024-02-03T00:00:00"/>
    <s v="Story"/>
    <s v="Music that moves you, only on Spotify."/>
    <n v="4281"/>
    <n v="101"/>
    <n v="163"/>
    <n v="32278"/>
    <n v="53382"/>
    <n v="235"/>
    <x v="1"/>
    <s v="Wrapped2024"/>
    <n v="0.1408079806679472"/>
    <n v="4545"/>
  </r>
  <r>
    <s v="SP019"/>
    <s v="YouTube"/>
    <d v="2024-06-15T00:00:00"/>
    <s v="Reel"/>
    <s v="Get into the groove with our new drop!"/>
    <n v="1751"/>
    <n v="143"/>
    <n v="151"/>
    <n v="31826"/>
    <n v="47729"/>
    <n v="95"/>
    <x v="2"/>
    <s v="SummerBeats"/>
    <n v="6.4255640042732362E-2"/>
    <n v="2045"/>
  </r>
  <r>
    <s v="SP019"/>
    <s v="YouTube"/>
    <d v="2024-06-15T00:00:00"/>
    <s v="Reel"/>
    <s v="Get into the groove with our new drop!"/>
    <n v="1751"/>
    <n v="143"/>
    <n v="151"/>
    <n v="31826"/>
    <n v="47729"/>
    <n v="95"/>
    <x v="0"/>
    <s v="SummerBeats"/>
    <n v="6.4255640042732362E-2"/>
    <n v="2045"/>
  </r>
  <r>
    <s v="SP020"/>
    <s v="Instagram"/>
    <d v="2024-07-05T00:00:00"/>
    <s v="Text"/>
    <s v="Your weekend playlist is waiting."/>
    <n v="3753"/>
    <n v="411"/>
    <n v="308"/>
    <n v="29138"/>
    <n v="27678"/>
    <n v="90"/>
    <x v="2"/>
    <s v="IndieWave"/>
    <n v="0.15347655981879332"/>
    <n v="4472"/>
  </r>
  <r>
    <s v="SP021"/>
    <s v="Instagram"/>
    <d v="2024-11-07T00:00:00"/>
    <s v="Story"/>
    <s v="Wrapped is here! Relive your top tracks "/>
    <n v="1678"/>
    <n v="423"/>
    <n v="323"/>
    <n v="55668"/>
    <n v="37945"/>
    <n v="230"/>
    <x v="1"/>
    <s v="Wrapped2024"/>
    <n v="4.3543867212761371E-2"/>
    <n v="2424"/>
  </r>
  <r>
    <s v="SP022"/>
    <s v="Instagram"/>
    <d v="2025-06-15T00:00:00"/>
    <s v="Text"/>
    <s v="What's your vibe today? #SpotifyHits"/>
    <n v="4896"/>
    <n v="466"/>
    <n v="233"/>
    <n v="28621"/>
    <n v="34270"/>
    <n v="84"/>
    <x v="0"/>
    <s v="ChillVibes"/>
    <n v="0.19548583208133888"/>
    <n v="5595"/>
  </r>
  <r>
    <s v="SP022"/>
    <s v="Instagram"/>
    <d v="2025-06-15T00:00:00"/>
    <s v="Text"/>
    <s v="What's your vibe today? #SpotifyHits"/>
    <n v="4896"/>
    <n v="466"/>
    <n v="233"/>
    <n v="28621"/>
    <n v="34270"/>
    <n v="84"/>
    <x v="1"/>
    <s v="ChillVibes"/>
    <n v="0.19548583208133888"/>
    <n v="5595"/>
  </r>
  <r>
    <s v="SP023"/>
    <s v="YouTube"/>
    <d v="2024-06-09T00:00:00"/>
    <s v="Reel"/>
    <s v="From pop to podcasts, it's all here."/>
    <n v="2786"/>
    <n v="368"/>
    <n v="208"/>
    <n v="42000"/>
    <n v="39967"/>
    <n v="103"/>
    <x v="2"/>
    <s v="SummerBeats"/>
    <n v="8.0047619047619048E-2"/>
    <n v="3362"/>
  </r>
  <r>
    <s v="SP023"/>
    <s v="YouTube"/>
    <d v="2024-06-09T00:00:00"/>
    <s v="Reel"/>
    <s v="From pop to podcasts, it's all here."/>
    <n v="2786"/>
    <n v="368"/>
    <n v="208"/>
    <n v="42000"/>
    <n v="39967"/>
    <n v="103"/>
    <x v="0"/>
    <s v="SummerBeats"/>
    <n v="8.0047619047619048E-2"/>
    <n v="3362"/>
  </r>
  <r>
    <s v="SP024"/>
    <s v="Twitter"/>
    <d v="2024-10-18T00:00:00"/>
    <s v="Text"/>
    <s v="New music just dropped. Hit play!"/>
    <n v="2607"/>
    <n v="379"/>
    <n v="180"/>
    <n v="28712"/>
    <n v="61620"/>
    <n v="174"/>
    <x v="0"/>
    <s v="IndieWave"/>
    <n v="0.11026748397882419"/>
    <n v="3166"/>
  </r>
  <r>
    <s v="SP025"/>
    <s v="YouTube"/>
    <d v="2024-10-10T00:00:00"/>
    <s v="Reel"/>
    <s v="From pop to podcasts, it's all here."/>
    <n v="4013"/>
    <n v="320"/>
    <n v="92"/>
    <n v="54605"/>
    <n v="60169"/>
    <n v="232"/>
    <x v="2"/>
    <s v="SummerBeats"/>
    <n v="8.1036535115831879E-2"/>
    <n v="4425"/>
  </r>
  <r>
    <s v="SP025"/>
    <s v="YouTube"/>
    <d v="2024-10-10T00:00:00"/>
    <s v="Reel"/>
    <s v="From pop to podcasts, it's all here."/>
    <n v="4013"/>
    <n v="320"/>
    <n v="92"/>
    <n v="54605"/>
    <n v="60169"/>
    <n v="232"/>
    <x v="0"/>
    <s v="SummerBeats"/>
    <n v="8.1036535115831879E-2"/>
    <n v="4425"/>
  </r>
  <r>
    <s v="SP026"/>
    <s v="Twitter"/>
    <d v="2025-05-14T00:00:00"/>
    <s v="Story"/>
    <s v="From pop to podcasts, it's all here."/>
    <n v="2707"/>
    <n v="103"/>
    <n v="51"/>
    <n v="55302"/>
    <n v="18801"/>
    <n v="147"/>
    <x v="2"/>
    <s v="ChillVibes"/>
    <n v="5.173411449857148E-2"/>
    <n v="2861"/>
  </r>
  <r>
    <s v="SP026"/>
    <s v="Twitter"/>
    <d v="2025-05-14T00:00:00"/>
    <s v="Story"/>
    <s v="From pop to podcasts, it's all here."/>
    <n v="2707"/>
    <n v="103"/>
    <n v="51"/>
    <n v="55302"/>
    <n v="18801"/>
    <n v="147"/>
    <x v="3"/>
    <s v="ChillVibes"/>
    <n v="5.173411449857148E-2"/>
    <n v="2861"/>
  </r>
  <r>
    <s v="SP027"/>
    <s v="Instagram"/>
    <d v="2024-11-29T00:00:00"/>
    <s v="Text"/>
    <s v="What's your vibe today? #SpotifyHits"/>
    <n v="2824"/>
    <n v="425"/>
    <n v="274"/>
    <n v="31004"/>
    <n v="53488"/>
    <n v="268"/>
    <x v="0"/>
    <s v="ChillVibes"/>
    <n v="0.11363049929041415"/>
    <n v="3523"/>
  </r>
  <r>
    <s v="SP027"/>
    <s v="Instagram"/>
    <d v="2024-11-29T00:00:00"/>
    <s v="Text"/>
    <s v="What's your vibe today? #SpotifyHits"/>
    <n v="2824"/>
    <n v="425"/>
    <n v="274"/>
    <n v="31004"/>
    <n v="53488"/>
    <n v="268"/>
    <x v="1"/>
    <s v="ChillVibes"/>
    <n v="0.11363049929041415"/>
    <n v="3523"/>
  </r>
  <r>
    <s v="SP028"/>
    <s v="YouTube"/>
    <d v="2024-03-05T00:00:00"/>
    <s v="Reel"/>
    <s v="Explore the latest podcasts now."/>
    <n v="3558"/>
    <n v="314"/>
    <n v="199"/>
    <n v="49612"/>
    <n v="53929"/>
    <n v="206"/>
    <x v="2"/>
    <s v="SummerBeats"/>
    <n v="8.205676046117874E-2"/>
    <n v="4071"/>
  </r>
  <r>
    <s v="SP028"/>
    <s v="YouTube"/>
    <d v="2024-03-05T00:00:00"/>
    <s v="Reel"/>
    <s v="Explore the latest podcasts now."/>
    <n v="3558"/>
    <n v="314"/>
    <n v="199"/>
    <n v="49612"/>
    <n v="53929"/>
    <n v="206"/>
    <x v="0"/>
    <s v="SummerBeats"/>
    <n v="8.205676046117874E-2"/>
    <n v="4071"/>
  </r>
  <r>
    <s v="SP029"/>
    <s v="Twitter"/>
    <d v="2025-03-18T00:00:00"/>
    <s v="Story"/>
    <s v="Explore the latest podcasts now."/>
    <n v="3418"/>
    <n v="188"/>
    <n v="387"/>
    <n v="57431"/>
    <n v="36933"/>
    <n v="202"/>
    <x v="3"/>
    <s v="ChillVibes"/>
    <n v="6.9526910553533799E-2"/>
    <n v="3993"/>
  </r>
  <r>
    <s v="SP029"/>
    <s v="Twitter"/>
    <d v="2025-03-18T00:00:00"/>
    <s v="Story"/>
    <s v="Explore the latest podcasts now."/>
    <n v="3418"/>
    <n v="188"/>
    <n v="387"/>
    <n v="57431"/>
    <n v="36933"/>
    <n v="202"/>
    <x v="1"/>
    <s v="ChillVibes"/>
    <n v="6.9526910553533799E-2"/>
    <n v="3993"/>
  </r>
  <r>
    <s v="SP030"/>
    <s v="Twitter"/>
    <d v="2025-04-26T00:00:00"/>
    <s v="Text"/>
    <s v="Discover fresh beats on Spotify!"/>
    <n v="2411"/>
    <n v="194"/>
    <n v="168"/>
    <n v="26665"/>
    <n v="71699"/>
    <n v="197"/>
    <x v="1"/>
    <s v="ChillVibes"/>
    <n v="0.10399399962497656"/>
    <n v="2773"/>
  </r>
  <r>
    <s v="SP031"/>
    <s v="Instagram"/>
    <d v="2025-01-01T00:00:00"/>
    <s v="Text"/>
    <s v="New music just dropped. Hit play!"/>
    <n v="4036"/>
    <n v="112"/>
    <n v="382"/>
    <n v="56284"/>
    <n v="29440"/>
    <n v="279"/>
    <x v="0"/>
    <s v="ChillVibes"/>
    <n v="8.0484684812735408E-2"/>
    <n v="4530"/>
  </r>
  <r>
    <s v="SP031"/>
    <s v="Instagram"/>
    <d v="2025-01-01T00:00:00"/>
    <s v="Text"/>
    <s v="New music just dropped. Hit play!"/>
    <n v="4036"/>
    <n v="112"/>
    <n v="382"/>
    <n v="56284"/>
    <n v="29440"/>
    <n v="279"/>
    <x v="1"/>
    <s v="ChillVibes"/>
    <n v="8.0484684812735408E-2"/>
    <n v="4530"/>
  </r>
  <r>
    <s v="SP032"/>
    <s v="Twitter"/>
    <d v="2024-05-07T00:00:00"/>
    <s v="Story"/>
    <s v="Explore the latest podcasts now."/>
    <n v="2776"/>
    <n v="307"/>
    <n v="178"/>
    <n v="43365"/>
    <n v="48408"/>
    <n v="138"/>
    <x v="0"/>
    <s v="ChillVibes"/>
    <n v="7.519889311656866E-2"/>
    <n v="3261"/>
  </r>
  <r>
    <s v="SP032"/>
    <s v="Twitter"/>
    <d v="2024-05-07T00:00:00"/>
    <s v="Story"/>
    <s v="Explore the latest podcasts now."/>
    <n v="2776"/>
    <n v="307"/>
    <n v="178"/>
    <n v="43365"/>
    <n v="48408"/>
    <n v="138"/>
    <x v="1"/>
    <s v="ChillVibes"/>
    <n v="7.519889311656866E-2"/>
    <n v="3261"/>
  </r>
  <r>
    <s v="SP033"/>
    <s v="Twitter"/>
    <d v="2024-10-09T00:00:00"/>
    <s v="Story"/>
    <s v="Discover fresh beats on Spotify!"/>
    <n v="4929"/>
    <n v="182"/>
    <n v="95"/>
    <n v="32181"/>
    <n v="31084"/>
    <n v="289"/>
    <x v="2"/>
    <s v="ChillVibes"/>
    <n v="0.16177247444144061"/>
    <n v="5206"/>
  </r>
  <r>
    <s v="SP033"/>
    <s v="Twitter"/>
    <d v="2024-10-09T00:00:00"/>
    <s v="Story"/>
    <s v="Discover fresh beats on Spotify!"/>
    <n v="4929"/>
    <n v="182"/>
    <n v="95"/>
    <n v="32181"/>
    <n v="31084"/>
    <n v="289"/>
    <x v="3"/>
    <s v="ChillVibes"/>
    <n v="0.16177247444144061"/>
    <n v="5206"/>
  </r>
  <r>
    <s v="SP034"/>
    <s v="Instagram"/>
    <d v="2025-01-09T00:00:00"/>
    <s v="Text"/>
    <s v="New music just dropped. Hit play!"/>
    <n v="1015"/>
    <n v="366"/>
    <n v="308"/>
    <n v="38127"/>
    <n v="63790"/>
    <n v="287"/>
    <x v="0"/>
    <s v="ChillVibes"/>
    <n v="4.4299315445747112E-2"/>
    <n v="1689"/>
  </r>
  <r>
    <s v="SP034"/>
    <s v="Instagram"/>
    <d v="2025-01-09T00:00:00"/>
    <s v="Text"/>
    <s v="New music just dropped. Hit play!"/>
    <n v="1015"/>
    <n v="366"/>
    <n v="308"/>
    <n v="38127"/>
    <n v="63790"/>
    <n v="287"/>
    <x v="1"/>
    <s v="ChillVibes"/>
    <n v="4.4299315445747112E-2"/>
    <n v="1689"/>
  </r>
  <r>
    <s v="SP035"/>
    <s v="Twitter"/>
    <d v="2025-05-08T00:00:00"/>
    <s v="Story"/>
    <s v="Your weekend playlist is waiting."/>
    <n v="3316"/>
    <n v="332"/>
    <n v="268"/>
    <n v="40095"/>
    <n v="36913"/>
    <n v="265"/>
    <x v="3"/>
    <s v="ChillVibes"/>
    <n v="9.7668038408779148E-2"/>
    <n v="3916"/>
  </r>
  <r>
    <s v="SP035"/>
    <s v="Twitter"/>
    <d v="2025-05-08T00:00:00"/>
    <s v="Story"/>
    <s v="Your weekend playlist is waiting."/>
    <n v="3316"/>
    <n v="332"/>
    <n v="268"/>
    <n v="40095"/>
    <n v="36913"/>
    <n v="265"/>
    <x v="1"/>
    <s v="ChillVibes"/>
    <n v="9.7668038408779148E-2"/>
    <n v="3916"/>
  </r>
  <r>
    <s v="SP036"/>
    <s v="Instagram"/>
    <d v="2024-05-04T00:00:00"/>
    <s v="Text"/>
    <s v="Wrapped is here! Relive your top tracks "/>
    <n v="2274"/>
    <n v="243"/>
    <n v="222"/>
    <n v="43066"/>
    <n v="59174"/>
    <n v="80"/>
    <x v="2"/>
    <s v="IndieWave"/>
    <n v="6.3600055728416843E-2"/>
    <n v="2739"/>
  </r>
  <r>
    <s v="SP037"/>
    <s v="Twitter"/>
    <d v="2025-05-27T00:00:00"/>
    <s v="Story"/>
    <s v="Explore the latest podcasts now."/>
    <n v="4095"/>
    <n v="385"/>
    <n v="400"/>
    <n v="45300"/>
    <n v="31795"/>
    <n v="80"/>
    <x v="3"/>
    <s v="ChillVibes"/>
    <n v="0.10772626931567329"/>
    <n v="4880"/>
  </r>
  <r>
    <s v="SP037"/>
    <s v="Twitter"/>
    <d v="2025-05-27T00:00:00"/>
    <s v="Story"/>
    <s v="Explore the latest podcasts now."/>
    <n v="4095"/>
    <n v="385"/>
    <n v="400"/>
    <n v="45300"/>
    <n v="31795"/>
    <n v="80"/>
    <x v="1"/>
    <s v="ChillVibes"/>
    <n v="0.10772626931567329"/>
    <n v="4880"/>
  </r>
  <r>
    <s v="SP038"/>
    <s v="Instagram"/>
    <d v="2024-09-10T00:00:00"/>
    <s v="Story"/>
    <s v="New music just dropped. Hit play!"/>
    <n v="1230"/>
    <n v="309"/>
    <n v="207"/>
    <n v="44629"/>
    <n v="40699"/>
    <n v="195"/>
    <x v="1"/>
    <s v="Wrapped2024"/>
    <n v="3.9122543637545096E-2"/>
    <n v="1746"/>
  </r>
  <r>
    <s v="SP039"/>
    <s v="Instagram"/>
    <d v="2024-11-25T00:00:00"/>
    <s v="Text"/>
    <s v="From pop to podcasts, it's all here."/>
    <n v="1341"/>
    <n v="472"/>
    <n v="238"/>
    <n v="51386"/>
    <n v="51706"/>
    <n v="133"/>
    <x v="2"/>
    <s v="IndieWave"/>
    <n v="3.9913595142645857E-2"/>
    <n v="2051"/>
  </r>
  <r>
    <s v="SP040"/>
    <s v="Twitter"/>
    <d v="2025-06-10T00:00:00"/>
    <s v="Text"/>
    <s v="Explore the latest podcasts now."/>
    <n v="3615"/>
    <n v="192"/>
    <n v="162"/>
    <n v="27492"/>
    <n v="35341"/>
    <n v="125"/>
    <x v="1"/>
    <s v="ChillVibes"/>
    <n v="0.14436927106067218"/>
    <n v="3969"/>
  </r>
  <r>
    <s v="SP041"/>
    <s v="Instagram"/>
    <d v="2024-04-19T00:00:00"/>
    <s v="Text"/>
    <s v="New music just dropped. Hit play!"/>
    <n v="4001"/>
    <n v="353"/>
    <n v="129"/>
    <n v="41265"/>
    <n v="37279"/>
    <n v="275"/>
    <x v="0"/>
    <s v="ChillVibes"/>
    <n v="0.10863928268508422"/>
    <n v="4483"/>
  </r>
  <r>
    <s v="SP041"/>
    <s v="Instagram"/>
    <d v="2024-04-19T00:00:00"/>
    <s v="Text"/>
    <s v="New music just dropped. Hit play!"/>
    <n v="4001"/>
    <n v="353"/>
    <n v="129"/>
    <n v="41265"/>
    <n v="37279"/>
    <n v="275"/>
    <x v="1"/>
    <s v="ChillVibes"/>
    <n v="0.10863928268508422"/>
    <n v="4483"/>
  </r>
  <r>
    <s v="SP042"/>
    <s v="Instagram"/>
    <d v="2025-01-26T00:00:00"/>
    <s v="Story"/>
    <s v="What's your vibe today? #SpotifyHits"/>
    <n v="3451"/>
    <n v="363"/>
    <n v="393"/>
    <n v="44853"/>
    <n v="69032"/>
    <n v="211"/>
    <x v="1"/>
    <s v="Wrapped2024"/>
    <n v="9.379528682585335E-2"/>
    <n v="4207"/>
  </r>
  <r>
    <s v="SP043"/>
    <s v="Instagram"/>
    <d v="2025-02-14T00:00:00"/>
    <s v="Text"/>
    <s v="Top trending tracks updated daily!"/>
    <n v="4891"/>
    <n v="450"/>
    <n v="387"/>
    <n v="48746"/>
    <n v="37312"/>
    <n v="154"/>
    <x v="0"/>
    <s v="ChillVibes"/>
    <n v="0.11750707750379519"/>
    <n v="5728"/>
  </r>
  <r>
    <s v="SP043"/>
    <s v="Instagram"/>
    <d v="2025-02-14T00:00:00"/>
    <s v="Text"/>
    <s v="Top trending tracks updated daily!"/>
    <n v="4891"/>
    <n v="450"/>
    <n v="387"/>
    <n v="48746"/>
    <n v="37312"/>
    <n v="154"/>
    <x v="1"/>
    <s v="ChillVibes"/>
    <n v="0.11750707750379519"/>
    <n v="5728"/>
  </r>
  <r>
    <s v="SP044"/>
    <s v="Instagram"/>
    <d v="2024-09-06T00:00:00"/>
    <s v="Text"/>
    <s v="New music just dropped. Hit play!"/>
    <n v="1452"/>
    <n v="281"/>
    <n v="326"/>
    <n v="51556"/>
    <n v="62599"/>
    <n v="290"/>
    <x v="2"/>
    <s v="IndieWave"/>
    <n v="3.9937155714174881E-2"/>
    <n v="2059"/>
  </r>
  <r>
    <s v="SP045"/>
    <s v="YouTube"/>
    <d v="2024-07-14T00:00:00"/>
    <s v="Text"/>
    <s v="Your weekend playlist is waiting."/>
    <n v="3806"/>
    <n v="114"/>
    <n v="278"/>
    <n v="36148"/>
    <n v="24209"/>
    <n v="201"/>
    <x v="2"/>
    <s v="IndieWave"/>
    <n v="0.11613367267898639"/>
    <n v="4198"/>
  </r>
  <r>
    <s v="SP045"/>
    <s v="YouTube"/>
    <d v="2024-07-14T00:00:00"/>
    <s v="Text"/>
    <s v="Your weekend playlist is waiting."/>
    <n v="3806"/>
    <n v="114"/>
    <n v="278"/>
    <n v="36148"/>
    <n v="24209"/>
    <n v="201"/>
    <x v="4"/>
    <s v="IndieWave"/>
    <n v="0.11613367267898639"/>
    <n v="4198"/>
  </r>
  <r>
    <s v="SP046"/>
    <s v="Instagram"/>
    <d v="2024-02-12T00:00:00"/>
    <s v="Text"/>
    <s v="Explore the latest podcasts now."/>
    <n v="2923"/>
    <n v="330"/>
    <n v="250"/>
    <n v="23993"/>
    <n v="74590"/>
    <n v="92"/>
    <x v="2"/>
    <s v="IndieWave"/>
    <n v="0.14600091693410577"/>
    <n v="3503"/>
  </r>
  <r>
    <s v="SP047"/>
    <s v="YouTube"/>
    <d v="2024-03-14T00:00:00"/>
    <s v="Reel"/>
    <s v="From pop to podcasts, it's all here."/>
    <n v="3361"/>
    <n v="188"/>
    <n v="358"/>
    <n v="39838"/>
    <n v="24536"/>
    <n v="120"/>
    <x v="2"/>
    <s v="SummerBeats"/>
    <n v="9.8072192379135503E-2"/>
    <n v="3907"/>
  </r>
  <r>
    <s v="SP047"/>
    <s v="YouTube"/>
    <d v="2024-03-14T00:00:00"/>
    <s v="Reel"/>
    <s v="From pop to podcasts, it's all here."/>
    <n v="3361"/>
    <n v="188"/>
    <n v="358"/>
    <n v="39838"/>
    <n v="24536"/>
    <n v="120"/>
    <x v="0"/>
    <s v="SummerBeats"/>
    <n v="9.8072192379135503E-2"/>
    <n v="3907"/>
  </r>
  <r>
    <s v="SP048"/>
    <s v="Instagram"/>
    <d v="2025-02-05T00:00:00"/>
    <s v="Story"/>
    <s v="Music that moves you, only on Spotify."/>
    <n v="3074"/>
    <n v="371"/>
    <n v="348"/>
    <n v="24104"/>
    <n v="57803"/>
    <n v="213"/>
    <x v="1"/>
    <s v="Wrapped2024"/>
    <n v="0.15735977431131762"/>
    <n v="3793"/>
  </r>
  <r>
    <s v="SP049"/>
    <s v="Twitter"/>
    <d v="2024-08-29T00:00:00"/>
    <s v="Story"/>
    <s v="Get into the groove with our new drop!"/>
    <n v="4276"/>
    <n v="227"/>
    <n v="223"/>
    <n v="43443"/>
    <n v="41005"/>
    <n v="191"/>
    <x v="2"/>
    <s v="ChillVibes"/>
    <n v="0.1087862256289851"/>
    <n v="4726"/>
  </r>
  <r>
    <s v="SP049"/>
    <s v="Twitter"/>
    <d v="2024-08-29T00:00:00"/>
    <s v="Story"/>
    <s v="Get into the groove with our new drop!"/>
    <n v="4276"/>
    <n v="227"/>
    <n v="223"/>
    <n v="43443"/>
    <n v="41005"/>
    <n v="191"/>
    <x v="3"/>
    <s v="ChillVibes"/>
    <n v="0.1087862256289851"/>
    <n v="4726"/>
  </r>
  <r>
    <s v="SP050"/>
    <s v="Twitter"/>
    <d v="2025-04-22T00:00:00"/>
    <s v="Text"/>
    <s v="Discover fresh beats on Spotify!"/>
    <n v="4401"/>
    <n v="421"/>
    <n v="216"/>
    <n v="24890"/>
    <n v="54361"/>
    <n v="148"/>
    <x v="1"/>
    <s v="ChillVibes"/>
    <n v="0.20241060666934513"/>
    <n v="5038"/>
  </r>
  <r>
    <s v="SP051"/>
    <s v="YouTube"/>
    <d v="2024-05-13T00:00:00"/>
    <s v="Reel"/>
    <s v="Explore the latest podcasts now."/>
    <n v="4161"/>
    <n v="481"/>
    <n v="61"/>
    <n v="45884"/>
    <n v="48955"/>
    <n v="215"/>
    <x v="2"/>
    <s v="SummerBeats"/>
    <n v="0.10249760265016128"/>
    <n v="4703"/>
  </r>
  <r>
    <s v="SP051"/>
    <s v="YouTube"/>
    <d v="2024-05-13T00:00:00"/>
    <s v="Reel"/>
    <s v="Explore the latest podcasts now."/>
    <n v="4161"/>
    <n v="481"/>
    <n v="61"/>
    <n v="45884"/>
    <n v="48955"/>
    <n v="215"/>
    <x v="0"/>
    <s v="SummerBeats"/>
    <n v="0.10249760265016128"/>
    <n v="4703"/>
  </r>
  <r>
    <s v="SP052"/>
    <s v="Twitter"/>
    <d v="2024-09-04T00:00:00"/>
    <s v="Story"/>
    <s v="New music just dropped. Hit play!"/>
    <n v="2613"/>
    <n v="455"/>
    <n v="228"/>
    <n v="21645"/>
    <n v="61334"/>
    <n v="261"/>
    <x v="2"/>
    <s v="ChillVibes"/>
    <n v="0.15227535227535227"/>
    <n v="3296"/>
  </r>
  <r>
    <s v="SP052"/>
    <s v="Twitter"/>
    <d v="2024-09-04T00:00:00"/>
    <s v="Story"/>
    <s v="New music just dropped. Hit play!"/>
    <n v="2613"/>
    <n v="455"/>
    <n v="228"/>
    <n v="21645"/>
    <n v="61334"/>
    <n v="261"/>
    <x v="3"/>
    <s v="ChillVibes"/>
    <n v="0.15227535227535227"/>
    <n v="3296"/>
  </r>
  <r>
    <s v="SP053"/>
    <s v="Twitter"/>
    <d v="2024-08-12T00:00:00"/>
    <s v="Story"/>
    <s v="What's your vibe today? #SpotifyHits"/>
    <n v="2842"/>
    <n v="213"/>
    <n v="331"/>
    <n v="57660"/>
    <n v="68606"/>
    <n v="87"/>
    <x v="3"/>
    <s v="ChillVibes"/>
    <n v="5.8723551855705859E-2"/>
    <n v="3386"/>
  </r>
  <r>
    <s v="SP053"/>
    <s v="Twitter"/>
    <d v="2024-08-12T00:00:00"/>
    <s v="Story"/>
    <s v="What's your vibe today? #SpotifyHits"/>
    <n v="2842"/>
    <n v="213"/>
    <n v="331"/>
    <n v="57660"/>
    <n v="68606"/>
    <n v="87"/>
    <x v="1"/>
    <s v="ChillVibes"/>
    <n v="5.8723551855705859E-2"/>
    <n v="3386"/>
  </r>
  <r>
    <s v="SP054"/>
    <s v="Instagram"/>
    <d v="2025-03-06T00:00:00"/>
    <s v="Text"/>
    <s v="Get into the groove with our new drop!"/>
    <n v="4851"/>
    <n v="460"/>
    <n v="212"/>
    <n v="58075"/>
    <n v="59574"/>
    <n v="239"/>
    <x v="2"/>
    <s v="IndieWave"/>
    <n v="9.5101162290142052E-2"/>
    <n v="5523"/>
  </r>
  <r>
    <s v="SP055"/>
    <s v="Twitter"/>
    <d v="2024-05-08T00:00:00"/>
    <s v="Text"/>
    <s v="Explore the latest podcasts now."/>
    <n v="1828"/>
    <n v="450"/>
    <n v="214"/>
    <n v="52115"/>
    <n v="19166"/>
    <n v="190"/>
    <x v="1"/>
    <s v="ChillVibes"/>
    <n v="4.781732706514439E-2"/>
    <n v="2492"/>
  </r>
  <r>
    <s v="SP056"/>
    <s v="Instagram"/>
    <d v="2025-02-19T00:00:00"/>
    <s v="Story"/>
    <s v="From pop to podcasts, it's all here."/>
    <n v="2422"/>
    <n v="455"/>
    <n v="376"/>
    <n v="23428"/>
    <n v="46775"/>
    <n v="259"/>
    <x v="1"/>
    <s v="Wrapped2024"/>
    <n v="0.13885094758408742"/>
    <n v="3253"/>
  </r>
  <r>
    <s v="SP057"/>
    <s v="Instagram"/>
    <d v="2024-01-08T00:00:00"/>
    <s v="Text"/>
    <s v="Top trending tracks updated daily!"/>
    <n v="2683"/>
    <n v="405"/>
    <n v="223"/>
    <n v="31233"/>
    <n v="58106"/>
    <n v="291"/>
    <x v="2"/>
    <s v="IndieWave"/>
    <n v="0.10600966926007749"/>
    <n v="3311"/>
  </r>
  <r>
    <s v="SP058"/>
    <s v="YouTube"/>
    <d v="2024-07-17T00:00:00"/>
    <s v="Text"/>
    <s v="Top trending tracks updated daily!"/>
    <n v="3135"/>
    <n v="110"/>
    <n v="215"/>
    <n v="39192"/>
    <n v="24744"/>
    <n v="177"/>
    <x v="2"/>
    <s v="IndieWave"/>
    <n v="8.8283323127168814E-2"/>
    <n v="3460"/>
  </r>
  <r>
    <s v="SP058"/>
    <s v="YouTube"/>
    <d v="2024-07-17T00:00:00"/>
    <s v="Text"/>
    <s v="Top trending tracks updated daily!"/>
    <n v="3135"/>
    <n v="110"/>
    <n v="215"/>
    <n v="39192"/>
    <n v="24744"/>
    <n v="177"/>
    <x v="4"/>
    <s v="IndieWave"/>
    <n v="8.8283323127168814E-2"/>
    <n v="3460"/>
  </r>
  <r>
    <s v="SP059"/>
    <s v="YouTube"/>
    <d v="2024-08-10T00:00:00"/>
    <s v="Text"/>
    <s v="From pop to podcasts, it's all here."/>
    <n v="1105"/>
    <n v="181"/>
    <n v="55"/>
    <n v="53581"/>
    <n v="74048"/>
    <n v="220"/>
    <x v="2"/>
    <s v="IndieWave"/>
    <n v="2.50275284149232E-2"/>
    <n v="1341"/>
  </r>
  <r>
    <s v="SP059"/>
    <s v="YouTube"/>
    <d v="2024-08-10T00:00:00"/>
    <s v="Text"/>
    <s v="From pop to podcasts, it's all here."/>
    <n v="1105"/>
    <n v="181"/>
    <n v="55"/>
    <n v="53581"/>
    <n v="74048"/>
    <n v="220"/>
    <x v="4"/>
    <s v="IndieWave"/>
    <n v="2.50275284149232E-2"/>
    <n v="1341"/>
  </r>
  <r>
    <s v="SP060"/>
    <s v="YouTube"/>
    <d v="2024-04-16T00:00:00"/>
    <s v="Text"/>
    <s v="Discover fresh beats on Spotify!"/>
    <n v="4674"/>
    <n v="326"/>
    <n v="62"/>
    <n v="45503"/>
    <n v="46814"/>
    <n v="116"/>
    <x v="2"/>
    <s v="IndieWave"/>
    <n v="0.11124541239039185"/>
    <n v="5062"/>
  </r>
  <r>
    <s v="SP060"/>
    <s v="YouTube"/>
    <d v="2024-04-16T00:00:00"/>
    <s v="Text"/>
    <s v="Discover fresh beats on Spotify!"/>
    <n v="4674"/>
    <n v="326"/>
    <n v="62"/>
    <n v="45503"/>
    <n v="46814"/>
    <n v="116"/>
    <x v="4"/>
    <s v="IndieWave"/>
    <n v="0.11124541239039185"/>
    <n v="5062"/>
  </r>
  <r>
    <s v="SP061"/>
    <s v="YouTube"/>
    <d v="2024-01-01T00:00:00"/>
    <s v="Reel"/>
    <s v="Explore the latest podcasts now."/>
    <n v="3437"/>
    <n v="129"/>
    <n v="359"/>
    <n v="44558"/>
    <n v="30854"/>
    <n v="171"/>
    <x v="2"/>
    <s v="SummerBeats"/>
    <n v="8.8087436599488311E-2"/>
    <n v="3925"/>
  </r>
  <r>
    <s v="SP061"/>
    <s v="YouTube"/>
    <d v="2024-01-01T00:00:00"/>
    <s v="Reel"/>
    <s v="Explore the latest podcasts now."/>
    <n v="3437"/>
    <n v="129"/>
    <n v="359"/>
    <n v="44558"/>
    <n v="30854"/>
    <n v="171"/>
    <x v="0"/>
    <s v="SummerBeats"/>
    <n v="8.8087436599488311E-2"/>
    <n v="3925"/>
  </r>
  <r>
    <s v="SP062"/>
    <s v="Twitter"/>
    <d v="2024-11-03T00:00:00"/>
    <s v="Story"/>
    <s v="Wrapped is here! Relive your top tracks "/>
    <n v="1959"/>
    <n v="316"/>
    <n v="82"/>
    <n v="54036"/>
    <n v="69015"/>
    <n v="182"/>
    <x v="3"/>
    <s v="ChillVibes"/>
    <n v="4.3619068768968837E-2"/>
    <n v="2357"/>
  </r>
  <r>
    <s v="SP062"/>
    <s v="Twitter"/>
    <d v="2024-11-03T00:00:00"/>
    <s v="Story"/>
    <s v="Wrapped is here! Relive your top tracks "/>
    <n v="1959"/>
    <n v="316"/>
    <n v="82"/>
    <n v="54036"/>
    <n v="69015"/>
    <n v="182"/>
    <x v="1"/>
    <s v="ChillVibes"/>
    <n v="4.3619068768968837E-2"/>
    <n v="2357"/>
  </r>
  <r>
    <s v="SP063"/>
    <s v="Twitter"/>
    <d v="2024-07-07T00:00:00"/>
    <s v="Text"/>
    <s v="New music just dropped. Hit play!"/>
    <n v="1035"/>
    <n v="137"/>
    <n v="184"/>
    <n v="37302"/>
    <n v="68953"/>
    <n v="237"/>
    <x v="0"/>
    <s v="IndieWave"/>
    <n v="3.6351938233874857E-2"/>
    <n v="1356"/>
  </r>
  <r>
    <s v="SP064"/>
    <s v="Twitter"/>
    <d v="2025-01-22T00:00:00"/>
    <s v="Story"/>
    <s v="New music just dropped. Hit play!"/>
    <n v="4478"/>
    <n v="101"/>
    <n v="121"/>
    <n v="51035"/>
    <n v="58207"/>
    <n v="205"/>
    <x v="3"/>
    <s v="ChillVibes"/>
    <n v="9.2093661212893113E-2"/>
    <n v="4700"/>
  </r>
  <r>
    <s v="SP064"/>
    <s v="Twitter"/>
    <d v="2025-01-22T00:00:00"/>
    <s v="Story"/>
    <s v="New music just dropped. Hit play!"/>
    <n v="4478"/>
    <n v="101"/>
    <n v="121"/>
    <n v="51035"/>
    <n v="58207"/>
    <n v="205"/>
    <x v="1"/>
    <s v="ChillVibes"/>
    <n v="9.2093661212893113E-2"/>
    <n v="4700"/>
  </r>
  <r>
    <s v="SP065"/>
    <s v="YouTube"/>
    <d v="2024-05-26T00:00:00"/>
    <s v="Text"/>
    <s v="From pop to podcasts, it's all here."/>
    <n v="1488"/>
    <n v="327"/>
    <n v="110"/>
    <n v="53805"/>
    <n v="30239"/>
    <n v="109"/>
    <x v="2"/>
    <s v="IndieWave"/>
    <n v="3.5777344113000653E-2"/>
    <n v="1925"/>
  </r>
  <r>
    <s v="SP065"/>
    <s v="YouTube"/>
    <d v="2024-05-26T00:00:00"/>
    <s v="Text"/>
    <s v="From pop to podcasts, it's all here."/>
    <n v="1488"/>
    <n v="327"/>
    <n v="110"/>
    <n v="53805"/>
    <n v="30239"/>
    <n v="109"/>
    <x v="4"/>
    <s v="IndieWave"/>
    <n v="3.5777344113000653E-2"/>
    <n v="1925"/>
  </r>
  <r>
    <s v="SP066"/>
    <s v="Instagram"/>
    <d v="2025-04-16T00:00:00"/>
    <s v="Text"/>
    <s v="Wrapped is here! Relive your top tracks "/>
    <n v="4836"/>
    <n v="331"/>
    <n v="140"/>
    <n v="58792"/>
    <n v="47711"/>
    <n v="227"/>
    <x v="0"/>
    <s v="ChillVibes"/>
    <n v="9.0267383317458164E-2"/>
    <n v="5307"/>
  </r>
  <r>
    <s v="SP066"/>
    <s v="Instagram"/>
    <d v="2025-04-16T00:00:00"/>
    <s v="Text"/>
    <s v="Wrapped is here! Relive your top tracks "/>
    <n v="4836"/>
    <n v="331"/>
    <n v="140"/>
    <n v="58792"/>
    <n v="47711"/>
    <n v="227"/>
    <x v="1"/>
    <s v="ChillVibes"/>
    <n v="9.0267383317458164E-2"/>
    <n v="5307"/>
  </r>
  <r>
    <s v="SP067"/>
    <s v="YouTube"/>
    <d v="2024-04-02T00:00:00"/>
    <s v="Reel"/>
    <s v="Your weekend playlist is waiting."/>
    <n v="4563"/>
    <n v="488"/>
    <n v="356"/>
    <n v="30619"/>
    <n v="23328"/>
    <n v="267"/>
    <x v="2"/>
    <s v="SummerBeats"/>
    <n v="0.17658969920637513"/>
    <n v="5407"/>
  </r>
  <r>
    <s v="SP067"/>
    <s v="YouTube"/>
    <d v="2024-04-02T00:00:00"/>
    <s v="Reel"/>
    <s v="Your weekend playlist is waiting."/>
    <n v="4563"/>
    <n v="488"/>
    <n v="356"/>
    <n v="30619"/>
    <n v="23328"/>
    <n v="267"/>
    <x v="0"/>
    <s v="SummerBeats"/>
    <n v="0.17658969920637513"/>
    <n v="5407"/>
  </r>
  <r>
    <s v="SP068"/>
    <s v="Twitter"/>
    <d v="2024-03-28T00:00:00"/>
    <s v="Text"/>
    <s v="Music that moves you, only on Spotify."/>
    <n v="3276"/>
    <n v="421"/>
    <n v="114"/>
    <n v="20580"/>
    <n v="30324"/>
    <n v="221"/>
    <x v="0"/>
    <s v="IndieWave"/>
    <n v="0.18517978620019437"/>
    <n v="3811"/>
  </r>
  <r>
    <s v="SP069"/>
    <s v="Twitter"/>
    <d v="2024-12-17T00:00:00"/>
    <s v="Story"/>
    <s v="Music that moves you, only on Spotify."/>
    <n v="1316"/>
    <n v="472"/>
    <n v="286"/>
    <n v="44692"/>
    <n v="53343"/>
    <n v="227"/>
    <x v="2"/>
    <s v="ChillVibes"/>
    <n v="4.6406515707509172E-2"/>
    <n v="2074"/>
  </r>
  <r>
    <s v="SP069"/>
    <s v="Twitter"/>
    <d v="2024-12-17T00:00:00"/>
    <s v="Story"/>
    <s v="Music that moves you, only on Spotify."/>
    <n v="1316"/>
    <n v="472"/>
    <n v="286"/>
    <n v="44692"/>
    <n v="53343"/>
    <n v="227"/>
    <x v="3"/>
    <s v="ChillVibes"/>
    <n v="4.6406515707509172E-2"/>
    <n v="2074"/>
  </r>
  <r>
    <s v="SP070"/>
    <s v="Twitter"/>
    <d v="2025-01-05T00:00:00"/>
    <s v="Text"/>
    <s v="Wrapped is here! Relive your top tracks "/>
    <n v="4811"/>
    <n v="473"/>
    <n v="254"/>
    <n v="51964"/>
    <n v="68795"/>
    <n v="107"/>
    <x v="1"/>
    <s v="ChillVibes"/>
    <n v="0.10657378184897237"/>
    <n v="5538"/>
  </r>
  <r>
    <s v="SP071"/>
    <s v="Twitter"/>
    <d v="2024-01-11T00:00:00"/>
    <s v="Text"/>
    <s v="What's your vibe today? #SpotifyHits"/>
    <n v="4218"/>
    <n v="247"/>
    <n v="183"/>
    <n v="28914"/>
    <n v="18310"/>
    <n v="135"/>
    <x v="0"/>
    <s v="IndieWave"/>
    <n v="0.1607525766064882"/>
    <n v="4648"/>
  </r>
  <r>
    <s v="SP072"/>
    <s v="Instagram"/>
    <d v="2024-10-11T00:00:00"/>
    <s v="Text"/>
    <s v="From pop to podcasts, it's all here."/>
    <n v="1360"/>
    <n v="249"/>
    <n v="52"/>
    <n v="20368"/>
    <n v="42152"/>
    <n v="193"/>
    <x v="2"/>
    <s v="IndieWave"/>
    <n v="8.1549489395129612E-2"/>
    <n v="1661"/>
  </r>
  <r>
    <s v="SP073"/>
    <s v="YouTube"/>
    <d v="2025-05-06T00:00:00"/>
    <s v="Reel"/>
    <s v="Discover fresh beats on Spotify!"/>
    <n v="1085"/>
    <n v="496"/>
    <n v="320"/>
    <n v="36528"/>
    <n v="38599"/>
    <n v="270"/>
    <x v="2"/>
    <s v="SummerBeats"/>
    <n v="5.2042268944371438E-2"/>
    <n v="1901"/>
  </r>
  <r>
    <s v="SP073"/>
    <s v="YouTube"/>
    <d v="2025-05-06T00:00:00"/>
    <s v="Reel"/>
    <s v="Discover fresh beats on Spotify!"/>
    <n v="1085"/>
    <n v="496"/>
    <n v="320"/>
    <n v="36528"/>
    <n v="38599"/>
    <n v="270"/>
    <x v="0"/>
    <s v="SummerBeats"/>
    <n v="5.2042268944371438E-2"/>
    <n v="1901"/>
  </r>
  <r>
    <s v="SP074"/>
    <s v="Twitter"/>
    <d v="2024-05-19T00:00:00"/>
    <s v="Story"/>
    <s v="Get into the groove with our new drop!"/>
    <n v="1763"/>
    <n v="206"/>
    <n v="187"/>
    <n v="53342"/>
    <n v="25095"/>
    <n v="88"/>
    <x v="2"/>
    <s v="ChillVibes"/>
    <n v="4.0418432004799221E-2"/>
    <n v="2156"/>
  </r>
  <r>
    <s v="SP074"/>
    <s v="Twitter"/>
    <d v="2024-05-19T00:00:00"/>
    <s v="Story"/>
    <s v="Get into the groove with our new drop!"/>
    <n v="1763"/>
    <n v="206"/>
    <n v="187"/>
    <n v="53342"/>
    <n v="25095"/>
    <n v="88"/>
    <x v="3"/>
    <s v="ChillVibes"/>
    <n v="4.0418432004799221E-2"/>
    <n v="2156"/>
  </r>
  <r>
    <s v="SP075"/>
    <s v="Twitter"/>
    <d v="2024-01-22T00:00:00"/>
    <s v="Story"/>
    <s v="From pop to podcasts, it's all here."/>
    <n v="1554"/>
    <n v="455"/>
    <n v="158"/>
    <n v="41947"/>
    <n v="48578"/>
    <n v="101"/>
    <x v="0"/>
    <s v="ChillVibes"/>
    <n v="5.1660428636136076E-2"/>
    <n v="2167"/>
  </r>
  <r>
    <s v="SP075"/>
    <s v="Twitter"/>
    <d v="2024-01-22T00:00:00"/>
    <s v="Story"/>
    <s v="From pop to podcasts, it's all here."/>
    <n v="1554"/>
    <n v="455"/>
    <n v="158"/>
    <n v="41947"/>
    <n v="48578"/>
    <n v="101"/>
    <x v="1"/>
    <s v="ChillVibes"/>
    <n v="5.1660428636136076E-2"/>
    <n v="2167"/>
  </r>
  <r>
    <s v="SP076"/>
    <s v="Instagram"/>
    <d v="2024-07-14T00:00:00"/>
    <s v="Text"/>
    <s v="Wrapped is here! Relive your top tracks "/>
    <n v="2464"/>
    <n v="401"/>
    <n v="78"/>
    <n v="38665"/>
    <n v="73593"/>
    <n v="207"/>
    <x v="2"/>
    <s v="IndieWave"/>
    <n v="7.611534979956032E-2"/>
    <n v="2943"/>
  </r>
  <r>
    <s v="SP077"/>
    <s v="Twitter"/>
    <d v="2025-05-28T00:00:00"/>
    <s v="Text"/>
    <s v="From pop to podcasts, it's all here."/>
    <n v="2418"/>
    <n v="161"/>
    <n v="360"/>
    <n v="30589"/>
    <n v="41383"/>
    <n v="88"/>
    <x v="1"/>
    <s v="ChillVibes"/>
    <n v="9.6080290300434801E-2"/>
    <n v="2939"/>
  </r>
  <r>
    <s v="SP078"/>
    <s v="Twitter"/>
    <d v="2025-01-21T00:00:00"/>
    <s v="Story"/>
    <s v="Discover fresh beats on Spotify!"/>
    <n v="2494"/>
    <n v="494"/>
    <n v="55"/>
    <n v="22580"/>
    <n v="22214"/>
    <n v="109"/>
    <x v="3"/>
    <s v="ChillVibes"/>
    <n v="0.13476527900797167"/>
    <n v="3043"/>
  </r>
  <r>
    <s v="SP078"/>
    <s v="Twitter"/>
    <d v="2025-01-21T00:00:00"/>
    <s v="Story"/>
    <s v="Discover fresh beats on Spotify!"/>
    <n v="2494"/>
    <n v="494"/>
    <n v="55"/>
    <n v="22580"/>
    <n v="22214"/>
    <n v="109"/>
    <x v="1"/>
    <s v="ChillVibes"/>
    <n v="0.13476527900797167"/>
    <n v="3043"/>
  </r>
  <r>
    <s v="SP079"/>
    <s v="YouTube"/>
    <d v="2024-01-13T00:00:00"/>
    <s v="Reel"/>
    <s v="New music just dropped. Hit play!"/>
    <n v="4781"/>
    <n v="191"/>
    <n v="122"/>
    <n v="35535"/>
    <n v="50777"/>
    <n v="128"/>
    <x v="2"/>
    <s v="SummerBeats"/>
    <n v="0.14335162515829464"/>
    <n v="5094"/>
  </r>
  <r>
    <s v="SP079"/>
    <s v="YouTube"/>
    <d v="2024-01-13T00:00:00"/>
    <s v="Reel"/>
    <s v="New music just dropped. Hit play!"/>
    <n v="4781"/>
    <n v="191"/>
    <n v="122"/>
    <n v="35535"/>
    <n v="50777"/>
    <n v="128"/>
    <x v="0"/>
    <s v="SummerBeats"/>
    <n v="0.14335162515829464"/>
    <n v="5094"/>
  </r>
  <r>
    <s v="SP080"/>
    <s v="Instagram"/>
    <d v="2025-06-17T00:00:00"/>
    <s v="Text"/>
    <s v="Music that moves you, only on Spotify."/>
    <n v="2284"/>
    <n v="187"/>
    <n v="260"/>
    <n v="37400"/>
    <n v="65014"/>
    <n v="157"/>
    <x v="0"/>
    <s v="ChillVibes"/>
    <n v="7.3021390374331557E-2"/>
    <n v="2731"/>
  </r>
  <r>
    <s v="SP080"/>
    <s v="Instagram"/>
    <d v="2025-06-17T00:00:00"/>
    <s v="Text"/>
    <s v="Music that moves you, only on Spotify."/>
    <n v="2284"/>
    <n v="187"/>
    <n v="260"/>
    <n v="37400"/>
    <n v="65014"/>
    <n v="157"/>
    <x v="1"/>
    <s v="ChillVibes"/>
    <n v="7.3021390374331557E-2"/>
    <n v="2731"/>
  </r>
  <r>
    <s v="SP081"/>
    <s v="Twitter"/>
    <d v="2025-03-07T00:00:00"/>
    <s v="Text"/>
    <s v="Get into the groove with our new drop!"/>
    <n v="4234"/>
    <n v="486"/>
    <n v="276"/>
    <n v="56623"/>
    <n v="41343"/>
    <n v="184"/>
    <x v="0"/>
    <s v="IndieWave"/>
    <n v="8.8232696960599044E-2"/>
    <n v="4996"/>
  </r>
  <r>
    <s v="SP082"/>
    <s v="Instagram"/>
    <d v="2024-08-26T00:00:00"/>
    <s v="Text"/>
    <s v="Your weekend playlist is waiting."/>
    <n v="2102"/>
    <n v="181"/>
    <n v="306"/>
    <n v="43650"/>
    <n v="50079"/>
    <n v="182"/>
    <x v="2"/>
    <s v="IndieWave"/>
    <n v="5.9312714776632303E-2"/>
    <n v="2589"/>
  </r>
  <r>
    <s v="SP083"/>
    <s v="Twitter"/>
    <d v="2025-01-03T00:00:00"/>
    <s v="Story"/>
    <s v="Get into the groove with our new drop!"/>
    <n v="4845"/>
    <n v="158"/>
    <n v="84"/>
    <n v="34578"/>
    <n v="51480"/>
    <n v="180"/>
    <x v="0"/>
    <s v="ChillVibes"/>
    <n v="0.1471166637746544"/>
    <n v="5087"/>
  </r>
  <r>
    <s v="SP083"/>
    <s v="Twitter"/>
    <d v="2025-01-03T00:00:00"/>
    <s v="Story"/>
    <s v="Get into the groove with our new drop!"/>
    <n v="4845"/>
    <n v="158"/>
    <n v="84"/>
    <n v="34578"/>
    <n v="51480"/>
    <n v="180"/>
    <x v="1"/>
    <s v="ChillVibes"/>
    <n v="0.1471166637746544"/>
    <n v="5087"/>
  </r>
  <r>
    <s v="SP084"/>
    <s v="Twitter"/>
    <d v="2024-08-03T00:00:00"/>
    <s v="Text"/>
    <s v="Your weekend playlist is waiting."/>
    <n v="4247"/>
    <n v="390"/>
    <n v="213"/>
    <n v="29785"/>
    <n v="57768"/>
    <n v="122"/>
    <x v="1"/>
    <s v="ChillVibes"/>
    <n v="0.16283364109451065"/>
    <n v="4850"/>
  </r>
  <r>
    <s v="SP085"/>
    <s v="Instagram"/>
    <d v="2024-08-18T00:00:00"/>
    <s v="Text"/>
    <s v="Explore the latest podcasts now."/>
    <n v="2965"/>
    <n v="328"/>
    <n v="171"/>
    <n v="57685"/>
    <n v="67536"/>
    <n v="264"/>
    <x v="0"/>
    <s v="ChillVibes"/>
    <n v="6.0050273034584378E-2"/>
    <n v="3464"/>
  </r>
  <r>
    <s v="SP085"/>
    <s v="Instagram"/>
    <d v="2024-08-18T00:00:00"/>
    <s v="Text"/>
    <s v="Explore the latest podcasts now."/>
    <n v="2965"/>
    <n v="328"/>
    <n v="171"/>
    <n v="57685"/>
    <n v="67536"/>
    <n v="264"/>
    <x v="1"/>
    <s v="ChillVibes"/>
    <n v="6.0050273034584378E-2"/>
    <n v="3464"/>
  </r>
  <r>
    <s v="SP086"/>
    <s v="Twitter"/>
    <d v="2025-05-14T00:00:00"/>
    <s v="Story"/>
    <s v="Wrapped is here! Relive your top tracks "/>
    <n v="1371"/>
    <n v="139"/>
    <n v="96"/>
    <n v="36140"/>
    <n v="39395"/>
    <n v="169"/>
    <x v="0"/>
    <s v="ChillVibes"/>
    <n v="4.4438295517432211E-2"/>
    <n v="1606"/>
  </r>
  <r>
    <s v="SP086"/>
    <s v="Twitter"/>
    <d v="2025-05-14T00:00:00"/>
    <s v="Story"/>
    <s v="Wrapped is here! Relive your top tracks "/>
    <n v="1371"/>
    <n v="139"/>
    <n v="96"/>
    <n v="36140"/>
    <n v="39395"/>
    <n v="169"/>
    <x v="1"/>
    <s v="ChillVibes"/>
    <n v="4.4438295517432211E-2"/>
    <n v="1606"/>
  </r>
  <r>
    <s v="SP087"/>
    <s v="Twitter"/>
    <d v="2024-04-23T00:00:00"/>
    <s v="Story"/>
    <s v="Discover fresh beats on Spotify!"/>
    <n v="2683"/>
    <n v="496"/>
    <n v="89"/>
    <n v="53435"/>
    <n v="30334"/>
    <n v="160"/>
    <x v="0"/>
    <s v="ChillVibes"/>
    <n v="6.1158416768035934E-2"/>
    <n v="3268"/>
  </r>
  <r>
    <s v="SP087"/>
    <s v="Twitter"/>
    <d v="2024-04-23T00:00:00"/>
    <s v="Story"/>
    <s v="Discover fresh beats on Spotify!"/>
    <n v="2683"/>
    <n v="496"/>
    <n v="89"/>
    <n v="53435"/>
    <n v="30334"/>
    <n v="160"/>
    <x v="1"/>
    <s v="ChillVibes"/>
    <n v="6.1158416768035934E-2"/>
    <n v="3268"/>
  </r>
  <r>
    <s v="SP088"/>
    <s v="Twitter"/>
    <d v="2025-02-17T00:00:00"/>
    <s v="Story"/>
    <s v="What's your vibe today? #SpotifyHits"/>
    <n v="4796"/>
    <n v="427"/>
    <n v="339"/>
    <n v="30752"/>
    <n v="33870"/>
    <n v="298"/>
    <x v="0"/>
    <s v="ChillVibes"/>
    <n v="0.18086628511966701"/>
    <n v="5562"/>
  </r>
  <r>
    <s v="SP088"/>
    <s v="Twitter"/>
    <d v="2025-02-17T00:00:00"/>
    <s v="Story"/>
    <s v="What's your vibe today? #SpotifyHits"/>
    <n v="4796"/>
    <n v="427"/>
    <n v="339"/>
    <n v="30752"/>
    <n v="33870"/>
    <n v="298"/>
    <x v="1"/>
    <s v="ChillVibes"/>
    <n v="0.18086628511966701"/>
    <n v="5562"/>
  </r>
  <r>
    <s v="SP089"/>
    <s v="Instagram"/>
    <d v="2024-12-04T00:00:00"/>
    <s v="Text"/>
    <s v="Wrapped is here! Relive your top tracks "/>
    <n v="2601"/>
    <n v="336"/>
    <n v="260"/>
    <n v="32368"/>
    <n v="49028"/>
    <n v="120"/>
    <x v="0"/>
    <s v="ChillVibes"/>
    <n v="9.8770390509144837E-2"/>
    <n v="3197"/>
  </r>
  <r>
    <s v="SP089"/>
    <s v="Instagram"/>
    <d v="2024-12-04T00:00:00"/>
    <s v="Text"/>
    <s v="Wrapped is here! Relive your top tracks "/>
    <n v="2601"/>
    <n v="336"/>
    <n v="260"/>
    <n v="32368"/>
    <n v="49028"/>
    <n v="120"/>
    <x v="1"/>
    <s v="ChillVibes"/>
    <n v="9.8770390509144837E-2"/>
    <n v="3197"/>
  </r>
  <r>
    <s v="SP090"/>
    <s v="Twitter"/>
    <d v="2024-07-22T00:00:00"/>
    <s v="Story"/>
    <s v="Wrapped is here! Relive your top tracks "/>
    <n v="3336"/>
    <n v="229"/>
    <n v="337"/>
    <n v="22117"/>
    <n v="26205"/>
    <n v="160"/>
    <x v="3"/>
    <s v="ChillVibes"/>
    <n v="0.17642537414658407"/>
    <n v="3902"/>
  </r>
  <r>
    <s v="SP090"/>
    <s v="Twitter"/>
    <d v="2024-07-22T00:00:00"/>
    <s v="Story"/>
    <s v="Wrapped is here! Relive your top tracks "/>
    <n v="3336"/>
    <n v="229"/>
    <n v="337"/>
    <n v="22117"/>
    <n v="26205"/>
    <n v="160"/>
    <x v="1"/>
    <s v="ChillVibes"/>
    <n v="0.17642537414658407"/>
    <n v="3902"/>
  </r>
  <r>
    <s v="SP091"/>
    <s v="Twitter"/>
    <d v="2025-04-27T00:00:00"/>
    <s v="Text"/>
    <s v="Explore the latest podcasts now."/>
    <n v="1165"/>
    <n v="294"/>
    <n v="163"/>
    <n v="20659"/>
    <n v="45926"/>
    <n v="111"/>
    <x v="0"/>
    <s v="IndieWave"/>
    <n v="7.8512996756861422E-2"/>
    <n v="1622"/>
  </r>
  <r>
    <s v="SP092"/>
    <s v="YouTube"/>
    <d v="2024-03-25T00:00:00"/>
    <s v="Reel"/>
    <s v="Explore the latest podcasts now."/>
    <n v="1948"/>
    <n v="155"/>
    <n v="315"/>
    <n v="30321"/>
    <n v="57121"/>
    <n v="82"/>
    <x v="2"/>
    <s v="SummerBeats"/>
    <n v="7.974671020085089E-2"/>
    <n v="2418"/>
  </r>
  <r>
    <s v="SP092"/>
    <s v="YouTube"/>
    <d v="2024-03-25T00:00:00"/>
    <s v="Reel"/>
    <s v="Explore the latest podcasts now."/>
    <n v="1948"/>
    <n v="155"/>
    <n v="315"/>
    <n v="30321"/>
    <n v="57121"/>
    <n v="82"/>
    <x v="0"/>
    <s v="SummerBeats"/>
    <n v="7.974671020085089E-2"/>
    <n v="2418"/>
  </r>
  <r>
    <s v="SP093"/>
    <s v="Instagram"/>
    <d v="2024-02-29T00:00:00"/>
    <s v="Text"/>
    <s v="From pop to podcasts, it's all here."/>
    <n v="1100"/>
    <n v="229"/>
    <n v="312"/>
    <n v="25641"/>
    <n v="34601"/>
    <n v="169"/>
    <x v="2"/>
    <s v="IndieWave"/>
    <n v="6.3999063999063993E-2"/>
    <n v="1641"/>
  </r>
  <r>
    <s v="SP094"/>
    <s v="Twitter"/>
    <d v="2024-11-13T00:00:00"/>
    <s v="Story"/>
    <s v="Top trending tracks updated daily!"/>
    <n v="4628"/>
    <n v="257"/>
    <n v="397"/>
    <n v="36686"/>
    <n v="54683"/>
    <n v="98"/>
    <x v="0"/>
    <s v="ChillVibes"/>
    <n v="0.1439786294499264"/>
    <n v="5282"/>
  </r>
  <r>
    <s v="SP094"/>
    <s v="Twitter"/>
    <d v="2024-11-13T00:00:00"/>
    <s v="Story"/>
    <s v="Top trending tracks updated daily!"/>
    <n v="4628"/>
    <n v="257"/>
    <n v="397"/>
    <n v="36686"/>
    <n v="54683"/>
    <n v="98"/>
    <x v="1"/>
    <s v="ChillVibes"/>
    <n v="0.1439786294499264"/>
    <n v="5282"/>
  </r>
  <r>
    <s v="SP095"/>
    <s v="Instagram"/>
    <d v="2024-03-22T00:00:00"/>
    <s v="Story"/>
    <s v="Discover fresh beats on Spotify!"/>
    <n v="2319"/>
    <n v="484"/>
    <n v="193"/>
    <n v="21202"/>
    <n v="18091"/>
    <n v="241"/>
    <x v="1"/>
    <s v="Wrapped2024"/>
    <n v="0.14130742382794076"/>
    <n v="2996"/>
  </r>
  <r>
    <s v="SP096"/>
    <s v="Twitter"/>
    <d v="2024-03-16T00:00:00"/>
    <s v="Story"/>
    <s v="Wrapped is here! Relive your top tracks "/>
    <n v="2895"/>
    <n v="292"/>
    <n v="90"/>
    <n v="24223"/>
    <n v="54626"/>
    <n v="114"/>
    <x v="0"/>
    <s v="ChillVibes"/>
    <n v="0.13528464682326713"/>
    <n v="3277"/>
  </r>
  <r>
    <s v="SP096"/>
    <s v="Twitter"/>
    <d v="2024-03-16T00:00:00"/>
    <s v="Story"/>
    <s v="Wrapped is here! Relive your top tracks "/>
    <n v="2895"/>
    <n v="292"/>
    <n v="90"/>
    <n v="24223"/>
    <n v="54626"/>
    <n v="114"/>
    <x v="1"/>
    <s v="ChillVibes"/>
    <n v="0.13528464682326713"/>
    <n v="3277"/>
  </r>
  <r>
    <s v="SP097"/>
    <s v="Instagram"/>
    <d v="2024-01-26T00:00:00"/>
    <s v="Text"/>
    <s v="What's your vibe today? #SpotifyHits"/>
    <n v="3878"/>
    <n v="431"/>
    <n v="97"/>
    <n v="41763"/>
    <n v="29729"/>
    <n v="191"/>
    <x v="2"/>
    <s v="IndieWave"/>
    <n v="0.10550008380623997"/>
    <n v="4406"/>
  </r>
  <r>
    <s v="SP098"/>
    <s v="Twitter"/>
    <d v="2024-03-15T00:00:00"/>
    <s v="Story"/>
    <s v="Get into the groove with our new drop!"/>
    <n v="4969"/>
    <n v="433"/>
    <n v="237"/>
    <n v="59552"/>
    <n v="23885"/>
    <n v="157"/>
    <x v="2"/>
    <s v="ChillVibes"/>
    <n v="9.4690354648038683E-2"/>
    <n v="5639"/>
  </r>
  <r>
    <s v="SP098"/>
    <s v="Twitter"/>
    <d v="2024-03-15T00:00:00"/>
    <s v="Story"/>
    <s v="Get into the groove with our new drop!"/>
    <n v="4969"/>
    <n v="433"/>
    <n v="237"/>
    <n v="59552"/>
    <n v="23885"/>
    <n v="157"/>
    <x v="3"/>
    <s v="ChillVibes"/>
    <n v="9.4690354648038683E-2"/>
    <n v="5639"/>
  </r>
  <r>
    <s v="SP099"/>
    <s v="Twitter"/>
    <d v="2024-10-15T00:00:00"/>
    <s v="Text"/>
    <s v="Wrapped is here! Relive your top tracks "/>
    <n v="1984"/>
    <n v="481"/>
    <n v="356"/>
    <n v="40681"/>
    <n v="63111"/>
    <n v="258"/>
    <x v="1"/>
    <s v="ChillVibes"/>
    <n v="6.934441139598338E-2"/>
    <n v="2821"/>
  </r>
  <r>
    <s v="SP100"/>
    <s v="Instagram"/>
    <d v="2024-07-21T00:00:00"/>
    <s v="Text"/>
    <s v="Discover fresh beats on Spotify!"/>
    <n v="3004"/>
    <n v="415"/>
    <n v="218"/>
    <n v="36090"/>
    <n v="37073"/>
    <n v="181"/>
    <x v="2"/>
    <s v="IndieWave"/>
    <n v="0.10077583818232197"/>
    <n v="3637"/>
  </r>
  <r>
    <s v="SP101"/>
    <s v="Twitter"/>
    <d v="2024-10-12T00:00:00"/>
    <s v="Text"/>
    <s v="Get into the groove with our new drop!"/>
    <n v="3169"/>
    <n v="386"/>
    <n v="175"/>
    <n v="45012"/>
    <n v="38508"/>
    <n v="218"/>
    <x v="1"/>
    <s v="ChillVibes"/>
    <n v="8.2866791077934779E-2"/>
    <n v="3730"/>
  </r>
  <r>
    <s v="SP102"/>
    <s v="Twitter"/>
    <d v="2024-10-26T00:00:00"/>
    <s v="Text"/>
    <s v="Discover fresh beats on Spotify!"/>
    <n v="3036"/>
    <n v="293"/>
    <n v="115"/>
    <n v="23776"/>
    <n v="46386"/>
    <n v="282"/>
    <x v="1"/>
    <s v="ChillVibes"/>
    <n v="0.14485195154777927"/>
    <n v="3444"/>
  </r>
  <r>
    <s v="SP103"/>
    <s v="Instagram"/>
    <d v="2024-02-14T00:00:00"/>
    <s v="Text"/>
    <s v="Music that moves you, only on Spotify."/>
    <n v="1830"/>
    <n v="112"/>
    <n v="181"/>
    <n v="31870"/>
    <n v="55742"/>
    <n v="263"/>
    <x v="0"/>
    <s v="ChillVibes"/>
    <n v="6.6614370881706936E-2"/>
    <n v="2123"/>
  </r>
  <r>
    <s v="SP103"/>
    <s v="Instagram"/>
    <d v="2024-02-14T00:00:00"/>
    <s v="Text"/>
    <s v="Music that moves you, only on Spotify."/>
    <n v="1830"/>
    <n v="112"/>
    <n v="181"/>
    <n v="31870"/>
    <n v="55742"/>
    <n v="263"/>
    <x v="1"/>
    <s v="ChillVibes"/>
    <n v="6.6614370881706936E-2"/>
    <n v="2123"/>
  </r>
  <r>
    <s v="SP104"/>
    <s v="Twitter"/>
    <d v="2024-05-01T00:00:00"/>
    <s v="Story"/>
    <s v="What's your vibe today? #SpotifyHits"/>
    <n v="2587"/>
    <n v="447"/>
    <n v="183"/>
    <n v="36266"/>
    <n v="32877"/>
    <n v="132"/>
    <x v="2"/>
    <s v="ChillVibes"/>
    <n v="8.8705674736667947E-2"/>
    <n v="3217"/>
  </r>
  <r>
    <s v="SP104"/>
    <s v="Twitter"/>
    <d v="2024-05-01T00:00:00"/>
    <s v="Story"/>
    <s v="What's your vibe today? #SpotifyHits"/>
    <n v="2587"/>
    <n v="447"/>
    <n v="183"/>
    <n v="36266"/>
    <n v="32877"/>
    <n v="132"/>
    <x v="3"/>
    <s v="ChillVibes"/>
    <n v="8.8705674736667947E-2"/>
    <n v="3217"/>
  </r>
  <r>
    <s v="SP105"/>
    <s v="Twitter"/>
    <d v="2024-09-18T00:00:00"/>
    <s v="Text"/>
    <s v="Discover fresh beats on Spotify!"/>
    <n v="2878"/>
    <n v="265"/>
    <n v="91"/>
    <n v="52090"/>
    <n v="28924"/>
    <n v="133"/>
    <x v="1"/>
    <s v="ChillVibes"/>
    <n v="6.2084853138798232E-2"/>
    <n v="3234"/>
  </r>
  <r>
    <s v="SP106"/>
    <s v="Twitter"/>
    <d v="2025-01-20T00:00:00"/>
    <s v="Story"/>
    <s v="New music just dropped. Hit play!"/>
    <n v="4619"/>
    <n v="272"/>
    <n v="57"/>
    <n v="21334"/>
    <n v="46292"/>
    <n v="91"/>
    <x v="0"/>
    <s v="ChillVibes"/>
    <n v="0.23193025217961938"/>
    <n v="4948"/>
  </r>
  <r>
    <s v="SP106"/>
    <s v="Twitter"/>
    <d v="2025-01-20T00:00:00"/>
    <s v="Story"/>
    <s v="New music just dropped. Hit play!"/>
    <n v="4619"/>
    <n v="272"/>
    <n v="57"/>
    <n v="21334"/>
    <n v="46292"/>
    <n v="91"/>
    <x v="1"/>
    <s v="ChillVibes"/>
    <n v="0.23193025217961938"/>
    <n v="4948"/>
  </r>
  <r>
    <s v="SP107"/>
    <s v="Twitter"/>
    <d v="2025-01-13T00:00:00"/>
    <s v="Text"/>
    <s v="Music that moves you, only on Spotify."/>
    <n v="4090"/>
    <n v="209"/>
    <n v="278"/>
    <n v="52853"/>
    <n v="57084"/>
    <n v="102"/>
    <x v="0"/>
    <s v="IndieWave"/>
    <n v="8.6598679355949518E-2"/>
    <n v="4577"/>
  </r>
  <r>
    <s v="SP108"/>
    <s v="YouTube"/>
    <d v="2024-09-07T00:00:00"/>
    <s v="Reel"/>
    <s v="Music that moves you, only on Spotify."/>
    <n v="3882"/>
    <n v="342"/>
    <n v="374"/>
    <n v="41991"/>
    <n v="48554"/>
    <n v="118"/>
    <x v="2"/>
    <s v="SummerBeats"/>
    <n v="0.10949965468790931"/>
    <n v="4598"/>
  </r>
  <r>
    <s v="SP108"/>
    <s v="YouTube"/>
    <d v="2024-09-07T00:00:00"/>
    <s v="Reel"/>
    <s v="Music that moves you, only on Spotify."/>
    <n v="3882"/>
    <n v="342"/>
    <n v="374"/>
    <n v="41991"/>
    <n v="48554"/>
    <n v="118"/>
    <x v="0"/>
    <s v="SummerBeats"/>
    <n v="0.10949965468790931"/>
    <n v="4598"/>
  </r>
  <r>
    <s v="SP109"/>
    <s v="Instagram"/>
    <d v="2024-11-21T00:00:00"/>
    <s v="Text"/>
    <s v="Music that moves you, only on Spotify."/>
    <n v="4581"/>
    <n v="181"/>
    <n v="112"/>
    <n v="35221"/>
    <n v="28797"/>
    <n v="164"/>
    <x v="0"/>
    <s v="ChillVibes"/>
    <n v="0.13838335084182732"/>
    <n v="4874"/>
  </r>
  <r>
    <s v="SP109"/>
    <s v="Instagram"/>
    <d v="2024-11-21T00:00:00"/>
    <s v="Text"/>
    <s v="Music that moves you, only on Spotify."/>
    <n v="4581"/>
    <n v="181"/>
    <n v="112"/>
    <n v="35221"/>
    <n v="28797"/>
    <n v="164"/>
    <x v="1"/>
    <s v="ChillVibes"/>
    <n v="0.13838335084182732"/>
    <n v="4874"/>
  </r>
  <r>
    <s v="SP110"/>
    <s v="Instagram"/>
    <d v="2024-06-26T00:00:00"/>
    <s v="Text"/>
    <s v="New music just dropped. Hit play!"/>
    <n v="3253"/>
    <n v="483"/>
    <n v="336"/>
    <n v="25397"/>
    <n v="51485"/>
    <n v="131"/>
    <x v="2"/>
    <s v="IndieWave"/>
    <n v="0.16033389770445328"/>
    <n v="4072"/>
  </r>
  <r>
    <s v="SP111"/>
    <s v="YouTube"/>
    <d v="2024-07-20T00:00:00"/>
    <s v="Reel"/>
    <s v="Music that moves you, only on Spotify."/>
    <n v="4955"/>
    <n v="299"/>
    <n v="345"/>
    <n v="33644"/>
    <n v="43547"/>
    <n v="194"/>
    <x v="2"/>
    <s v="SummerBeats"/>
    <n v="0.16641897515158721"/>
    <n v="5599"/>
  </r>
  <r>
    <s v="SP111"/>
    <s v="YouTube"/>
    <d v="2024-07-20T00:00:00"/>
    <s v="Reel"/>
    <s v="Music that moves you, only on Spotify."/>
    <n v="4955"/>
    <n v="299"/>
    <n v="345"/>
    <n v="33644"/>
    <n v="43547"/>
    <n v="194"/>
    <x v="0"/>
    <s v="SummerBeats"/>
    <n v="0.16641897515158721"/>
    <n v="5599"/>
  </r>
  <r>
    <s v="SP112"/>
    <s v="Instagram"/>
    <d v="2025-02-16T00:00:00"/>
    <s v="Text"/>
    <s v="Your weekend playlist is waiting."/>
    <n v="1333"/>
    <n v="286"/>
    <n v="298"/>
    <n v="36174"/>
    <n v="34517"/>
    <n v="170"/>
    <x v="0"/>
    <s v="ChillVibes"/>
    <n v="5.2993862995521647E-2"/>
    <n v="1917"/>
  </r>
  <r>
    <s v="SP112"/>
    <s v="Instagram"/>
    <d v="2025-02-16T00:00:00"/>
    <s v="Text"/>
    <s v="Your weekend playlist is waiting."/>
    <n v="1333"/>
    <n v="286"/>
    <n v="298"/>
    <n v="36174"/>
    <n v="34517"/>
    <n v="170"/>
    <x v="1"/>
    <s v="ChillVibes"/>
    <n v="5.2993862995521647E-2"/>
    <n v="1917"/>
  </r>
  <r>
    <s v="SP113"/>
    <s v="Instagram"/>
    <d v="2024-09-09T00:00:00"/>
    <s v="Text"/>
    <s v="New music just dropped. Hit play!"/>
    <n v="1616"/>
    <n v="360"/>
    <n v="180"/>
    <n v="54342"/>
    <n v="18796"/>
    <n v="282"/>
    <x v="0"/>
    <s v="ChillVibes"/>
    <n v="3.9674653122814763E-2"/>
    <n v="2156"/>
  </r>
  <r>
    <s v="SP113"/>
    <s v="Instagram"/>
    <d v="2024-09-09T00:00:00"/>
    <s v="Text"/>
    <s v="New music just dropped. Hit play!"/>
    <n v="1616"/>
    <n v="360"/>
    <n v="180"/>
    <n v="54342"/>
    <n v="18796"/>
    <n v="282"/>
    <x v="1"/>
    <s v="ChillVibes"/>
    <n v="3.9674653122814763E-2"/>
    <n v="2156"/>
  </r>
  <r>
    <s v="SP114"/>
    <s v="Twitter"/>
    <d v="2024-07-16T00:00:00"/>
    <s v="Text"/>
    <s v="Top trending tracks updated daily!"/>
    <n v="1803"/>
    <n v="273"/>
    <n v="287"/>
    <n v="46176"/>
    <n v="25488"/>
    <n v="141"/>
    <x v="1"/>
    <s v="ChillVibes"/>
    <n v="5.1173769923769923E-2"/>
    <n v="2363"/>
  </r>
  <r>
    <s v="SP115"/>
    <s v="Instagram"/>
    <d v="2025-04-15T00:00:00"/>
    <s v="Text"/>
    <s v="Explore the latest podcasts now."/>
    <n v="4177"/>
    <n v="489"/>
    <n v="331"/>
    <n v="57451"/>
    <n v="73793"/>
    <n v="251"/>
    <x v="2"/>
    <s v="IndieWave"/>
    <n v="8.6978468608031198E-2"/>
    <n v="4997"/>
  </r>
  <r>
    <s v="SP116"/>
    <s v="Instagram"/>
    <d v="2025-05-04T00:00:00"/>
    <s v="Story"/>
    <s v="New music just dropped. Hit play!"/>
    <n v="1311"/>
    <n v="181"/>
    <n v="361"/>
    <n v="37148"/>
    <n v="44875"/>
    <n v="245"/>
    <x v="1"/>
    <s v="Wrapped2024"/>
    <n v="4.9881554861634543E-2"/>
    <n v="1853"/>
  </r>
  <r>
    <s v="SP117"/>
    <s v="Instagram"/>
    <d v="2024-02-18T00:00:00"/>
    <s v="Story"/>
    <s v="From pop to podcasts, it's all here."/>
    <n v="1516"/>
    <n v="215"/>
    <n v="332"/>
    <n v="58981"/>
    <n v="36118"/>
    <n v="211"/>
    <x v="1"/>
    <s v="Wrapped2024"/>
    <n v="3.4977365592309385E-2"/>
    <n v="2063"/>
  </r>
  <r>
    <s v="SP118"/>
    <s v="Twitter"/>
    <d v="2024-05-16T00:00:00"/>
    <s v="Story"/>
    <s v="Music that moves you, only on Spotify."/>
    <n v="2023"/>
    <n v="124"/>
    <n v="99"/>
    <n v="54524"/>
    <n v="34790"/>
    <n v="195"/>
    <x v="2"/>
    <s v="ChillVibes"/>
    <n v="4.1192869195216787E-2"/>
    <n v="2246"/>
  </r>
  <r>
    <s v="SP118"/>
    <s v="Twitter"/>
    <d v="2024-05-16T00:00:00"/>
    <s v="Story"/>
    <s v="Music that moves you, only on Spotify."/>
    <n v="2023"/>
    <n v="124"/>
    <n v="99"/>
    <n v="54524"/>
    <n v="34790"/>
    <n v="195"/>
    <x v="3"/>
    <s v="ChillVibes"/>
    <n v="4.1192869195216787E-2"/>
    <n v="2246"/>
  </r>
  <r>
    <s v="SP119"/>
    <s v="Twitter"/>
    <d v="2025-05-29T00:00:00"/>
    <s v="Story"/>
    <s v="Music that moves you, only on Spotify."/>
    <n v="2134"/>
    <n v="322"/>
    <n v="114"/>
    <n v="44338"/>
    <n v="52165"/>
    <n v="176"/>
    <x v="3"/>
    <s v="ChillVibes"/>
    <n v="5.7963823356939871E-2"/>
    <n v="2570"/>
  </r>
  <r>
    <s v="SP119"/>
    <s v="Twitter"/>
    <d v="2025-05-29T00:00:00"/>
    <s v="Story"/>
    <s v="Music that moves you, only on Spotify."/>
    <n v="2134"/>
    <n v="322"/>
    <n v="114"/>
    <n v="44338"/>
    <n v="52165"/>
    <n v="176"/>
    <x v="1"/>
    <s v="ChillVibes"/>
    <n v="5.7963823356939871E-2"/>
    <n v="2570"/>
  </r>
  <r>
    <s v="SP120"/>
    <s v="Instagram"/>
    <d v="2025-01-17T00:00:00"/>
    <s v="Text"/>
    <s v="Top trending tracks updated daily!"/>
    <n v="2266"/>
    <n v="126"/>
    <n v="140"/>
    <n v="53759"/>
    <n v="46834"/>
    <n v="277"/>
    <x v="2"/>
    <s v="IndieWave"/>
    <n v="4.7099090384865788E-2"/>
    <n v="2532"/>
  </r>
  <r>
    <s v="SP121"/>
    <s v="Instagram"/>
    <d v="2025-04-30T00:00:00"/>
    <s v="Story"/>
    <s v="New music just dropped. Hit play!"/>
    <n v="3916"/>
    <n v="459"/>
    <n v="229"/>
    <n v="48989"/>
    <n v="39768"/>
    <n v="200"/>
    <x v="1"/>
    <s v="Wrapped2024"/>
    <n v="9.3980281287635997E-2"/>
    <n v="4604"/>
  </r>
  <r>
    <s v="SP122"/>
    <s v="Twitter"/>
    <d v="2024-02-24T00:00:00"/>
    <s v="Story"/>
    <s v="Music that moves you, only on Spotify."/>
    <n v="1022"/>
    <n v="463"/>
    <n v="360"/>
    <n v="51468"/>
    <n v="24279"/>
    <n v="230"/>
    <x v="2"/>
    <s v="ChillVibes"/>
    <n v="3.5847516903707161E-2"/>
    <n v="1845"/>
  </r>
  <r>
    <s v="SP122"/>
    <s v="Twitter"/>
    <d v="2024-02-24T00:00:00"/>
    <s v="Story"/>
    <s v="Music that moves you, only on Spotify."/>
    <n v="1022"/>
    <n v="463"/>
    <n v="360"/>
    <n v="51468"/>
    <n v="24279"/>
    <n v="230"/>
    <x v="3"/>
    <s v="ChillVibes"/>
    <n v="3.5847516903707161E-2"/>
    <n v="1845"/>
  </r>
  <r>
    <s v="SP123"/>
    <s v="YouTube"/>
    <d v="2024-05-12T00:00:00"/>
    <s v="Text"/>
    <s v="From pop to podcasts, it's all here."/>
    <n v="2911"/>
    <n v="467"/>
    <n v="94"/>
    <n v="59083"/>
    <n v="49762"/>
    <n v="236"/>
    <x v="2"/>
    <s v="IndieWave"/>
    <n v="5.8764788517847777E-2"/>
    <n v="3472"/>
  </r>
  <r>
    <s v="SP123"/>
    <s v="YouTube"/>
    <d v="2024-05-12T00:00:00"/>
    <s v="Text"/>
    <s v="From pop to podcasts, it's all here."/>
    <n v="2911"/>
    <n v="467"/>
    <n v="94"/>
    <n v="59083"/>
    <n v="49762"/>
    <n v="236"/>
    <x v="4"/>
    <s v="IndieWave"/>
    <n v="5.8764788517847777E-2"/>
    <n v="3472"/>
  </r>
  <r>
    <s v="SP124"/>
    <s v="Twitter"/>
    <d v="2024-05-09T00:00:00"/>
    <s v="Story"/>
    <s v="New music just dropped. Hit play!"/>
    <n v="3277"/>
    <n v="423"/>
    <n v="259"/>
    <n v="46328"/>
    <n v="44293"/>
    <n v="299"/>
    <x v="0"/>
    <s v="ChillVibes"/>
    <n v="8.5455879813503707E-2"/>
    <n v="3959"/>
  </r>
  <r>
    <s v="SP124"/>
    <s v="Twitter"/>
    <d v="2024-05-09T00:00:00"/>
    <s v="Story"/>
    <s v="New music just dropped. Hit play!"/>
    <n v="3277"/>
    <n v="423"/>
    <n v="259"/>
    <n v="46328"/>
    <n v="44293"/>
    <n v="299"/>
    <x v="1"/>
    <s v="ChillVibes"/>
    <n v="8.5455879813503707E-2"/>
    <n v="3959"/>
  </r>
  <r>
    <s v="SP125"/>
    <s v="Twitter"/>
    <d v="2024-11-06T00:00:00"/>
    <s v="Text"/>
    <s v="From pop to podcasts, it's all here."/>
    <n v="2956"/>
    <n v="381"/>
    <n v="345"/>
    <n v="33347"/>
    <n v="22558"/>
    <n v="173"/>
    <x v="1"/>
    <s v="ChillVibes"/>
    <n v="0.11041472996071611"/>
    <n v="3682"/>
  </r>
  <r>
    <s v="SP126"/>
    <s v="Twitter"/>
    <d v="2024-01-04T00:00:00"/>
    <s v="Story"/>
    <s v="What's your vibe today? #SpotifyHits"/>
    <n v="3208"/>
    <n v="476"/>
    <n v="277"/>
    <n v="56072"/>
    <n v="21061"/>
    <n v="113"/>
    <x v="3"/>
    <s v="ChillVibes"/>
    <n v="7.064131830503638E-2"/>
    <n v="3961"/>
  </r>
  <r>
    <s v="SP126"/>
    <s v="Twitter"/>
    <d v="2024-01-04T00:00:00"/>
    <s v="Story"/>
    <s v="What's your vibe today? #SpotifyHits"/>
    <n v="3208"/>
    <n v="476"/>
    <n v="277"/>
    <n v="56072"/>
    <n v="21061"/>
    <n v="113"/>
    <x v="1"/>
    <s v="ChillVibes"/>
    <n v="7.064131830503638E-2"/>
    <n v="3961"/>
  </r>
  <r>
    <s v="SP127"/>
    <s v="Twitter"/>
    <d v="2024-01-28T00:00:00"/>
    <s v="Text"/>
    <s v="Music that moves you, only on Spotify."/>
    <n v="1456"/>
    <n v="265"/>
    <n v="137"/>
    <n v="53485"/>
    <n v="59729"/>
    <n v="145"/>
    <x v="0"/>
    <s v="IndieWave"/>
    <n v="3.4738711788351875E-2"/>
    <n v="1858"/>
  </r>
  <r>
    <s v="SP128"/>
    <s v="Instagram"/>
    <d v="2024-02-22T00:00:00"/>
    <s v="Text"/>
    <s v="New music just dropped. Hit play!"/>
    <n v="1902"/>
    <n v="394"/>
    <n v="279"/>
    <n v="24615"/>
    <n v="51330"/>
    <n v="176"/>
    <x v="0"/>
    <s v="ChillVibes"/>
    <n v="0.10461100954702417"/>
    <n v="2575"/>
  </r>
  <r>
    <s v="SP128"/>
    <s v="Instagram"/>
    <d v="2024-02-22T00:00:00"/>
    <s v="Text"/>
    <s v="New music just dropped. Hit play!"/>
    <n v="1902"/>
    <n v="394"/>
    <n v="279"/>
    <n v="24615"/>
    <n v="51330"/>
    <n v="176"/>
    <x v="1"/>
    <s v="ChillVibes"/>
    <n v="0.10461100954702417"/>
    <n v="2575"/>
  </r>
  <r>
    <s v="SP129"/>
    <s v="Twitter"/>
    <d v="2025-07-01T00:00:00"/>
    <s v="Story"/>
    <s v="Explore the latest podcasts now."/>
    <n v="3219"/>
    <n v="424"/>
    <n v="267"/>
    <n v="48879"/>
    <n v="37691"/>
    <n v="224"/>
    <x v="2"/>
    <s v="ChillVibes"/>
    <n v="7.9993453221219743E-2"/>
    <n v="3910"/>
  </r>
  <r>
    <s v="SP129"/>
    <s v="Twitter"/>
    <d v="2025-07-01T00:00:00"/>
    <s v="Story"/>
    <s v="Explore the latest podcasts now."/>
    <n v="3219"/>
    <n v="424"/>
    <n v="267"/>
    <n v="48879"/>
    <n v="37691"/>
    <n v="224"/>
    <x v="3"/>
    <s v="ChillVibes"/>
    <n v="7.9993453221219743E-2"/>
    <n v="3910"/>
  </r>
  <r>
    <s v="SP130"/>
    <s v="YouTube"/>
    <d v="2024-01-10T00:00:00"/>
    <s v="Text"/>
    <s v="Explore the latest podcasts now."/>
    <n v="1261"/>
    <n v="190"/>
    <n v="233"/>
    <n v="59888"/>
    <n v="51449"/>
    <n v="205"/>
    <x v="2"/>
    <s v="IndieWave"/>
    <n v="2.811915575741384E-2"/>
    <n v="1684"/>
  </r>
  <r>
    <s v="SP130"/>
    <s v="YouTube"/>
    <d v="2024-01-10T00:00:00"/>
    <s v="Text"/>
    <s v="Explore the latest podcasts now."/>
    <n v="1261"/>
    <n v="190"/>
    <n v="233"/>
    <n v="59888"/>
    <n v="51449"/>
    <n v="205"/>
    <x v="4"/>
    <s v="IndieWave"/>
    <n v="2.811915575741384E-2"/>
    <n v="1684"/>
  </r>
  <r>
    <s v="SP131"/>
    <s v="Twitter"/>
    <d v="2025-03-20T00:00:00"/>
    <s v="Text"/>
    <s v="Your weekend playlist is waiting."/>
    <n v="1564"/>
    <n v="362"/>
    <n v="371"/>
    <n v="42075"/>
    <n v="66659"/>
    <n v="205"/>
    <x v="0"/>
    <s v="IndieWave"/>
    <n v="5.4592988710635768E-2"/>
    <n v="2297"/>
  </r>
  <r>
    <s v="SP132"/>
    <s v="Twitter"/>
    <d v="2024-09-28T00:00:00"/>
    <s v="Text"/>
    <s v="What's your vibe today? #SpotifyHits"/>
    <n v="4006"/>
    <n v="420"/>
    <n v="194"/>
    <n v="49964"/>
    <n v="20685"/>
    <n v="148"/>
    <x v="1"/>
    <s v="ChillVibes"/>
    <n v="9.2466575934672959E-2"/>
    <n v="4620"/>
  </r>
  <r>
    <s v="SP133"/>
    <s v="YouTube"/>
    <d v="2024-01-27T00:00:00"/>
    <s v="Text"/>
    <s v="Your weekend playlist is waiting."/>
    <n v="1976"/>
    <n v="262"/>
    <n v="218"/>
    <n v="51696"/>
    <n v="44846"/>
    <n v="139"/>
    <x v="2"/>
    <s v="IndieWave"/>
    <n v="4.7508511296812134E-2"/>
    <n v="2456"/>
  </r>
  <r>
    <s v="SP133"/>
    <s v="YouTube"/>
    <d v="2024-01-27T00:00:00"/>
    <s v="Text"/>
    <s v="Your weekend playlist is waiting."/>
    <n v="1976"/>
    <n v="262"/>
    <n v="218"/>
    <n v="51696"/>
    <n v="44846"/>
    <n v="139"/>
    <x v="4"/>
    <s v="IndieWave"/>
    <n v="4.7508511296812134E-2"/>
    <n v="2456"/>
  </r>
  <r>
    <s v="SP134"/>
    <s v="Twitter"/>
    <d v="2025-05-15T00:00:00"/>
    <s v="Text"/>
    <s v="New music just dropped. Hit play!"/>
    <n v="1583"/>
    <n v="433"/>
    <n v="249"/>
    <n v="30256"/>
    <n v="47066"/>
    <n v="196"/>
    <x v="1"/>
    <s v="ChillVibes"/>
    <n v="7.4861184558434685E-2"/>
    <n v="2265"/>
  </r>
  <r>
    <s v="SP135"/>
    <s v="Twitter"/>
    <d v="2024-10-04T00:00:00"/>
    <s v="Story"/>
    <s v="Explore the latest podcasts now."/>
    <n v="2870"/>
    <n v="380"/>
    <n v="393"/>
    <n v="37621"/>
    <n v="71794"/>
    <n v="127"/>
    <x v="3"/>
    <s v="ChillVibes"/>
    <n v="9.6834214933149046E-2"/>
    <n v="3643"/>
  </r>
  <r>
    <s v="SP135"/>
    <s v="Twitter"/>
    <d v="2024-10-04T00:00:00"/>
    <s v="Story"/>
    <s v="Explore the latest podcasts now."/>
    <n v="2870"/>
    <n v="380"/>
    <n v="393"/>
    <n v="37621"/>
    <n v="71794"/>
    <n v="127"/>
    <x v="1"/>
    <s v="ChillVibes"/>
    <n v="9.6834214933149046E-2"/>
    <n v="3643"/>
  </r>
  <r>
    <s v="SP136"/>
    <s v="Twitter"/>
    <d v="2024-11-19T00:00:00"/>
    <s v="Text"/>
    <s v="Top trending tracks updated daily!"/>
    <n v="3728"/>
    <n v="271"/>
    <n v="275"/>
    <n v="22827"/>
    <n v="37034"/>
    <n v="199"/>
    <x v="1"/>
    <s v="ChillVibes"/>
    <n v="0.18723441538528934"/>
    <n v="4274"/>
  </r>
  <r>
    <s v="SP137"/>
    <s v="Twitter"/>
    <d v="2024-04-05T00:00:00"/>
    <s v="Story"/>
    <s v="New music just dropped. Hit play!"/>
    <n v="4965"/>
    <n v="175"/>
    <n v="307"/>
    <n v="32793"/>
    <n v="43412"/>
    <n v="296"/>
    <x v="0"/>
    <s v="ChillVibes"/>
    <n v="0.16610252187966945"/>
    <n v="5447"/>
  </r>
  <r>
    <s v="SP137"/>
    <s v="Twitter"/>
    <d v="2024-04-05T00:00:00"/>
    <s v="Story"/>
    <s v="New music just dropped. Hit play!"/>
    <n v="4965"/>
    <n v="175"/>
    <n v="307"/>
    <n v="32793"/>
    <n v="43412"/>
    <n v="296"/>
    <x v="1"/>
    <s v="ChillVibes"/>
    <n v="0.16610252187966945"/>
    <n v="5447"/>
  </r>
  <r>
    <s v="SP138"/>
    <s v="Twitter"/>
    <d v="2024-11-28T00:00:00"/>
    <s v="Story"/>
    <s v="New music just dropped. Hit play!"/>
    <n v="1131"/>
    <n v="100"/>
    <n v="116"/>
    <n v="48437"/>
    <n v="72704"/>
    <n v="236"/>
    <x v="2"/>
    <s v="ChillVibes"/>
    <n v="2.7809319322005904E-2"/>
    <n v="1347"/>
  </r>
  <r>
    <s v="SP138"/>
    <s v="Twitter"/>
    <d v="2024-11-28T00:00:00"/>
    <s v="Story"/>
    <s v="New music just dropped. Hit play!"/>
    <n v="1131"/>
    <n v="100"/>
    <n v="116"/>
    <n v="48437"/>
    <n v="72704"/>
    <n v="236"/>
    <x v="3"/>
    <s v="ChillVibes"/>
    <n v="2.7809319322005904E-2"/>
    <n v="1347"/>
  </r>
  <r>
    <s v="SP139"/>
    <s v="Twitter"/>
    <d v="2025-03-09T00:00:00"/>
    <s v="Text"/>
    <s v="Your weekend playlist is waiting."/>
    <n v="2754"/>
    <n v="215"/>
    <n v="264"/>
    <n v="27762"/>
    <n v="70203"/>
    <n v="289"/>
    <x v="1"/>
    <s v="ChillVibes"/>
    <n v="0.11645414595490239"/>
    <n v="3233"/>
  </r>
  <r>
    <s v="SP140"/>
    <s v="Twitter"/>
    <d v="2024-08-27T00:00:00"/>
    <s v="Story"/>
    <s v="New music just dropped. Hit play!"/>
    <n v="1856"/>
    <n v="357"/>
    <n v="348"/>
    <n v="29428"/>
    <n v="70206"/>
    <n v="236"/>
    <x v="3"/>
    <s v="ChillVibes"/>
    <n v="8.702596166915863E-2"/>
    <n v="2561"/>
  </r>
  <r>
    <s v="SP140"/>
    <s v="Twitter"/>
    <d v="2024-08-27T00:00:00"/>
    <s v="Story"/>
    <s v="New music just dropped. Hit play!"/>
    <n v="1856"/>
    <n v="357"/>
    <n v="348"/>
    <n v="29428"/>
    <n v="70206"/>
    <n v="236"/>
    <x v="1"/>
    <s v="ChillVibes"/>
    <n v="8.702596166915863E-2"/>
    <n v="2561"/>
  </r>
  <r>
    <s v="SP141"/>
    <s v="YouTube"/>
    <d v="2024-10-01T00:00:00"/>
    <s v="Reel"/>
    <s v="Explore the latest podcasts now."/>
    <n v="3543"/>
    <n v="334"/>
    <n v="218"/>
    <n v="58007"/>
    <n v="24792"/>
    <n v="273"/>
    <x v="2"/>
    <s v="SummerBeats"/>
    <n v="7.0594928198320889E-2"/>
    <n v="4095"/>
  </r>
  <r>
    <s v="SP141"/>
    <s v="YouTube"/>
    <d v="2024-10-01T00:00:00"/>
    <s v="Reel"/>
    <s v="Explore the latest podcasts now."/>
    <n v="3543"/>
    <n v="334"/>
    <n v="218"/>
    <n v="58007"/>
    <n v="24792"/>
    <n v="273"/>
    <x v="0"/>
    <s v="SummerBeats"/>
    <n v="7.0594928198320889E-2"/>
    <n v="4095"/>
  </r>
  <r>
    <s v="SP142"/>
    <s v="Instagram"/>
    <d v="2024-12-21T00:00:00"/>
    <s v="Story"/>
    <s v="New music just dropped. Hit play!"/>
    <n v="4563"/>
    <n v="398"/>
    <n v="163"/>
    <n v="43679"/>
    <n v="48760"/>
    <n v="92"/>
    <x v="1"/>
    <s v="Wrapped2024"/>
    <n v="0.11731037798484398"/>
    <n v="5124"/>
  </r>
  <r>
    <s v="SP143"/>
    <s v="Instagram"/>
    <d v="2024-06-17T00:00:00"/>
    <s v="Text"/>
    <s v="Discover fresh beats on Spotify!"/>
    <n v="4283"/>
    <n v="471"/>
    <n v="156"/>
    <n v="53004"/>
    <n v="25678"/>
    <n v="105"/>
    <x v="2"/>
    <s v="IndieWave"/>
    <n v="9.2634518149573616E-2"/>
    <n v="4910"/>
  </r>
  <r>
    <s v="SP144"/>
    <s v="Instagram"/>
    <d v="2025-02-14T00:00:00"/>
    <s v="Text"/>
    <s v="Discover fresh beats on Spotify!"/>
    <n v="2329"/>
    <n v="373"/>
    <n v="291"/>
    <n v="49577"/>
    <n v="28002"/>
    <n v="82"/>
    <x v="0"/>
    <s v="ChillVibes"/>
    <n v="6.0370736430199488E-2"/>
    <n v="2993"/>
  </r>
  <r>
    <s v="SP144"/>
    <s v="Instagram"/>
    <d v="2025-02-14T00:00:00"/>
    <s v="Text"/>
    <s v="Discover fresh beats on Spotify!"/>
    <n v="2329"/>
    <n v="373"/>
    <n v="291"/>
    <n v="49577"/>
    <n v="28002"/>
    <n v="82"/>
    <x v="1"/>
    <s v="ChillVibes"/>
    <n v="6.0370736430199488E-2"/>
    <n v="2993"/>
  </r>
  <r>
    <s v="SP145"/>
    <s v="Twitter"/>
    <d v="2025-05-28T00:00:00"/>
    <s v="Story"/>
    <s v="Top trending tracks updated daily!"/>
    <n v="4287"/>
    <n v="273"/>
    <n v="122"/>
    <n v="40792"/>
    <n v="23878"/>
    <n v="277"/>
    <x v="3"/>
    <s v="ChillVibes"/>
    <n v="0.11477740733477153"/>
    <n v="4682"/>
  </r>
  <r>
    <s v="SP145"/>
    <s v="Twitter"/>
    <d v="2025-05-28T00:00:00"/>
    <s v="Story"/>
    <s v="Top trending tracks updated daily!"/>
    <n v="4287"/>
    <n v="273"/>
    <n v="122"/>
    <n v="40792"/>
    <n v="23878"/>
    <n v="277"/>
    <x v="1"/>
    <s v="ChillVibes"/>
    <n v="0.11477740733477153"/>
    <n v="4682"/>
  </r>
  <r>
    <s v="SP146"/>
    <s v="Instagram"/>
    <d v="2025-05-22T00:00:00"/>
    <s v="Text"/>
    <s v="Discover fresh beats on Spotify!"/>
    <n v="2633"/>
    <n v="318"/>
    <n v="380"/>
    <n v="40869"/>
    <n v="64474"/>
    <n v="245"/>
    <x v="2"/>
    <s v="IndieWave"/>
    <n v="8.1504318676747664E-2"/>
    <n v="3331"/>
  </r>
  <r>
    <s v="SP147"/>
    <s v="Twitter"/>
    <d v="2024-01-21T00:00:00"/>
    <s v="Story"/>
    <s v="Discover fresh beats on Spotify!"/>
    <n v="2383"/>
    <n v="136"/>
    <n v="302"/>
    <n v="39187"/>
    <n v="22133"/>
    <n v="208"/>
    <x v="3"/>
    <s v="ChillVibes"/>
    <n v="7.1988159338556151E-2"/>
    <n v="2821"/>
  </r>
  <r>
    <s v="SP147"/>
    <s v="Twitter"/>
    <d v="2024-01-21T00:00:00"/>
    <s v="Story"/>
    <s v="Discover fresh beats on Spotify!"/>
    <n v="2383"/>
    <n v="136"/>
    <n v="302"/>
    <n v="39187"/>
    <n v="22133"/>
    <n v="208"/>
    <x v="1"/>
    <s v="ChillVibes"/>
    <n v="7.1988159338556151E-2"/>
    <n v="2821"/>
  </r>
  <r>
    <s v="SP148"/>
    <s v="Twitter"/>
    <d v="2025-02-08T00:00:00"/>
    <s v="Story"/>
    <s v="Your weekend playlist is waiting."/>
    <n v="4752"/>
    <n v="334"/>
    <n v="56"/>
    <n v="48017"/>
    <n v="55534"/>
    <n v="270"/>
    <x v="2"/>
    <s v="ChillVibes"/>
    <n v="0.10708707332819627"/>
    <n v="5142"/>
  </r>
  <r>
    <s v="SP148"/>
    <s v="Twitter"/>
    <d v="2025-02-08T00:00:00"/>
    <s v="Story"/>
    <s v="Your weekend playlist is waiting."/>
    <n v="4752"/>
    <n v="334"/>
    <n v="56"/>
    <n v="48017"/>
    <n v="55534"/>
    <n v="270"/>
    <x v="3"/>
    <s v="ChillVibes"/>
    <n v="0.10708707332819627"/>
    <n v="5142"/>
  </r>
  <r>
    <s v="SP149"/>
    <s v="Twitter"/>
    <d v="2025-04-13T00:00:00"/>
    <s v="Text"/>
    <s v="From pop to podcasts, it's all here."/>
    <n v="3890"/>
    <n v="408"/>
    <n v="338"/>
    <n v="56994"/>
    <n v="32621"/>
    <n v="286"/>
    <x v="0"/>
    <s v="IndieWave"/>
    <n v="8.1341895638137346E-2"/>
    <n v="4636"/>
  </r>
  <r>
    <s v="SP150"/>
    <s v="Twitter"/>
    <d v="2024-05-30T00:00:00"/>
    <s v="Story"/>
    <s v="Your weekend playlist is waiting."/>
    <n v="2311"/>
    <n v="207"/>
    <n v="363"/>
    <n v="30349"/>
    <n v="32925"/>
    <n v="88"/>
    <x v="3"/>
    <s v="ChillVibes"/>
    <n v="9.4928992718046723E-2"/>
    <n v="2881"/>
  </r>
  <r>
    <s v="SP150"/>
    <s v="Twitter"/>
    <d v="2024-05-30T00:00:00"/>
    <s v="Story"/>
    <s v="Your weekend playlist is waiting."/>
    <n v="2311"/>
    <n v="207"/>
    <n v="363"/>
    <n v="30349"/>
    <n v="32925"/>
    <n v="88"/>
    <x v="1"/>
    <s v="ChillVibes"/>
    <n v="9.4928992718046723E-2"/>
    <n v="2881"/>
  </r>
  <r>
    <s v="SP151"/>
    <s v="Instagram"/>
    <d v="2024-08-12T00:00:00"/>
    <s v="Story"/>
    <s v="Discover fresh beats on Spotify!"/>
    <n v="2962"/>
    <n v="400"/>
    <n v="280"/>
    <n v="52508"/>
    <n v="58329"/>
    <n v="219"/>
    <x v="1"/>
    <s v="Wrapped2024"/>
    <n v="6.9360859297630834E-2"/>
    <n v="3642"/>
  </r>
  <r>
    <s v="SP152"/>
    <s v="Instagram"/>
    <d v="2024-09-27T00:00:00"/>
    <s v="Text"/>
    <s v="Discover fresh beats on Spotify!"/>
    <n v="3118"/>
    <n v="116"/>
    <n v="195"/>
    <n v="37100"/>
    <n v="62629"/>
    <n v="272"/>
    <x v="2"/>
    <s v="IndieWave"/>
    <n v="9.2425876010781671E-2"/>
    <n v="3429"/>
  </r>
  <r>
    <s v="SP153"/>
    <s v="Twitter"/>
    <d v="2025-06-11T00:00:00"/>
    <s v="Story"/>
    <s v="Explore the latest podcasts now."/>
    <n v="3805"/>
    <n v="453"/>
    <n v="63"/>
    <n v="52395"/>
    <n v="72934"/>
    <n v="87"/>
    <x v="2"/>
    <s v="ChillVibes"/>
    <n v="8.2469701307376658E-2"/>
    <n v="4321"/>
  </r>
  <r>
    <s v="SP153"/>
    <s v="Twitter"/>
    <d v="2025-06-11T00:00:00"/>
    <s v="Story"/>
    <s v="Explore the latest podcasts now."/>
    <n v="3805"/>
    <n v="453"/>
    <n v="63"/>
    <n v="52395"/>
    <n v="72934"/>
    <n v="87"/>
    <x v="3"/>
    <s v="ChillVibes"/>
    <n v="8.2469701307376658E-2"/>
    <n v="4321"/>
  </r>
  <r>
    <s v="SP154"/>
    <s v="Instagram"/>
    <d v="2024-11-19T00:00:00"/>
    <s v="Text"/>
    <s v="What's your vibe today? #SpotifyHits"/>
    <n v="2525"/>
    <n v="272"/>
    <n v="294"/>
    <n v="51875"/>
    <n v="24732"/>
    <n v="92"/>
    <x v="2"/>
    <s v="IndieWave"/>
    <n v="5.9585542168674697E-2"/>
    <n v="3091"/>
  </r>
  <r>
    <s v="SP155"/>
    <s v="Instagram"/>
    <d v="2024-04-25T00:00:00"/>
    <s v="Text"/>
    <s v="Music that moves you, only on Spotify."/>
    <n v="3563"/>
    <n v="483"/>
    <n v="227"/>
    <n v="41085"/>
    <n v="26393"/>
    <n v="236"/>
    <x v="0"/>
    <s v="ChillVibes"/>
    <n v="0.10400389436534015"/>
    <n v="4273"/>
  </r>
  <r>
    <s v="SP155"/>
    <s v="Instagram"/>
    <d v="2024-04-25T00:00:00"/>
    <s v="Text"/>
    <s v="Music that moves you, only on Spotify."/>
    <n v="3563"/>
    <n v="483"/>
    <n v="227"/>
    <n v="41085"/>
    <n v="26393"/>
    <n v="236"/>
    <x v="1"/>
    <s v="ChillVibes"/>
    <n v="0.10400389436534015"/>
    <n v="4273"/>
  </r>
  <r>
    <s v="SP156"/>
    <s v="YouTube"/>
    <d v="2024-09-03T00:00:00"/>
    <s v="Reel"/>
    <s v="What's your vibe today? #SpotifyHits"/>
    <n v="1437"/>
    <n v="494"/>
    <n v="129"/>
    <n v="53048"/>
    <n v="44090"/>
    <n v="230"/>
    <x v="2"/>
    <s v="SummerBeats"/>
    <n v="3.8832755240536872E-2"/>
    <n v="2060"/>
  </r>
  <r>
    <s v="SP156"/>
    <s v="YouTube"/>
    <d v="2024-09-03T00:00:00"/>
    <s v="Reel"/>
    <s v="What's your vibe today? #SpotifyHits"/>
    <n v="1437"/>
    <n v="494"/>
    <n v="129"/>
    <n v="53048"/>
    <n v="44090"/>
    <n v="230"/>
    <x v="0"/>
    <s v="SummerBeats"/>
    <n v="3.8832755240536872E-2"/>
    <n v="2060"/>
  </r>
  <r>
    <s v="SP157"/>
    <s v="YouTube"/>
    <d v="2025-03-02T00:00:00"/>
    <s v="Text"/>
    <s v="From pop to podcasts, it's all here."/>
    <n v="4425"/>
    <n v="185"/>
    <n v="162"/>
    <n v="24610"/>
    <n v="21342"/>
    <n v="158"/>
    <x v="2"/>
    <s v="IndieWave"/>
    <n v="0.19390491670052823"/>
    <n v="4772"/>
  </r>
  <r>
    <s v="SP157"/>
    <s v="YouTube"/>
    <d v="2025-03-02T00:00:00"/>
    <s v="Text"/>
    <s v="From pop to podcasts, it's all here."/>
    <n v="4425"/>
    <n v="185"/>
    <n v="162"/>
    <n v="24610"/>
    <n v="21342"/>
    <n v="158"/>
    <x v="4"/>
    <s v="IndieWave"/>
    <n v="0.19390491670052823"/>
    <n v="4772"/>
  </r>
  <r>
    <s v="SP158"/>
    <s v="Twitter"/>
    <d v="2025-03-21T00:00:00"/>
    <s v="Story"/>
    <s v="New music just dropped. Hit play!"/>
    <n v="4609"/>
    <n v="427"/>
    <n v="395"/>
    <n v="33698"/>
    <n v="29259"/>
    <n v="216"/>
    <x v="2"/>
    <s v="ChillVibes"/>
    <n v="0.16116683482699271"/>
    <n v="5431"/>
  </r>
  <r>
    <s v="SP158"/>
    <s v="Twitter"/>
    <d v="2025-03-21T00:00:00"/>
    <s v="Story"/>
    <s v="New music just dropped. Hit play!"/>
    <n v="4609"/>
    <n v="427"/>
    <n v="395"/>
    <n v="33698"/>
    <n v="29259"/>
    <n v="216"/>
    <x v="3"/>
    <s v="ChillVibes"/>
    <n v="0.16116683482699271"/>
    <n v="5431"/>
  </r>
  <r>
    <s v="SP159"/>
    <s v="Instagram"/>
    <d v="2024-04-12T00:00:00"/>
    <s v="Story"/>
    <s v="Get into the groove with our new drop!"/>
    <n v="1558"/>
    <n v="352"/>
    <n v="202"/>
    <n v="25405"/>
    <n v="69941"/>
    <n v="219"/>
    <x v="1"/>
    <s v="Wrapped2024"/>
    <n v="8.3133241487896081E-2"/>
    <n v="2112"/>
  </r>
  <r>
    <s v="SP160"/>
    <s v="YouTube"/>
    <d v="2024-02-08T00:00:00"/>
    <s v="Reel"/>
    <s v="Top trending tracks updated daily!"/>
    <n v="1889"/>
    <n v="298"/>
    <n v="122"/>
    <n v="46225"/>
    <n v="74305"/>
    <n v="293"/>
    <x v="2"/>
    <s v="SummerBeats"/>
    <n v="4.9951325040562468E-2"/>
    <n v="2309"/>
  </r>
  <r>
    <s v="SP160"/>
    <s v="YouTube"/>
    <d v="2024-02-08T00:00:00"/>
    <s v="Reel"/>
    <s v="Top trending tracks updated daily!"/>
    <n v="1889"/>
    <n v="298"/>
    <n v="122"/>
    <n v="46225"/>
    <n v="74305"/>
    <n v="293"/>
    <x v="0"/>
    <s v="SummerBeats"/>
    <n v="4.9951325040562468E-2"/>
    <n v="2309"/>
  </r>
  <r>
    <s v="SP161"/>
    <s v="Instagram"/>
    <d v="2025-05-26T00:00:00"/>
    <s v="Text"/>
    <s v="Discover fresh beats on Spotify!"/>
    <n v="3086"/>
    <n v="148"/>
    <n v="310"/>
    <n v="22824"/>
    <n v="58103"/>
    <n v="275"/>
    <x v="2"/>
    <s v="IndieWave"/>
    <n v="0.1552751489660007"/>
    <n v="3544"/>
  </r>
  <r>
    <s v="SP162"/>
    <s v="Instagram"/>
    <d v="2024-11-14T00:00:00"/>
    <s v="Text"/>
    <s v="Music that moves you, only on Spotify."/>
    <n v="2422"/>
    <n v="318"/>
    <n v="118"/>
    <n v="25386"/>
    <n v="20873"/>
    <n v="100"/>
    <x v="0"/>
    <s v="ChillVibes"/>
    <n v="0.11258173796580792"/>
    <n v="2858"/>
  </r>
  <r>
    <s v="SP162"/>
    <s v="Instagram"/>
    <d v="2024-11-14T00:00:00"/>
    <s v="Text"/>
    <s v="Music that moves you, only on Spotify."/>
    <n v="2422"/>
    <n v="318"/>
    <n v="118"/>
    <n v="25386"/>
    <n v="20873"/>
    <n v="100"/>
    <x v="1"/>
    <s v="ChillVibes"/>
    <n v="0.11258173796580792"/>
    <n v="2858"/>
  </r>
  <r>
    <s v="SP163"/>
    <s v="YouTube"/>
    <d v="2024-08-09T00:00:00"/>
    <s v="Reel"/>
    <s v="From pop to podcasts, it's all here."/>
    <n v="3414"/>
    <n v="154"/>
    <n v="204"/>
    <n v="34146"/>
    <n v="44633"/>
    <n v="256"/>
    <x v="2"/>
    <s v="SummerBeats"/>
    <n v="0.11046681895390383"/>
    <n v="3772"/>
  </r>
  <r>
    <s v="SP163"/>
    <s v="YouTube"/>
    <d v="2024-08-09T00:00:00"/>
    <s v="Reel"/>
    <s v="From pop to podcasts, it's all here."/>
    <n v="3414"/>
    <n v="154"/>
    <n v="204"/>
    <n v="34146"/>
    <n v="44633"/>
    <n v="256"/>
    <x v="0"/>
    <s v="SummerBeats"/>
    <n v="0.11046681895390383"/>
    <n v="3772"/>
  </r>
  <r>
    <s v="SP164"/>
    <s v="Instagram"/>
    <d v="2025-06-27T00:00:00"/>
    <s v="Story"/>
    <s v="What's your vibe today? #SpotifyHits"/>
    <n v="1342"/>
    <n v="332"/>
    <n v="163"/>
    <n v="51712"/>
    <n v="57922"/>
    <n v="168"/>
    <x v="1"/>
    <s v="Wrapped2024"/>
    <n v="3.5523669554455448E-2"/>
    <n v="1837"/>
  </r>
  <r>
    <s v="SP165"/>
    <s v="Instagram"/>
    <d v="2024-05-08T00:00:00"/>
    <s v="Story"/>
    <s v="Music that moves you, only on Spotify."/>
    <n v="2414"/>
    <n v="220"/>
    <n v="280"/>
    <n v="27355"/>
    <n v="50562"/>
    <n v="258"/>
    <x v="1"/>
    <s v="Wrapped2024"/>
    <n v="0.10652531529884847"/>
    <n v="2914"/>
  </r>
  <r>
    <s v="SP166"/>
    <s v="Instagram"/>
    <d v="2024-04-05T00:00:00"/>
    <s v="Text"/>
    <s v="New music just dropped. Hit play!"/>
    <n v="4383"/>
    <n v="352"/>
    <n v="176"/>
    <n v="53239"/>
    <n v="34168"/>
    <n v="288"/>
    <x v="2"/>
    <s v="IndieWave"/>
    <n v="9.2244407295403744E-2"/>
    <n v="4911"/>
  </r>
  <r>
    <s v="SP167"/>
    <s v="YouTube"/>
    <d v="2025-01-27T00:00:00"/>
    <s v="Text"/>
    <s v="Wrapped is here! Relive your top tracks "/>
    <n v="4294"/>
    <n v="423"/>
    <n v="93"/>
    <n v="29828"/>
    <n v="73144"/>
    <n v="298"/>
    <x v="2"/>
    <s v="IndieWave"/>
    <n v="0.1612578785034196"/>
    <n v="4810"/>
  </r>
  <r>
    <s v="SP167"/>
    <s v="YouTube"/>
    <d v="2025-01-27T00:00:00"/>
    <s v="Text"/>
    <s v="Wrapped is here! Relive your top tracks "/>
    <n v="4294"/>
    <n v="423"/>
    <n v="93"/>
    <n v="29828"/>
    <n v="73144"/>
    <n v="298"/>
    <x v="4"/>
    <s v="IndieWave"/>
    <n v="0.1612578785034196"/>
    <n v="4810"/>
  </r>
  <r>
    <s v="SP168"/>
    <s v="Instagram"/>
    <d v="2024-04-03T00:00:00"/>
    <s v="Text"/>
    <s v="Top trending tracks updated daily!"/>
    <n v="2762"/>
    <n v="339"/>
    <n v="323"/>
    <n v="33757"/>
    <n v="68511"/>
    <n v="121"/>
    <x v="0"/>
    <s v="ChillVibes"/>
    <n v="0.10143081434961637"/>
    <n v="3424"/>
  </r>
  <r>
    <s v="SP168"/>
    <s v="Instagram"/>
    <d v="2024-04-03T00:00:00"/>
    <s v="Text"/>
    <s v="Top trending tracks updated daily!"/>
    <n v="2762"/>
    <n v="339"/>
    <n v="323"/>
    <n v="33757"/>
    <n v="68511"/>
    <n v="121"/>
    <x v="1"/>
    <s v="ChillVibes"/>
    <n v="0.10143081434961637"/>
    <n v="3424"/>
  </r>
  <r>
    <s v="SP169"/>
    <s v="YouTube"/>
    <d v="2025-01-03T00:00:00"/>
    <s v="Text"/>
    <s v="New music just dropped. Hit play!"/>
    <n v="3782"/>
    <n v="484"/>
    <n v="144"/>
    <n v="52172"/>
    <n v="59386"/>
    <n v="175"/>
    <x v="2"/>
    <s v="IndieWave"/>
    <n v="8.4528099363643333E-2"/>
    <n v="4410"/>
  </r>
  <r>
    <s v="SP169"/>
    <s v="YouTube"/>
    <d v="2025-01-03T00:00:00"/>
    <s v="Text"/>
    <s v="New music just dropped. Hit play!"/>
    <n v="3782"/>
    <n v="484"/>
    <n v="144"/>
    <n v="52172"/>
    <n v="59386"/>
    <n v="175"/>
    <x v="4"/>
    <s v="IndieWave"/>
    <n v="8.4528099363643333E-2"/>
    <n v="4410"/>
  </r>
  <r>
    <s v="SP170"/>
    <s v="Twitter"/>
    <d v="2024-11-23T00:00:00"/>
    <s v="Text"/>
    <s v="New music just dropped. Hit play!"/>
    <n v="4318"/>
    <n v="371"/>
    <n v="329"/>
    <n v="32347"/>
    <n v="68956"/>
    <n v="259"/>
    <x v="0"/>
    <s v="IndieWave"/>
    <n v="0.15513030574705536"/>
    <n v="5018"/>
  </r>
  <r>
    <s v="SP171"/>
    <s v="Instagram"/>
    <d v="2024-09-01T00:00:00"/>
    <s v="Story"/>
    <s v="Wrapped is here! Relive your top tracks "/>
    <n v="2335"/>
    <n v="150"/>
    <n v="75"/>
    <n v="26114"/>
    <n v="57549"/>
    <n v="135"/>
    <x v="1"/>
    <s v="Wrapped2024"/>
    <n v="9.8031707130274953E-2"/>
    <n v="2560"/>
  </r>
  <r>
    <s v="SP172"/>
    <s v="YouTube"/>
    <d v="2024-04-18T00:00:00"/>
    <s v="Text"/>
    <s v="Explore the latest podcasts now."/>
    <n v="4023"/>
    <n v="293"/>
    <n v="91"/>
    <n v="26795"/>
    <n v="28924"/>
    <n v="278"/>
    <x v="2"/>
    <s v="IndieWave"/>
    <n v="0.16447098339242397"/>
    <n v="4407"/>
  </r>
  <r>
    <s v="SP172"/>
    <s v="YouTube"/>
    <d v="2024-04-18T00:00:00"/>
    <s v="Text"/>
    <s v="Explore the latest podcasts now."/>
    <n v="4023"/>
    <n v="293"/>
    <n v="91"/>
    <n v="26795"/>
    <n v="28924"/>
    <n v="278"/>
    <x v="4"/>
    <s v="IndieWave"/>
    <n v="0.16447098339242397"/>
    <n v="4407"/>
  </r>
  <r>
    <s v="SP173"/>
    <s v="Instagram"/>
    <d v="2024-06-04T00:00:00"/>
    <s v="Text"/>
    <s v="Get into the groove with our new drop!"/>
    <n v="3948"/>
    <n v="151"/>
    <n v="249"/>
    <n v="43147"/>
    <n v="63136"/>
    <n v="230"/>
    <x v="2"/>
    <s v="IndieWave"/>
    <n v="0.10077178019329269"/>
    <n v="4348"/>
  </r>
  <r>
    <s v="SP174"/>
    <s v="YouTube"/>
    <d v="2025-04-02T00:00:00"/>
    <s v="Text"/>
    <s v="Wrapped is here! Relive your top tracks "/>
    <n v="4598"/>
    <n v="455"/>
    <n v="378"/>
    <n v="52952"/>
    <n v="58504"/>
    <n v="269"/>
    <x v="2"/>
    <s v="IndieWave"/>
    <n v="0.10256458679558846"/>
    <n v="5431"/>
  </r>
  <r>
    <s v="SP174"/>
    <s v="YouTube"/>
    <d v="2025-04-02T00:00:00"/>
    <s v="Text"/>
    <s v="Wrapped is here! Relive your top tracks "/>
    <n v="4598"/>
    <n v="455"/>
    <n v="378"/>
    <n v="52952"/>
    <n v="58504"/>
    <n v="269"/>
    <x v="4"/>
    <s v="IndieWave"/>
    <n v="0.10256458679558846"/>
    <n v="5431"/>
  </r>
  <r>
    <s v="SP175"/>
    <s v="Twitter"/>
    <d v="2025-04-01T00:00:00"/>
    <s v="Story"/>
    <s v="Music that moves you, only on Spotify."/>
    <n v="2665"/>
    <n v="143"/>
    <n v="315"/>
    <n v="54808"/>
    <n v="29818"/>
    <n v="98"/>
    <x v="2"/>
    <s v="ChillVibes"/>
    <n v="5.6980732739746021E-2"/>
    <n v="3123"/>
  </r>
  <r>
    <s v="SP175"/>
    <s v="Twitter"/>
    <d v="2025-04-01T00:00:00"/>
    <s v="Story"/>
    <s v="Music that moves you, only on Spotify."/>
    <n v="2665"/>
    <n v="143"/>
    <n v="315"/>
    <n v="54808"/>
    <n v="29818"/>
    <n v="98"/>
    <x v="3"/>
    <s v="ChillVibes"/>
    <n v="5.6980732739746021E-2"/>
    <n v="3123"/>
  </r>
  <r>
    <s v="SP176"/>
    <s v="Instagram"/>
    <d v="2024-07-02T00:00:00"/>
    <s v="Text"/>
    <s v="Top trending tracks updated daily!"/>
    <n v="3469"/>
    <n v="371"/>
    <n v="76"/>
    <n v="46493"/>
    <n v="26906"/>
    <n v="150"/>
    <x v="0"/>
    <s v="ChillVibes"/>
    <n v="8.4227733207149463E-2"/>
    <n v="3916"/>
  </r>
  <r>
    <s v="SP176"/>
    <s v="Instagram"/>
    <d v="2024-07-02T00:00:00"/>
    <s v="Text"/>
    <s v="Top trending tracks updated daily!"/>
    <n v="3469"/>
    <n v="371"/>
    <n v="76"/>
    <n v="46493"/>
    <n v="26906"/>
    <n v="150"/>
    <x v="1"/>
    <s v="ChillVibes"/>
    <n v="8.4227733207149463E-2"/>
    <n v="3916"/>
  </r>
  <r>
    <s v="SP177"/>
    <s v="Twitter"/>
    <d v="2024-11-10T00:00:00"/>
    <s v="Text"/>
    <s v="Explore the latest podcasts now."/>
    <n v="4823"/>
    <n v="489"/>
    <n v="302"/>
    <n v="32470"/>
    <n v="31861"/>
    <n v="178"/>
    <x v="0"/>
    <s v="IndieWave"/>
    <n v="0.1728980597474592"/>
    <n v="5614"/>
  </r>
  <r>
    <s v="SP178"/>
    <s v="Instagram"/>
    <d v="2024-12-14T00:00:00"/>
    <s v="Story"/>
    <s v="From pop to podcasts, it's all here."/>
    <n v="3812"/>
    <n v="321"/>
    <n v="289"/>
    <n v="59838"/>
    <n v="36337"/>
    <n v="161"/>
    <x v="1"/>
    <s v="Wrapped2024"/>
    <n v="7.3899528727564417E-2"/>
    <n v="4422"/>
  </r>
  <r>
    <s v="SP179"/>
    <s v="Twitter"/>
    <d v="2024-11-19T00:00:00"/>
    <s v="Text"/>
    <s v="Explore the latest podcasts now."/>
    <n v="2387"/>
    <n v="353"/>
    <n v="78"/>
    <n v="39745"/>
    <n v="69226"/>
    <n v="208"/>
    <x v="0"/>
    <s v="IndieWave"/>
    <n v="7.090200025160398E-2"/>
    <n v="2818"/>
  </r>
  <r>
    <s v="SP180"/>
    <s v="Twitter"/>
    <d v="2025-04-30T00:00:00"/>
    <s v="Story"/>
    <s v="Wrapped is here! Relive your top tracks "/>
    <n v="3929"/>
    <n v="275"/>
    <n v="330"/>
    <n v="58329"/>
    <n v="33196"/>
    <n v="85"/>
    <x v="3"/>
    <s v="ChillVibes"/>
    <n v="7.7731488624869283E-2"/>
    <n v="4534"/>
  </r>
  <r>
    <s v="SP180"/>
    <s v="Twitter"/>
    <d v="2025-04-30T00:00:00"/>
    <s v="Story"/>
    <s v="Wrapped is here! Relive your top tracks "/>
    <n v="3929"/>
    <n v="275"/>
    <n v="330"/>
    <n v="58329"/>
    <n v="33196"/>
    <n v="85"/>
    <x v="1"/>
    <s v="ChillVibes"/>
    <n v="7.7731488624869283E-2"/>
    <n v="4534"/>
  </r>
  <r>
    <s v="SP181"/>
    <s v="Twitter"/>
    <d v="2024-03-19T00:00:00"/>
    <s v="Text"/>
    <s v="From pop to podcasts, it's all here."/>
    <n v="2191"/>
    <n v="288"/>
    <n v="83"/>
    <n v="59606"/>
    <n v="24765"/>
    <n v="281"/>
    <x v="0"/>
    <s v="IndieWave"/>
    <n v="4.2982250109049422E-2"/>
    <n v="2562"/>
  </r>
  <r>
    <s v="SP182"/>
    <s v="Instagram"/>
    <d v="2024-03-19T00:00:00"/>
    <s v="Text"/>
    <s v="From pop to podcasts, it's all here."/>
    <n v="2878"/>
    <n v="278"/>
    <n v="255"/>
    <n v="47235"/>
    <n v="57922"/>
    <n v="112"/>
    <x v="0"/>
    <s v="ChillVibes"/>
    <n v="7.2213401079707848E-2"/>
    <n v="3411"/>
  </r>
  <r>
    <s v="SP182"/>
    <s v="Instagram"/>
    <d v="2024-03-19T00:00:00"/>
    <s v="Text"/>
    <s v="From pop to podcasts, it's all here."/>
    <n v="2878"/>
    <n v="278"/>
    <n v="255"/>
    <n v="47235"/>
    <n v="57922"/>
    <n v="112"/>
    <x v="1"/>
    <s v="ChillVibes"/>
    <n v="7.2213401079707848E-2"/>
    <n v="3411"/>
  </r>
  <r>
    <s v="SP183"/>
    <s v="Twitter"/>
    <d v="2024-07-23T00:00:00"/>
    <s v="Text"/>
    <s v="Top trending tracks updated daily!"/>
    <n v="3204"/>
    <n v="398"/>
    <n v="85"/>
    <n v="22020"/>
    <n v="58353"/>
    <n v="286"/>
    <x v="0"/>
    <s v="IndieWave"/>
    <n v="0.16743869209809265"/>
    <n v="3687"/>
  </r>
  <r>
    <s v="SP184"/>
    <s v="Twitter"/>
    <d v="2024-07-13T00:00:00"/>
    <s v="Story"/>
    <s v="Get into the groove with our new drop!"/>
    <n v="2408"/>
    <n v="323"/>
    <n v="251"/>
    <n v="47599"/>
    <n v="35543"/>
    <n v="287"/>
    <x v="3"/>
    <s v="ChillVibes"/>
    <n v="6.2648374965860634E-2"/>
    <n v="2982"/>
  </r>
  <r>
    <s v="SP184"/>
    <s v="Twitter"/>
    <d v="2024-07-13T00:00:00"/>
    <s v="Story"/>
    <s v="Get into the groove with our new drop!"/>
    <n v="2408"/>
    <n v="323"/>
    <n v="251"/>
    <n v="47599"/>
    <n v="35543"/>
    <n v="287"/>
    <x v="1"/>
    <s v="ChillVibes"/>
    <n v="6.2648374965860634E-2"/>
    <n v="2982"/>
  </r>
  <r>
    <s v="SP185"/>
    <s v="YouTube"/>
    <d v="2025-04-22T00:00:00"/>
    <s v="Reel"/>
    <s v="New music just dropped. Hit play!"/>
    <n v="2733"/>
    <n v="297"/>
    <n v="235"/>
    <n v="37980"/>
    <n v="33058"/>
    <n v="219"/>
    <x v="2"/>
    <s v="SummerBeats"/>
    <n v="8.5966298051606105E-2"/>
    <n v="3265"/>
  </r>
  <r>
    <s v="SP185"/>
    <s v="YouTube"/>
    <d v="2025-04-22T00:00:00"/>
    <s v="Reel"/>
    <s v="New music just dropped. Hit play!"/>
    <n v="2733"/>
    <n v="297"/>
    <n v="235"/>
    <n v="37980"/>
    <n v="33058"/>
    <n v="219"/>
    <x v="0"/>
    <s v="SummerBeats"/>
    <n v="8.5966298051606105E-2"/>
    <n v="3265"/>
  </r>
  <r>
    <s v="SP186"/>
    <s v="Twitter"/>
    <d v="2024-06-16T00:00:00"/>
    <s v="Story"/>
    <s v="Explore the latest podcasts now."/>
    <n v="4618"/>
    <n v="312"/>
    <n v="254"/>
    <n v="22571"/>
    <n v="29453"/>
    <n v="197"/>
    <x v="3"/>
    <s v="ChillVibes"/>
    <n v="0.22967524699836073"/>
    <n v="5184"/>
  </r>
  <r>
    <s v="SP186"/>
    <s v="Twitter"/>
    <d v="2024-06-16T00:00:00"/>
    <s v="Story"/>
    <s v="Explore the latest podcasts now."/>
    <n v="4618"/>
    <n v="312"/>
    <n v="254"/>
    <n v="22571"/>
    <n v="29453"/>
    <n v="197"/>
    <x v="1"/>
    <s v="ChillVibes"/>
    <n v="0.22967524699836073"/>
    <n v="5184"/>
  </r>
  <r>
    <s v="SP187"/>
    <s v="YouTube"/>
    <d v="2025-05-18T00:00:00"/>
    <s v="Reel"/>
    <s v="Wrapped is here! Relive your top tracks "/>
    <n v="4210"/>
    <n v="319"/>
    <n v="350"/>
    <n v="37762"/>
    <n v="55162"/>
    <n v="204"/>
    <x v="2"/>
    <s v="SummerBeats"/>
    <n v="0.12920396165457337"/>
    <n v="4879"/>
  </r>
  <r>
    <s v="SP187"/>
    <s v="YouTube"/>
    <d v="2025-05-18T00:00:00"/>
    <s v="Reel"/>
    <s v="Wrapped is here! Relive your top tracks "/>
    <n v="4210"/>
    <n v="319"/>
    <n v="350"/>
    <n v="37762"/>
    <n v="55162"/>
    <n v="204"/>
    <x v="0"/>
    <s v="SummerBeats"/>
    <n v="0.12920396165457337"/>
    <n v="4879"/>
  </r>
  <r>
    <s v="SP188"/>
    <s v="Instagram"/>
    <d v="2025-06-06T00:00:00"/>
    <s v="Text"/>
    <s v="Wrapped is here! Relive your top tracks "/>
    <n v="3987"/>
    <n v="171"/>
    <n v="274"/>
    <n v="45122"/>
    <n v="65431"/>
    <n v="168"/>
    <x v="2"/>
    <s v="IndieWave"/>
    <n v="9.8222596516111871E-2"/>
    <n v="4432"/>
  </r>
  <r>
    <s v="SP189"/>
    <s v="YouTube"/>
    <d v="2025-02-20T00:00:00"/>
    <s v="Reel"/>
    <s v="Get into the groove with our new drop!"/>
    <n v="4957"/>
    <n v="262"/>
    <n v="365"/>
    <n v="49199"/>
    <n v="40314"/>
    <n v="216"/>
    <x v="2"/>
    <s v="SummerBeats"/>
    <n v="0.11349824183418362"/>
    <n v="5584"/>
  </r>
  <r>
    <s v="SP189"/>
    <s v="YouTube"/>
    <d v="2025-02-20T00:00:00"/>
    <s v="Reel"/>
    <s v="Get into the groove with our new drop!"/>
    <n v="4957"/>
    <n v="262"/>
    <n v="365"/>
    <n v="49199"/>
    <n v="40314"/>
    <n v="216"/>
    <x v="0"/>
    <s v="SummerBeats"/>
    <n v="0.11349824183418362"/>
    <n v="5584"/>
  </r>
  <r>
    <s v="SP190"/>
    <s v="Instagram"/>
    <d v="2025-01-16T00:00:00"/>
    <s v="Text"/>
    <s v="Music that moves you, only on Spotify."/>
    <n v="2605"/>
    <n v="282"/>
    <n v="148"/>
    <n v="32201"/>
    <n v="49583"/>
    <n v="241"/>
    <x v="0"/>
    <s v="ChillVibes"/>
    <n v="9.4251731312692155E-2"/>
    <n v="3035"/>
  </r>
  <r>
    <s v="SP190"/>
    <s v="Instagram"/>
    <d v="2025-01-16T00:00:00"/>
    <s v="Text"/>
    <s v="Music that moves you, only on Spotify."/>
    <n v="2605"/>
    <n v="282"/>
    <n v="148"/>
    <n v="32201"/>
    <n v="49583"/>
    <n v="241"/>
    <x v="1"/>
    <s v="ChillVibes"/>
    <n v="9.4251731312692155E-2"/>
    <n v="3035"/>
  </r>
  <r>
    <s v="SP191"/>
    <s v="YouTube"/>
    <d v="2024-02-24T00:00:00"/>
    <s v="Reel"/>
    <s v="Discover fresh beats on Spotify!"/>
    <n v="4221"/>
    <n v="307"/>
    <n v="58"/>
    <n v="45080"/>
    <n v="37214"/>
    <n v="240"/>
    <x v="2"/>
    <s v="SummerBeats"/>
    <n v="0.10173025732031943"/>
    <n v="4586"/>
  </r>
  <r>
    <s v="SP191"/>
    <s v="YouTube"/>
    <d v="2024-02-24T00:00:00"/>
    <s v="Reel"/>
    <s v="Discover fresh beats on Spotify!"/>
    <n v="4221"/>
    <n v="307"/>
    <n v="58"/>
    <n v="45080"/>
    <n v="37214"/>
    <n v="240"/>
    <x v="0"/>
    <s v="SummerBeats"/>
    <n v="0.10173025732031943"/>
    <n v="4586"/>
  </r>
  <r>
    <s v="SP192"/>
    <s v="Twitter"/>
    <d v="2024-09-16T00:00:00"/>
    <s v="Story"/>
    <s v="What's your vibe today? #SpotifyHits"/>
    <n v="4422"/>
    <n v="434"/>
    <n v="156"/>
    <n v="56165"/>
    <n v="52431"/>
    <n v="173"/>
    <x v="2"/>
    <s v="ChillVibes"/>
    <n v="8.9237069349238848E-2"/>
    <n v="5012"/>
  </r>
  <r>
    <s v="SP192"/>
    <s v="Twitter"/>
    <d v="2024-09-16T00:00:00"/>
    <s v="Story"/>
    <s v="What's your vibe today? #SpotifyHits"/>
    <n v="4422"/>
    <n v="434"/>
    <n v="156"/>
    <n v="56165"/>
    <n v="52431"/>
    <n v="173"/>
    <x v="3"/>
    <s v="ChillVibes"/>
    <n v="8.9237069349238848E-2"/>
    <n v="5012"/>
  </r>
  <r>
    <s v="SP193"/>
    <s v="YouTube"/>
    <d v="2024-06-04T00:00:00"/>
    <s v="Reel"/>
    <s v="Wrapped is here! Relive your top tracks "/>
    <n v="1211"/>
    <n v="431"/>
    <n v="83"/>
    <n v="26532"/>
    <n v="47305"/>
    <n v="232"/>
    <x v="2"/>
    <s v="SummerBeats"/>
    <n v="6.5015829941203071E-2"/>
    <n v="1725"/>
  </r>
  <r>
    <s v="SP193"/>
    <s v="YouTube"/>
    <d v="2024-06-04T00:00:00"/>
    <s v="Reel"/>
    <s v="Wrapped is here! Relive your top tracks "/>
    <n v="1211"/>
    <n v="431"/>
    <n v="83"/>
    <n v="26532"/>
    <n v="47305"/>
    <n v="232"/>
    <x v="0"/>
    <s v="SummerBeats"/>
    <n v="6.5015829941203071E-2"/>
    <n v="1725"/>
  </r>
  <r>
    <s v="SP194"/>
    <s v="Twitter"/>
    <d v="2024-05-10T00:00:00"/>
    <s v="Story"/>
    <s v="Explore the latest podcasts now."/>
    <n v="2784"/>
    <n v="111"/>
    <n v="399"/>
    <n v="58366"/>
    <n v="69512"/>
    <n v="269"/>
    <x v="3"/>
    <s v="ChillVibes"/>
    <n v="5.6436966727204191E-2"/>
    <n v="3294"/>
  </r>
  <r>
    <s v="SP194"/>
    <s v="Twitter"/>
    <d v="2024-05-10T00:00:00"/>
    <s v="Story"/>
    <s v="Explore the latest podcasts now."/>
    <n v="2784"/>
    <n v="111"/>
    <n v="399"/>
    <n v="58366"/>
    <n v="69512"/>
    <n v="269"/>
    <x v="1"/>
    <s v="ChillVibes"/>
    <n v="5.6436966727204191E-2"/>
    <n v="3294"/>
  </r>
  <r>
    <s v="SP195"/>
    <s v="YouTube"/>
    <d v="2024-01-14T00:00:00"/>
    <s v="Text"/>
    <s v="New music just dropped. Hit play!"/>
    <n v="3634"/>
    <n v="280"/>
    <n v="399"/>
    <n v="40256"/>
    <n v="52605"/>
    <n v="213"/>
    <x v="2"/>
    <s v="IndieWave"/>
    <n v="0.10713930842607314"/>
    <n v="4313"/>
  </r>
  <r>
    <s v="SP195"/>
    <s v="YouTube"/>
    <d v="2024-01-14T00:00:00"/>
    <s v="Text"/>
    <s v="New music just dropped. Hit play!"/>
    <n v="3634"/>
    <n v="280"/>
    <n v="399"/>
    <n v="40256"/>
    <n v="52605"/>
    <n v="213"/>
    <x v="4"/>
    <s v="IndieWave"/>
    <n v="0.10713930842607314"/>
    <n v="4313"/>
  </r>
  <r>
    <s v="SP196"/>
    <s v="Instagram"/>
    <d v="2025-01-12T00:00:00"/>
    <s v="Text"/>
    <s v="From pop to podcasts, it's all here."/>
    <n v="1771"/>
    <n v="487"/>
    <n v="272"/>
    <n v="48810"/>
    <n v="48084"/>
    <n v="272"/>
    <x v="0"/>
    <s v="ChillVibes"/>
    <n v="5.1833640647408315E-2"/>
    <n v="2530"/>
  </r>
  <r>
    <s v="SP196"/>
    <s v="Instagram"/>
    <d v="2025-01-12T00:00:00"/>
    <s v="Text"/>
    <s v="From pop to podcasts, it's all here."/>
    <n v="1771"/>
    <n v="487"/>
    <n v="272"/>
    <n v="48810"/>
    <n v="48084"/>
    <n v="272"/>
    <x v="1"/>
    <s v="ChillVibes"/>
    <n v="5.1833640647408315E-2"/>
    <n v="2530"/>
  </r>
  <r>
    <s v="SP197"/>
    <s v="YouTube"/>
    <d v="2024-12-08T00:00:00"/>
    <s v="Text"/>
    <s v="Top trending tracks updated daily!"/>
    <n v="1424"/>
    <n v="396"/>
    <n v="312"/>
    <n v="59517"/>
    <n v="46102"/>
    <n v="239"/>
    <x v="2"/>
    <s v="IndieWave"/>
    <n v="3.5821698002251455E-2"/>
    <n v="2132"/>
  </r>
  <r>
    <s v="SP197"/>
    <s v="YouTube"/>
    <d v="2024-12-08T00:00:00"/>
    <s v="Text"/>
    <s v="Top trending tracks updated daily!"/>
    <n v="1424"/>
    <n v="396"/>
    <n v="312"/>
    <n v="59517"/>
    <n v="46102"/>
    <n v="239"/>
    <x v="4"/>
    <s v="IndieWave"/>
    <n v="3.5821698002251455E-2"/>
    <n v="2132"/>
  </r>
  <r>
    <s v="SP198"/>
    <s v="Twitter"/>
    <d v="2025-02-01T00:00:00"/>
    <s v="Story"/>
    <s v="Top trending tracks updated daily!"/>
    <n v="1079"/>
    <n v="265"/>
    <n v="190"/>
    <n v="43786"/>
    <n v="72428"/>
    <n v="222"/>
    <x v="0"/>
    <s v="ChillVibes"/>
    <n v="3.5034029141734799E-2"/>
    <n v="1534"/>
  </r>
  <r>
    <s v="SP198"/>
    <s v="Twitter"/>
    <d v="2025-02-01T00:00:00"/>
    <s v="Story"/>
    <s v="Top trending tracks updated daily!"/>
    <n v="1079"/>
    <n v="265"/>
    <n v="190"/>
    <n v="43786"/>
    <n v="72428"/>
    <n v="222"/>
    <x v="1"/>
    <s v="ChillVibes"/>
    <n v="3.5034029141734799E-2"/>
    <n v="1534"/>
  </r>
  <r>
    <s v="SP199"/>
    <s v="Twitter"/>
    <d v="2024-07-11T00:00:00"/>
    <s v="Story"/>
    <s v="Get into the groove with our new drop!"/>
    <n v="4247"/>
    <n v="179"/>
    <n v="175"/>
    <n v="32991"/>
    <n v="70120"/>
    <n v="276"/>
    <x v="0"/>
    <s v="ChillVibes"/>
    <n v="0.13946227759085811"/>
    <n v="4601"/>
  </r>
  <r>
    <s v="SP199"/>
    <s v="Twitter"/>
    <d v="2024-07-11T00:00:00"/>
    <s v="Story"/>
    <s v="Get into the groove with our new drop!"/>
    <n v="4247"/>
    <n v="179"/>
    <n v="175"/>
    <n v="32991"/>
    <n v="70120"/>
    <n v="276"/>
    <x v="1"/>
    <s v="ChillVibes"/>
    <n v="0.13946227759085811"/>
    <n v="4601"/>
  </r>
  <r>
    <s v="SP200"/>
    <s v="Twitter"/>
    <d v="2024-03-18T00:00:00"/>
    <s v="Text"/>
    <s v="New music just dropped. Hit play!"/>
    <n v="2033"/>
    <n v="420"/>
    <n v="94"/>
    <n v="56290"/>
    <n v="57391"/>
    <n v="196"/>
    <x v="1"/>
    <s v="ChillVibes"/>
    <n v="4.5247823769763724E-2"/>
    <n v="2547"/>
  </r>
  <r>
    <s v="SP201"/>
    <s v="Twitter"/>
    <d v="2024-09-12T00:00:00"/>
    <s v="Story"/>
    <s v="Wrapped is here! Relive your top tracks "/>
    <n v="1839"/>
    <n v="223"/>
    <n v="171"/>
    <n v="35459"/>
    <n v="69988"/>
    <n v="114"/>
    <x v="3"/>
    <s v="ChillVibes"/>
    <n v="6.2974139146620034E-2"/>
    <n v="2233"/>
  </r>
  <r>
    <s v="SP201"/>
    <s v="Twitter"/>
    <d v="2024-09-12T00:00:00"/>
    <s v="Story"/>
    <s v="Wrapped is here! Relive your top tracks "/>
    <n v="1839"/>
    <n v="223"/>
    <n v="171"/>
    <n v="35459"/>
    <n v="69988"/>
    <n v="114"/>
    <x v="1"/>
    <s v="ChillVibes"/>
    <n v="6.2974139146620034E-2"/>
    <n v="2233"/>
  </r>
  <r>
    <s v="SP202"/>
    <s v="Twitter"/>
    <d v="2024-01-11T00:00:00"/>
    <s v="Story"/>
    <s v="Wrapped is here! Relive your top tracks "/>
    <n v="2340"/>
    <n v="141"/>
    <n v="206"/>
    <n v="24916"/>
    <n v="30582"/>
    <n v="157"/>
    <x v="0"/>
    <s v="ChillVibes"/>
    <n v="0.10784235029699792"/>
    <n v="2687"/>
  </r>
  <r>
    <s v="SP202"/>
    <s v="Twitter"/>
    <d v="2024-01-11T00:00:00"/>
    <s v="Story"/>
    <s v="Wrapped is here! Relive your top tracks "/>
    <n v="2340"/>
    <n v="141"/>
    <n v="206"/>
    <n v="24916"/>
    <n v="30582"/>
    <n v="157"/>
    <x v="1"/>
    <s v="ChillVibes"/>
    <n v="0.10784235029699792"/>
    <n v="2687"/>
  </r>
  <r>
    <s v="SP203"/>
    <s v="Instagram"/>
    <d v="2024-10-06T00:00:00"/>
    <s v="Text"/>
    <s v="Top trending tracks updated daily!"/>
    <n v="2080"/>
    <n v="389"/>
    <n v="92"/>
    <n v="30971"/>
    <n v="25347"/>
    <n v="111"/>
    <x v="2"/>
    <s v="IndieWave"/>
    <n v="8.2690258629040073E-2"/>
    <n v="2561"/>
  </r>
  <r>
    <s v="SP204"/>
    <s v="Twitter"/>
    <d v="2024-12-30T00:00:00"/>
    <s v="Text"/>
    <s v="Get into the groove with our new drop!"/>
    <n v="4214"/>
    <n v="286"/>
    <n v="127"/>
    <n v="47293"/>
    <n v="27184"/>
    <n v="232"/>
    <x v="1"/>
    <s v="ChillVibes"/>
    <n v="9.7836889180216949E-2"/>
    <n v="4627"/>
  </r>
  <r>
    <s v="SP205"/>
    <s v="Twitter"/>
    <d v="2025-04-16T00:00:00"/>
    <s v="Text"/>
    <s v="Wrapped is here! Relive your top tracks "/>
    <n v="3792"/>
    <n v="315"/>
    <n v="120"/>
    <n v="54592"/>
    <n v="67886"/>
    <n v="117"/>
    <x v="0"/>
    <s v="IndieWave"/>
    <n v="7.7428927315357568E-2"/>
    <n v="4227"/>
  </r>
  <r>
    <s v="SP206"/>
    <s v="Twitter"/>
    <d v="2024-08-21T00:00:00"/>
    <s v="Story"/>
    <s v="Explore the latest podcasts now."/>
    <n v="3989"/>
    <n v="476"/>
    <n v="128"/>
    <n v="57569"/>
    <n v="40193"/>
    <n v="222"/>
    <x v="2"/>
    <s v="ChillVibes"/>
    <n v="7.9782521843353188E-2"/>
    <n v="4593"/>
  </r>
  <r>
    <s v="SP206"/>
    <s v="Twitter"/>
    <d v="2024-08-21T00:00:00"/>
    <s v="Story"/>
    <s v="Explore the latest podcasts now."/>
    <n v="3989"/>
    <n v="476"/>
    <n v="128"/>
    <n v="57569"/>
    <n v="40193"/>
    <n v="222"/>
    <x v="3"/>
    <s v="ChillVibes"/>
    <n v="7.9782521843353188E-2"/>
    <n v="4593"/>
  </r>
  <r>
    <s v="SP207"/>
    <s v="Twitter"/>
    <d v="2024-04-05T00:00:00"/>
    <s v="Story"/>
    <s v="Wrapped is here! Relive your top tracks "/>
    <n v="2857"/>
    <n v="443"/>
    <n v="359"/>
    <n v="51519"/>
    <n v="28256"/>
    <n v="155"/>
    <x v="0"/>
    <s v="ChillVibes"/>
    <n v="7.1022341272152026E-2"/>
    <n v="3659"/>
  </r>
  <r>
    <s v="SP207"/>
    <s v="Twitter"/>
    <d v="2024-04-05T00:00:00"/>
    <s v="Story"/>
    <s v="Wrapped is here! Relive your top tracks "/>
    <n v="2857"/>
    <n v="443"/>
    <n v="359"/>
    <n v="51519"/>
    <n v="28256"/>
    <n v="155"/>
    <x v="1"/>
    <s v="ChillVibes"/>
    <n v="7.1022341272152026E-2"/>
    <n v="3659"/>
  </r>
  <r>
    <s v="SP208"/>
    <s v="Twitter"/>
    <d v="2025-04-07T00:00:00"/>
    <s v="Text"/>
    <s v="From pop to podcasts, it's all here."/>
    <n v="1403"/>
    <n v="385"/>
    <n v="344"/>
    <n v="54223"/>
    <n v="72595"/>
    <n v="239"/>
    <x v="0"/>
    <s v="IndieWave"/>
    <n v="3.9319108127547353E-2"/>
    <n v="2132"/>
  </r>
  <r>
    <s v="SP209"/>
    <s v="Twitter"/>
    <d v="2024-07-19T00:00:00"/>
    <s v="Story"/>
    <s v="What's your vibe today? #SpotifyHits"/>
    <n v="3071"/>
    <n v="126"/>
    <n v="200"/>
    <n v="44013"/>
    <n v="44679"/>
    <n v="118"/>
    <x v="2"/>
    <s v="ChillVibes"/>
    <n v="7.7181741758116915E-2"/>
    <n v="3397"/>
  </r>
  <r>
    <s v="SP209"/>
    <s v="Twitter"/>
    <d v="2024-07-19T00:00:00"/>
    <s v="Story"/>
    <s v="What's your vibe today? #SpotifyHits"/>
    <n v="3071"/>
    <n v="126"/>
    <n v="200"/>
    <n v="44013"/>
    <n v="44679"/>
    <n v="118"/>
    <x v="3"/>
    <s v="ChillVibes"/>
    <n v="7.7181741758116915E-2"/>
    <n v="3397"/>
  </r>
  <r>
    <s v="SP210"/>
    <s v="Twitter"/>
    <d v="2025-05-03T00:00:00"/>
    <s v="Story"/>
    <s v="Top trending tracks updated daily!"/>
    <n v="1010"/>
    <n v="361"/>
    <n v="240"/>
    <n v="47229"/>
    <n v="72573"/>
    <n v="275"/>
    <x v="0"/>
    <s v="ChillVibes"/>
    <n v="3.4110398272247981E-2"/>
    <n v="1611"/>
  </r>
  <r>
    <s v="SP210"/>
    <s v="Twitter"/>
    <d v="2025-05-03T00:00:00"/>
    <s v="Story"/>
    <s v="Top trending tracks updated daily!"/>
    <n v="1010"/>
    <n v="361"/>
    <n v="240"/>
    <n v="47229"/>
    <n v="72573"/>
    <n v="275"/>
    <x v="1"/>
    <s v="ChillVibes"/>
    <n v="3.4110398272247981E-2"/>
    <n v="1611"/>
  </r>
  <r>
    <s v="SP211"/>
    <s v="Twitter"/>
    <d v="2024-04-14T00:00:00"/>
    <s v="Story"/>
    <s v="Discover fresh beats on Spotify!"/>
    <n v="1295"/>
    <n v="153"/>
    <n v="81"/>
    <n v="48350"/>
    <n v="61033"/>
    <n v="232"/>
    <x v="2"/>
    <s v="ChillVibes"/>
    <n v="3.1623578076525334E-2"/>
    <n v="1529"/>
  </r>
  <r>
    <s v="SP211"/>
    <s v="Twitter"/>
    <d v="2024-04-14T00:00:00"/>
    <s v="Story"/>
    <s v="Discover fresh beats on Spotify!"/>
    <n v="1295"/>
    <n v="153"/>
    <n v="81"/>
    <n v="48350"/>
    <n v="61033"/>
    <n v="232"/>
    <x v="3"/>
    <s v="ChillVibes"/>
    <n v="3.1623578076525334E-2"/>
    <n v="1529"/>
  </r>
  <r>
    <s v="SP212"/>
    <s v="Twitter"/>
    <d v="2025-06-19T00:00:00"/>
    <s v="Story"/>
    <s v="What's your vibe today? #SpotifyHits"/>
    <n v="1433"/>
    <n v="452"/>
    <n v="305"/>
    <n v="54541"/>
    <n v="63700"/>
    <n v="296"/>
    <x v="2"/>
    <s v="ChillVibes"/>
    <n v="4.0153279184466734E-2"/>
    <n v="2190"/>
  </r>
  <r>
    <s v="SP212"/>
    <s v="Twitter"/>
    <d v="2025-06-19T00:00:00"/>
    <s v="Story"/>
    <s v="What's your vibe today? #SpotifyHits"/>
    <n v="1433"/>
    <n v="452"/>
    <n v="305"/>
    <n v="54541"/>
    <n v="63700"/>
    <n v="296"/>
    <x v="3"/>
    <s v="ChillVibes"/>
    <n v="4.0153279184466734E-2"/>
    <n v="2190"/>
  </r>
  <r>
    <s v="SP213"/>
    <s v="Instagram"/>
    <d v="2025-06-24T00:00:00"/>
    <s v="Story"/>
    <s v="Get into the groove with our new drop!"/>
    <n v="4902"/>
    <n v="422"/>
    <n v="376"/>
    <n v="31674"/>
    <n v="53225"/>
    <n v="147"/>
    <x v="1"/>
    <s v="Wrapped2024"/>
    <n v="0.17995832544042431"/>
    <n v="5700"/>
  </r>
  <r>
    <s v="SP214"/>
    <s v="Twitter"/>
    <d v="2024-10-09T00:00:00"/>
    <s v="Text"/>
    <s v="Wrapped is here! Relive your top tracks "/>
    <n v="2659"/>
    <n v="167"/>
    <n v="73"/>
    <n v="23090"/>
    <n v="25872"/>
    <n v="293"/>
    <x v="0"/>
    <s v="IndieWave"/>
    <n v="0.12555218709398008"/>
    <n v="2899"/>
  </r>
  <r>
    <s v="SP215"/>
    <s v="YouTube"/>
    <d v="2025-01-15T00:00:00"/>
    <s v="Text"/>
    <s v="Your weekend playlist is waiting."/>
    <n v="2599"/>
    <n v="324"/>
    <n v="182"/>
    <n v="37525"/>
    <n v="37216"/>
    <n v="186"/>
    <x v="2"/>
    <s v="IndieWave"/>
    <n v="8.2744836775483013E-2"/>
    <n v="3105"/>
  </r>
  <r>
    <s v="SP215"/>
    <s v="YouTube"/>
    <d v="2025-01-15T00:00:00"/>
    <s v="Text"/>
    <s v="Your weekend playlist is waiting."/>
    <n v="2599"/>
    <n v="324"/>
    <n v="182"/>
    <n v="37525"/>
    <n v="37216"/>
    <n v="186"/>
    <x v="4"/>
    <s v="IndieWave"/>
    <n v="8.2744836775483013E-2"/>
    <n v="3105"/>
  </r>
  <r>
    <s v="SP216"/>
    <s v="Twitter"/>
    <d v="2025-01-12T00:00:00"/>
    <s v="Text"/>
    <s v="Music that moves you, only on Spotify."/>
    <n v="1765"/>
    <n v="285"/>
    <n v="100"/>
    <n v="41313"/>
    <n v="56575"/>
    <n v="174"/>
    <x v="0"/>
    <s v="IndieWave"/>
    <n v="5.2041730205988429E-2"/>
    <n v="2150"/>
  </r>
  <r>
    <s v="SP217"/>
    <s v="Instagram"/>
    <d v="2025-05-31T00:00:00"/>
    <s v="Text"/>
    <s v="What's your vibe today? #SpotifyHits"/>
    <n v="2169"/>
    <n v="240"/>
    <n v="57"/>
    <n v="26109"/>
    <n v="46667"/>
    <n v="133"/>
    <x v="0"/>
    <s v="ChillVibes"/>
    <n v="9.4450189589796618E-2"/>
    <n v="2466"/>
  </r>
  <r>
    <s v="SP217"/>
    <s v="Instagram"/>
    <d v="2025-05-31T00:00:00"/>
    <s v="Text"/>
    <s v="What's your vibe today? #SpotifyHits"/>
    <n v="2169"/>
    <n v="240"/>
    <n v="57"/>
    <n v="26109"/>
    <n v="46667"/>
    <n v="133"/>
    <x v="1"/>
    <s v="ChillVibes"/>
    <n v="9.4450189589796618E-2"/>
    <n v="2466"/>
  </r>
  <r>
    <s v="SP218"/>
    <s v="Twitter"/>
    <d v="2024-10-14T00:00:00"/>
    <s v="Story"/>
    <s v="Explore the latest podcasts now."/>
    <n v="4303"/>
    <n v="306"/>
    <n v="302"/>
    <n v="39575"/>
    <n v="33762"/>
    <n v="265"/>
    <x v="2"/>
    <s v="ChillVibes"/>
    <n v="0.12409349336702463"/>
    <n v="4911"/>
  </r>
  <r>
    <s v="SP218"/>
    <s v="Twitter"/>
    <d v="2024-10-14T00:00:00"/>
    <s v="Story"/>
    <s v="Explore the latest podcasts now."/>
    <n v="4303"/>
    <n v="306"/>
    <n v="302"/>
    <n v="39575"/>
    <n v="33762"/>
    <n v="265"/>
    <x v="3"/>
    <s v="ChillVibes"/>
    <n v="0.12409349336702463"/>
    <n v="4911"/>
  </r>
  <r>
    <s v="SP219"/>
    <s v="Twitter"/>
    <d v="2024-02-10T00:00:00"/>
    <s v="Text"/>
    <s v="From pop to podcasts, it's all here."/>
    <n v="1519"/>
    <n v="456"/>
    <n v="379"/>
    <n v="51611"/>
    <n v="45880"/>
    <n v="176"/>
    <x v="0"/>
    <s v="IndieWave"/>
    <n v="4.5610431884675749E-2"/>
    <n v="2354"/>
  </r>
  <r>
    <s v="SP220"/>
    <s v="YouTube"/>
    <d v="2024-12-10T00:00:00"/>
    <s v="Text"/>
    <s v="What's your vibe today? #SpotifyHits"/>
    <n v="2569"/>
    <n v="140"/>
    <n v="375"/>
    <n v="38372"/>
    <n v="22102"/>
    <n v="255"/>
    <x v="2"/>
    <s v="IndieWave"/>
    <n v="8.0371103929948923E-2"/>
    <n v="3084"/>
  </r>
  <r>
    <s v="SP220"/>
    <s v="YouTube"/>
    <d v="2024-12-10T00:00:00"/>
    <s v="Text"/>
    <s v="What's your vibe today? #SpotifyHits"/>
    <n v="2569"/>
    <n v="140"/>
    <n v="375"/>
    <n v="38372"/>
    <n v="22102"/>
    <n v="255"/>
    <x v="4"/>
    <s v="IndieWave"/>
    <n v="8.0371103929948923E-2"/>
    <n v="3084"/>
  </r>
  <r>
    <s v="SP221"/>
    <s v="Twitter"/>
    <d v="2025-05-09T00:00:00"/>
    <s v="Story"/>
    <s v="Music that moves you, only on Spotify."/>
    <n v="2778"/>
    <n v="241"/>
    <n v="317"/>
    <n v="26247"/>
    <n v="20677"/>
    <n v="282"/>
    <x v="3"/>
    <s v="ChillVibes"/>
    <n v="0.1271002400274317"/>
    <n v="3336"/>
  </r>
  <r>
    <s v="SP221"/>
    <s v="Twitter"/>
    <d v="2025-05-09T00:00:00"/>
    <s v="Story"/>
    <s v="Music that moves you, only on Spotify."/>
    <n v="2778"/>
    <n v="241"/>
    <n v="317"/>
    <n v="26247"/>
    <n v="20677"/>
    <n v="282"/>
    <x v="1"/>
    <s v="ChillVibes"/>
    <n v="0.1271002400274317"/>
    <n v="3336"/>
  </r>
  <r>
    <s v="SP222"/>
    <s v="Twitter"/>
    <d v="2025-06-21T00:00:00"/>
    <s v="Text"/>
    <s v="Explore the latest podcasts now."/>
    <n v="3611"/>
    <n v="127"/>
    <n v="139"/>
    <n v="44768"/>
    <n v="29435"/>
    <n v="178"/>
    <x v="1"/>
    <s v="ChillVibes"/>
    <n v="8.6602037169406718E-2"/>
    <n v="3877"/>
  </r>
  <r>
    <s v="SP223"/>
    <s v="Twitter"/>
    <d v="2024-06-19T00:00:00"/>
    <s v="Text"/>
    <s v="What's your vibe today? #SpotifyHits"/>
    <n v="1224"/>
    <n v="168"/>
    <n v="199"/>
    <n v="54232"/>
    <n v="52844"/>
    <n v="271"/>
    <x v="0"/>
    <s v="IndieWave"/>
    <n v="2.9336922849977874E-2"/>
    <n v="1591"/>
  </r>
  <r>
    <s v="SP224"/>
    <s v="Twitter"/>
    <d v="2024-12-10T00:00:00"/>
    <s v="Text"/>
    <s v="From pop to podcasts, it's all here."/>
    <n v="4673"/>
    <n v="270"/>
    <n v="93"/>
    <n v="45260"/>
    <n v="57513"/>
    <n v="103"/>
    <x v="1"/>
    <s v="ChillVibes"/>
    <n v="0.11126822801590809"/>
    <n v="5036"/>
  </r>
  <r>
    <s v="SP225"/>
    <s v="YouTube"/>
    <d v="2024-02-01T00:00:00"/>
    <s v="Text"/>
    <s v="Wrapped is here! Relive your top tracks "/>
    <n v="1432"/>
    <n v="437"/>
    <n v="267"/>
    <n v="40634"/>
    <n v="54511"/>
    <n v="197"/>
    <x v="2"/>
    <s v="IndieWave"/>
    <n v="5.2566815966924252E-2"/>
    <n v="2136"/>
  </r>
  <r>
    <s v="SP225"/>
    <s v="YouTube"/>
    <d v="2024-02-01T00:00:00"/>
    <s v="Text"/>
    <s v="Wrapped is here! Relive your top tracks "/>
    <n v="1432"/>
    <n v="437"/>
    <n v="267"/>
    <n v="40634"/>
    <n v="54511"/>
    <n v="197"/>
    <x v="4"/>
    <s v="IndieWave"/>
    <n v="5.2566815966924252E-2"/>
    <n v="2136"/>
  </r>
  <r>
    <s v="SP226"/>
    <s v="Twitter"/>
    <d v="2024-01-17T00:00:00"/>
    <s v="Story"/>
    <s v="New music just dropped. Hit play!"/>
    <n v="2174"/>
    <n v="499"/>
    <n v="212"/>
    <n v="54938"/>
    <n v="27190"/>
    <n v="265"/>
    <x v="3"/>
    <s v="ChillVibes"/>
    <n v="5.2513742764570971E-2"/>
    <n v="2885"/>
  </r>
  <r>
    <s v="SP226"/>
    <s v="Twitter"/>
    <d v="2024-01-17T00:00:00"/>
    <s v="Story"/>
    <s v="New music just dropped. Hit play!"/>
    <n v="2174"/>
    <n v="499"/>
    <n v="212"/>
    <n v="54938"/>
    <n v="27190"/>
    <n v="265"/>
    <x v="1"/>
    <s v="ChillVibes"/>
    <n v="5.2513742764570971E-2"/>
    <n v="2885"/>
  </r>
  <r>
    <s v="SP227"/>
    <s v="YouTube"/>
    <d v="2025-03-22T00:00:00"/>
    <s v="Text"/>
    <s v="Music that moves you, only on Spotify."/>
    <n v="4308"/>
    <n v="171"/>
    <n v="106"/>
    <n v="36955"/>
    <n v="23949"/>
    <n v="294"/>
    <x v="2"/>
    <s v="IndieWave"/>
    <n v="0.12406981463942633"/>
    <n v="4585"/>
  </r>
  <r>
    <s v="SP227"/>
    <s v="YouTube"/>
    <d v="2025-03-22T00:00:00"/>
    <s v="Text"/>
    <s v="Music that moves you, only on Spotify."/>
    <n v="4308"/>
    <n v="171"/>
    <n v="106"/>
    <n v="36955"/>
    <n v="23949"/>
    <n v="294"/>
    <x v="4"/>
    <s v="IndieWave"/>
    <n v="0.12406981463942633"/>
    <n v="4585"/>
  </r>
  <r>
    <s v="SP228"/>
    <s v="YouTube"/>
    <d v="2024-05-30T00:00:00"/>
    <s v="Reel"/>
    <s v="What's your vibe today? #SpotifyHits"/>
    <n v="1060"/>
    <n v="442"/>
    <n v="319"/>
    <n v="57194"/>
    <n v="24258"/>
    <n v="101"/>
    <x v="2"/>
    <s v="SummerBeats"/>
    <n v="3.1839004091338254E-2"/>
    <n v="1821"/>
  </r>
  <r>
    <s v="SP228"/>
    <s v="YouTube"/>
    <d v="2024-05-30T00:00:00"/>
    <s v="Reel"/>
    <s v="What's your vibe today? #SpotifyHits"/>
    <n v="1060"/>
    <n v="442"/>
    <n v="319"/>
    <n v="57194"/>
    <n v="24258"/>
    <n v="101"/>
    <x v="0"/>
    <s v="SummerBeats"/>
    <n v="3.1839004091338254E-2"/>
    <n v="1821"/>
  </r>
  <r>
    <s v="SP229"/>
    <s v="YouTube"/>
    <d v="2024-02-24T00:00:00"/>
    <s v="Text"/>
    <s v="Music that moves you, only on Spotify."/>
    <n v="4653"/>
    <n v="226"/>
    <n v="349"/>
    <n v="56876"/>
    <n v="28452"/>
    <n v="257"/>
    <x v="2"/>
    <s v="IndieWave"/>
    <n v="9.191926295801392E-2"/>
    <n v="5228"/>
  </r>
  <r>
    <s v="SP229"/>
    <s v="YouTube"/>
    <d v="2024-02-24T00:00:00"/>
    <s v="Text"/>
    <s v="Music that moves you, only on Spotify."/>
    <n v="4653"/>
    <n v="226"/>
    <n v="349"/>
    <n v="56876"/>
    <n v="28452"/>
    <n v="257"/>
    <x v="4"/>
    <s v="IndieWave"/>
    <n v="9.191926295801392E-2"/>
    <n v="5228"/>
  </r>
  <r>
    <s v="SP230"/>
    <s v="YouTube"/>
    <d v="2025-05-14T00:00:00"/>
    <s v="Text"/>
    <s v="Discover fresh beats on Spotify!"/>
    <n v="1701"/>
    <n v="272"/>
    <n v="385"/>
    <n v="47496"/>
    <n v="40832"/>
    <n v="246"/>
    <x v="2"/>
    <s v="IndieWave"/>
    <n v="4.9646286003031836E-2"/>
    <n v="2358"/>
  </r>
  <r>
    <s v="SP230"/>
    <s v="YouTube"/>
    <d v="2025-05-14T00:00:00"/>
    <s v="Text"/>
    <s v="Discover fresh beats on Spotify!"/>
    <n v="1701"/>
    <n v="272"/>
    <n v="385"/>
    <n v="47496"/>
    <n v="40832"/>
    <n v="246"/>
    <x v="4"/>
    <s v="IndieWave"/>
    <n v="4.9646286003031836E-2"/>
    <n v="2358"/>
  </r>
  <r>
    <s v="SP231"/>
    <s v="Instagram"/>
    <d v="2024-03-28T00:00:00"/>
    <s v="Text"/>
    <s v="What's your vibe today? #SpotifyHits"/>
    <n v="1673"/>
    <n v="280"/>
    <n v="67"/>
    <n v="29847"/>
    <n v="48016"/>
    <n v="213"/>
    <x v="0"/>
    <s v="ChillVibes"/>
    <n v="6.76784936509532E-2"/>
    <n v="2020"/>
  </r>
  <r>
    <s v="SP231"/>
    <s v="Instagram"/>
    <d v="2024-03-28T00:00:00"/>
    <s v="Text"/>
    <s v="What's your vibe today? #SpotifyHits"/>
    <n v="1673"/>
    <n v="280"/>
    <n v="67"/>
    <n v="29847"/>
    <n v="48016"/>
    <n v="213"/>
    <x v="1"/>
    <s v="ChillVibes"/>
    <n v="6.76784936509532E-2"/>
    <n v="2020"/>
  </r>
  <r>
    <s v="SP232"/>
    <s v="YouTube"/>
    <d v="2025-03-07T00:00:00"/>
    <s v="Text"/>
    <s v="Top trending tracks updated daily!"/>
    <n v="4310"/>
    <n v="284"/>
    <n v="306"/>
    <n v="44606"/>
    <n v="42604"/>
    <n v="290"/>
    <x v="2"/>
    <s v="IndieWave"/>
    <n v="0.10985069273191947"/>
    <n v="4900"/>
  </r>
  <r>
    <s v="SP232"/>
    <s v="YouTube"/>
    <d v="2025-03-07T00:00:00"/>
    <s v="Text"/>
    <s v="Top trending tracks updated daily!"/>
    <n v="4310"/>
    <n v="284"/>
    <n v="306"/>
    <n v="44606"/>
    <n v="42604"/>
    <n v="290"/>
    <x v="4"/>
    <s v="IndieWave"/>
    <n v="0.10985069273191947"/>
    <n v="4900"/>
  </r>
  <r>
    <s v="SP233"/>
    <s v="Twitter"/>
    <d v="2024-10-20T00:00:00"/>
    <s v="Text"/>
    <s v="From pop to podcasts, it's all here."/>
    <n v="2752"/>
    <n v="309"/>
    <n v="91"/>
    <n v="39038"/>
    <n v="28095"/>
    <n v="277"/>
    <x v="1"/>
    <s v="ChillVibes"/>
    <n v="8.0741841282852611E-2"/>
    <n v="3152"/>
  </r>
  <r>
    <s v="SP234"/>
    <s v="Twitter"/>
    <d v="2024-02-02T00:00:00"/>
    <s v="Text"/>
    <s v="From pop to podcasts, it's all here."/>
    <n v="3818"/>
    <n v="115"/>
    <n v="286"/>
    <n v="25127"/>
    <n v="22277"/>
    <n v="263"/>
    <x v="1"/>
    <s v="ChillVibes"/>
    <n v="0.16790703227603773"/>
    <n v="4219"/>
  </r>
  <r>
    <s v="SP235"/>
    <s v="YouTube"/>
    <d v="2024-09-07T00:00:00"/>
    <s v="Text"/>
    <s v="Your weekend playlist is waiting."/>
    <n v="2101"/>
    <n v="411"/>
    <n v="190"/>
    <n v="41791"/>
    <n v="57090"/>
    <n v="172"/>
    <x v="2"/>
    <s v="IndieWave"/>
    <n v="6.4655069273288512E-2"/>
    <n v="2702"/>
  </r>
  <r>
    <s v="SP235"/>
    <s v="YouTube"/>
    <d v="2024-09-07T00:00:00"/>
    <s v="Text"/>
    <s v="Your weekend playlist is waiting."/>
    <n v="2101"/>
    <n v="411"/>
    <n v="190"/>
    <n v="41791"/>
    <n v="57090"/>
    <n v="172"/>
    <x v="4"/>
    <s v="IndieWave"/>
    <n v="6.4655069273288512E-2"/>
    <n v="2702"/>
  </r>
  <r>
    <s v="SP236"/>
    <s v="Instagram"/>
    <d v="2024-12-20T00:00:00"/>
    <s v="Text"/>
    <s v="Discover fresh beats on Spotify!"/>
    <n v="2519"/>
    <n v="202"/>
    <n v="239"/>
    <n v="36245"/>
    <n v="48606"/>
    <n v="145"/>
    <x v="2"/>
    <s v="IndieWave"/>
    <n v="8.1666436749896543E-2"/>
    <n v="2960"/>
  </r>
  <r>
    <s v="SP237"/>
    <s v="YouTube"/>
    <d v="2024-01-14T00:00:00"/>
    <s v="Text"/>
    <s v="What's your vibe today? #SpotifyHits"/>
    <n v="4502"/>
    <n v="238"/>
    <n v="386"/>
    <n v="39198"/>
    <n v="25050"/>
    <n v="297"/>
    <x v="2"/>
    <s v="IndieWave"/>
    <n v="0.13077197816215114"/>
    <n v="5126"/>
  </r>
  <r>
    <s v="SP237"/>
    <s v="YouTube"/>
    <d v="2024-01-14T00:00:00"/>
    <s v="Text"/>
    <s v="What's your vibe today? #SpotifyHits"/>
    <n v="4502"/>
    <n v="238"/>
    <n v="386"/>
    <n v="39198"/>
    <n v="25050"/>
    <n v="297"/>
    <x v="4"/>
    <s v="IndieWave"/>
    <n v="0.13077197816215114"/>
    <n v="5126"/>
  </r>
  <r>
    <s v="SP238"/>
    <s v="Instagram"/>
    <d v="2025-06-15T00:00:00"/>
    <s v="Text"/>
    <s v="Explore the latest podcasts now."/>
    <n v="2478"/>
    <n v="427"/>
    <n v="242"/>
    <n v="59272"/>
    <n v="37833"/>
    <n v="214"/>
    <x v="0"/>
    <s v="ChillVibes"/>
    <n v="5.3094209744904843E-2"/>
    <n v="3147"/>
  </r>
  <r>
    <s v="SP238"/>
    <s v="Instagram"/>
    <d v="2025-06-15T00:00:00"/>
    <s v="Text"/>
    <s v="Explore the latest podcasts now."/>
    <n v="2478"/>
    <n v="427"/>
    <n v="242"/>
    <n v="59272"/>
    <n v="37833"/>
    <n v="214"/>
    <x v="1"/>
    <s v="ChillVibes"/>
    <n v="5.3094209744904843E-2"/>
    <n v="3147"/>
  </r>
  <r>
    <s v="SP239"/>
    <s v="Twitter"/>
    <d v="2024-12-13T00:00:00"/>
    <s v="Story"/>
    <s v="New music just dropped. Hit play!"/>
    <n v="4984"/>
    <n v="300"/>
    <n v="338"/>
    <n v="32900"/>
    <n v="31691"/>
    <n v="160"/>
    <x v="3"/>
    <s v="ChillVibes"/>
    <n v="0.17088145896656534"/>
    <n v="5622"/>
  </r>
  <r>
    <s v="SP239"/>
    <s v="Twitter"/>
    <d v="2024-12-13T00:00:00"/>
    <s v="Story"/>
    <s v="New music just dropped. Hit play!"/>
    <n v="4984"/>
    <n v="300"/>
    <n v="338"/>
    <n v="32900"/>
    <n v="31691"/>
    <n v="160"/>
    <x v="1"/>
    <s v="ChillVibes"/>
    <n v="0.17088145896656534"/>
    <n v="5622"/>
  </r>
  <r>
    <s v="SP240"/>
    <s v="YouTube"/>
    <d v="2024-08-29T00:00:00"/>
    <s v="Text"/>
    <s v="Wrapped is here! Relive your top tracks "/>
    <n v="4774"/>
    <n v="389"/>
    <n v="358"/>
    <n v="52346"/>
    <n v="30518"/>
    <n v="277"/>
    <x v="2"/>
    <s v="IndieWave"/>
    <n v="0.10547128720437092"/>
    <n v="5521"/>
  </r>
  <r>
    <s v="SP240"/>
    <s v="YouTube"/>
    <d v="2024-08-29T00:00:00"/>
    <s v="Text"/>
    <s v="Wrapped is here! Relive your top tracks "/>
    <n v="4774"/>
    <n v="389"/>
    <n v="358"/>
    <n v="52346"/>
    <n v="30518"/>
    <n v="277"/>
    <x v="4"/>
    <s v="IndieWave"/>
    <n v="0.10547128720437092"/>
    <n v="5521"/>
  </r>
  <r>
    <s v="SP241"/>
    <s v="Twitter"/>
    <d v="2024-09-15T00:00:00"/>
    <s v="Text"/>
    <s v="Get into the groove with our new drop!"/>
    <n v="2145"/>
    <n v="340"/>
    <n v="85"/>
    <n v="53323"/>
    <n v="49938"/>
    <n v="104"/>
    <x v="1"/>
    <s v="ChillVibes"/>
    <n v="4.819683813738912E-2"/>
    <n v="2570"/>
  </r>
  <r>
    <s v="SP242"/>
    <s v="Twitter"/>
    <d v="2025-04-12T00:00:00"/>
    <s v="Story"/>
    <s v="From pop to podcasts, it's all here."/>
    <n v="4315"/>
    <n v="208"/>
    <n v="273"/>
    <n v="35780"/>
    <n v="44349"/>
    <n v="133"/>
    <x v="2"/>
    <s v="ChillVibes"/>
    <n v="0.13404136389044158"/>
    <n v="4796"/>
  </r>
  <r>
    <s v="SP242"/>
    <s v="Twitter"/>
    <d v="2025-04-12T00:00:00"/>
    <s v="Story"/>
    <s v="From pop to podcasts, it's all here."/>
    <n v="4315"/>
    <n v="208"/>
    <n v="273"/>
    <n v="35780"/>
    <n v="44349"/>
    <n v="133"/>
    <x v="3"/>
    <s v="ChillVibes"/>
    <n v="0.13404136389044158"/>
    <n v="4796"/>
  </r>
  <r>
    <s v="SP243"/>
    <s v="Twitter"/>
    <d v="2024-12-10T00:00:00"/>
    <s v="Story"/>
    <s v="Wrapped is here! Relive your top tracks "/>
    <n v="2267"/>
    <n v="230"/>
    <n v="243"/>
    <n v="27904"/>
    <n v="69771"/>
    <n v="255"/>
    <x v="2"/>
    <s v="ChillVibes"/>
    <n v="9.8193807339449546E-2"/>
    <n v="2740"/>
  </r>
  <r>
    <s v="SP243"/>
    <s v="Twitter"/>
    <d v="2024-12-10T00:00:00"/>
    <s v="Story"/>
    <s v="Wrapped is here! Relive your top tracks "/>
    <n v="2267"/>
    <n v="230"/>
    <n v="243"/>
    <n v="27904"/>
    <n v="69771"/>
    <n v="255"/>
    <x v="3"/>
    <s v="ChillVibes"/>
    <n v="9.8193807339449546E-2"/>
    <n v="2740"/>
  </r>
  <r>
    <s v="SP244"/>
    <s v="YouTube"/>
    <d v="2025-06-08T00:00:00"/>
    <s v="Text"/>
    <s v="Music that moves you, only on Spotify."/>
    <n v="4375"/>
    <n v="303"/>
    <n v="294"/>
    <n v="57468"/>
    <n v="53397"/>
    <n v="159"/>
    <x v="2"/>
    <s v="IndieWave"/>
    <n v="8.6517714206166912E-2"/>
    <n v="4972"/>
  </r>
  <r>
    <s v="SP244"/>
    <s v="YouTube"/>
    <d v="2025-06-08T00:00:00"/>
    <s v="Text"/>
    <s v="Music that moves you, only on Spotify."/>
    <n v="4375"/>
    <n v="303"/>
    <n v="294"/>
    <n v="57468"/>
    <n v="53397"/>
    <n v="159"/>
    <x v="4"/>
    <s v="IndieWave"/>
    <n v="8.6517714206166912E-2"/>
    <n v="4972"/>
  </r>
  <r>
    <s v="SP245"/>
    <s v="Twitter"/>
    <d v="2025-01-09T00:00:00"/>
    <s v="Story"/>
    <s v="Your weekend playlist is waiting."/>
    <n v="3817"/>
    <n v="284"/>
    <n v="204"/>
    <n v="46434"/>
    <n v="53396"/>
    <n v="104"/>
    <x v="3"/>
    <s v="ChillVibes"/>
    <n v="9.2712236723090841E-2"/>
    <n v="4305"/>
  </r>
  <r>
    <s v="SP245"/>
    <s v="Twitter"/>
    <d v="2025-01-09T00:00:00"/>
    <s v="Story"/>
    <s v="Your weekend playlist is waiting."/>
    <n v="3817"/>
    <n v="284"/>
    <n v="204"/>
    <n v="46434"/>
    <n v="53396"/>
    <n v="104"/>
    <x v="1"/>
    <s v="ChillVibes"/>
    <n v="9.2712236723090841E-2"/>
    <n v="4305"/>
  </r>
  <r>
    <s v="SP246"/>
    <s v="Twitter"/>
    <d v="2024-07-08T00:00:00"/>
    <s v="Story"/>
    <s v="Top trending tracks updated daily!"/>
    <n v="2981"/>
    <n v="258"/>
    <n v="168"/>
    <n v="20677"/>
    <n v="68290"/>
    <n v="130"/>
    <x v="0"/>
    <s v="ChillVibes"/>
    <n v="0.16477245248343569"/>
    <n v="3407"/>
  </r>
  <r>
    <s v="SP246"/>
    <s v="Twitter"/>
    <d v="2024-07-08T00:00:00"/>
    <s v="Story"/>
    <s v="Top trending tracks updated daily!"/>
    <n v="2981"/>
    <n v="258"/>
    <n v="168"/>
    <n v="20677"/>
    <n v="68290"/>
    <n v="130"/>
    <x v="1"/>
    <s v="ChillVibes"/>
    <n v="0.16477245248343569"/>
    <n v="3407"/>
  </r>
  <r>
    <s v="SP247"/>
    <s v="Twitter"/>
    <d v="2024-09-16T00:00:00"/>
    <s v="Story"/>
    <s v="Your weekend playlist is waiting."/>
    <n v="3300"/>
    <n v="354"/>
    <n v="397"/>
    <n v="56773"/>
    <n v="72110"/>
    <n v="163"/>
    <x v="2"/>
    <s v="ChillVibes"/>
    <n v="7.1354340971940891E-2"/>
    <n v="4051"/>
  </r>
  <r>
    <s v="SP247"/>
    <s v="Twitter"/>
    <d v="2024-09-16T00:00:00"/>
    <s v="Story"/>
    <s v="Your weekend playlist is waiting."/>
    <n v="3300"/>
    <n v="354"/>
    <n v="397"/>
    <n v="56773"/>
    <n v="72110"/>
    <n v="163"/>
    <x v="3"/>
    <s v="ChillVibes"/>
    <n v="7.1354340971940891E-2"/>
    <n v="4051"/>
  </r>
  <r>
    <s v="SP248"/>
    <s v="YouTube"/>
    <d v="2024-06-14T00:00:00"/>
    <s v="Reel"/>
    <s v="Wrapped is here! Relive your top tracks "/>
    <n v="4722"/>
    <n v="310"/>
    <n v="344"/>
    <n v="27911"/>
    <n v="19000"/>
    <n v="225"/>
    <x v="2"/>
    <s v="SummerBeats"/>
    <n v="0.19261223173659131"/>
    <n v="5376"/>
  </r>
  <r>
    <s v="SP248"/>
    <s v="YouTube"/>
    <d v="2024-06-14T00:00:00"/>
    <s v="Reel"/>
    <s v="Wrapped is here! Relive your top tracks "/>
    <n v="4722"/>
    <n v="310"/>
    <n v="344"/>
    <n v="27911"/>
    <n v="19000"/>
    <n v="225"/>
    <x v="0"/>
    <s v="SummerBeats"/>
    <n v="0.19261223173659131"/>
    <n v="5376"/>
  </r>
  <r>
    <s v="SP249"/>
    <s v="Instagram"/>
    <d v="2024-03-06T00:00:00"/>
    <s v="Text"/>
    <s v="What's your vibe today? #SpotifyHits"/>
    <n v="3529"/>
    <n v="263"/>
    <n v="107"/>
    <n v="26570"/>
    <n v="19367"/>
    <n v="96"/>
    <x v="2"/>
    <s v="IndieWave"/>
    <n v="0.14674444862627023"/>
    <n v="3899"/>
  </r>
  <r>
    <s v="SP250"/>
    <s v="Twitter"/>
    <d v="2025-05-15T00:00:00"/>
    <s v="Text"/>
    <s v="Your weekend playlist is waiting."/>
    <n v="4782"/>
    <n v="210"/>
    <n v="311"/>
    <n v="29793"/>
    <n v="37543"/>
    <n v="145"/>
    <x v="1"/>
    <s v="ChillVibes"/>
    <n v="0.17799483100057059"/>
    <n v="5303"/>
  </r>
  <r>
    <s v="SP251"/>
    <s v="Twitter"/>
    <d v="2024-07-07T00:00:00"/>
    <s v="Text"/>
    <s v="What's your vibe today? #SpotifyHits"/>
    <n v="1848"/>
    <n v="417"/>
    <n v="294"/>
    <n v="57819"/>
    <n v="19798"/>
    <n v="262"/>
    <x v="0"/>
    <s v="IndieWave"/>
    <n v="4.4258807658382193E-2"/>
    <n v="2559"/>
  </r>
  <r>
    <s v="SP252"/>
    <s v="YouTube"/>
    <d v="2024-10-26T00:00:00"/>
    <s v="Text"/>
    <s v="New music just dropped. Hit play!"/>
    <n v="4676"/>
    <n v="211"/>
    <n v="55"/>
    <n v="45917"/>
    <n v="73503"/>
    <n v="248"/>
    <x v="2"/>
    <s v="IndieWave"/>
    <n v="0.10762898272970794"/>
    <n v="4942"/>
  </r>
  <r>
    <s v="SP252"/>
    <s v="YouTube"/>
    <d v="2024-10-26T00:00:00"/>
    <s v="Text"/>
    <s v="New music just dropped. Hit play!"/>
    <n v="4676"/>
    <n v="211"/>
    <n v="55"/>
    <n v="45917"/>
    <n v="73503"/>
    <n v="248"/>
    <x v="4"/>
    <s v="IndieWave"/>
    <n v="0.10762898272970794"/>
    <n v="4942"/>
  </r>
  <r>
    <s v="SP253"/>
    <s v="YouTube"/>
    <d v="2024-08-08T00:00:00"/>
    <s v="Text"/>
    <s v="From pop to podcasts, it's all here."/>
    <n v="1994"/>
    <n v="197"/>
    <n v="290"/>
    <n v="49500"/>
    <n v="23343"/>
    <n v="160"/>
    <x v="2"/>
    <s v="IndieWave"/>
    <n v="5.0121212121212122E-2"/>
    <n v="2481"/>
  </r>
  <r>
    <s v="SP253"/>
    <s v="YouTube"/>
    <d v="2024-08-08T00:00:00"/>
    <s v="Text"/>
    <s v="From pop to podcasts, it's all here."/>
    <n v="1994"/>
    <n v="197"/>
    <n v="290"/>
    <n v="49500"/>
    <n v="23343"/>
    <n v="160"/>
    <x v="4"/>
    <s v="IndieWave"/>
    <n v="5.0121212121212122E-2"/>
    <n v="2481"/>
  </r>
  <r>
    <s v="SP254"/>
    <s v="Twitter"/>
    <d v="2025-02-03T00:00:00"/>
    <s v="Text"/>
    <s v="What's your vibe today? #SpotifyHits"/>
    <n v="4995"/>
    <n v="231"/>
    <n v="94"/>
    <n v="34431"/>
    <n v="32560"/>
    <n v="262"/>
    <x v="1"/>
    <s v="ChillVibes"/>
    <n v="0.15451192239551567"/>
    <n v="5320"/>
  </r>
  <r>
    <s v="SP255"/>
    <s v="Twitter"/>
    <d v="2024-04-03T00:00:00"/>
    <s v="Story"/>
    <s v="Top trending tracks updated daily!"/>
    <n v="2291"/>
    <n v="146"/>
    <n v="399"/>
    <n v="49319"/>
    <n v="28056"/>
    <n v="90"/>
    <x v="2"/>
    <s v="ChillVibes"/>
    <n v="5.7503193495407452E-2"/>
    <n v="2836"/>
  </r>
  <r>
    <s v="SP255"/>
    <s v="Twitter"/>
    <d v="2024-04-03T00:00:00"/>
    <s v="Story"/>
    <s v="Top trending tracks updated daily!"/>
    <n v="2291"/>
    <n v="146"/>
    <n v="399"/>
    <n v="49319"/>
    <n v="28056"/>
    <n v="90"/>
    <x v="3"/>
    <s v="ChillVibes"/>
    <n v="5.7503193495407452E-2"/>
    <n v="2836"/>
  </r>
  <r>
    <s v="SP256"/>
    <s v="Twitter"/>
    <d v="2024-07-08T00:00:00"/>
    <s v="Story"/>
    <s v="Wrapped is here! Relive your top tracks "/>
    <n v="2304"/>
    <n v="289"/>
    <n v="161"/>
    <n v="52645"/>
    <n v="66262"/>
    <n v="146"/>
    <x v="3"/>
    <s v="ChillVibes"/>
    <n v="5.2312660271630736E-2"/>
    <n v="2754"/>
  </r>
  <r>
    <s v="SP256"/>
    <s v="Twitter"/>
    <d v="2024-07-08T00:00:00"/>
    <s v="Story"/>
    <s v="Wrapped is here! Relive your top tracks "/>
    <n v="2304"/>
    <n v="289"/>
    <n v="161"/>
    <n v="52645"/>
    <n v="66262"/>
    <n v="146"/>
    <x v="1"/>
    <s v="ChillVibes"/>
    <n v="5.2312660271630736E-2"/>
    <n v="2754"/>
  </r>
  <r>
    <s v="SP257"/>
    <s v="Twitter"/>
    <d v="2024-06-08T00:00:00"/>
    <s v="Story"/>
    <s v="Top trending tracks updated daily!"/>
    <n v="3413"/>
    <n v="326"/>
    <n v="86"/>
    <n v="44680"/>
    <n v="52719"/>
    <n v="272"/>
    <x v="2"/>
    <s v="ChillVibes"/>
    <n v="8.5608773500447627E-2"/>
    <n v="3825"/>
  </r>
  <r>
    <s v="SP257"/>
    <s v="Twitter"/>
    <d v="2024-06-08T00:00:00"/>
    <s v="Story"/>
    <s v="Top trending tracks updated daily!"/>
    <n v="3413"/>
    <n v="326"/>
    <n v="86"/>
    <n v="44680"/>
    <n v="52719"/>
    <n v="272"/>
    <x v="3"/>
    <s v="ChillVibes"/>
    <n v="8.5608773500447627E-2"/>
    <n v="3825"/>
  </r>
  <r>
    <s v="SP258"/>
    <s v="YouTube"/>
    <d v="2025-03-20T00:00:00"/>
    <s v="Reel"/>
    <s v="From pop to podcasts, it's all here."/>
    <n v="1453"/>
    <n v="156"/>
    <n v="178"/>
    <n v="52980"/>
    <n v="57180"/>
    <n v="286"/>
    <x v="2"/>
    <s v="SummerBeats"/>
    <n v="3.3729709324273313E-2"/>
    <n v="1787"/>
  </r>
  <r>
    <s v="SP258"/>
    <s v="YouTube"/>
    <d v="2025-03-20T00:00:00"/>
    <s v="Reel"/>
    <s v="From pop to podcasts, it's all here."/>
    <n v="1453"/>
    <n v="156"/>
    <n v="178"/>
    <n v="52980"/>
    <n v="57180"/>
    <n v="286"/>
    <x v="0"/>
    <s v="SummerBeats"/>
    <n v="3.3729709324273313E-2"/>
    <n v="1787"/>
  </r>
  <r>
    <s v="SP259"/>
    <s v="Twitter"/>
    <d v="2025-01-19T00:00:00"/>
    <s v="Story"/>
    <s v="Music that moves you, only on Spotify."/>
    <n v="1651"/>
    <n v="480"/>
    <n v="282"/>
    <n v="32140"/>
    <n v="70560"/>
    <n v="138"/>
    <x v="0"/>
    <s v="ChillVibes"/>
    <n v="7.5077784691972627E-2"/>
    <n v="2413"/>
  </r>
  <r>
    <s v="SP259"/>
    <s v="Twitter"/>
    <d v="2025-01-19T00:00:00"/>
    <s v="Story"/>
    <s v="Music that moves you, only on Spotify."/>
    <n v="1651"/>
    <n v="480"/>
    <n v="282"/>
    <n v="32140"/>
    <n v="70560"/>
    <n v="138"/>
    <x v="1"/>
    <s v="ChillVibes"/>
    <n v="7.5077784691972627E-2"/>
    <n v="2413"/>
  </r>
  <r>
    <s v="SP260"/>
    <s v="Twitter"/>
    <d v="2025-01-05T00:00:00"/>
    <s v="Story"/>
    <s v="Explore the latest podcasts now."/>
    <n v="3341"/>
    <n v="154"/>
    <n v="123"/>
    <n v="43369"/>
    <n v="49035"/>
    <n v="128"/>
    <x v="3"/>
    <s v="ChillVibes"/>
    <n v="8.3423643616408028E-2"/>
    <n v="3618"/>
  </r>
  <r>
    <s v="SP260"/>
    <s v="Twitter"/>
    <d v="2025-01-05T00:00:00"/>
    <s v="Story"/>
    <s v="Explore the latest podcasts now."/>
    <n v="3341"/>
    <n v="154"/>
    <n v="123"/>
    <n v="43369"/>
    <n v="49035"/>
    <n v="128"/>
    <x v="1"/>
    <s v="ChillVibes"/>
    <n v="8.3423643616408028E-2"/>
    <n v="3618"/>
  </r>
  <r>
    <s v="SP261"/>
    <s v="Twitter"/>
    <d v="2024-11-16T00:00:00"/>
    <s v="Text"/>
    <s v="From pop to podcasts, it's all here."/>
    <n v="2972"/>
    <n v="263"/>
    <n v="308"/>
    <n v="51740"/>
    <n v="28214"/>
    <n v="190"/>
    <x v="0"/>
    <s v="IndieWave"/>
    <n v="6.8477000386548123E-2"/>
    <n v="3543"/>
  </r>
  <r>
    <s v="SP262"/>
    <s v="Twitter"/>
    <d v="2024-11-30T00:00:00"/>
    <s v="Story"/>
    <s v="Explore the latest podcasts now."/>
    <n v="4963"/>
    <n v="255"/>
    <n v="193"/>
    <n v="44386"/>
    <n v="28415"/>
    <n v="174"/>
    <x v="3"/>
    <s v="ChillVibes"/>
    <n v="0.12190780876853062"/>
    <n v="5411"/>
  </r>
  <r>
    <s v="SP262"/>
    <s v="Twitter"/>
    <d v="2024-11-30T00:00:00"/>
    <s v="Story"/>
    <s v="Explore the latest podcasts now."/>
    <n v="4963"/>
    <n v="255"/>
    <n v="193"/>
    <n v="44386"/>
    <n v="28415"/>
    <n v="174"/>
    <x v="1"/>
    <s v="ChillVibes"/>
    <n v="0.12190780876853062"/>
    <n v="5411"/>
  </r>
  <r>
    <s v="SP263"/>
    <s v="YouTube"/>
    <d v="2024-03-27T00:00:00"/>
    <s v="Text"/>
    <s v="Music that moves you, only on Spotify."/>
    <n v="2399"/>
    <n v="191"/>
    <n v="221"/>
    <n v="51603"/>
    <n v="40033"/>
    <n v="173"/>
    <x v="2"/>
    <s v="IndieWave"/>
    <n v="5.4473577117609438E-2"/>
    <n v="2811"/>
  </r>
  <r>
    <s v="SP263"/>
    <s v="YouTube"/>
    <d v="2024-03-27T00:00:00"/>
    <s v="Text"/>
    <s v="Music that moves you, only on Spotify."/>
    <n v="2399"/>
    <n v="191"/>
    <n v="221"/>
    <n v="51603"/>
    <n v="40033"/>
    <n v="173"/>
    <x v="4"/>
    <s v="IndieWave"/>
    <n v="5.4473577117609438E-2"/>
    <n v="2811"/>
  </r>
  <r>
    <s v="SP264"/>
    <s v="YouTube"/>
    <d v="2025-05-31T00:00:00"/>
    <s v="Reel"/>
    <s v="Get into the groove with our new drop!"/>
    <n v="2162"/>
    <n v="318"/>
    <n v="83"/>
    <n v="46719"/>
    <n v="20482"/>
    <n v="185"/>
    <x v="2"/>
    <s v="SummerBeats"/>
    <n v="5.4859907104176028E-2"/>
    <n v="2563"/>
  </r>
  <r>
    <s v="SP264"/>
    <s v="YouTube"/>
    <d v="2025-05-31T00:00:00"/>
    <s v="Reel"/>
    <s v="Get into the groove with our new drop!"/>
    <n v="2162"/>
    <n v="318"/>
    <n v="83"/>
    <n v="46719"/>
    <n v="20482"/>
    <n v="185"/>
    <x v="0"/>
    <s v="SummerBeats"/>
    <n v="5.4859907104176028E-2"/>
    <n v="2563"/>
  </r>
  <r>
    <s v="SP265"/>
    <s v="Twitter"/>
    <d v="2025-06-17T00:00:00"/>
    <s v="Story"/>
    <s v="Explore the latest podcasts now."/>
    <n v="4341"/>
    <n v="141"/>
    <n v="63"/>
    <n v="50081"/>
    <n v="27507"/>
    <n v="221"/>
    <x v="2"/>
    <s v="ChillVibes"/>
    <n v="9.0752980172121162E-2"/>
    <n v="4545"/>
  </r>
  <r>
    <s v="SP265"/>
    <s v="Twitter"/>
    <d v="2025-06-17T00:00:00"/>
    <s v="Story"/>
    <s v="Explore the latest podcasts now."/>
    <n v="4341"/>
    <n v="141"/>
    <n v="63"/>
    <n v="50081"/>
    <n v="27507"/>
    <n v="221"/>
    <x v="3"/>
    <s v="ChillVibes"/>
    <n v="9.0752980172121162E-2"/>
    <n v="4545"/>
  </r>
  <r>
    <s v="SP266"/>
    <s v="Instagram"/>
    <d v="2024-05-30T00:00:00"/>
    <s v="Story"/>
    <s v="Get into the groove with our new drop!"/>
    <n v="2448"/>
    <n v="464"/>
    <n v="98"/>
    <n v="25737"/>
    <n v="48545"/>
    <n v="246"/>
    <x v="1"/>
    <s v="Wrapped2024"/>
    <n v="0.11695224773672146"/>
    <n v="3010"/>
  </r>
  <r>
    <s v="SP267"/>
    <s v="YouTube"/>
    <d v="2024-11-08T00:00:00"/>
    <s v="Text"/>
    <s v="Top trending tracks updated daily!"/>
    <n v="2471"/>
    <n v="166"/>
    <n v="320"/>
    <n v="48254"/>
    <n v="46900"/>
    <n v="111"/>
    <x v="2"/>
    <s v="IndieWave"/>
    <n v="6.1279893894806647E-2"/>
    <n v="2957"/>
  </r>
  <r>
    <s v="SP267"/>
    <s v="YouTube"/>
    <d v="2024-11-08T00:00:00"/>
    <s v="Text"/>
    <s v="Top trending tracks updated daily!"/>
    <n v="2471"/>
    <n v="166"/>
    <n v="320"/>
    <n v="48254"/>
    <n v="46900"/>
    <n v="111"/>
    <x v="4"/>
    <s v="IndieWave"/>
    <n v="6.1279893894806647E-2"/>
    <n v="2957"/>
  </r>
  <r>
    <s v="SP268"/>
    <s v="YouTube"/>
    <d v="2024-03-17T00:00:00"/>
    <s v="Reel"/>
    <s v="Explore the latest podcasts now."/>
    <n v="2692"/>
    <n v="446"/>
    <n v="216"/>
    <n v="45818"/>
    <n v="62723"/>
    <n v="85"/>
    <x v="2"/>
    <s v="SummerBeats"/>
    <n v="7.3202671439172376E-2"/>
    <n v="3354"/>
  </r>
  <r>
    <s v="SP268"/>
    <s v="YouTube"/>
    <d v="2024-03-17T00:00:00"/>
    <s v="Reel"/>
    <s v="Explore the latest podcasts now."/>
    <n v="2692"/>
    <n v="446"/>
    <n v="216"/>
    <n v="45818"/>
    <n v="62723"/>
    <n v="85"/>
    <x v="0"/>
    <s v="SummerBeats"/>
    <n v="7.3202671439172376E-2"/>
    <n v="3354"/>
  </r>
  <r>
    <s v="SP269"/>
    <s v="YouTube"/>
    <d v="2024-06-21T00:00:00"/>
    <s v="Reel"/>
    <s v="Music that moves you, only on Spotify."/>
    <n v="4621"/>
    <n v="374"/>
    <n v="298"/>
    <n v="56979"/>
    <n v="24098"/>
    <n v="205"/>
    <x v="2"/>
    <s v="SummerBeats"/>
    <n v="9.2893873181347508E-2"/>
    <n v="5293"/>
  </r>
  <r>
    <s v="SP269"/>
    <s v="YouTube"/>
    <d v="2024-06-21T00:00:00"/>
    <s v="Reel"/>
    <s v="Music that moves you, only on Spotify."/>
    <n v="4621"/>
    <n v="374"/>
    <n v="298"/>
    <n v="56979"/>
    <n v="24098"/>
    <n v="205"/>
    <x v="0"/>
    <s v="SummerBeats"/>
    <n v="9.2893873181347508E-2"/>
    <n v="5293"/>
  </r>
  <r>
    <s v="SP270"/>
    <s v="Twitter"/>
    <d v="2024-11-13T00:00:00"/>
    <s v="Story"/>
    <s v="New music just dropped. Hit play!"/>
    <n v="1409"/>
    <n v="466"/>
    <n v="105"/>
    <n v="58923"/>
    <n v="38753"/>
    <n v="265"/>
    <x v="2"/>
    <s v="ChillVibes"/>
    <n v="3.3603177027646251E-2"/>
    <n v="1980"/>
  </r>
  <r>
    <s v="SP270"/>
    <s v="Twitter"/>
    <d v="2024-11-13T00:00:00"/>
    <s v="Story"/>
    <s v="New music just dropped. Hit play!"/>
    <n v="1409"/>
    <n v="466"/>
    <n v="105"/>
    <n v="58923"/>
    <n v="38753"/>
    <n v="265"/>
    <x v="3"/>
    <s v="ChillVibes"/>
    <n v="3.3603177027646251E-2"/>
    <n v="1980"/>
  </r>
  <r>
    <s v="SP271"/>
    <s v="Twitter"/>
    <d v="2025-02-05T00:00:00"/>
    <s v="Story"/>
    <s v="Discover fresh beats on Spotify!"/>
    <n v="3029"/>
    <n v="440"/>
    <n v="66"/>
    <n v="23815"/>
    <n v="47895"/>
    <n v="210"/>
    <x v="2"/>
    <s v="ChillVibes"/>
    <n v="0.14843585975225698"/>
    <n v="3535"/>
  </r>
  <r>
    <s v="SP271"/>
    <s v="Twitter"/>
    <d v="2025-02-05T00:00:00"/>
    <s v="Story"/>
    <s v="Discover fresh beats on Spotify!"/>
    <n v="3029"/>
    <n v="440"/>
    <n v="66"/>
    <n v="23815"/>
    <n v="47895"/>
    <n v="210"/>
    <x v="3"/>
    <s v="ChillVibes"/>
    <n v="0.14843585975225698"/>
    <n v="3535"/>
  </r>
  <r>
    <s v="SP272"/>
    <s v="Twitter"/>
    <d v="2024-11-07T00:00:00"/>
    <s v="Text"/>
    <s v="Explore the latest podcasts now."/>
    <n v="2229"/>
    <n v="395"/>
    <n v="328"/>
    <n v="56921"/>
    <n v="37176"/>
    <n v="126"/>
    <x v="0"/>
    <s v="IndieWave"/>
    <n v="5.1861351697967357E-2"/>
    <n v="2952"/>
  </r>
  <r>
    <s v="SP273"/>
    <s v="Twitter"/>
    <d v="2024-02-12T00:00:00"/>
    <s v="Text"/>
    <s v="Explore the latest podcasts now."/>
    <n v="2691"/>
    <n v="486"/>
    <n v="206"/>
    <n v="51133"/>
    <n v="44583"/>
    <n v="276"/>
    <x v="1"/>
    <s v="ChillVibes"/>
    <n v="6.6160796354604659E-2"/>
    <n v="3383"/>
  </r>
  <r>
    <s v="SP274"/>
    <s v="Instagram"/>
    <d v="2024-10-08T00:00:00"/>
    <s v="Text"/>
    <s v="Explore the latest podcasts now."/>
    <n v="2110"/>
    <n v="384"/>
    <n v="236"/>
    <n v="49965"/>
    <n v="61555"/>
    <n v="195"/>
    <x v="2"/>
    <s v="IndieWave"/>
    <n v="5.4638246772740921E-2"/>
    <n v="2730"/>
  </r>
  <r>
    <s v="SP275"/>
    <s v="Instagram"/>
    <d v="2024-02-19T00:00:00"/>
    <s v="Text"/>
    <s v="Wrapped is here! Relive your top tracks "/>
    <n v="4752"/>
    <n v="449"/>
    <n v="309"/>
    <n v="58530"/>
    <n v="26630"/>
    <n v="234"/>
    <x v="2"/>
    <s v="IndieWave"/>
    <n v="9.4139757389372969E-2"/>
    <n v="5510"/>
  </r>
  <r>
    <s v="SP276"/>
    <s v="Twitter"/>
    <d v="2025-03-04T00:00:00"/>
    <s v="Text"/>
    <s v="Discover fresh beats on Spotify!"/>
    <n v="2177"/>
    <n v="258"/>
    <n v="292"/>
    <n v="47276"/>
    <n v="51324"/>
    <n v="143"/>
    <x v="1"/>
    <s v="ChillVibes"/>
    <n v="5.7682545054573146E-2"/>
    <n v="2727"/>
  </r>
  <r>
    <s v="SP277"/>
    <s v="Instagram"/>
    <d v="2025-02-03T00:00:00"/>
    <s v="Story"/>
    <s v="New music just dropped. Hit play!"/>
    <n v="1205"/>
    <n v="486"/>
    <n v="269"/>
    <n v="23341"/>
    <n v="42411"/>
    <n v="184"/>
    <x v="1"/>
    <s v="Wrapped2024"/>
    <n v="8.3972409065592737E-2"/>
    <n v="1960"/>
  </r>
  <r>
    <s v="SP278"/>
    <s v="Instagram"/>
    <d v="2024-12-02T00:00:00"/>
    <s v="Text"/>
    <s v="Top trending tracks updated daily!"/>
    <n v="3194"/>
    <n v="292"/>
    <n v="245"/>
    <n v="56371"/>
    <n v="65597"/>
    <n v="163"/>
    <x v="0"/>
    <s v="ChillVibes"/>
    <n v="6.6186514342481059E-2"/>
    <n v="3731"/>
  </r>
  <r>
    <s v="SP278"/>
    <s v="Instagram"/>
    <d v="2024-12-02T00:00:00"/>
    <s v="Text"/>
    <s v="Top trending tracks updated daily!"/>
    <n v="3194"/>
    <n v="292"/>
    <n v="245"/>
    <n v="56371"/>
    <n v="65597"/>
    <n v="163"/>
    <x v="1"/>
    <s v="ChillVibes"/>
    <n v="6.6186514342481059E-2"/>
    <n v="3731"/>
  </r>
  <r>
    <s v="SP279"/>
    <s v="Twitter"/>
    <d v="2025-01-19T00:00:00"/>
    <s v="Story"/>
    <s v="New music just dropped. Hit play!"/>
    <n v="3507"/>
    <n v="295"/>
    <n v="371"/>
    <n v="20410"/>
    <n v="53965"/>
    <n v="212"/>
    <x v="0"/>
    <s v="ChillVibes"/>
    <n v="0.20445859872611466"/>
    <n v="4173"/>
  </r>
  <r>
    <s v="SP279"/>
    <s v="Twitter"/>
    <d v="2025-01-19T00:00:00"/>
    <s v="Story"/>
    <s v="New music just dropped. Hit play!"/>
    <n v="3507"/>
    <n v="295"/>
    <n v="371"/>
    <n v="20410"/>
    <n v="53965"/>
    <n v="212"/>
    <x v="1"/>
    <s v="ChillVibes"/>
    <n v="0.20445859872611466"/>
    <n v="4173"/>
  </r>
  <r>
    <s v="SP280"/>
    <s v="Twitter"/>
    <d v="2024-09-28T00:00:00"/>
    <s v="Story"/>
    <s v="Wrapped is here! Relive your top tracks "/>
    <n v="4471"/>
    <n v="317"/>
    <n v="249"/>
    <n v="44862"/>
    <n v="33365"/>
    <n v="184"/>
    <x v="2"/>
    <s v="ChillVibes"/>
    <n v="0.1122776514644911"/>
    <n v="5037"/>
  </r>
  <r>
    <s v="SP280"/>
    <s v="Twitter"/>
    <d v="2024-09-28T00:00:00"/>
    <s v="Story"/>
    <s v="Wrapped is here! Relive your top tracks "/>
    <n v="4471"/>
    <n v="317"/>
    <n v="249"/>
    <n v="44862"/>
    <n v="33365"/>
    <n v="184"/>
    <x v="3"/>
    <s v="ChillVibes"/>
    <n v="0.1122776514644911"/>
    <n v="5037"/>
  </r>
  <r>
    <s v="SP281"/>
    <s v="Instagram"/>
    <d v="2024-01-07T00:00:00"/>
    <s v="Text"/>
    <s v="Top trending tracks updated daily!"/>
    <n v="4931"/>
    <n v="469"/>
    <n v="193"/>
    <n v="56701"/>
    <n v="69437"/>
    <n v="291"/>
    <x v="0"/>
    <s v="ChillVibes"/>
    <n v="9.8640235621946709E-2"/>
    <n v="5593"/>
  </r>
  <r>
    <s v="SP281"/>
    <s v="Instagram"/>
    <d v="2024-01-07T00:00:00"/>
    <s v="Text"/>
    <s v="Top trending tracks updated daily!"/>
    <n v="4931"/>
    <n v="469"/>
    <n v="193"/>
    <n v="56701"/>
    <n v="69437"/>
    <n v="291"/>
    <x v="1"/>
    <s v="ChillVibes"/>
    <n v="9.8640235621946709E-2"/>
    <n v="5593"/>
  </r>
  <r>
    <s v="SP282"/>
    <s v="Twitter"/>
    <d v="2024-02-21T00:00:00"/>
    <s v="Story"/>
    <s v="Get into the groove with our new drop!"/>
    <n v="2604"/>
    <n v="439"/>
    <n v="148"/>
    <n v="58468"/>
    <n v="39629"/>
    <n v="163"/>
    <x v="3"/>
    <s v="ChillVibes"/>
    <n v="5.4576862557296296E-2"/>
    <n v="3191"/>
  </r>
  <r>
    <s v="SP282"/>
    <s v="Twitter"/>
    <d v="2024-02-21T00:00:00"/>
    <s v="Story"/>
    <s v="Get into the groove with our new drop!"/>
    <n v="2604"/>
    <n v="439"/>
    <n v="148"/>
    <n v="58468"/>
    <n v="39629"/>
    <n v="163"/>
    <x v="1"/>
    <s v="ChillVibes"/>
    <n v="5.4576862557296296E-2"/>
    <n v="3191"/>
  </r>
  <r>
    <s v="SP283"/>
    <s v="Instagram"/>
    <d v="2024-08-27T00:00:00"/>
    <s v="Text"/>
    <s v="Music that moves you, only on Spotify."/>
    <n v="4197"/>
    <n v="359"/>
    <n v="280"/>
    <n v="56048"/>
    <n v="70930"/>
    <n v="295"/>
    <x v="2"/>
    <s v="IndieWave"/>
    <n v="8.628318584070796E-2"/>
    <n v="4836"/>
  </r>
  <r>
    <s v="SP284"/>
    <s v="Instagram"/>
    <d v="2024-10-24T00:00:00"/>
    <s v="Story"/>
    <s v="Top trending tracks updated daily!"/>
    <n v="1914"/>
    <n v="255"/>
    <n v="156"/>
    <n v="27660"/>
    <n v="47776"/>
    <n v="111"/>
    <x v="1"/>
    <s v="Wrapped2024"/>
    <n v="8.4056399132321047E-2"/>
    <n v="2325"/>
  </r>
  <r>
    <s v="SP285"/>
    <s v="YouTube"/>
    <d v="2025-01-29T00:00:00"/>
    <s v="Text"/>
    <s v="New music just dropped. Hit play!"/>
    <n v="1334"/>
    <n v="357"/>
    <n v="257"/>
    <n v="56910"/>
    <n v="70606"/>
    <n v="228"/>
    <x v="2"/>
    <s v="IndieWave"/>
    <n v="3.4229485151994379E-2"/>
    <n v="1948"/>
  </r>
  <r>
    <s v="SP285"/>
    <s v="YouTube"/>
    <d v="2025-01-29T00:00:00"/>
    <s v="Text"/>
    <s v="New music just dropped. Hit play!"/>
    <n v="1334"/>
    <n v="357"/>
    <n v="257"/>
    <n v="56910"/>
    <n v="70606"/>
    <n v="228"/>
    <x v="4"/>
    <s v="IndieWave"/>
    <n v="3.4229485151994379E-2"/>
    <n v="1948"/>
  </r>
  <r>
    <s v="SP286"/>
    <s v="Instagram"/>
    <d v="2024-05-01T00:00:00"/>
    <s v="Text"/>
    <s v="Get into the groove with our new drop!"/>
    <n v="3359"/>
    <n v="137"/>
    <n v="387"/>
    <n v="33861"/>
    <n v="47257"/>
    <n v="198"/>
    <x v="2"/>
    <s v="IndieWave"/>
    <n v="0.11467469950680724"/>
    <n v="3883"/>
  </r>
  <r>
    <s v="SP287"/>
    <s v="YouTube"/>
    <d v="2024-06-25T00:00:00"/>
    <s v="Text"/>
    <s v="Your weekend playlist is waiting."/>
    <n v="2172"/>
    <n v="338"/>
    <n v="70"/>
    <n v="30515"/>
    <n v="57853"/>
    <n v="156"/>
    <x v="2"/>
    <s v="IndieWave"/>
    <n v="8.4548582664263475E-2"/>
    <n v="2580"/>
  </r>
  <r>
    <s v="SP287"/>
    <s v="YouTube"/>
    <d v="2024-06-25T00:00:00"/>
    <s v="Text"/>
    <s v="Your weekend playlist is waiting."/>
    <n v="2172"/>
    <n v="338"/>
    <n v="70"/>
    <n v="30515"/>
    <n v="57853"/>
    <n v="156"/>
    <x v="4"/>
    <s v="IndieWave"/>
    <n v="8.4548582664263475E-2"/>
    <n v="2580"/>
  </r>
  <r>
    <s v="SP288"/>
    <s v="Twitter"/>
    <d v="2024-08-09T00:00:00"/>
    <s v="Story"/>
    <s v="From pop to podcasts, it's all here."/>
    <n v="4877"/>
    <n v="442"/>
    <n v="236"/>
    <n v="52673"/>
    <n v="48241"/>
    <n v="114"/>
    <x v="2"/>
    <s v="ChillVibes"/>
    <n v="0.10546200140489435"/>
    <n v="5555"/>
  </r>
  <r>
    <s v="SP288"/>
    <s v="Twitter"/>
    <d v="2024-08-09T00:00:00"/>
    <s v="Story"/>
    <s v="From pop to podcasts, it's all here."/>
    <n v="4877"/>
    <n v="442"/>
    <n v="236"/>
    <n v="52673"/>
    <n v="48241"/>
    <n v="114"/>
    <x v="3"/>
    <s v="ChillVibes"/>
    <n v="0.10546200140489435"/>
    <n v="5555"/>
  </r>
  <r>
    <s v="SP289"/>
    <s v="Instagram"/>
    <d v="2025-01-21T00:00:00"/>
    <s v="Story"/>
    <s v="New music just dropped. Hit play!"/>
    <n v="4918"/>
    <n v="440"/>
    <n v="149"/>
    <n v="53269"/>
    <n v="64370"/>
    <n v="269"/>
    <x v="1"/>
    <s v="Wrapped2024"/>
    <n v="0.10338095327488783"/>
    <n v="5507"/>
  </r>
  <r>
    <s v="SP290"/>
    <s v="Twitter"/>
    <d v="2024-08-13T00:00:00"/>
    <s v="Text"/>
    <s v="Explore the latest podcasts now."/>
    <n v="3418"/>
    <n v="107"/>
    <n v="221"/>
    <n v="23927"/>
    <n v="26182"/>
    <n v="155"/>
    <x v="0"/>
    <s v="IndieWave"/>
    <n v="0.1565595352530614"/>
    <n v="3746"/>
  </r>
  <r>
    <s v="SP291"/>
    <s v="Instagram"/>
    <d v="2024-06-29T00:00:00"/>
    <s v="Text"/>
    <s v="Your weekend playlist is waiting."/>
    <n v="2088"/>
    <n v="490"/>
    <n v="124"/>
    <n v="46544"/>
    <n v="69346"/>
    <n v="178"/>
    <x v="0"/>
    <s v="ChillVibes"/>
    <n v="5.8052595393606049E-2"/>
    <n v="2702"/>
  </r>
  <r>
    <s v="SP291"/>
    <s v="Instagram"/>
    <d v="2024-06-29T00:00:00"/>
    <s v="Text"/>
    <s v="Your weekend playlist is waiting."/>
    <n v="2088"/>
    <n v="490"/>
    <n v="124"/>
    <n v="46544"/>
    <n v="69346"/>
    <n v="178"/>
    <x v="1"/>
    <s v="ChillVibes"/>
    <n v="5.8052595393606049E-2"/>
    <n v="2702"/>
  </r>
  <r>
    <s v="SP292"/>
    <s v="Twitter"/>
    <d v="2024-11-03T00:00:00"/>
    <s v="Story"/>
    <s v="Explore the latest podcasts now."/>
    <n v="3061"/>
    <n v="320"/>
    <n v="76"/>
    <n v="26640"/>
    <n v="24306"/>
    <n v="112"/>
    <x v="3"/>
    <s v="ChillVibes"/>
    <n v="0.12976726726726726"/>
    <n v="3457"/>
  </r>
  <r>
    <s v="SP292"/>
    <s v="Twitter"/>
    <d v="2024-11-03T00:00:00"/>
    <s v="Story"/>
    <s v="Explore the latest podcasts now."/>
    <n v="3061"/>
    <n v="320"/>
    <n v="76"/>
    <n v="26640"/>
    <n v="24306"/>
    <n v="112"/>
    <x v="1"/>
    <s v="ChillVibes"/>
    <n v="0.12976726726726726"/>
    <n v="3457"/>
  </r>
  <r>
    <s v="SP293"/>
    <s v="YouTube"/>
    <d v="2025-04-18T00:00:00"/>
    <s v="Reel"/>
    <s v="Your weekend playlist is waiting."/>
    <n v="1265"/>
    <n v="230"/>
    <n v="364"/>
    <n v="41312"/>
    <n v="50382"/>
    <n v="106"/>
    <x v="2"/>
    <s v="SummerBeats"/>
    <n v="4.4999031758326875E-2"/>
    <n v="1859"/>
  </r>
  <r>
    <s v="SP293"/>
    <s v="YouTube"/>
    <d v="2025-04-18T00:00:00"/>
    <s v="Reel"/>
    <s v="Your weekend playlist is waiting."/>
    <n v="1265"/>
    <n v="230"/>
    <n v="364"/>
    <n v="41312"/>
    <n v="50382"/>
    <n v="106"/>
    <x v="0"/>
    <s v="SummerBeats"/>
    <n v="4.4999031758326875E-2"/>
    <n v="1859"/>
  </r>
  <r>
    <s v="SP294"/>
    <s v="Instagram"/>
    <d v="2024-12-27T00:00:00"/>
    <s v="Text"/>
    <s v="From pop to podcasts, it's all here."/>
    <n v="1436"/>
    <n v="219"/>
    <n v="229"/>
    <n v="58488"/>
    <n v="24314"/>
    <n v="147"/>
    <x v="2"/>
    <s v="IndieWave"/>
    <n v="3.221173574066475E-2"/>
    <n v="1884"/>
  </r>
  <r>
    <s v="SP295"/>
    <s v="Instagram"/>
    <d v="2025-03-08T00:00:00"/>
    <s v="Story"/>
    <s v="Top trending tracks updated daily!"/>
    <n v="2244"/>
    <n v="392"/>
    <n v="231"/>
    <n v="25834"/>
    <n v="50906"/>
    <n v="165"/>
    <x v="1"/>
    <s v="Wrapped2024"/>
    <n v="0.1109777812185492"/>
    <n v="2867"/>
  </r>
  <r>
    <s v="SP296"/>
    <s v="Twitter"/>
    <d v="2025-03-20T00:00:00"/>
    <s v="Story"/>
    <s v="Your weekend playlist is waiting."/>
    <n v="3393"/>
    <n v="104"/>
    <n v="79"/>
    <n v="30025"/>
    <n v="21593"/>
    <n v="165"/>
    <x v="3"/>
    <s v="ChillVibes"/>
    <n v="0.1191007493755204"/>
    <n v="3576"/>
  </r>
  <r>
    <s v="SP296"/>
    <s v="Twitter"/>
    <d v="2025-03-20T00:00:00"/>
    <s v="Story"/>
    <s v="Your weekend playlist is waiting."/>
    <n v="3393"/>
    <n v="104"/>
    <n v="79"/>
    <n v="30025"/>
    <n v="21593"/>
    <n v="165"/>
    <x v="1"/>
    <s v="ChillVibes"/>
    <n v="0.1191007493755204"/>
    <n v="3576"/>
  </r>
  <r>
    <s v="SP297"/>
    <s v="Twitter"/>
    <d v="2024-11-16T00:00:00"/>
    <s v="Text"/>
    <s v="Explore the latest podcasts now."/>
    <n v="2901"/>
    <n v="108"/>
    <n v="86"/>
    <n v="51777"/>
    <n v="23773"/>
    <n v="160"/>
    <x v="0"/>
    <s v="IndieWave"/>
    <n v="5.9775576027966085E-2"/>
    <n v="3095"/>
  </r>
  <r>
    <s v="SP298"/>
    <s v="Twitter"/>
    <d v="2025-06-30T00:00:00"/>
    <s v="Text"/>
    <s v="What's your vibe today? #SpotifyHits"/>
    <n v="2275"/>
    <n v="285"/>
    <n v="125"/>
    <n v="43970"/>
    <n v="74761"/>
    <n v="83"/>
    <x v="1"/>
    <s v="ChillVibes"/>
    <n v="6.1064362065044349E-2"/>
    <n v="2685"/>
  </r>
  <r>
    <s v="SP299"/>
    <s v="Twitter"/>
    <d v="2024-01-12T00:00:00"/>
    <s v="Story"/>
    <s v="Wrapped is here! Relive your top tracks "/>
    <n v="2227"/>
    <n v="494"/>
    <n v="161"/>
    <n v="51651"/>
    <n v="68074"/>
    <n v="240"/>
    <x v="2"/>
    <s v="ChillVibes"/>
    <n v="5.5797564422760453E-2"/>
    <n v="2882"/>
  </r>
  <r>
    <s v="SP299"/>
    <s v="Twitter"/>
    <d v="2024-01-12T00:00:00"/>
    <s v="Story"/>
    <s v="Wrapped is here! Relive your top tracks "/>
    <n v="2227"/>
    <n v="494"/>
    <n v="161"/>
    <n v="51651"/>
    <n v="68074"/>
    <n v="240"/>
    <x v="3"/>
    <s v="ChillVibes"/>
    <n v="5.5797564422760453E-2"/>
    <n v="2882"/>
  </r>
  <r>
    <s v="SP300"/>
    <s v="Instagram"/>
    <d v="2024-02-07T00:00:00"/>
    <s v="Text"/>
    <s v="Music that moves you, only on Spotify."/>
    <n v="1883"/>
    <n v="432"/>
    <n v="397"/>
    <n v="28759"/>
    <n v="18691"/>
    <n v="270"/>
    <x v="0"/>
    <s v="ChillVibes"/>
    <n v="9.4300914496331587E-2"/>
    <n v="2712"/>
  </r>
  <r>
    <s v="SP300"/>
    <s v="Instagram"/>
    <d v="2024-02-07T00:00:00"/>
    <s v="Text"/>
    <s v="Music that moves you, only on Spotify."/>
    <n v="1883"/>
    <n v="432"/>
    <n v="397"/>
    <n v="28759"/>
    <n v="18691"/>
    <n v="270"/>
    <x v="1"/>
    <s v="ChillVibes"/>
    <n v="9.4300914496331587E-2"/>
    <n v="271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n v="1334"/>
    <n v="23125"/>
  </r>
  <r>
    <x v="0"/>
    <x v="1"/>
    <n v="909"/>
    <n v="22788"/>
  </r>
  <r>
    <x v="0"/>
    <x v="2"/>
    <n v="1176"/>
    <n v="7810"/>
  </r>
  <r>
    <x v="1"/>
    <x v="0"/>
    <n v="928"/>
    <n v="11966"/>
  </r>
  <r>
    <x v="1"/>
    <x v="1"/>
    <n v="1397"/>
    <n v="26298"/>
  </r>
  <r>
    <x v="1"/>
    <x v="2"/>
    <n v="452"/>
    <n v="22029"/>
  </r>
  <r>
    <x v="2"/>
    <x v="0"/>
    <n v="590"/>
    <n v="12391"/>
  </r>
  <r>
    <x v="2"/>
    <x v="1"/>
    <n v="1283"/>
    <n v="14477"/>
  </r>
  <r>
    <x v="2"/>
    <x v="2"/>
    <n v="1302"/>
    <n v="25040"/>
  </r>
  <r>
    <x v="3"/>
    <x v="0"/>
    <n v="612"/>
    <n v="22619"/>
  </r>
  <r>
    <x v="3"/>
    <x v="1"/>
    <n v="1121"/>
    <n v="12399"/>
  </r>
  <r>
    <x v="3"/>
    <x v="2"/>
    <n v="700"/>
    <n v="22456"/>
  </r>
  <r>
    <x v="4"/>
    <x v="0"/>
    <n v="714"/>
    <n v="19328"/>
  </r>
  <r>
    <x v="4"/>
    <x v="1"/>
    <n v="595"/>
    <n v="21107"/>
  </r>
  <r>
    <x v="4"/>
    <x v="2"/>
    <n v="1117"/>
    <n v="12277"/>
  </r>
  <r>
    <x v="5"/>
    <x v="0"/>
    <n v="667"/>
    <n v="11684"/>
  </r>
  <r>
    <x v="5"/>
    <x v="1"/>
    <n v="1371"/>
    <n v="14412"/>
  </r>
  <r>
    <x v="5"/>
    <x v="2"/>
    <n v="1117"/>
    <n v="15924"/>
  </r>
  <r>
    <x v="6"/>
    <x v="0"/>
    <n v="359"/>
    <n v="12390"/>
  </r>
  <r>
    <x v="6"/>
    <x v="1"/>
    <n v="1098"/>
    <n v="25742"/>
  </r>
  <r>
    <x v="6"/>
    <x v="2"/>
    <n v="912"/>
    <n v="10495"/>
  </r>
  <r>
    <x v="7"/>
    <x v="0"/>
    <n v="792"/>
    <n v="7797"/>
  </r>
  <r>
    <x v="7"/>
    <x v="1"/>
    <n v="364"/>
    <n v="15595"/>
  </r>
  <r>
    <x v="7"/>
    <x v="2"/>
    <n v="1125"/>
    <n v="24617"/>
  </r>
  <r>
    <x v="8"/>
    <x v="0"/>
    <n v="869"/>
    <n v="9847"/>
  </r>
  <r>
    <x v="8"/>
    <x v="1"/>
    <n v="414"/>
    <n v="13644"/>
  </r>
  <r>
    <x v="8"/>
    <x v="2"/>
    <n v="849"/>
    <n v="11421"/>
  </r>
  <r>
    <x v="9"/>
    <x v="0"/>
    <n v="1353"/>
    <n v="15613"/>
  </r>
  <r>
    <x v="9"/>
    <x v="1"/>
    <n v="582"/>
    <n v="23900"/>
  </r>
  <r>
    <x v="9"/>
    <x v="2"/>
    <n v="758"/>
    <n v="5836"/>
  </r>
  <r>
    <x v="10"/>
    <x v="0"/>
    <n v="977"/>
    <n v="5624"/>
  </r>
  <r>
    <x v="10"/>
    <x v="1"/>
    <n v="1191"/>
    <n v="10311"/>
  </r>
  <r>
    <x v="10"/>
    <x v="2"/>
    <n v="904"/>
    <n v="8274"/>
  </r>
  <r>
    <x v="11"/>
    <x v="0"/>
    <n v="909"/>
    <n v="6031"/>
  </r>
  <r>
    <x v="11"/>
    <x v="1"/>
    <n v="382"/>
    <n v="27829"/>
  </r>
  <r>
    <x v="11"/>
    <x v="2"/>
    <n v="1009"/>
    <n v="18267"/>
  </r>
  <r>
    <x v="12"/>
    <x v="0"/>
    <n v="1022"/>
    <n v="26624"/>
  </r>
  <r>
    <x v="12"/>
    <x v="1"/>
    <n v="262"/>
    <n v="26644"/>
  </r>
  <r>
    <x v="12"/>
    <x v="2"/>
    <n v="1166"/>
    <n v="13051"/>
  </r>
  <r>
    <x v="13"/>
    <x v="0"/>
    <n v="515"/>
    <n v="14217"/>
  </r>
  <r>
    <x v="13"/>
    <x v="1"/>
    <n v="956"/>
    <n v="16385"/>
  </r>
  <r>
    <x v="13"/>
    <x v="2"/>
    <n v="1031"/>
    <n v="24548"/>
  </r>
  <r>
    <x v="14"/>
    <x v="0"/>
    <n v="637"/>
    <n v="9195"/>
  </r>
  <r>
    <x v="14"/>
    <x v="1"/>
    <n v="1268"/>
    <n v="18071"/>
  </r>
  <r>
    <x v="14"/>
    <x v="2"/>
    <n v="725"/>
    <n v="16875"/>
  </r>
  <r>
    <x v="15"/>
    <x v="0"/>
    <n v="471"/>
    <n v="9567"/>
  </r>
  <r>
    <x v="15"/>
    <x v="1"/>
    <n v="1291"/>
    <n v="20306"/>
  </r>
  <r>
    <x v="15"/>
    <x v="2"/>
    <n v="400"/>
    <n v="21134"/>
  </r>
  <r>
    <x v="16"/>
    <x v="0"/>
    <n v="1113"/>
    <n v="26872"/>
  </r>
  <r>
    <x v="16"/>
    <x v="1"/>
    <n v="1198"/>
    <n v="10253"/>
  </r>
  <r>
    <x v="16"/>
    <x v="2"/>
    <n v="474"/>
    <n v="23963"/>
  </r>
  <r>
    <x v="17"/>
    <x v="0"/>
    <n v="1132"/>
    <n v="11335"/>
  </r>
  <r>
    <x v="17"/>
    <x v="1"/>
    <n v="844"/>
    <n v="12115"/>
  </r>
  <r>
    <x v="17"/>
    <x v="2"/>
    <n v="1175"/>
    <n v="24358"/>
  </r>
  <r>
    <x v="18"/>
    <x v="0"/>
    <n v="559"/>
    <n v="12181"/>
  </r>
  <r>
    <x v="18"/>
    <x v="1"/>
    <n v="554"/>
    <n v="17729"/>
  </r>
  <r>
    <x v="18"/>
    <x v="2"/>
    <n v="1225"/>
    <n v="10881"/>
  </r>
  <r>
    <x v="19"/>
    <x v="0"/>
    <n v="892"/>
    <n v="18576"/>
  </r>
  <r>
    <x v="19"/>
    <x v="1"/>
    <n v="536"/>
    <n v="9383"/>
  </r>
  <r>
    <x v="19"/>
    <x v="2"/>
    <n v="1242"/>
    <n v="14178"/>
  </r>
  <r>
    <x v="20"/>
    <x v="0"/>
    <n v="948"/>
    <n v="21254"/>
  </r>
  <r>
    <x v="20"/>
    <x v="1"/>
    <n v="762"/>
    <n v="14215"/>
  </r>
  <r>
    <x v="20"/>
    <x v="2"/>
    <n v="1082"/>
    <n v="16921"/>
  </r>
  <r>
    <x v="21"/>
    <x v="0"/>
    <n v="1174"/>
    <n v="25130"/>
  </r>
  <r>
    <x v="21"/>
    <x v="1"/>
    <n v="464"/>
    <n v="25537"/>
  </r>
  <r>
    <x v="21"/>
    <x v="2"/>
    <n v="543"/>
    <n v="24943"/>
  </r>
  <r>
    <x v="22"/>
    <x v="0"/>
    <n v="1202"/>
    <n v="14563"/>
  </r>
  <r>
    <x v="22"/>
    <x v="1"/>
    <n v="1390"/>
    <n v="26273"/>
  </r>
  <r>
    <x v="22"/>
    <x v="2"/>
    <n v="984"/>
    <n v="10858"/>
  </r>
  <r>
    <x v="23"/>
    <x v="0"/>
    <n v="1204"/>
    <n v="25038"/>
  </r>
  <r>
    <x v="23"/>
    <x v="1"/>
    <n v="532"/>
    <n v="9092"/>
  </r>
  <r>
    <x v="23"/>
    <x v="2"/>
    <n v="1058"/>
    <n v="17662"/>
  </r>
  <r>
    <x v="24"/>
    <x v="0"/>
    <n v="676"/>
    <n v="5924"/>
  </r>
  <r>
    <x v="24"/>
    <x v="1"/>
    <n v="577"/>
    <n v="25347"/>
  </r>
  <r>
    <x v="24"/>
    <x v="2"/>
    <n v="682"/>
    <n v="8910"/>
  </r>
  <r>
    <x v="25"/>
    <x v="0"/>
    <n v="450"/>
    <n v="20438"/>
  </r>
  <r>
    <x v="25"/>
    <x v="1"/>
    <n v="683"/>
    <n v="8760"/>
  </r>
  <r>
    <x v="25"/>
    <x v="2"/>
    <n v="1154"/>
    <n v="6625"/>
  </r>
  <r>
    <x v="26"/>
    <x v="0"/>
    <n v="808"/>
    <n v="23329"/>
  </r>
  <r>
    <x v="26"/>
    <x v="1"/>
    <n v="871"/>
    <n v="7299"/>
  </r>
  <r>
    <x v="26"/>
    <x v="2"/>
    <n v="704"/>
    <n v="14496"/>
  </r>
  <r>
    <x v="27"/>
    <x v="0"/>
    <n v="611"/>
    <n v="25703"/>
  </r>
  <r>
    <x v="27"/>
    <x v="1"/>
    <n v="405"/>
    <n v="15108"/>
  </r>
  <r>
    <x v="27"/>
    <x v="2"/>
    <n v="382"/>
    <n v="18867"/>
  </r>
  <r>
    <x v="28"/>
    <x v="0"/>
    <n v="1117"/>
    <n v="17574"/>
  </r>
  <r>
    <x v="28"/>
    <x v="1"/>
    <n v="477"/>
    <n v="12840"/>
  </r>
  <r>
    <x v="28"/>
    <x v="2"/>
    <n v="1099"/>
    <n v="21079"/>
  </r>
  <r>
    <x v="29"/>
    <x v="0"/>
    <n v="567"/>
    <n v="23486"/>
  </r>
  <r>
    <x v="29"/>
    <x v="1"/>
    <n v="1133"/>
    <n v="5960"/>
  </r>
  <r>
    <x v="29"/>
    <x v="2"/>
    <n v="850"/>
    <n v="13301"/>
  </r>
  <r>
    <x v="30"/>
    <x v="0"/>
    <n v="413"/>
    <n v="10563"/>
  </r>
  <r>
    <x v="30"/>
    <x v="1"/>
    <n v="1387"/>
    <n v="19949"/>
  </r>
  <r>
    <x v="30"/>
    <x v="2"/>
    <n v="537"/>
    <n v="14273"/>
  </r>
  <r>
    <x v="31"/>
    <x v="0"/>
    <n v="443"/>
    <n v="9247"/>
  </r>
  <r>
    <x v="31"/>
    <x v="1"/>
    <n v="1283"/>
    <n v="11972"/>
  </r>
  <r>
    <x v="31"/>
    <x v="2"/>
    <n v="725"/>
    <n v="13314"/>
  </r>
  <r>
    <x v="32"/>
    <x v="0"/>
    <n v="467"/>
    <n v="14749"/>
  </r>
  <r>
    <x v="32"/>
    <x v="1"/>
    <n v="1354"/>
    <n v="6868"/>
  </r>
  <r>
    <x v="32"/>
    <x v="2"/>
    <n v="520"/>
    <n v="6027"/>
  </r>
  <r>
    <x v="33"/>
    <x v="0"/>
    <n v="442"/>
    <n v="25267"/>
  </r>
  <r>
    <x v="33"/>
    <x v="1"/>
    <n v="546"/>
    <n v="5900"/>
  </r>
  <r>
    <x v="33"/>
    <x v="2"/>
    <n v="844"/>
    <n v="11181"/>
  </r>
  <r>
    <x v="34"/>
    <x v="0"/>
    <n v="341"/>
    <n v="9592"/>
  </r>
  <r>
    <x v="34"/>
    <x v="1"/>
    <n v="869"/>
    <n v="5291"/>
  </r>
  <r>
    <x v="34"/>
    <x v="2"/>
    <n v="718"/>
    <n v="22244"/>
  </r>
  <r>
    <x v="35"/>
    <x v="0"/>
    <n v="735"/>
    <n v="6824"/>
  </r>
  <r>
    <x v="35"/>
    <x v="1"/>
    <n v="523"/>
    <n v="24112"/>
  </r>
  <r>
    <x v="35"/>
    <x v="2"/>
    <n v="422"/>
    <n v="25478"/>
  </r>
  <r>
    <x v="36"/>
    <x v="0"/>
    <n v="915"/>
    <n v="11235"/>
  </r>
  <r>
    <x v="36"/>
    <x v="1"/>
    <n v="1108"/>
    <n v="6120"/>
  </r>
  <r>
    <x v="36"/>
    <x v="2"/>
    <n v="338"/>
    <n v="20572"/>
  </r>
  <r>
    <x v="37"/>
    <x v="0"/>
    <n v="724"/>
    <n v="14975"/>
  </r>
  <r>
    <x v="37"/>
    <x v="1"/>
    <n v="463"/>
    <n v="22234"/>
  </r>
  <r>
    <x v="37"/>
    <x v="2"/>
    <n v="356"/>
    <n v="6532"/>
  </r>
  <r>
    <x v="38"/>
    <x v="0"/>
    <n v="378"/>
    <n v="24858"/>
  </r>
  <r>
    <x v="38"/>
    <x v="1"/>
    <n v="636"/>
    <n v="13883"/>
  </r>
  <r>
    <x v="38"/>
    <x v="2"/>
    <n v="699"/>
    <n v="18654"/>
  </r>
  <r>
    <x v="39"/>
    <x v="0"/>
    <n v="1279"/>
    <n v="25234"/>
  </r>
  <r>
    <x v="39"/>
    <x v="1"/>
    <n v="1006"/>
    <n v="6772"/>
  </r>
  <r>
    <x v="39"/>
    <x v="2"/>
    <n v="478"/>
    <n v="22428"/>
  </r>
  <r>
    <x v="40"/>
    <x v="0"/>
    <n v="545"/>
    <n v="11911"/>
  </r>
  <r>
    <x v="40"/>
    <x v="1"/>
    <n v="1005"/>
    <n v="21900"/>
  </r>
  <r>
    <x v="40"/>
    <x v="2"/>
    <n v="765"/>
    <n v="25542"/>
  </r>
  <r>
    <x v="41"/>
    <x v="0"/>
    <n v="564"/>
    <n v="7140"/>
  </r>
  <r>
    <x v="41"/>
    <x v="1"/>
    <n v="496"/>
    <n v="20474"/>
  </r>
  <r>
    <x v="41"/>
    <x v="2"/>
    <n v="1128"/>
    <n v="8698"/>
  </r>
  <r>
    <x v="42"/>
    <x v="0"/>
    <n v="565"/>
    <n v="10402"/>
  </r>
  <r>
    <x v="42"/>
    <x v="1"/>
    <n v="813"/>
    <n v="26618"/>
  </r>
  <r>
    <x v="42"/>
    <x v="2"/>
    <n v="1301"/>
    <n v="7975"/>
  </r>
  <r>
    <x v="43"/>
    <x v="0"/>
    <n v="436"/>
    <n v="19054"/>
  </r>
  <r>
    <x v="43"/>
    <x v="1"/>
    <n v="978"/>
    <n v="13740"/>
  </r>
  <r>
    <x v="43"/>
    <x v="2"/>
    <n v="1367"/>
    <n v="18442"/>
  </r>
  <r>
    <x v="44"/>
    <x v="0"/>
    <n v="1337"/>
    <n v="10104"/>
  </r>
  <r>
    <x v="44"/>
    <x v="1"/>
    <n v="1014"/>
    <n v="21771"/>
  </r>
  <r>
    <x v="44"/>
    <x v="2"/>
    <n v="940"/>
    <n v="22191"/>
  </r>
  <r>
    <x v="45"/>
    <x v="0"/>
    <n v="690"/>
    <n v="27753"/>
  </r>
  <r>
    <x v="45"/>
    <x v="1"/>
    <n v="1335"/>
    <n v="23736"/>
  </r>
  <r>
    <x v="45"/>
    <x v="2"/>
    <n v="1191"/>
    <n v="27393"/>
  </r>
  <r>
    <x v="46"/>
    <x v="0"/>
    <n v="353"/>
    <n v="10343"/>
  </r>
  <r>
    <x v="46"/>
    <x v="1"/>
    <n v="486"/>
    <n v="25259"/>
  </r>
  <r>
    <x v="46"/>
    <x v="2"/>
    <n v="889"/>
    <n v="24827"/>
  </r>
  <r>
    <x v="47"/>
    <x v="0"/>
    <n v="983"/>
    <n v="11908"/>
  </r>
  <r>
    <x v="47"/>
    <x v="1"/>
    <n v="581"/>
    <n v="11005"/>
  </r>
  <r>
    <x v="47"/>
    <x v="2"/>
    <n v="814"/>
    <n v="26333"/>
  </r>
  <r>
    <x v="48"/>
    <x v="0"/>
    <n v="919"/>
    <n v="5495"/>
  </r>
  <r>
    <x v="48"/>
    <x v="1"/>
    <n v="676"/>
    <n v="15655"/>
  </r>
  <r>
    <x v="48"/>
    <x v="2"/>
    <n v="459"/>
    <n v="13763"/>
  </r>
  <r>
    <x v="49"/>
    <x v="0"/>
    <n v="576"/>
    <n v="26073"/>
  </r>
  <r>
    <x v="49"/>
    <x v="1"/>
    <n v="447"/>
    <n v="12774"/>
  </r>
  <r>
    <x v="49"/>
    <x v="2"/>
    <n v="377"/>
    <n v="19000"/>
  </r>
  <r>
    <x v="50"/>
    <x v="0"/>
    <n v="932"/>
    <n v="14051"/>
  </r>
  <r>
    <x v="50"/>
    <x v="1"/>
    <n v="1356"/>
    <n v="27782"/>
  </r>
  <r>
    <x v="50"/>
    <x v="2"/>
    <n v="1281"/>
    <n v="7859"/>
  </r>
  <r>
    <x v="51"/>
    <x v="0"/>
    <n v="1041"/>
    <n v="15773"/>
  </r>
  <r>
    <x v="51"/>
    <x v="1"/>
    <n v="1184"/>
    <n v="20595"/>
  </r>
  <r>
    <x v="51"/>
    <x v="2"/>
    <n v="684"/>
    <n v="12031"/>
  </r>
  <r>
    <x v="52"/>
    <x v="0"/>
    <n v="354"/>
    <n v="15128"/>
  </r>
  <r>
    <x v="52"/>
    <x v="1"/>
    <n v="1126"/>
    <n v="11826"/>
  </r>
  <r>
    <x v="52"/>
    <x v="2"/>
    <n v="569"/>
    <n v="12562"/>
  </r>
  <r>
    <x v="53"/>
    <x v="0"/>
    <n v="730"/>
    <n v="13013"/>
  </r>
  <r>
    <x v="53"/>
    <x v="1"/>
    <n v="578"/>
    <n v="12937"/>
  </r>
  <r>
    <x v="53"/>
    <x v="2"/>
    <n v="935"/>
    <n v="14534"/>
  </r>
  <r>
    <x v="54"/>
    <x v="0"/>
    <n v="698"/>
    <n v="8182"/>
  </r>
  <r>
    <x v="54"/>
    <x v="1"/>
    <n v="325"/>
    <n v="10615"/>
  </r>
  <r>
    <x v="54"/>
    <x v="2"/>
    <n v="994"/>
    <n v="20109"/>
  </r>
  <r>
    <x v="55"/>
    <x v="0"/>
    <n v="320"/>
    <n v="26024"/>
  </r>
  <r>
    <x v="55"/>
    <x v="1"/>
    <n v="544"/>
    <n v="26730"/>
  </r>
  <r>
    <x v="55"/>
    <x v="2"/>
    <n v="520"/>
    <n v="10563"/>
  </r>
  <r>
    <x v="56"/>
    <x v="0"/>
    <n v="485"/>
    <n v="27575"/>
  </r>
  <r>
    <x v="56"/>
    <x v="1"/>
    <n v="1234"/>
    <n v="14479"/>
  </r>
  <r>
    <x v="56"/>
    <x v="2"/>
    <n v="596"/>
    <n v="15915"/>
  </r>
  <r>
    <x v="57"/>
    <x v="0"/>
    <n v="831"/>
    <n v="12767"/>
  </r>
  <r>
    <x v="57"/>
    <x v="1"/>
    <n v="1033"/>
    <n v="12170"/>
  </r>
  <r>
    <x v="57"/>
    <x v="2"/>
    <n v="805"/>
    <n v="7245"/>
  </r>
  <r>
    <x v="58"/>
    <x v="0"/>
    <n v="1274"/>
    <n v="12985"/>
  </r>
  <r>
    <x v="58"/>
    <x v="1"/>
    <n v="428"/>
    <n v="16377"/>
  </r>
  <r>
    <x v="58"/>
    <x v="2"/>
    <n v="952"/>
    <n v="11453"/>
  </r>
  <r>
    <x v="59"/>
    <x v="0"/>
    <n v="951"/>
    <n v="12323"/>
  </r>
  <r>
    <x v="59"/>
    <x v="1"/>
    <n v="604"/>
    <n v="11911"/>
  </r>
  <r>
    <x v="59"/>
    <x v="2"/>
    <n v="1139"/>
    <n v="27809"/>
  </r>
  <r>
    <x v="60"/>
    <x v="0"/>
    <n v="567"/>
    <n v="21464"/>
  </r>
  <r>
    <x v="60"/>
    <x v="1"/>
    <n v="1282"/>
    <n v="27126"/>
  </r>
  <r>
    <x v="60"/>
    <x v="2"/>
    <n v="1387"/>
    <n v="10681"/>
  </r>
  <r>
    <x v="61"/>
    <x v="0"/>
    <n v="667"/>
    <n v="5413"/>
  </r>
  <r>
    <x v="61"/>
    <x v="1"/>
    <n v="499"/>
    <n v="25058"/>
  </r>
  <r>
    <x v="61"/>
    <x v="2"/>
    <n v="523"/>
    <n v="18303"/>
  </r>
  <r>
    <x v="62"/>
    <x v="0"/>
    <n v="896"/>
    <n v="5526"/>
  </r>
  <r>
    <x v="62"/>
    <x v="1"/>
    <n v="702"/>
    <n v="17460"/>
  </r>
  <r>
    <x v="62"/>
    <x v="2"/>
    <n v="749"/>
    <n v="14475"/>
  </r>
  <r>
    <x v="63"/>
    <x v="0"/>
    <n v="333"/>
    <n v="20162"/>
  </r>
  <r>
    <x v="63"/>
    <x v="1"/>
    <n v="647"/>
    <n v="17103"/>
  </r>
  <r>
    <x v="63"/>
    <x v="2"/>
    <n v="839"/>
    <n v="15461"/>
  </r>
  <r>
    <x v="64"/>
    <x v="0"/>
    <n v="960"/>
    <n v="22103"/>
  </r>
  <r>
    <x v="64"/>
    <x v="1"/>
    <n v="1168"/>
    <n v="11625"/>
  </r>
  <r>
    <x v="64"/>
    <x v="2"/>
    <n v="518"/>
    <n v="5281"/>
  </r>
  <r>
    <x v="65"/>
    <x v="0"/>
    <n v="872"/>
    <n v="13424"/>
  </r>
  <r>
    <x v="65"/>
    <x v="1"/>
    <n v="302"/>
    <n v="13140"/>
  </r>
  <r>
    <x v="65"/>
    <x v="2"/>
    <n v="250"/>
    <n v="19538"/>
  </r>
  <r>
    <x v="66"/>
    <x v="0"/>
    <n v="820"/>
    <n v="7881"/>
  </r>
  <r>
    <x v="66"/>
    <x v="1"/>
    <n v="616"/>
    <n v="1141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n v="2414"/>
    <n v="245"/>
    <n v="137"/>
    <n v="2796"/>
  </r>
  <r>
    <x v="0"/>
    <n v="1934"/>
    <n v="210"/>
    <n v="393"/>
    <n v="2537"/>
  </r>
  <r>
    <x v="1"/>
    <n v="3092"/>
    <n v="177"/>
    <n v="81"/>
    <n v="3350"/>
  </r>
  <r>
    <x v="0"/>
    <n v="3173"/>
    <n v="229"/>
    <n v="197"/>
    <n v="3599"/>
  </r>
  <r>
    <x v="2"/>
    <n v="2748"/>
    <n v="145"/>
    <n v="315"/>
    <n v="3208"/>
  </r>
  <r>
    <x v="2"/>
    <n v="3882"/>
    <n v="239"/>
    <n v="275"/>
    <n v="4396"/>
  </r>
  <r>
    <x v="1"/>
    <n v="4674"/>
    <n v="409"/>
    <n v="327"/>
    <n v="5410"/>
  </r>
  <r>
    <x v="1"/>
    <n v="1428"/>
    <n v="347"/>
    <n v="67"/>
    <n v="1842"/>
  </r>
  <r>
    <x v="1"/>
    <n v="4432"/>
    <n v="223"/>
    <n v="299"/>
    <n v="4954"/>
  </r>
  <r>
    <x v="1"/>
    <n v="2357"/>
    <n v="274"/>
    <n v="172"/>
    <n v="2803"/>
  </r>
  <r>
    <x v="1"/>
    <n v="1971"/>
    <n v="370"/>
    <n v="306"/>
    <n v="2647"/>
  </r>
  <r>
    <x v="0"/>
    <n v="1485"/>
    <n v="353"/>
    <n v="244"/>
    <n v="2082"/>
  </r>
  <r>
    <x v="1"/>
    <n v="3956"/>
    <n v="319"/>
    <n v="61"/>
    <n v="4336"/>
  </r>
  <r>
    <x v="1"/>
    <n v="2460"/>
    <n v="409"/>
    <n v="253"/>
    <n v="3122"/>
  </r>
  <r>
    <x v="1"/>
    <n v="3476"/>
    <n v="355"/>
    <n v="396"/>
    <n v="4227"/>
  </r>
  <r>
    <x v="1"/>
    <n v="4049"/>
    <n v="377"/>
    <n v="94"/>
    <n v="4520"/>
  </r>
  <r>
    <x v="1"/>
    <n v="1514"/>
    <n v="164"/>
    <n v="275"/>
    <n v="1953"/>
  </r>
  <r>
    <x v="0"/>
    <n v="4281"/>
    <n v="101"/>
    <n v="163"/>
    <n v="4545"/>
  </r>
  <r>
    <x v="2"/>
    <n v="1751"/>
    <n v="143"/>
    <n v="151"/>
    <n v="2045"/>
  </r>
  <r>
    <x v="0"/>
    <n v="3753"/>
    <n v="411"/>
    <n v="308"/>
    <n v="4472"/>
  </r>
  <r>
    <x v="0"/>
    <n v="1678"/>
    <n v="423"/>
    <n v="323"/>
    <n v="2424"/>
  </r>
  <r>
    <x v="0"/>
    <n v="4896"/>
    <n v="466"/>
    <n v="233"/>
    <n v="5595"/>
  </r>
  <r>
    <x v="2"/>
    <n v="2786"/>
    <n v="368"/>
    <n v="208"/>
    <n v="3362"/>
  </r>
  <r>
    <x v="1"/>
    <n v="2607"/>
    <n v="379"/>
    <n v="180"/>
    <n v="3166"/>
  </r>
  <r>
    <x v="2"/>
    <n v="4013"/>
    <n v="320"/>
    <n v="92"/>
    <n v="4425"/>
  </r>
  <r>
    <x v="1"/>
    <n v="2707"/>
    <n v="103"/>
    <n v="51"/>
    <n v="2861"/>
  </r>
  <r>
    <x v="0"/>
    <n v="2824"/>
    <n v="425"/>
    <n v="274"/>
    <n v="3523"/>
  </r>
  <r>
    <x v="2"/>
    <n v="3558"/>
    <n v="314"/>
    <n v="199"/>
    <n v="4071"/>
  </r>
  <r>
    <x v="1"/>
    <n v="3418"/>
    <n v="188"/>
    <n v="387"/>
    <n v="3993"/>
  </r>
  <r>
    <x v="1"/>
    <n v="2411"/>
    <n v="194"/>
    <n v="168"/>
    <n v="2773"/>
  </r>
  <r>
    <x v="0"/>
    <n v="4036"/>
    <n v="112"/>
    <n v="382"/>
    <n v="4530"/>
  </r>
  <r>
    <x v="1"/>
    <n v="2776"/>
    <n v="307"/>
    <n v="178"/>
    <n v="3261"/>
  </r>
  <r>
    <x v="1"/>
    <n v="4929"/>
    <n v="182"/>
    <n v="95"/>
    <n v="5206"/>
  </r>
  <r>
    <x v="0"/>
    <n v="1015"/>
    <n v="366"/>
    <n v="308"/>
    <n v="1689"/>
  </r>
  <r>
    <x v="1"/>
    <n v="3316"/>
    <n v="332"/>
    <n v="268"/>
    <n v="3916"/>
  </r>
  <r>
    <x v="0"/>
    <n v="2274"/>
    <n v="243"/>
    <n v="222"/>
    <n v="2739"/>
  </r>
  <r>
    <x v="1"/>
    <n v="4095"/>
    <n v="385"/>
    <n v="400"/>
    <n v="4880"/>
  </r>
  <r>
    <x v="0"/>
    <n v="1230"/>
    <n v="309"/>
    <n v="207"/>
    <n v="1746"/>
  </r>
  <r>
    <x v="0"/>
    <n v="1341"/>
    <n v="472"/>
    <n v="238"/>
    <n v="2051"/>
  </r>
  <r>
    <x v="1"/>
    <n v="3615"/>
    <n v="192"/>
    <n v="162"/>
    <n v="3969"/>
  </r>
  <r>
    <x v="0"/>
    <n v="4001"/>
    <n v="353"/>
    <n v="129"/>
    <n v="4483"/>
  </r>
  <r>
    <x v="0"/>
    <n v="3451"/>
    <n v="363"/>
    <n v="393"/>
    <n v="4207"/>
  </r>
  <r>
    <x v="0"/>
    <n v="4891"/>
    <n v="450"/>
    <n v="387"/>
    <n v="5728"/>
  </r>
  <r>
    <x v="0"/>
    <n v="1452"/>
    <n v="281"/>
    <n v="326"/>
    <n v="2059"/>
  </r>
  <r>
    <x v="2"/>
    <n v="3806"/>
    <n v="114"/>
    <n v="278"/>
    <n v="4198"/>
  </r>
  <r>
    <x v="0"/>
    <n v="2923"/>
    <n v="330"/>
    <n v="250"/>
    <n v="3503"/>
  </r>
  <r>
    <x v="2"/>
    <n v="3361"/>
    <n v="188"/>
    <n v="358"/>
    <n v="3907"/>
  </r>
  <r>
    <x v="0"/>
    <n v="3074"/>
    <n v="371"/>
    <n v="348"/>
    <n v="3793"/>
  </r>
  <r>
    <x v="1"/>
    <n v="4276"/>
    <n v="227"/>
    <n v="223"/>
    <n v="4726"/>
  </r>
  <r>
    <x v="1"/>
    <n v="4401"/>
    <n v="421"/>
    <n v="216"/>
    <n v="5038"/>
  </r>
  <r>
    <x v="2"/>
    <n v="4161"/>
    <n v="481"/>
    <n v="61"/>
    <n v="4703"/>
  </r>
  <r>
    <x v="1"/>
    <n v="2613"/>
    <n v="455"/>
    <n v="228"/>
    <n v="3296"/>
  </r>
  <r>
    <x v="1"/>
    <n v="2842"/>
    <n v="213"/>
    <n v="331"/>
    <n v="3386"/>
  </r>
  <r>
    <x v="0"/>
    <n v="4851"/>
    <n v="460"/>
    <n v="212"/>
    <n v="5523"/>
  </r>
  <r>
    <x v="1"/>
    <n v="1828"/>
    <n v="450"/>
    <n v="214"/>
    <n v="2492"/>
  </r>
  <r>
    <x v="0"/>
    <n v="2422"/>
    <n v="455"/>
    <n v="376"/>
    <n v="3253"/>
  </r>
  <r>
    <x v="0"/>
    <n v="2683"/>
    <n v="405"/>
    <n v="223"/>
    <n v="3311"/>
  </r>
  <r>
    <x v="2"/>
    <n v="3135"/>
    <n v="110"/>
    <n v="215"/>
    <n v="3460"/>
  </r>
  <r>
    <x v="2"/>
    <n v="1105"/>
    <n v="181"/>
    <n v="55"/>
    <n v="1341"/>
  </r>
  <r>
    <x v="2"/>
    <n v="4674"/>
    <n v="326"/>
    <n v="62"/>
    <n v="5062"/>
  </r>
  <r>
    <x v="2"/>
    <n v="3437"/>
    <n v="129"/>
    <n v="359"/>
    <n v="3925"/>
  </r>
  <r>
    <x v="1"/>
    <n v="1959"/>
    <n v="316"/>
    <n v="82"/>
    <n v="2357"/>
  </r>
  <r>
    <x v="1"/>
    <n v="1035"/>
    <n v="137"/>
    <n v="184"/>
    <n v="1356"/>
  </r>
  <r>
    <x v="1"/>
    <n v="4478"/>
    <n v="101"/>
    <n v="121"/>
    <n v="4700"/>
  </r>
  <r>
    <x v="2"/>
    <n v="1488"/>
    <n v="327"/>
    <n v="110"/>
    <n v="1925"/>
  </r>
  <r>
    <x v="0"/>
    <n v="4836"/>
    <n v="331"/>
    <n v="140"/>
    <n v="5307"/>
  </r>
  <r>
    <x v="2"/>
    <n v="4563"/>
    <n v="488"/>
    <n v="356"/>
    <n v="5407"/>
  </r>
  <r>
    <x v="1"/>
    <n v="3276"/>
    <n v="421"/>
    <n v="114"/>
    <n v="3811"/>
  </r>
  <r>
    <x v="1"/>
    <n v="1316"/>
    <n v="472"/>
    <n v="286"/>
    <n v="2074"/>
  </r>
  <r>
    <x v="1"/>
    <n v="4811"/>
    <n v="473"/>
    <n v="254"/>
    <n v="5538"/>
  </r>
  <r>
    <x v="1"/>
    <n v="4218"/>
    <n v="247"/>
    <n v="183"/>
    <n v="4648"/>
  </r>
  <r>
    <x v="0"/>
    <n v="1360"/>
    <n v="249"/>
    <n v="52"/>
    <n v="1661"/>
  </r>
  <r>
    <x v="2"/>
    <n v="1085"/>
    <n v="496"/>
    <n v="320"/>
    <n v="1901"/>
  </r>
  <r>
    <x v="1"/>
    <n v="1763"/>
    <n v="206"/>
    <n v="187"/>
    <n v="2156"/>
  </r>
  <r>
    <x v="1"/>
    <n v="1554"/>
    <n v="455"/>
    <n v="158"/>
    <n v="2167"/>
  </r>
  <r>
    <x v="0"/>
    <n v="2464"/>
    <n v="401"/>
    <n v="78"/>
    <n v="2943"/>
  </r>
  <r>
    <x v="1"/>
    <n v="2418"/>
    <n v="161"/>
    <n v="360"/>
    <n v="2939"/>
  </r>
  <r>
    <x v="1"/>
    <n v="2494"/>
    <n v="494"/>
    <n v="55"/>
    <n v="3043"/>
  </r>
  <r>
    <x v="2"/>
    <n v="4781"/>
    <n v="191"/>
    <n v="122"/>
    <n v="5094"/>
  </r>
  <r>
    <x v="0"/>
    <n v="2284"/>
    <n v="187"/>
    <n v="260"/>
    <n v="2731"/>
  </r>
  <r>
    <x v="1"/>
    <n v="4234"/>
    <n v="486"/>
    <n v="276"/>
    <n v="4996"/>
  </r>
  <r>
    <x v="0"/>
    <n v="2102"/>
    <n v="181"/>
    <n v="306"/>
    <n v="2589"/>
  </r>
  <r>
    <x v="1"/>
    <n v="4845"/>
    <n v="158"/>
    <n v="84"/>
    <n v="5087"/>
  </r>
  <r>
    <x v="1"/>
    <n v="4247"/>
    <n v="390"/>
    <n v="213"/>
    <n v="4850"/>
  </r>
  <r>
    <x v="0"/>
    <n v="2965"/>
    <n v="328"/>
    <n v="171"/>
    <n v="3464"/>
  </r>
  <r>
    <x v="1"/>
    <n v="1371"/>
    <n v="139"/>
    <n v="96"/>
    <n v="1606"/>
  </r>
  <r>
    <x v="1"/>
    <n v="2683"/>
    <n v="496"/>
    <n v="89"/>
    <n v="3268"/>
  </r>
  <r>
    <x v="1"/>
    <n v="4796"/>
    <n v="427"/>
    <n v="339"/>
    <n v="5562"/>
  </r>
  <r>
    <x v="0"/>
    <n v="2601"/>
    <n v="336"/>
    <n v="260"/>
    <n v="3197"/>
  </r>
  <r>
    <x v="1"/>
    <n v="3336"/>
    <n v="229"/>
    <n v="337"/>
    <n v="3902"/>
  </r>
  <r>
    <x v="1"/>
    <n v="1165"/>
    <n v="294"/>
    <n v="163"/>
    <n v="1622"/>
  </r>
  <r>
    <x v="2"/>
    <n v="1948"/>
    <n v="155"/>
    <n v="315"/>
    <n v="2418"/>
  </r>
  <r>
    <x v="0"/>
    <n v="1100"/>
    <n v="229"/>
    <n v="312"/>
    <n v="1641"/>
  </r>
  <r>
    <x v="1"/>
    <n v="4628"/>
    <n v="257"/>
    <n v="397"/>
    <n v="5282"/>
  </r>
  <r>
    <x v="0"/>
    <n v="2319"/>
    <n v="484"/>
    <n v="193"/>
    <n v="2996"/>
  </r>
  <r>
    <x v="1"/>
    <n v="2895"/>
    <n v="292"/>
    <n v="90"/>
    <n v="3277"/>
  </r>
  <r>
    <x v="0"/>
    <n v="3878"/>
    <n v="431"/>
    <n v="97"/>
    <n v="4406"/>
  </r>
  <r>
    <x v="1"/>
    <n v="4969"/>
    <n v="433"/>
    <n v="237"/>
    <n v="5639"/>
  </r>
  <r>
    <x v="1"/>
    <n v="1984"/>
    <n v="481"/>
    <n v="356"/>
    <n v="2821"/>
  </r>
  <r>
    <x v="0"/>
    <n v="3004"/>
    <n v="415"/>
    <n v="218"/>
    <n v="3637"/>
  </r>
  <r>
    <x v="1"/>
    <n v="3169"/>
    <n v="386"/>
    <n v="175"/>
    <n v="3730"/>
  </r>
  <r>
    <x v="1"/>
    <n v="3036"/>
    <n v="293"/>
    <n v="115"/>
    <n v="3444"/>
  </r>
  <r>
    <x v="0"/>
    <n v="1830"/>
    <n v="112"/>
    <n v="181"/>
    <n v="2123"/>
  </r>
  <r>
    <x v="1"/>
    <n v="2587"/>
    <n v="447"/>
    <n v="183"/>
    <n v="3217"/>
  </r>
  <r>
    <x v="1"/>
    <n v="2878"/>
    <n v="265"/>
    <n v="91"/>
    <n v="3234"/>
  </r>
  <r>
    <x v="1"/>
    <n v="4619"/>
    <n v="272"/>
    <n v="57"/>
    <n v="4948"/>
  </r>
  <r>
    <x v="1"/>
    <n v="4090"/>
    <n v="209"/>
    <n v="278"/>
    <n v="4577"/>
  </r>
  <r>
    <x v="2"/>
    <n v="3882"/>
    <n v="342"/>
    <n v="374"/>
    <n v="4598"/>
  </r>
  <r>
    <x v="0"/>
    <n v="4581"/>
    <n v="181"/>
    <n v="112"/>
    <n v="4874"/>
  </r>
  <r>
    <x v="0"/>
    <n v="3253"/>
    <n v="483"/>
    <n v="336"/>
    <n v="4072"/>
  </r>
  <r>
    <x v="2"/>
    <n v="4955"/>
    <n v="299"/>
    <n v="345"/>
    <n v="5599"/>
  </r>
  <r>
    <x v="0"/>
    <n v="1333"/>
    <n v="286"/>
    <n v="298"/>
    <n v="1917"/>
  </r>
  <r>
    <x v="0"/>
    <n v="1616"/>
    <n v="360"/>
    <n v="180"/>
    <n v="2156"/>
  </r>
  <r>
    <x v="1"/>
    <n v="1803"/>
    <n v="273"/>
    <n v="287"/>
    <n v="2363"/>
  </r>
  <r>
    <x v="0"/>
    <n v="4177"/>
    <n v="489"/>
    <n v="331"/>
    <n v="4997"/>
  </r>
  <r>
    <x v="0"/>
    <n v="1311"/>
    <n v="181"/>
    <n v="361"/>
    <n v="1853"/>
  </r>
  <r>
    <x v="0"/>
    <n v="1516"/>
    <n v="215"/>
    <n v="332"/>
    <n v="2063"/>
  </r>
  <r>
    <x v="1"/>
    <n v="2023"/>
    <n v="124"/>
    <n v="99"/>
    <n v="2246"/>
  </r>
  <r>
    <x v="1"/>
    <n v="2134"/>
    <n v="322"/>
    <n v="114"/>
    <n v="2570"/>
  </r>
  <r>
    <x v="0"/>
    <n v="2266"/>
    <n v="126"/>
    <n v="140"/>
    <n v="2532"/>
  </r>
  <r>
    <x v="0"/>
    <n v="3916"/>
    <n v="459"/>
    <n v="229"/>
    <n v="4604"/>
  </r>
  <r>
    <x v="1"/>
    <n v="1022"/>
    <n v="463"/>
    <n v="360"/>
    <n v="1845"/>
  </r>
  <r>
    <x v="2"/>
    <n v="2911"/>
    <n v="467"/>
    <n v="94"/>
    <n v="3472"/>
  </r>
  <r>
    <x v="1"/>
    <n v="3277"/>
    <n v="423"/>
    <n v="259"/>
    <n v="3959"/>
  </r>
  <r>
    <x v="1"/>
    <n v="2956"/>
    <n v="381"/>
    <n v="345"/>
    <n v="3682"/>
  </r>
  <r>
    <x v="1"/>
    <n v="3208"/>
    <n v="476"/>
    <n v="277"/>
    <n v="3961"/>
  </r>
  <r>
    <x v="1"/>
    <n v="1456"/>
    <n v="265"/>
    <n v="137"/>
    <n v="1858"/>
  </r>
  <r>
    <x v="0"/>
    <n v="1902"/>
    <n v="394"/>
    <n v="279"/>
    <n v="2575"/>
  </r>
  <r>
    <x v="1"/>
    <n v="3219"/>
    <n v="424"/>
    <n v="267"/>
    <n v="3910"/>
  </r>
  <r>
    <x v="2"/>
    <n v="1261"/>
    <n v="190"/>
    <n v="233"/>
    <n v="1684"/>
  </r>
  <r>
    <x v="1"/>
    <n v="1564"/>
    <n v="362"/>
    <n v="371"/>
    <n v="2297"/>
  </r>
  <r>
    <x v="1"/>
    <n v="4006"/>
    <n v="420"/>
    <n v="194"/>
    <n v="4620"/>
  </r>
  <r>
    <x v="2"/>
    <n v="1976"/>
    <n v="262"/>
    <n v="218"/>
    <n v="2456"/>
  </r>
  <r>
    <x v="1"/>
    <n v="1583"/>
    <n v="433"/>
    <n v="249"/>
    <n v="2265"/>
  </r>
  <r>
    <x v="1"/>
    <n v="2870"/>
    <n v="380"/>
    <n v="393"/>
    <n v="3643"/>
  </r>
  <r>
    <x v="1"/>
    <n v="3728"/>
    <n v="271"/>
    <n v="275"/>
    <n v="4274"/>
  </r>
  <r>
    <x v="1"/>
    <n v="4965"/>
    <n v="175"/>
    <n v="307"/>
    <n v="5447"/>
  </r>
  <r>
    <x v="1"/>
    <n v="1131"/>
    <n v="100"/>
    <n v="116"/>
    <n v="1347"/>
  </r>
  <r>
    <x v="1"/>
    <n v="2754"/>
    <n v="215"/>
    <n v="264"/>
    <n v="3233"/>
  </r>
  <r>
    <x v="1"/>
    <n v="1856"/>
    <n v="357"/>
    <n v="348"/>
    <n v="2561"/>
  </r>
  <r>
    <x v="2"/>
    <n v="3543"/>
    <n v="334"/>
    <n v="218"/>
    <n v="4095"/>
  </r>
  <r>
    <x v="0"/>
    <n v="4563"/>
    <n v="398"/>
    <n v="163"/>
    <n v="5124"/>
  </r>
  <r>
    <x v="0"/>
    <n v="4283"/>
    <n v="471"/>
    <n v="156"/>
    <n v="4910"/>
  </r>
  <r>
    <x v="0"/>
    <n v="2329"/>
    <n v="373"/>
    <n v="291"/>
    <n v="2993"/>
  </r>
  <r>
    <x v="1"/>
    <n v="4287"/>
    <n v="273"/>
    <n v="122"/>
    <n v="4682"/>
  </r>
  <r>
    <x v="0"/>
    <n v="2633"/>
    <n v="318"/>
    <n v="380"/>
    <n v="3331"/>
  </r>
  <r>
    <x v="1"/>
    <n v="2383"/>
    <n v="136"/>
    <n v="302"/>
    <n v="2821"/>
  </r>
  <r>
    <x v="1"/>
    <n v="4752"/>
    <n v="334"/>
    <n v="56"/>
    <n v="5142"/>
  </r>
  <r>
    <x v="1"/>
    <n v="3890"/>
    <n v="408"/>
    <n v="338"/>
    <n v="4636"/>
  </r>
  <r>
    <x v="1"/>
    <n v="2311"/>
    <n v="207"/>
    <n v="363"/>
    <n v="2881"/>
  </r>
  <r>
    <x v="0"/>
    <n v="2962"/>
    <n v="400"/>
    <n v="280"/>
    <n v="3642"/>
  </r>
  <r>
    <x v="0"/>
    <n v="3118"/>
    <n v="116"/>
    <n v="195"/>
    <n v="3429"/>
  </r>
  <r>
    <x v="1"/>
    <n v="3805"/>
    <n v="453"/>
    <n v="63"/>
    <n v="4321"/>
  </r>
  <r>
    <x v="0"/>
    <n v="2525"/>
    <n v="272"/>
    <n v="294"/>
    <n v="3091"/>
  </r>
  <r>
    <x v="0"/>
    <n v="3563"/>
    <n v="483"/>
    <n v="227"/>
    <n v="4273"/>
  </r>
  <r>
    <x v="2"/>
    <n v="1437"/>
    <n v="494"/>
    <n v="129"/>
    <n v="2060"/>
  </r>
  <r>
    <x v="2"/>
    <n v="4425"/>
    <n v="185"/>
    <n v="162"/>
    <n v="4772"/>
  </r>
  <r>
    <x v="1"/>
    <n v="4609"/>
    <n v="427"/>
    <n v="395"/>
    <n v="5431"/>
  </r>
  <r>
    <x v="0"/>
    <n v="1558"/>
    <n v="352"/>
    <n v="202"/>
    <n v="2112"/>
  </r>
  <r>
    <x v="2"/>
    <n v="1889"/>
    <n v="298"/>
    <n v="122"/>
    <n v="2309"/>
  </r>
  <r>
    <x v="0"/>
    <n v="3086"/>
    <n v="148"/>
    <n v="310"/>
    <n v="3544"/>
  </r>
  <r>
    <x v="0"/>
    <n v="2422"/>
    <n v="318"/>
    <n v="118"/>
    <n v="2858"/>
  </r>
  <r>
    <x v="2"/>
    <n v="3414"/>
    <n v="154"/>
    <n v="204"/>
    <n v="3772"/>
  </r>
  <r>
    <x v="0"/>
    <n v="1342"/>
    <n v="332"/>
    <n v="163"/>
    <n v="1837"/>
  </r>
  <r>
    <x v="0"/>
    <n v="2414"/>
    <n v="220"/>
    <n v="280"/>
    <n v="2914"/>
  </r>
  <r>
    <x v="0"/>
    <n v="4383"/>
    <n v="352"/>
    <n v="176"/>
    <n v="4911"/>
  </r>
  <r>
    <x v="2"/>
    <n v="4294"/>
    <n v="423"/>
    <n v="93"/>
    <n v="4810"/>
  </r>
  <r>
    <x v="0"/>
    <n v="2762"/>
    <n v="339"/>
    <n v="323"/>
    <n v="3424"/>
  </r>
  <r>
    <x v="2"/>
    <n v="3782"/>
    <n v="484"/>
    <n v="144"/>
    <n v="4410"/>
  </r>
  <r>
    <x v="1"/>
    <n v="4318"/>
    <n v="371"/>
    <n v="329"/>
    <n v="5018"/>
  </r>
  <r>
    <x v="0"/>
    <n v="2335"/>
    <n v="150"/>
    <n v="75"/>
    <n v="2560"/>
  </r>
  <r>
    <x v="2"/>
    <n v="4023"/>
    <n v="293"/>
    <n v="91"/>
    <n v="4407"/>
  </r>
  <r>
    <x v="0"/>
    <n v="3948"/>
    <n v="151"/>
    <n v="249"/>
    <n v="4348"/>
  </r>
  <r>
    <x v="2"/>
    <n v="4598"/>
    <n v="455"/>
    <n v="378"/>
    <n v="5431"/>
  </r>
  <r>
    <x v="1"/>
    <n v="2665"/>
    <n v="143"/>
    <n v="315"/>
    <n v="3123"/>
  </r>
  <r>
    <x v="0"/>
    <n v="3469"/>
    <n v="371"/>
    <n v="76"/>
    <n v="3916"/>
  </r>
  <r>
    <x v="1"/>
    <n v="4823"/>
    <n v="489"/>
    <n v="302"/>
    <n v="5614"/>
  </r>
  <r>
    <x v="0"/>
    <n v="3812"/>
    <n v="321"/>
    <n v="289"/>
    <n v="4422"/>
  </r>
  <r>
    <x v="1"/>
    <n v="2387"/>
    <n v="353"/>
    <n v="78"/>
    <n v="2818"/>
  </r>
  <r>
    <x v="1"/>
    <n v="3929"/>
    <n v="275"/>
    <n v="330"/>
    <n v="4534"/>
  </r>
  <r>
    <x v="1"/>
    <n v="2191"/>
    <n v="288"/>
    <n v="83"/>
    <n v="2562"/>
  </r>
  <r>
    <x v="0"/>
    <n v="2878"/>
    <n v="278"/>
    <n v="255"/>
    <n v="3411"/>
  </r>
  <r>
    <x v="1"/>
    <n v="3204"/>
    <n v="398"/>
    <n v="85"/>
    <n v="3687"/>
  </r>
  <r>
    <x v="1"/>
    <n v="2408"/>
    <n v="323"/>
    <n v="251"/>
    <n v="2982"/>
  </r>
  <r>
    <x v="2"/>
    <n v="2733"/>
    <n v="297"/>
    <n v="235"/>
    <n v="3265"/>
  </r>
  <r>
    <x v="1"/>
    <n v="4618"/>
    <n v="312"/>
    <n v="254"/>
    <n v="5184"/>
  </r>
  <r>
    <x v="2"/>
    <n v="4210"/>
    <n v="319"/>
    <n v="350"/>
    <n v="4879"/>
  </r>
  <r>
    <x v="0"/>
    <n v="3987"/>
    <n v="171"/>
    <n v="274"/>
    <n v="4432"/>
  </r>
  <r>
    <x v="2"/>
    <n v="4957"/>
    <n v="262"/>
    <n v="365"/>
    <n v="5584"/>
  </r>
  <r>
    <x v="0"/>
    <n v="2605"/>
    <n v="282"/>
    <n v="148"/>
    <n v="3035"/>
  </r>
  <r>
    <x v="2"/>
    <n v="4221"/>
    <n v="307"/>
    <n v="58"/>
    <n v="4586"/>
  </r>
  <r>
    <x v="1"/>
    <n v="4422"/>
    <n v="434"/>
    <n v="156"/>
    <n v="5012"/>
  </r>
  <r>
    <x v="2"/>
    <n v="1211"/>
    <n v="431"/>
    <n v="83"/>
    <n v="1725"/>
  </r>
  <r>
    <x v="1"/>
    <n v="2784"/>
    <n v="111"/>
    <n v="399"/>
    <n v="3294"/>
  </r>
  <r>
    <x v="2"/>
    <n v="3634"/>
    <n v="280"/>
    <n v="399"/>
    <n v="4313"/>
  </r>
  <r>
    <x v="0"/>
    <n v="1771"/>
    <n v="487"/>
    <n v="272"/>
    <n v="2530"/>
  </r>
  <r>
    <x v="2"/>
    <n v="1424"/>
    <n v="396"/>
    <n v="312"/>
    <n v="2132"/>
  </r>
  <r>
    <x v="1"/>
    <n v="1079"/>
    <n v="265"/>
    <n v="190"/>
    <n v="1534"/>
  </r>
  <r>
    <x v="1"/>
    <n v="4247"/>
    <n v="179"/>
    <n v="175"/>
    <n v="4601"/>
  </r>
  <r>
    <x v="1"/>
    <n v="2033"/>
    <n v="420"/>
    <n v="94"/>
    <n v="2547"/>
  </r>
  <r>
    <x v="1"/>
    <n v="1839"/>
    <n v="223"/>
    <n v="171"/>
    <n v="2233"/>
  </r>
  <r>
    <x v="1"/>
    <n v="2340"/>
    <n v="141"/>
    <n v="206"/>
    <n v="2687"/>
  </r>
  <r>
    <x v="0"/>
    <n v="2080"/>
    <n v="389"/>
    <n v="92"/>
    <n v="2561"/>
  </r>
  <r>
    <x v="1"/>
    <n v="4214"/>
    <n v="286"/>
    <n v="127"/>
    <n v="4627"/>
  </r>
  <r>
    <x v="1"/>
    <n v="3792"/>
    <n v="315"/>
    <n v="120"/>
    <n v="4227"/>
  </r>
  <r>
    <x v="1"/>
    <n v="3989"/>
    <n v="476"/>
    <n v="128"/>
    <n v="4593"/>
  </r>
  <r>
    <x v="1"/>
    <n v="2857"/>
    <n v="443"/>
    <n v="359"/>
    <n v="3659"/>
  </r>
  <r>
    <x v="1"/>
    <n v="1403"/>
    <n v="385"/>
    <n v="344"/>
    <n v="2132"/>
  </r>
  <r>
    <x v="1"/>
    <n v="3071"/>
    <n v="126"/>
    <n v="200"/>
    <n v="3397"/>
  </r>
  <r>
    <x v="1"/>
    <n v="1010"/>
    <n v="361"/>
    <n v="240"/>
    <n v="1611"/>
  </r>
  <r>
    <x v="1"/>
    <n v="1295"/>
    <n v="153"/>
    <n v="81"/>
    <n v="1529"/>
  </r>
  <r>
    <x v="1"/>
    <n v="1433"/>
    <n v="452"/>
    <n v="305"/>
    <n v="2190"/>
  </r>
  <r>
    <x v="0"/>
    <n v="4902"/>
    <n v="422"/>
    <n v="376"/>
    <n v="5700"/>
  </r>
  <r>
    <x v="1"/>
    <n v="2659"/>
    <n v="167"/>
    <n v="73"/>
    <n v="2899"/>
  </r>
  <r>
    <x v="2"/>
    <n v="2599"/>
    <n v="324"/>
    <n v="182"/>
    <n v="3105"/>
  </r>
  <r>
    <x v="1"/>
    <n v="1765"/>
    <n v="285"/>
    <n v="100"/>
    <n v="2150"/>
  </r>
  <r>
    <x v="0"/>
    <n v="2169"/>
    <n v="240"/>
    <n v="57"/>
    <n v="2466"/>
  </r>
  <r>
    <x v="1"/>
    <n v="4303"/>
    <n v="306"/>
    <n v="302"/>
    <n v="4911"/>
  </r>
  <r>
    <x v="1"/>
    <n v="1519"/>
    <n v="456"/>
    <n v="379"/>
    <n v="2354"/>
  </r>
  <r>
    <x v="2"/>
    <n v="2569"/>
    <n v="140"/>
    <n v="375"/>
    <n v="3084"/>
  </r>
  <r>
    <x v="1"/>
    <n v="2778"/>
    <n v="241"/>
    <n v="317"/>
    <n v="3336"/>
  </r>
  <r>
    <x v="1"/>
    <n v="3611"/>
    <n v="127"/>
    <n v="139"/>
    <n v="3877"/>
  </r>
  <r>
    <x v="1"/>
    <n v="1224"/>
    <n v="168"/>
    <n v="199"/>
    <n v="1591"/>
  </r>
  <r>
    <x v="1"/>
    <n v="4673"/>
    <n v="270"/>
    <n v="93"/>
    <n v="5036"/>
  </r>
  <r>
    <x v="2"/>
    <n v="1432"/>
    <n v="437"/>
    <n v="267"/>
    <n v="2136"/>
  </r>
  <r>
    <x v="1"/>
    <n v="2174"/>
    <n v="499"/>
    <n v="212"/>
    <n v="2885"/>
  </r>
  <r>
    <x v="2"/>
    <n v="4308"/>
    <n v="171"/>
    <n v="106"/>
    <n v="4585"/>
  </r>
  <r>
    <x v="2"/>
    <n v="1060"/>
    <n v="442"/>
    <n v="319"/>
    <n v="1821"/>
  </r>
  <r>
    <x v="2"/>
    <n v="4653"/>
    <n v="226"/>
    <n v="349"/>
    <n v="5228"/>
  </r>
  <r>
    <x v="2"/>
    <n v="1701"/>
    <n v="272"/>
    <n v="385"/>
    <n v="2358"/>
  </r>
  <r>
    <x v="0"/>
    <n v="1673"/>
    <n v="280"/>
    <n v="67"/>
    <n v="2020"/>
  </r>
  <r>
    <x v="2"/>
    <n v="4310"/>
    <n v="284"/>
    <n v="306"/>
    <n v="4900"/>
  </r>
  <r>
    <x v="1"/>
    <n v="2752"/>
    <n v="309"/>
    <n v="91"/>
    <n v="3152"/>
  </r>
  <r>
    <x v="1"/>
    <n v="3818"/>
    <n v="115"/>
    <n v="286"/>
    <n v="4219"/>
  </r>
  <r>
    <x v="2"/>
    <n v="2101"/>
    <n v="411"/>
    <n v="190"/>
    <n v="2702"/>
  </r>
  <r>
    <x v="0"/>
    <n v="2519"/>
    <n v="202"/>
    <n v="239"/>
    <n v="2960"/>
  </r>
  <r>
    <x v="2"/>
    <n v="4502"/>
    <n v="238"/>
    <n v="386"/>
    <n v="5126"/>
  </r>
  <r>
    <x v="0"/>
    <n v="2478"/>
    <n v="427"/>
    <n v="242"/>
    <n v="3147"/>
  </r>
  <r>
    <x v="1"/>
    <n v="4984"/>
    <n v="300"/>
    <n v="338"/>
    <n v="5622"/>
  </r>
  <r>
    <x v="2"/>
    <n v="4774"/>
    <n v="389"/>
    <n v="358"/>
    <n v="5521"/>
  </r>
  <r>
    <x v="1"/>
    <n v="2145"/>
    <n v="340"/>
    <n v="85"/>
    <n v="2570"/>
  </r>
  <r>
    <x v="1"/>
    <n v="4315"/>
    <n v="208"/>
    <n v="273"/>
    <n v="4796"/>
  </r>
  <r>
    <x v="1"/>
    <n v="2267"/>
    <n v="230"/>
    <n v="243"/>
    <n v="2740"/>
  </r>
  <r>
    <x v="2"/>
    <n v="4375"/>
    <n v="303"/>
    <n v="294"/>
    <n v="4972"/>
  </r>
  <r>
    <x v="1"/>
    <n v="3817"/>
    <n v="284"/>
    <n v="204"/>
    <n v="4305"/>
  </r>
  <r>
    <x v="1"/>
    <n v="2981"/>
    <n v="258"/>
    <n v="168"/>
    <n v="3407"/>
  </r>
  <r>
    <x v="1"/>
    <n v="3300"/>
    <n v="354"/>
    <n v="397"/>
    <n v="4051"/>
  </r>
  <r>
    <x v="2"/>
    <n v="4722"/>
    <n v="310"/>
    <n v="344"/>
    <n v="5376"/>
  </r>
  <r>
    <x v="0"/>
    <n v="3529"/>
    <n v="263"/>
    <n v="107"/>
    <n v="3899"/>
  </r>
  <r>
    <x v="1"/>
    <n v="4782"/>
    <n v="210"/>
    <n v="311"/>
    <n v="5303"/>
  </r>
  <r>
    <x v="1"/>
    <n v="1848"/>
    <n v="417"/>
    <n v="294"/>
    <n v="2559"/>
  </r>
  <r>
    <x v="2"/>
    <n v="4676"/>
    <n v="211"/>
    <n v="55"/>
    <n v="4942"/>
  </r>
  <r>
    <x v="2"/>
    <n v="1994"/>
    <n v="197"/>
    <n v="290"/>
    <n v="2481"/>
  </r>
  <r>
    <x v="1"/>
    <n v="4995"/>
    <n v="231"/>
    <n v="94"/>
    <n v="5320"/>
  </r>
  <r>
    <x v="1"/>
    <n v="2291"/>
    <n v="146"/>
    <n v="399"/>
    <n v="2836"/>
  </r>
  <r>
    <x v="1"/>
    <n v="2304"/>
    <n v="289"/>
    <n v="161"/>
    <n v="2754"/>
  </r>
  <r>
    <x v="1"/>
    <n v="3413"/>
    <n v="326"/>
    <n v="86"/>
    <n v="3825"/>
  </r>
  <r>
    <x v="2"/>
    <n v="1453"/>
    <n v="156"/>
    <n v="178"/>
    <n v="1787"/>
  </r>
  <r>
    <x v="1"/>
    <n v="1651"/>
    <n v="480"/>
    <n v="282"/>
    <n v="2413"/>
  </r>
  <r>
    <x v="1"/>
    <n v="3341"/>
    <n v="154"/>
    <n v="123"/>
    <n v="3618"/>
  </r>
  <r>
    <x v="1"/>
    <n v="2972"/>
    <n v="263"/>
    <n v="308"/>
    <n v="3543"/>
  </r>
  <r>
    <x v="1"/>
    <n v="4963"/>
    <n v="255"/>
    <n v="193"/>
    <n v="5411"/>
  </r>
  <r>
    <x v="2"/>
    <n v="2399"/>
    <n v="191"/>
    <n v="221"/>
    <n v="2811"/>
  </r>
  <r>
    <x v="2"/>
    <n v="2162"/>
    <n v="318"/>
    <n v="83"/>
    <n v="2563"/>
  </r>
  <r>
    <x v="1"/>
    <n v="4341"/>
    <n v="141"/>
    <n v="63"/>
    <n v="4545"/>
  </r>
  <r>
    <x v="0"/>
    <n v="2448"/>
    <n v="464"/>
    <n v="98"/>
    <n v="3010"/>
  </r>
  <r>
    <x v="2"/>
    <n v="2471"/>
    <n v="166"/>
    <n v="320"/>
    <n v="2957"/>
  </r>
  <r>
    <x v="2"/>
    <n v="2692"/>
    <n v="446"/>
    <n v="216"/>
    <n v="3354"/>
  </r>
  <r>
    <x v="2"/>
    <n v="4621"/>
    <n v="374"/>
    <n v="298"/>
    <n v="5293"/>
  </r>
  <r>
    <x v="1"/>
    <n v="1409"/>
    <n v="466"/>
    <n v="105"/>
    <n v="1980"/>
  </r>
  <r>
    <x v="1"/>
    <n v="3029"/>
    <n v="440"/>
    <n v="66"/>
    <n v="3535"/>
  </r>
  <r>
    <x v="1"/>
    <n v="2229"/>
    <n v="395"/>
    <n v="328"/>
    <n v="2952"/>
  </r>
  <r>
    <x v="1"/>
    <n v="2691"/>
    <n v="486"/>
    <n v="206"/>
    <n v="3383"/>
  </r>
  <r>
    <x v="0"/>
    <n v="2110"/>
    <n v="384"/>
    <n v="236"/>
    <n v="2730"/>
  </r>
  <r>
    <x v="0"/>
    <n v="4752"/>
    <n v="449"/>
    <n v="309"/>
    <n v="5510"/>
  </r>
  <r>
    <x v="1"/>
    <n v="2177"/>
    <n v="258"/>
    <n v="292"/>
    <n v="2727"/>
  </r>
  <r>
    <x v="0"/>
    <n v="1205"/>
    <n v="486"/>
    <n v="269"/>
    <n v="1960"/>
  </r>
  <r>
    <x v="0"/>
    <n v="3194"/>
    <n v="292"/>
    <n v="245"/>
    <n v="3731"/>
  </r>
  <r>
    <x v="1"/>
    <n v="3507"/>
    <n v="295"/>
    <n v="371"/>
    <n v="4173"/>
  </r>
  <r>
    <x v="1"/>
    <n v="4471"/>
    <n v="317"/>
    <n v="249"/>
    <n v="5037"/>
  </r>
  <r>
    <x v="0"/>
    <n v="4931"/>
    <n v="469"/>
    <n v="193"/>
    <n v="5593"/>
  </r>
  <r>
    <x v="1"/>
    <n v="2604"/>
    <n v="439"/>
    <n v="148"/>
    <n v="3191"/>
  </r>
  <r>
    <x v="0"/>
    <n v="4197"/>
    <n v="359"/>
    <n v="280"/>
    <n v="4836"/>
  </r>
  <r>
    <x v="0"/>
    <n v="1914"/>
    <n v="255"/>
    <n v="156"/>
    <n v="2325"/>
  </r>
  <r>
    <x v="2"/>
    <n v="1334"/>
    <n v="357"/>
    <n v="257"/>
    <n v="1948"/>
  </r>
  <r>
    <x v="0"/>
    <n v="3359"/>
    <n v="137"/>
    <n v="387"/>
    <n v="3883"/>
  </r>
  <r>
    <x v="2"/>
    <n v="2172"/>
    <n v="338"/>
    <n v="70"/>
    <n v="2580"/>
  </r>
  <r>
    <x v="1"/>
    <n v="4877"/>
    <n v="442"/>
    <n v="236"/>
    <n v="5555"/>
  </r>
  <r>
    <x v="0"/>
    <n v="4918"/>
    <n v="440"/>
    <n v="149"/>
    <n v="5507"/>
  </r>
  <r>
    <x v="1"/>
    <n v="3418"/>
    <n v="107"/>
    <n v="221"/>
    <n v="3746"/>
  </r>
  <r>
    <x v="0"/>
    <n v="2088"/>
    <n v="490"/>
    <n v="124"/>
    <n v="2702"/>
  </r>
  <r>
    <x v="1"/>
    <n v="3061"/>
    <n v="320"/>
    <n v="76"/>
    <n v="3457"/>
  </r>
  <r>
    <x v="2"/>
    <n v="1265"/>
    <n v="230"/>
    <n v="364"/>
    <n v="1859"/>
  </r>
  <r>
    <x v="0"/>
    <n v="1436"/>
    <n v="219"/>
    <n v="229"/>
    <n v="1884"/>
  </r>
  <r>
    <x v="0"/>
    <n v="2244"/>
    <n v="392"/>
    <n v="231"/>
    <n v="2867"/>
  </r>
  <r>
    <x v="1"/>
    <n v="3393"/>
    <n v="104"/>
    <n v="79"/>
    <n v="3576"/>
  </r>
  <r>
    <x v="1"/>
    <n v="2901"/>
    <n v="108"/>
    <n v="86"/>
    <n v="3095"/>
  </r>
  <r>
    <x v="1"/>
    <n v="2275"/>
    <n v="285"/>
    <n v="125"/>
    <n v="2685"/>
  </r>
  <r>
    <x v="1"/>
    <n v="2227"/>
    <n v="494"/>
    <n v="161"/>
    <n v="2882"/>
  </r>
  <r>
    <x v="0"/>
    <n v="1883"/>
    <n v="432"/>
    <n v="397"/>
    <n v="27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EA82F3-DBF8-463F-9CEF-2E118E162CC9}"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latforms">
  <location ref="Y31:Z34" firstHeaderRow="1" firstDataRow="1" firstDataCol="1"/>
  <pivotFields count="14">
    <pivotField showAll="0"/>
    <pivotField axis="axisRow" showAll="0">
      <items count="4">
        <item x="0"/>
        <item x="1"/>
        <item x="2"/>
        <item t="default"/>
      </items>
    </pivotField>
    <pivotField numFmtId="14" showAll="0"/>
    <pivotField showAll="0"/>
    <pivotField showAll="0"/>
    <pivotField showAll="0"/>
    <pivotField showAll="0"/>
    <pivotField showAll="0"/>
    <pivotField showAll="0"/>
    <pivotField showAll="0"/>
    <pivotField showAll="0"/>
    <pivotField showAll="0"/>
    <pivotField showAll="0"/>
    <pivotField dataField="1" numFmtId="9" showAll="0"/>
  </pivotFields>
  <rowFields count="1">
    <field x="1"/>
  </rowFields>
  <rowItems count="3">
    <i>
      <x/>
    </i>
    <i>
      <x v="1"/>
    </i>
    <i>
      <x v="2"/>
    </i>
  </rowItems>
  <colItems count="1">
    <i/>
  </colItems>
  <dataFields count="1">
    <dataField name="Total Engagement Rate" fld="13" baseField="1" baseItem="0" numFmtId="9"/>
  </dataFields>
  <formats count="26">
    <format dxfId="213">
      <pivotArea collapsedLevelsAreSubtotals="1" fieldPosition="0">
        <references count="1">
          <reference field="1" count="0"/>
        </references>
      </pivotArea>
    </format>
    <format dxfId="212">
      <pivotArea type="all" dataOnly="0" outline="0" fieldPosition="0"/>
    </format>
    <format dxfId="211">
      <pivotArea outline="0" collapsedLevelsAreSubtotals="1" fieldPosition="0"/>
    </format>
    <format dxfId="210">
      <pivotArea field="1" type="button" dataOnly="0" labelOnly="1" outline="0" axis="axisRow" fieldPosition="0"/>
    </format>
    <format dxfId="209">
      <pivotArea dataOnly="0" labelOnly="1" fieldPosition="0">
        <references count="1">
          <reference field="1" count="0"/>
        </references>
      </pivotArea>
    </format>
    <format dxfId="208">
      <pivotArea dataOnly="0" labelOnly="1" grandRow="1" outline="0" fieldPosition="0"/>
    </format>
    <format dxfId="207">
      <pivotArea dataOnly="0" labelOnly="1" outline="0" axis="axisValues" fieldPosition="0"/>
    </format>
    <format dxfId="206">
      <pivotArea type="all" dataOnly="0" outline="0" fieldPosition="0"/>
    </format>
    <format dxfId="205">
      <pivotArea outline="0" collapsedLevelsAreSubtotals="1" fieldPosition="0"/>
    </format>
    <format dxfId="204">
      <pivotArea field="1" type="button" dataOnly="0" labelOnly="1" outline="0" axis="axisRow" fieldPosition="0"/>
    </format>
    <format dxfId="203">
      <pivotArea dataOnly="0" labelOnly="1" fieldPosition="0">
        <references count="1">
          <reference field="1" count="0"/>
        </references>
      </pivotArea>
    </format>
    <format dxfId="202">
      <pivotArea dataOnly="0" labelOnly="1" grandRow="1" outline="0" fieldPosition="0"/>
    </format>
    <format dxfId="201">
      <pivotArea dataOnly="0" labelOnly="1" outline="0" axis="axisValues" fieldPosition="0"/>
    </format>
    <format dxfId="200">
      <pivotArea type="all" dataOnly="0" outline="0" fieldPosition="0"/>
    </format>
    <format dxfId="199">
      <pivotArea outline="0" collapsedLevelsAreSubtotals="1" fieldPosition="0"/>
    </format>
    <format dxfId="198">
      <pivotArea field="1" type="button" dataOnly="0" labelOnly="1" outline="0" axis="axisRow" fieldPosition="0"/>
    </format>
    <format dxfId="197">
      <pivotArea dataOnly="0" labelOnly="1" fieldPosition="0">
        <references count="1">
          <reference field="1" count="0"/>
        </references>
      </pivotArea>
    </format>
    <format dxfId="196">
      <pivotArea dataOnly="0" labelOnly="1" grandRow="1" outline="0" fieldPosition="0"/>
    </format>
    <format dxfId="195">
      <pivotArea dataOnly="0" labelOnly="1" outline="0" axis="axisValues" fieldPosition="0"/>
    </format>
    <format dxfId="194">
      <pivotArea field="1" type="button" dataOnly="0" labelOnly="1" outline="0" axis="axisRow" fieldPosition="0"/>
    </format>
    <format dxfId="193">
      <pivotArea dataOnly="0" labelOnly="1" outline="0" axis="axisValues" fieldPosition="0"/>
    </format>
    <format dxfId="192">
      <pivotArea type="all" dataOnly="0" outline="0" fieldPosition="0"/>
    </format>
    <format dxfId="191">
      <pivotArea outline="0" collapsedLevelsAreSubtotals="1" fieldPosition="0"/>
    </format>
    <format dxfId="190">
      <pivotArea field="1" type="button" dataOnly="0" labelOnly="1" outline="0" axis="axisRow" fieldPosition="0"/>
    </format>
    <format dxfId="189">
      <pivotArea dataOnly="0" labelOnly="1" fieldPosition="0">
        <references count="1">
          <reference field="1" count="0"/>
        </references>
      </pivotArea>
    </format>
    <format dxfId="18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ED78CB-7D2A-4CD6-A55B-D44EF415F73D}"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latform &amp; Content Type">
  <location ref="T30:W39" firstHeaderRow="0" firstDataRow="1" firstDataCol="1"/>
  <pivotFields count="14">
    <pivotField showAll="0"/>
    <pivotField axis="axisRow" showAll="0">
      <items count="4">
        <item x="0"/>
        <item x="1"/>
        <item x="2"/>
        <item t="default"/>
      </items>
    </pivotField>
    <pivotField numFmtId="14" showAll="0"/>
    <pivotField axis="axisRow" showAll="0">
      <items count="4">
        <item x="2"/>
        <item x="1"/>
        <item x="0"/>
        <item t="default"/>
      </items>
    </pivotField>
    <pivotField showAll="0"/>
    <pivotField dataField="1" showAll="0"/>
    <pivotField dataField="1" showAll="0"/>
    <pivotField dataField="1" showAll="0"/>
    <pivotField showAll="0"/>
    <pivotField showAll="0"/>
    <pivotField showAll="0"/>
    <pivotField showAll="0"/>
    <pivotField showAll="0"/>
    <pivotField showAll="0"/>
  </pivotFields>
  <rowFields count="2">
    <field x="1"/>
    <field x="3"/>
  </rowFields>
  <rowItems count="9">
    <i>
      <x/>
    </i>
    <i r="1">
      <x v="1"/>
    </i>
    <i r="1">
      <x v="2"/>
    </i>
    <i>
      <x v="1"/>
    </i>
    <i r="1">
      <x v="1"/>
    </i>
    <i r="1">
      <x v="2"/>
    </i>
    <i>
      <x v="2"/>
    </i>
    <i r="1">
      <x/>
    </i>
    <i r="1">
      <x v="2"/>
    </i>
  </rowItems>
  <colFields count="1">
    <field x="-2"/>
  </colFields>
  <colItems count="3">
    <i>
      <x/>
    </i>
    <i i="1">
      <x v="1"/>
    </i>
    <i i="2">
      <x v="2"/>
    </i>
  </colItems>
  <dataFields count="3">
    <dataField name="Total Likes" fld="5" baseField="1" baseItem="0"/>
    <dataField name="Total Shares" fld="6" baseField="1" baseItem="0"/>
    <dataField name="Total Comments" fld="7" baseField="1" baseItem="0"/>
  </dataFields>
  <formats count="35">
    <format dxfId="248">
      <pivotArea type="all" dataOnly="0" outline="0" fieldPosition="0"/>
    </format>
    <format dxfId="247">
      <pivotArea outline="0" collapsedLevelsAreSubtotals="1" fieldPosition="0"/>
    </format>
    <format dxfId="246">
      <pivotArea field="1" type="button" dataOnly="0" labelOnly="1" outline="0" axis="axisRow" fieldPosition="0"/>
    </format>
    <format dxfId="245">
      <pivotArea dataOnly="0" labelOnly="1" fieldPosition="0">
        <references count="1">
          <reference field="1" count="0"/>
        </references>
      </pivotArea>
    </format>
    <format dxfId="244">
      <pivotArea dataOnly="0" labelOnly="1" grandRow="1" outline="0" fieldPosition="0"/>
    </format>
    <format dxfId="243">
      <pivotArea dataOnly="0" labelOnly="1" fieldPosition="0">
        <references count="2">
          <reference field="1" count="1" selected="0">
            <x v="0"/>
          </reference>
          <reference field="3" count="2">
            <x v="1"/>
            <x v="2"/>
          </reference>
        </references>
      </pivotArea>
    </format>
    <format dxfId="242">
      <pivotArea dataOnly="0" labelOnly="1" fieldPosition="0">
        <references count="2">
          <reference field="1" count="1" selected="0">
            <x v="1"/>
          </reference>
          <reference field="3" count="2">
            <x v="1"/>
            <x v="2"/>
          </reference>
        </references>
      </pivotArea>
    </format>
    <format dxfId="241">
      <pivotArea dataOnly="0" labelOnly="1" fieldPosition="0">
        <references count="2">
          <reference field="1" count="1" selected="0">
            <x v="2"/>
          </reference>
          <reference field="3" count="2">
            <x v="0"/>
            <x v="2"/>
          </reference>
        </references>
      </pivotArea>
    </format>
    <format dxfId="240">
      <pivotArea dataOnly="0" labelOnly="1" outline="0" fieldPosition="0">
        <references count="1">
          <reference field="4294967294" count="3">
            <x v="0"/>
            <x v="1"/>
            <x v="2"/>
          </reference>
        </references>
      </pivotArea>
    </format>
    <format dxfId="239">
      <pivotArea type="all" dataOnly="0" outline="0" fieldPosition="0"/>
    </format>
    <format dxfId="238">
      <pivotArea outline="0" collapsedLevelsAreSubtotals="1" fieldPosition="0"/>
    </format>
    <format dxfId="237">
      <pivotArea field="1" type="button" dataOnly="0" labelOnly="1" outline="0" axis="axisRow" fieldPosition="0"/>
    </format>
    <format dxfId="236">
      <pivotArea dataOnly="0" labelOnly="1" fieldPosition="0">
        <references count="1">
          <reference field="1" count="0"/>
        </references>
      </pivotArea>
    </format>
    <format dxfId="235">
      <pivotArea dataOnly="0" labelOnly="1" grandRow="1" outline="0" fieldPosition="0"/>
    </format>
    <format dxfId="234">
      <pivotArea dataOnly="0" labelOnly="1" fieldPosition="0">
        <references count="2">
          <reference field="1" count="1" selected="0">
            <x v="0"/>
          </reference>
          <reference field="3" count="2">
            <x v="1"/>
            <x v="2"/>
          </reference>
        </references>
      </pivotArea>
    </format>
    <format dxfId="233">
      <pivotArea dataOnly="0" labelOnly="1" fieldPosition="0">
        <references count="2">
          <reference field="1" count="1" selected="0">
            <x v="1"/>
          </reference>
          <reference field="3" count="2">
            <x v="1"/>
            <x v="2"/>
          </reference>
        </references>
      </pivotArea>
    </format>
    <format dxfId="232">
      <pivotArea dataOnly="0" labelOnly="1" fieldPosition="0">
        <references count="2">
          <reference field="1" count="1" selected="0">
            <x v="2"/>
          </reference>
          <reference field="3" count="2">
            <x v="0"/>
            <x v="2"/>
          </reference>
        </references>
      </pivotArea>
    </format>
    <format dxfId="231">
      <pivotArea dataOnly="0" labelOnly="1" outline="0" fieldPosition="0">
        <references count="1">
          <reference field="4294967294" count="3">
            <x v="0"/>
            <x v="1"/>
            <x v="2"/>
          </reference>
        </references>
      </pivotArea>
    </format>
    <format dxfId="230">
      <pivotArea type="all" dataOnly="0" outline="0" fieldPosition="0"/>
    </format>
    <format dxfId="229">
      <pivotArea outline="0" collapsedLevelsAreSubtotals="1" fieldPosition="0"/>
    </format>
    <format dxfId="228">
      <pivotArea field="1" type="button" dataOnly="0" labelOnly="1" outline="0" axis="axisRow" fieldPosition="0"/>
    </format>
    <format dxfId="227">
      <pivotArea dataOnly="0" labelOnly="1" fieldPosition="0">
        <references count="1">
          <reference field="1" count="0"/>
        </references>
      </pivotArea>
    </format>
    <format dxfId="226">
      <pivotArea dataOnly="0" labelOnly="1" grandRow="1" outline="0" fieldPosition="0"/>
    </format>
    <format dxfId="225">
      <pivotArea dataOnly="0" labelOnly="1" fieldPosition="0">
        <references count="2">
          <reference field="1" count="1" selected="0">
            <x v="0"/>
          </reference>
          <reference field="3" count="2">
            <x v="1"/>
            <x v="2"/>
          </reference>
        </references>
      </pivotArea>
    </format>
    <format dxfId="224">
      <pivotArea dataOnly="0" labelOnly="1" fieldPosition="0">
        <references count="2">
          <reference field="1" count="1" selected="0">
            <x v="1"/>
          </reference>
          <reference field="3" count="2">
            <x v="1"/>
            <x v="2"/>
          </reference>
        </references>
      </pivotArea>
    </format>
    <format dxfId="223">
      <pivotArea dataOnly="0" labelOnly="1" fieldPosition="0">
        <references count="2">
          <reference field="1" count="1" selected="0">
            <x v="2"/>
          </reference>
          <reference field="3" count="2">
            <x v="0"/>
            <x v="2"/>
          </reference>
        </references>
      </pivotArea>
    </format>
    <format dxfId="222">
      <pivotArea dataOnly="0" labelOnly="1" outline="0" fieldPosition="0">
        <references count="1">
          <reference field="4294967294" count="3">
            <x v="0"/>
            <x v="1"/>
            <x v="2"/>
          </reference>
        </references>
      </pivotArea>
    </format>
    <format dxfId="221">
      <pivotArea field="1" type="button" dataOnly="0" labelOnly="1" outline="0" axis="axisRow" fieldPosition="0"/>
    </format>
    <format dxfId="220">
      <pivotArea dataOnly="0" labelOnly="1" outline="0" fieldPosition="0">
        <references count="1">
          <reference field="4294967294" count="3">
            <x v="0"/>
            <x v="1"/>
            <x v="2"/>
          </reference>
        </references>
      </pivotArea>
    </format>
    <format dxfId="219">
      <pivotArea collapsedLevelsAreSubtotals="1" fieldPosition="0">
        <references count="1">
          <reference field="1" count="1">
            <x v="0"/>
          </reference>
        </references>
      </pivotArea>
    </format>
    <format dxfId="218">
      <pivotArea dataOnly="0" labelOnly="1" fieldPosition="0">
        <references count="1">
          <reference field="1" count="1">
            <x v="0"/>
          </reference>
        </references>
      </pivotArea>
    </format>
    <format dxfId="217">
      <pivotArea collapsedLevelsAreSubtotals="1" fieldPosition="0">
        <references count="1">
          <reference field="1" count="1">
            <x v="1"/>
          </reference>
        </references>
      </pivotArea>
    </format>
    <format dxfId="216">
      <pivotArea dataOnly="0" labelOnly="1" fieldPosition="0">
        <references count="1">
          <reference field="1" count="1">
            <x v="1"/>
          </reference>
        </references>
      </pivotArea>
    </format>
    <format dxfId="215">
      <pivotArea collapsedLevelsAreSubtotals="1" fieldPosition="0">
        <references count="1">
          <reference field="1" count="1">
            <x v="2"/>
          </reference>
        </references>
      </pivotArea>
    </format>
    <format dxfId="214">
      <pivotArea dataOnly="0" labelOnly="1" fieldPosition="0">
        <references count="1">
          <reference field="1"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CB1EEE-3660-421D-B547-D1BC8490C730}"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Hashtags">
  <location ref="AE32:AG37" firstHeaderRow="0" firstDataRow="1" firstDataCol="1"/>
  <pivotFields count="14">
    <pivotField showAll="0"/>
    <pivotField showAll="0"/>
    <pivotField numFmtId="14" showAll="0"/>
    <pivotField showAll="0"/>
    <pivotField showAll="0"/>
    <pivotField showAll="0"/>
    <pivotField showAll="0"/>
    <pivotField showAll="0"/>
    <pivotField showAll="0"/>
    <pivotField showAll="0"/>
    <pivotField dataField="1" showAll="0"/>
    <pivotField axis="axisRow" showAll="0">
      <items count="9">
        <item m="1" x="6"/>
        <item m="1" x="5"/>
        <item m="1" x="7"/>
        <item x="4"/>
        <item x="2"/>
        <item x="3"/>
        <item x="1"/>
        <item x="0"/>
        <item t="default"/>
      </items>
    </pivotField>
    <pivotField showAll="0"/>
    <pivotField dataField="1" numFmtId="9" showAll="0"/>
  </pivotFields>
  <rowFields count="1">
    <field x="11"/>
  </rowFields>
  <rowItems count="5">
    <i>
      <x v="3"/>
    </i>
    <i>
      <x v="4"/>
    </i>
    <i>
      <x v="5"/>
    </i>
    <i>
      <x v="6"/>
    </i>
    <i>
      <x v="7"/>
    </i>
  </rowItems>
  <colFields count="1">
    <field x="-2"/>
  </colFields>
  <colItems count="2">
    <i>
      <x/>
    </i>
    <i i="1">
      <x v="1"/>
    </i>
  </colItems>
  <dataFields count="2">
    <dataField name="Average Clicks" fld="10" subtotal="average" baseField="11" baseItem="3" numFmtId="1"/>
    <dataField name="Sum of Engagement Rate" fld="13" baseField="11" baseItem="3" numFmtId="9"/>
  </dataFields>
  <formats count="50">
    <format dxfId="298">
      <pivotArea collapsedLevelsAreSubtotals="1" fieldPosition="0">
        <references count="1">
          <reference field="11" count="0"/>
        </references>
      </pivotArea>
    </format>
    <format dxfId="297">
      <pivotArea field="11" type="button" dataOnly="0" labelOnly="1" outline="0" axis="axisRow" fieldPosition="0"/>
    </format>
    <format dxfId="296">
      <pivotArea dataOnly="0" labelOnly="1" fieldPosition="0">
        <references count="1">
          <reference field="11" count="0"/>
        </references>
      </pivotArea>
    </format>
    <format dxfId="295">
      <pivotArea dataOnly="0" labelOnly="1" outline="0" axis="axisValues" fieldPosition="0"/>
    </format>
    <format dxfId="294">
      <pivotArea collapsedLevelsAreSubtotals="1" fieldPosition="0">
        <references count="1">
          <reference field="11" count="0"/>
        </references>
      </pivotArea>
    </format>
    <format dxfId="293">
      <pivotArea field="11" type="button" dataOnly="0" labelOnly="1" outline="0" axis="axisRow" fieldPosition="0"/>
    </format>
    <format dxfId="292">
      <pivotArea dataOnly="0" labelOnly="1" fieldPosition="0">
        <references count="1">
          <reference field="11" count="0"/>
        </references>
      </pivotArea>
    </format>
    <format dxfId="291">
      <pivotArea dataOnly="0" labelOnly="1" outline="0" axis="axisValues" fieldPosition="0"/>
    </format>
    <format dxfId="290">
      <pivotArea collapsedLevelsAreSubtotals="1" fieldPosition="0">
        <references count="1">
          <reference field="11" count="0"/>
        </references>
      </pivotArea>
    </format>
    <format dxfId="289">
      <pivotArea field="11" type="button" dataOnly="0" labelOnly="1" outline="0" axis="axisRow" fieldPosition="0"/>
    </format>
    <format dxfId="288">
      <pivotArea dataOnly="0" labelOnly="1" fieldPosition="0">
        <references count="1">
          <reference field="11" count="0"/>
        </references>
      </pivotArea>
    </format>
    <format dxfId="287">
      <pivotArea dataOnly="0" labelOnly="1" outline="0" axis="axisValues" fieldPosition="0"/>
    </format>
    <format dxfId="286">
      <pivotArea field="11" type="button" dataOnly="0" labelOnly="1" outline="0" axis="axisRow" fieldPosition="0"/>
    </format>
    <format dxfId="285">
      <pivotArea dataOnly="0" labelOnly="1" outline="0" axis="axisValues" fieldPosition="0"/>
    </format>
    <format dxfId="284">
      <pivotArea type="all" dataOnly="0" outline="0" fieldPosition="0"/>
    </format>
    <format dxfId="283">
      <pivotArea outline="0" collapsedLevelsAreSubtotals="1" fieldPosition="0"/>
    </format>
    <format dxfId="282">
      <pivotArea field="11" type="button" dataOnly="0" labelOnly="1" outline="0" axis="axisRow" fieldPosition="0"/>
    </format>
    <format dxfId="281">
      <pivotArea dataOnly="0" labelOnly="1" fieldPosition="0">
        <references count="1">
          <reference field="11" count="0"/>
        </references>
      </pivotArea>
    </format>
    <format dxfId="280">
      <pivotArea dataOnly="0" labelOnly="1" outline="0" axis="axisValues" fieldPosition="0"/>
    </format>
    <format dxfId="279">
      <pivotArea field="11" type="button" dataOnly="0" labelOnly="1" outline="0" axis="axisRow" fieldPosition="0"/>
    </format>
    <format dxfId="278">
      <pivotArea dataOnly="0" labelOnly="1" outline="0" axis="axisValues" fieldPosition="0"/>
    </format>
    <format dxfId="277">
      <pivotArea type="all" dataOnly="0" outline="0" fieldPosition="0"/>
    </format>
    <format dxfId="276">
      <pivotArea outline="0" collapsedLevelsAreSubtotals="1" fieldPosition="0"/>
    </format>
    <format dxfId="275">
      <pivotArea field="11" type="button" dataOnly="0" labelOnly="1" outline="0" axis="axisRow" fieldPosition="0"/>
    </format>
    <format dxfId="274">
      <pivotArea dataOnly="0" labelOnly="1" fieldPosition="0">
        <references count="1">
          <reference field="11" count="0"/>
        </references>
      </pivotArea>
    </format>
    <format dxfId="273">
      <pivotArea dataOnly="0" labelOnly="1" outline="0" axis="axisValues" fieldPosition="0"/>
    </format>
    <format dxfId="272">
      <pivotArea collapsedLevelsAreSubtotals="1" fieldPosition="0">
        <references count="1">
          <reference field="11" count="1">
            <x v="6"/>
          </reference>
        </references>
      </pivotArea>
    </format>
    <format dxfId="271">
      <pivotArea dataOnly="0" labelOnly="1" fieldPosition="0">
        <references count="1">
          <reference field="11" count="1">
            <x v="6"/>
          </reference>
        </references>
      </pivotArea>
    </format>
    <format dxfId="270">
      <pivotArea outline="0" collapsedLevelsAreSubtotals="1" fieldPosition="0"/>
    </format>
    <format dxfId="269">
      <pivotArea collapsedLevelsAreSubtotals="1" fieldPosition="0">
        <references count="1">
          <reference field="11" count="1">
            <x v="3"/>
          </reference>
        </references>
      </pivotArea>
    </format>
    <format dxfId="268">
      <pivotArea dataOnly="0" labelOnly="1" fieldPosition="0">
        <references count="1">
          <reference field="11" count="1">
            <x v="3"/>
          </reference>
        </references>
      </pivotArea>
    </format>
    <format dxfId="267">
      <pivotArea collapsedLevelsAreSubtotals="1" fieldPosition="0">
        <references count="1">
          <reference field="11" count="1">
            <x v="3"/>
          </reference>
        </references>
      </pivotArea>
    </format>
    <format dxfId="266">
      <pivotArea dataOnly="0" labelOnly="1" fieldPosition="0">
        <references count="1">
          <reference field="11" count="1">
            <x v="3"/>
          </reference>
        </references>
      </pivotArea>
    </format>
    <format dxfId="265">
      <pivotArea dataOnly="0" labelOnly="1" outline="0" fieldPosition="0">
        <references count="1">
          <reference field="4294967294" count="2">
            <x v="0"/>
            <x v="1"/>
          </reference>
        </references>
      </pivotArea>
    </format>
    <format dxfId="264">
      <pivotArea type="all" dataOnly="0" outline="0" fieldPosition="0"/>
    </format>
    <format dxfId="263">
      <pivotArea outline="0" collapsedLevelsAreSubtotals="1" fieldPosition="0"/>
    </format>
    <format dxfId="262">
      <pivotArea field="11" type="button" dataOnly="0" labelOnly="1" outline="0" axis="axisRow" fieldPosition="0"/>
    </format>
    <format dxfId="261">
      <pivotArea dataOnly="0" labelOnly="1" fieldPosition="0">
        <references count="1">
          <reference field="11" count="0"/>
        </references>
      </pivotArea>
    </format>
    <format dxfId="260">
      <pivotArea dataOnly="0" labelOnly="1" outline="0" fieldPosition="0">
        <references count="1">
          <reference field="4294967294" count="2">
            <x v="0"/>
            <x v="1"/>
          </reference>
        </references>
      </pivotArea>
    </format>
    <format dxfId="259">
      <pivotArea field="11" type="button" dataOnly="0" labelOnly="1" outline="0" axis="axisRow" fieldPosition="0"/>
    </format>
    <format dxfId="258">
      <pivotArea dataOnly="0" labelOnly="1" outline="0" fieldPosition="0">
        <references count="1">
          <reference field="4294967294" count="2">
            <x v="0"/>
            <x v="1"/>
          </reference>
        </references>
      </pivotArea>
    </format>
    <format dxfId="257">
      <pivotArea outline="0" collapsedLevelsAreSubtotals="1" fieldPosition="0">
        <references count="1">
          <reference field="4294967294" count="1" selected="0">
            <x v="1"/>
          </reference>
        </references>
      </pivotArea>
    </format>
    <format dxfId="256">
      <pivotArea dataOnly="0" labelOnly="1" outline="0" fieldPosition="0">
        <references count="1">
          <reference field="4294967294" count="1">
            <x v="1"/>
          </reference>
        </references>
      </pivotArea>
    </format>
    <format dxfId="255">
      <pivotArea collapsedLevelsAreSubtotals="1" fieldPosition="0">
        <references count="1">
          <reference field="11" count="1">
            <x v="6"/>
          </reference>
        </references>
      </pivotArea>
    </format>
    <format dxfId="254">
      <pivotArea dataOnly="0" labelOnly="1" fieldPosition="0">
        <references count="1">
          <reference field="11" count="1">
            <x v="6"/>
          </reference>
        </references>
      </pivotArea>
    </format>
    <format dxfId="253">
      <pivotArea type="all" dataOnly="0" outline="0" fieldPosition="0"/>
    </format>
    <format dxfId="252">
      <pivotArea outline="0" collapsedLevelsAreSubtotals="1" fieldPosition="0"/>
    </format>
    <format dxfId="251">
      <pivotArea field="11" type="button" dataOnly="0" labelOnly="1" outline="0" axis="axisRow" fieldPosition="0"/>
    </format>
    <format dxfId="250">
      <pivotArea dataOnly="0" labelOnly="1" fieldPosition="0">
        <references count="1">
          <reference field="11" count="0"/>
        </references>
      </pivotArea>
    </format>
    <format dxfId="249">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EEFFBD-F88D-4428-9623-291780954642}" name="PivotTable2"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latforms">
  <location ref="M5:N8" firstHeaderRow="1" firstDataRow="1" firstDataCol="1"/>
  <pivotFields count="5">
    <pivotField axis="axisRow" showAll="0">
      <items count="4">
        <item x="0"/>
        <item x="1"/>
        <item x="2"/>
        <item t="default"/>
      </items>
    </pivotField>
    <pivotField numFmtId="1" showAll="0"/>
    <pivotField numFmtId="1" showAll="0"/>
    <pivotField numFmtId="1" showAll="0"/>
    <pivotField dataField="1" numFmtId="1" showAll="0"/>
  </pivotFields>
  <rowFields count="1">
    <field x="0"/>
  </rowFields>
  <rowItems count="3">
    <i>
      <x/>
    </i>
    <i>
      <x v="1"/>
    </i>
    <i>
      <x v="2"/>
    </i>
  </rowItems>
  <colItems count="1">
    <i/>
  </colItems>
  <dataFields count="1">
    <dataField name="Total Engagement" fld="4" baseField="0" baseItem="0" numFmtId="1"/>
  </dataFields>
  <formats count="16">
    <format dxfId="153">
      <pivotArea type="all" dataOnly="0" outline="0" fieldPosition="0"/>
    </format>
    <format dxfId="152">
      <pivotArea outline="0" collapsedLevelsAreSubtotals="1" fieldPosition="0"/>
    </format>
    <format dxfId="151">
      <pivotArea field="0" type="button" dataOnly="0" labelOnly="1" outline="0" axis="axisRow" fieldPosition="0"/>
    </format>
    <format dxfId="150">
      <pivotArea dataOnly="0" labelOnly="1" fieldPosition="0">
        <references count="1">
          <reference field="0" count="0"/>
        </references>
      </pivotArea>
    </format>
    <format dxfId="149">
      <pivotArea dataOnly="0" labelOnly="1" grandRow="1" outline="0" fieldPosition="0"/>
    </format>
    <format dxfId="148">
      <pivotArea dataOnly="0" labelOnly="1" outline="0" axis="axisValues" fieldPosition="0"/>
    </format>
    <format dxfId="147">
      <pivotArea field="0" type="button" dataOnly="0" labelOnly="1" outline="0" axis="axisRow" fieldPosition="0"/>
    </format>
    <format dxfId="146">
      <pivotArea dataOnly="0" labelOnly="1" outline="0" axis="axisValues" fieldPosition="0"/>
    </format>
    <format dxfId="145">
      <pivotArea field="0" type="button" dataOnly="0" labelOnly="1" outline="0" axis="axisRow" fieldPosition="0"/>
    </format>
    <format dxfId="144">
      <pivotArea dataOnly="0" labelOnly="1" outline="0" axis="axisValues" fieldPosition="0"/>
    </format>
    <format dxfId="143">
      <pivotArea type="all" dataOnly="0" outline="0" fieldPosition="0"/>
    </format>
    <format dxfId="142">
      <pivotArea outline="0" collapsedLevelsAreSubtotals="1" fieldPosition="0"/>
    </format>
    <format dxfId="141">
      <pivotArea field="0" type="button" dataOnly="0" labelOnly="1" outline="0" axis="axisRow" fieldPosition="0"/>
    </format>
    <format dxfId="140">
      <pivotArea dataOnly="0" labelOnly="1" fieldPosition="0">
        <references count="1">
          <reference field="0" count="0"/>
        </references>
      </pivotArea>
    </format>
    <format dxfId="139">
      <pivotArea dataOnly="0" labelOnly="1" grandRow="1" outline="0" fieldPosition="0"/>
    </format>
    <format dxfId="13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7D9005-7848-46E3-AA05-F2FED67588C9}"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Platform ">
  <location ref="M16:N19" firstHeaderRow="1" firstDataRow="1" firstDataCol="1"/>
  <pivotFields count="6">
    <pivotField numFmtId="14" showAll="0">
      <items count="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axis="axisRow" showAll="0">
      <items count="4">
        <item sd="0" x="0"/>
        <item sd="0" x="1"/>
        <item sd="0" x="2"/>
        <item t="default"/>
      </items>
    </pivotField>
    <pivotField numFmtId="1" showAll="0"/>
    <pivotField numFmtId="1" showAll="0"/>
    <pivotField dataField="1" numFmtId="10" showAll="0"/>
    <pivotField axis="axisRow" showAll="0">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s>
  <rowFields count="2">
    <field x="1"/>
    <field x="5"/>
  </rowFields>
  <rowItems count="3">
    <i>
      <x/>
    </i>
    <i>
      <x v="1"/>
    </i>
    <i>
      <x v="2"/>
    </i>
  </rowItems>
  <colItems count="1">
    <i/>
  </colItems>
  <dataFields count="1">
    <dataField name="Average Weekly Growth Rate" fld="4" subtotal="average" baseField="1" baseItem="0" numFmtId="10"/>
  </dataFields>
  <formats count="34">
    <format dxfId="187">
      <pivotArea type="all" dataOnly="0" outline="0" fieldPosition="0"/>
    </format>
    <format dxfId="186">
      <pivotArea outline="0" collapsedLevelsAreSubtotals="1" fieldPosition="0"/>
    </format>
    <format dxfId="185">
      <pivotArea field="1" type="button" dataOnly="0" labelOnly="1" outline="0" axis="axisRow" fieldPosition="0"/>
    </format>
    <format dxfId="184">
      <pivotArea dataOnly="0" labelOnly="1" fieldPosition="0">
        <references count="1">
          <reference field="1" count="0"/>
        </references>
      </pivotArea>
    </format>
    <format dxfId="183">
      <pivotArea dataOnly="0" labelOnly="1" grandRow="1" outline="0" fieldPosition="0"/>
    </format>
    <format dxfId="182">
      <pivotArea dataOnly="0" labelOnly="1" fieldPosition="0">
        <references count="2">
          <reference field="1" count="1" selected="0">
            <x v="0"/>
          </reference>
          <reference field="5"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reference>
        </references>
      </pivotArea>
    </format>
    <format dxfId="181">
      <pivotArea dataOnly="0" labelOnly="1" fieldPosition="0">
        <references count="2">
          <reference field="1" count="1" selected="0">
            <x v="0"/>
          </reference>
          <reference field="5" count="17">
            <x v="51"/>
            <x v="52"/>
            <x v="53"/>
            <x v="54"/>
            <x v="55"/>
            <x v="56"/>
            <x v="57"/>
            <x v="58"/>
            <x v="59"/>
            <x v="60"/>
            <x v="61"/>
            <x v="62"/>
            <x v="63"/>
            <x v="64"/>
            <x v="65"/>
            <x v="66"/>
            <x v="67"/>
          </reference>
        </references>
      </pivotArea>
    </format>
    <format dxfId="180">
      <pivotArea dataOnly="0" labelOnly="1" fieldPosition="0">
        <references count="2">
          <reference field="1" count="1" selected="0">
            <x v="1"/>
          </reference>
          <reference field="5"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reference>
        </references>
      </pivotArea>
    </format>
    <format dxfId="179">
      <pivotArea dataOnly="0" labelOnly="1" fieldPosition="0">
        <references count="2">
          <reference field="1" count="1" selected="0">
            <x v="1"/>
          </reference>
          <reference field="5" count="17">
            <x v="51"/>
            <x v="52"/>
            <x v="53"/>
            <x v="54"/>
            <x v="55"/>
            <x v="56"/>
            <x v="57"/>
            <x v="58"/>
            <x v="59"/>
            <x v="60"/>
            <x v="61"/>
            <x v="62"/>
            <x v="63"/>
            <x v="64"/>
            <x v="65"/>
            <x v="66"/>
            <x v="67"/>
          </reference>
        </references>
      </pivotArea>
    </format>
    <format dxfId="178">
      <pivotArea dataOnly="0" labelOnly="1" fieldPosition="0">
        <references count="2">
          <reference field="1" count="1" selected="0">
            <x v="2"/>
          </reference>
          <reference field="5"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reference>
        </references>
      </pivotArea>
    </format>
    <format dxfId="177">
      <pivotArea dataOnly="0" labelOnly="1" fieldPosition="0">
        <references count="2">
          <reference field="1" count="1" selected="0">
            <x v="2"/>
          </reference>
          <reference field="5" count="16">
            <x v="51"/>
            <x v="52"/>
            <x v="53"/>
            <x v="54"/>
            <x v="55"/>
            <x v="56"/>
            <x v="57"/>
            <x v="58"/>
            <x v="59"/>
            <x v="60"/>
            <x v="61"/>
            <x v="62"/>
            <x v="63"/>
            <x v="64"/>
            <x v="65"/>
            <x v="66"/>
          </reference>
        </references>
      </pivotArea>
    </format>
    <format dxfId="176">
      <pivotArea dataOnly="0" labelOnly="1" outline="0" axis="axisValues" fieldPosition="0"/>
    </format>
    <format dxfId="175">
      <pivotArea field="1" type="button" dataOnly="0" labelOnly="1" outline="0" axis="axisRow" fieldPosition="0"/>
    </format>
    <format dxfId="174">
      <pivotArea dataOnly="0" labelOnly="1" outline="0" axis="axisValues" fieldPosition="0"/>
    </format>
    <format dxfId="173">
      <pivotArea type="all" dataOnly="0" outline="0" fieldPosition="0"/>
    </format>
    <format dxfId="172">
      <pivotArea outline="0" collapsedLevelsAreSubtotals="1" fieldPosition="0"/>
    </format>
    <format dxfId="171">
      <pivotArea field="1" type="button" dataOnly="0" labelOnly="1" outline="0" axis="axisRow" fieldPosition="0"/>
    </format>
    <format dxfId="170">
      <pivotArea dataOnly="0" labelOnly="1" fieldPosition="0">
        <references count="1">
          <reference field="1" count="0"/>
        </references>
      </pivotArea>
    </format>
    <format dxfId="169">
      <pivotArea dataOnly="0" labelOnly="1" grandRow="1" outline="0" fieldPosition="0"/>
    </format>
    <format dxfId="168">
      <pivotArea dataOnly="0" labelOnly="1" fieldPosition="0">
        <references count="2">
          <reference field="1" count="1" selected="0">
            <x v="0"/>
          </reference>
          <reference field="5"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reference>
        </references>
      </pivotArea>
    </format>
    <format dxfId="167">
      <pivotArea dataOnly="0" labelOnly="1" fieldPosition="0">
        <references count="2">
          <reference field="1" count="1" selected="0">
            <x v="0"/>
          </reference>
          <reference field="5" count="17">
            <x v="51"/>
            <x v="52"/>
            <x v="53"/>
            <x v="54"/>
            <x v="55"/>
            <x v="56"/>
            <x v="57"/>
            <x v="58"/>
            <x v="59"/>
            <x v="60"/>
            <x v="61"/>
            <x v="62"/>
            <x v="63"/>
            <x v="64"/>
            <x v="65"/>
            <x v="66"/>
            <x v="67"/>
          </reference>
        </references>
      </pivotArea>
    </format>
    <format dxfId="166">
      <pivotArea dataOnly="0" labelOnly="1" fieldPosition="0">
        <references count="2">
          <reference field="1" count="1" selected="0">
            <x v="1"/>
          </reference>
          <reference field="5"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reference>
        </references>
      </pivotArea>
    </format>
    <format dxfId="165">
      <pivotArea dataOnly="0" labelOnly="1" fieldPosition="0">
        <references count="2">
          <reference field="1" count="1" selected="0">
            <x v="1"/>
          </reference>
          <reference field="5" count="17">
            <x v="51"/>
            <x v="52"/>
            <x v="53"/>
            <x v="54"/>
            <x v="55"/>
            <x v="56"/>
            <x v="57"/>
            <x v="58"/>
            <x v="59"/>
            <x v="60"/>
            <x v="61"/>
            <x v="62"/>
            <x v="63"/>
            <x v="64"/>
            <x v="65"/>
            <x v="66"/>
            <x v="67"/>
          </reference>
        </references>
      </pivotArea>
    </format>
    <format dxfId="164">
      <pivotArea dataOnly="0" labelOnly="1" fieldPosition="0">
        <references count="2">
          <reference field="1" count="1" selected="0">
            <x v="2"/>
          </reference>
          <reference field="5"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reference>
        </references>
      </pivotArea>
    </format>
    <format dxfId="163">
      <pivotArea dataOnly="0" labelOnly="1" fieldPosition="0">
        <references count="2">
          <reference field="1" count="1" selected="0">
            <x v="2"/>
          </reference>
          <reference field="5" count="16">
            <x v="51"/>
            <x v="52"/>
            <x v="53"/>
            <x v="54"/>
            <x v="55"/>
            <x v="56"/>
            <x v="57"/>
            <x v="58"/>
            <x v="59"/>
            <x v="60"/>
            <x v="61"/>
            <x v="62"/>
            <x v="63"/>
            <x v="64"/>
            <x v="65"/>
            <x v="66"/>
          </reference>
        </references>
      </pivotArea>
    </format>
    <format dxfId="162">
      <pivotArea dataOnly="0" labelOnly="1" outline="0" axis="axisValues" fieldPosition="0"/>
    </format>
    <format dxfId="161">
      <pivotArea collapsedLevelsAreSubtotals="1" fieldPosition="0">
        <references count="1">
          <reference field="1" count="1">
            <x v="0"/>
          </reference>
        </references>
      </pivotArea>
    </format>
    <format dxfId="160">
      <pivotArea dataOnly="0" labelOnly="1" fieldPosition="0">
        <references count="1">
          <reference field="1" count="1">
            <x v="0"/>
          </reference>
        </references>
      </pivotArea>
    </format>
    <format dxfId="159">
      <pivotArea collapsedLevelsAreSubtotals="1" fieldPosition="0">
        <references count="1">
          <reference field="1" count="1">
            <x v="0"/>
          </reference>
        </references>
      </pivotArea>
    </format>
    <format dxfId="158">
      <pivotArea dataOnly="0" labelOnly="1" fieldPosition="0">
        <references count="1">
          <reference field="1" count="1">
            <x v="0"/>
          </reference>
        </references>
      </pivotArea>
    </format>
    <format dxfId="157">
      <pivotArea collapsedLevelsAreSubtotals="1" fieldPosition="0">
        <references count="1">
          <reference field="1" count="1">
            <x v="1"/>
          </reference>
        </references>
      </pivotArea>
    </format>
    <format dxfId="156">
      <pivotArea dataOnly="0" labelOnly="1" fieldPosition="0">
        <references count="1">
          <reference field="1" count="1">
            <x v="1"/>
          </reference>
        </references>
      </pivotArea>
    </format>
    <format dxfId="155">
      <pivotArea collapsedLevelsAreSubtotals="1" fieldPosition="0">
        <references count="1">
          <reference field="1" count="1">
            <x v="2"/>
          </reference>
        </references>
      </pivotArea>
    </format>
    <format dxfId="154">
      <pivotArea dataOnly="0" labelOnly="1" fieldPosition="0">
        <references count="1">
          <reference field="1"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A7261B1-1EEB-4432-A7A7-5B950A08BDE8}" name="PivotTable8"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rowHeaderCaption="Hashtags">
  <location ref="B4:D9" firstHeaderRow="0" firstDataRow="1" firstDataCol="1"/>
  <pivotFields count="15">
    <pivotField showAll="0"/>
    <pivotField showAll="0"/>
    <pivotField numFmtId="14" showAll="0"/>
    <pivotField showAll="0"/>
    <pivotField showAll="0"/>
    <pivotField showAll="0"/>
    <pivotField showAll="0"/>
    <pivotField showAll="0"/>
    <pivotField showAll="0"/>
    <pivotField showAll="0"/>
    <pivotField showAll="0"/>
    <pivotField axis="axisRow" dataField="1" showAll="0">
      <items count="6">
        <item x="4"/>
        <item x="2"/>
        <item x="3"/>
        <item x="1"/>
        <item x="0"/>
        <item t="default"/>
      </items>
    </pivotField>
    <pivotField showAll="0"/>
    <pivotField numFmtId="2" showAll="0"/>
    <pivotField dataField="1" showAll="0"/>
  </pivotFields>
  <rowFields count="1">
    <field x="11"/>
  </rowFields>
  <rowItems count="5">
    <i>
      <x/>
    </i>
    <i>
      <x v="1"/>
    </i>
    <i>
      <x v="2"/>
    </i>
    <i>
      <x v="3"/>
    </i>
    <i>
      <x v="4"/>
    </i>
  </rowItems>
  <colFields count="1">
    <field x="-2"/>
  </colFields>
  <colItems count="2">
    <i>
      <x/>
    </i>
    <i i="1">
      <x v="1"/>
    </i>
  </colItems>
  <dataFields count="2">
    <dataField name="Average Engagement" fld="14" subtotal="average" baseField="11" baseItem="0"/>
    <dataField name="Usage Frequency" fld="11" subtotal="count" baseField="11" baseItem="0"/>
  </dataFields>
  <formats count="25">
    <format dxfId="108">
      <pivotArea collapsedLevelsAreSubtotals="1" fieldPosition="0">
        <references count="2">
          <reference field="4294967294" count="1" selected="0">
            <x v="0"/>
          </reference>
          <reference field="11" count="0"/>
        </references>
      </pivotArea>
    </format>
    <format dxfId="107">
      <pivotArea type="all" dataOnly="0" outline="0" fieldPosition="0"/>
    </format>
    <format dxfId="106">
      <pivotArea outline="0" collapsedLevelsAreSubtotals="1" fieldPosition="0"/>
    </format>
    <format dxfId="105">
      <pivotArea field="11" type="button" dataOnly="0" labelOnly="1" outline="0" axis="axisRow" fieldPosition="0"/>
    </format>
    <format dxfId="104">
      <pivotArea dataOnly="0" labelOnly="1" fieldPosition="0">
        <references count="1">
          <reference field="11" count="0"/>
        </references>
      </pivotArea>
    </format>
    <format dxfId="103">
      <pivotArea dataOnly="0" labelOnly="1" grandRow="1" outline="0" fieldPosition="0"/>
    </format>
    <format dxfId="102">
      <pivotArea dataOnly="0" labelOnly="1" outline="0" fieldPosition="0">
        <references count="1">
          <reference field="4294967294" count="2">
            <x v="0"/>
            <x v="1"/>
          </reference>
        </references>
      </pivotArea>
    </format>
    <format dxfId="101">
      <pivotArea type="all" dataOnly="0" outline="0" fieldPosition="0"/>
    </format>
    <format dxfId="100">
      <pivotArea outline="0" collapsedLevelsAreSubtotals="1" fieldPosition="0"/>
    </format>
    <format dxfId="99">
      <pivotArea field="11" type="button" dataOnly="0" labelOnly="1" outline="0" axis="axisRow" fieldPosition="0"/>
    </format>
    <format dxfId="98">
      <pivotArea dataOnly="0" labelOnly="1" fieldPosition="0">
        <references count="1">
          <reference field="11" count="0"/>
        </references>
      </pivotArea>
    </format>
    <format dxfId="97">
      <pivotArea dataOnly="0" labelOnly="1" grandRow="1" outline="0" fieldPosition="0"/>
    </format>
    <format dxfId="96">
      <pivotArea dataOnly="0" labelOnly="1" outline="0" fieldPosition="0">
        <references count="1">
          <reference field="4294967294" count="2">
            <x v="0"/>
            <x v="1"/>
          </reference>
        </references>
      </pivotArea>
    </format>
    <format dxfId="95">
      <pivotArea type="all" dataOnly="0" outline="0" fieldPosition="0"/>
    </format>
    <format dxfId="94">
      <pivotArea outline="0" collapsedLevelsAreSubtotals="1" fieldPosition="0"/>
    </format>
    <format dxfId="93">
      <pivotArea field="11" type="button" dataOnly="0" labelOnly="1" outline="0" axis="axisRow" fieldPosition="0"/>
    </format>
    <format dxfId="92">
      <pivotArea dataOnly="0" labelOnly="1" fieldPosition="0">
        <references count="1">
          <reference field="11" count="0"/>
        </references>
      </pivotArea>
    </format>
    <format dxfId="91">
      <pivotArea dataOnly="0" labelOnly="1" grandRow="1" outline="0" fieldPosition="0"/>
    </format>
    <format dxfId="90">
      <pivotArea dataOnly="0" labelOnly="1" outline="0" fieldPosition="0">
        <references count="1">
          <reference field="4294967294" count="2">
            <x v="0"/>
            <x v="1"/>
          </reference>
        </references>
      </pivotArea>
    </format>
    <format dxfId="89">
      <pivotArea field="11" type="button" dataOnly="0" labelOnly="1" outline="0" axis="axisRow" fieldPosition="0"/>
    </format>
    <format dxfId="88">
      <pivotArea dataOnly="0" labelOnly="1" outline="0" fieldPosition="0">
        <references count="1">
          <reference field="4294967294" count="2">
            <x v="0"/>
            <x v="1"/>
          </reference>
        </references>
      </pivotArea>
    </format>
    <format dxfId="87">
      <pivotArea collapsedLevelsAreSubtotals="1" fieldPosition="0">
        <references count="1">
          <reference field="11" count="1">
            <x v="3"/>
          </reference>
        </references>
      </pivotArea>
    </format>
    <format dxfId="86">
      <pivotArea dataOnly="0" labelOnly="1" fieldPosition="0">
        <references count="1">
          <reference field="11" count="1">
            <x v="3"/>
          </reference>
        </references>
      </pivotArea>
    </format>
    <format dxfId="85">
      <pivotArea collapsedLevelsAreSubtotals="1" fieldPosition="0">
        <references count="1">
          <reference field="11" count="1">
            <x v="1"/>
          </reference>
        </references>
      </pivotArea>
    </format>
    <format dxfId="84">
      <pivotArea dataOnly="0" labelOnly="1" fieldPosition="0">
        <references count="1">
          <reference field="1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7216EBF-C8C2-4618-9DC4-BEDCE9D44D3D}" name="PivotTable19"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Content Type Across Different Platforms">
  <location ref="B17:C26" firstHeaderRow="1" firstDataRow="1" firstDataCol="1"/>
  <pivotFields count="14">
    <pivotField showAll="0"/>
    <pivotField axis="axisRow" showAll="0">
      <items count="4">
        <item x="0"/>
        <item x="1"/>
        <item x="2"/>
        <item t="default"/>
      </items>
    </pivotField>
    <pivotField numFmtId="14"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dataField="1" showAll="0"/>
  </pivotFields>
  <rowFields count="2">
    <field x="1"/>
    <field x="3"/>
  </rowFields>
  <rowItems count="9">
    <i>
      <x/>
    </i>
    <i r="1">
      <x v="1"/>
    </i>
    <i r="1">
      <x v="2"/>
    </i>
    <i>
      <x v="1"/>
    </i>
    <i r="1">
      <x v="1"/>
    </i>
    <i r="1">
      <x v="2"/>
    </i>
    <i>
      <x v="2"/>
    </i>
    <i r="1">
      <x/>
    </i>
    <i r="1">
      <x v="2"/>
    </i>
  </rowItems>
  <colItems count="1">
    <i/>
  </colItems>
  <dataFields count="1">
    <dataField name="Average of Engagement Rate" fld="13" subtotal="average" baseField="1" baseItem="0" numFmtId="10"/>
  </dataFields>
  <formats count="29">
    <format dxfId="137">
      <pivotArea type="all" dataOnly="0" outline="0" fieldPosition="0"/>
    </format>
    <format dxfId="136">
      <pivotArea outline="0" collapsedLevelsAreSubtotals="1" fieldPosition="0"/>
    </format>
    <format dxfId="135">
      <pivotArea field="1" type="button" dataOnly="0" labelOnly="1" outline="0" axis="axisRow" fieldPosition="0"/>
    </format>
    <format dxfId="134">
      <pivotArea dataOnly="0" labelOnly="1" fieldPosition="0">
        <references count="1">
          <reference field="1" count="0"/>
        </references>
      </pivotArea>
    </format>
    <format dxfId="133">
      <pivotArea dataOnly="0" labelOnly="1" grandRow="1" outline="0" fieldPosition="0"/>
    </format>
    <format dxfId="132">
      <pivotArea dataOnly="0" labelOnly="1" fieldPosition="0">
        <references count="2">
          <reference field="1" count="1" selected="0">
            <x v="0"/>
          </reference>
          <reference field="3" count="2">
            <x v="1"/>
            <x v="2"/>
          </reference>
        </references>
      </pivotArea>
    </format>
    <format dxfId="131">
      <pivotArea dataOnly="0" labelOnly="1" fieldPosition="0">
        <references count="2">
          <reference field="1" count="1" selected="0">
            <x v="1"/>
          </reference>
          <reference field="3" count="2">
            <x v="1"/>
            <x v="2"/>
          </reference>
        </references>
      </pivotArea>
    </format>
    <format dxfId="130">
      <pivotArea dataOnly="0" labelOnly="1" fieldPosition="0">
        <references count="2">
          <reference field="1" count="1" selected="0">
            <x v="2"/>
          </reference>
          <reference field="3" count="2">
            <x v="0"/>
            <x v="2"/>
          </reference>
        </references>
      </pivotArea>
    </format>
    <format dxfId="129">
      <pivotArea dataOnly="0" labelOnly="1" outline="0" axis="axisValues" fieldPosition="0"/>
    </format>
    <format dxfId="128">
      <pivotArea type="all" dataOnly="0" outline="0" fieldPosition="0"/>
    </format>
    <format dxfId="127">
      <pivotArea outline="0" collapsedLevelsAreSubtotals="1" fieldPosition="0"/>
    </format>
    <format dxfId="126">
      <pivotArea field="1" type="button" dataOnly="0" labelOnly="1" outline="0" axis="axisRow" fieldPosition="0"/>
    </format>
    <format dxfId="125">
      <pivotArea dataOnly="0" labelOnly="1" fieldPosition="0">
        <references count="1">
          <reference field="1" count="0"/>
        </references>
      </pivotArea>
    </format>
    <format dxfId="124">
      <pivotArea dataOnly="0" labelOnly="1" grandRow="1" outline="0" fieldPosition="0"/>
    </format>
    <format dxfId="123">
      <pivotArea dataOnly="0" labelOnly="1" fieldPosition="0">
        <references count="2">
          <reference field="1" count="1" selected="0">
            <x v="0"/>
          </reference>
          <reference field="3" count="2">
            <x v="1"/>
            <x v="2"/>
          </reference>
        </references>
      </pivotArea>
    </format>
    <format dxfId="122">
      <pivotArea dataOnly="0" labelOnly="1" fieldPosition="0">
        <references count="2">
          <reference field="1" count="1" selected="0">
            <x v="1"/>
          </reference>
          <reference field="3" count="2">
            <x v="1"/>
            <x v="2"/>
          </reference>
        </references>
      </pivotArea>
    </format>
    <format dxfId="121">
      <pivotArea dataOnly="0" labelOnly="1" fieldPosition="0">
        <references count="2">
          <reference field="1" count="1" selected="0">
            <x v="2"/>
          </reference>
          <reference field="3" count="2">
            <x v="0"/>
            <x v="2"/>
          </reference>
        </references>
      </pivotArea>
    </format>
    <format dxfId="120">
      <pivotArea dataOnly="0" labelOnly="1" outline="0" axis="axisValues" fieldPosition="0"/>
    </format>
    <format dxfId="119">
      <pivotArea type="all" dataOnly="0" outline="0" fieldPosition="0"/>
    </format>
    <format dxfId="118">
      <pivotArea outline="0" collapsedLevelsAreSubtotals="1" fieldPosition="0"/>
    </format>
    <format dxfId="117">
      <pivotArea field="1" type="button" dataOnly="0" labelOnly="1" outline="0" axis="axisRow" fieldPosition="0"/>
    </format>
    <format dxfId="116">
      <pivotArea dataOnly="0" labelOnly="1" fieldPosition="0">
        <references count="1">
          <reference field="1" count="0"/>
        </references>
      </pivotArea>
    </format>
    <format dxfId="115">
      <pivotArea dataOnly="0" labelOnly="1" fieldPosition="0">
        <references count="2">
          <reference field="1" count="1" selected="0">
            <x v="0"/>
          </reference>
          <reference field="3" count="2">
            <x v="1"/>
            <x v="2"/>
          </reference>
        </references>
      </pivotArea>
    </format>
    <format dxfId="114">
      <pivotArea dataOnly="0" labelOnly="1" fieldPosition="0">
        <references count="2">
          <reference field="1" count="1" selected="0">
            <x v="1"/>
          </reference>
          <reference field="3" count="2">
            <x v="1"/>
            <x v="2"/>
          </reference>
        </references>
      </pivotArea>
    </format>
    <format dxfId="113">
      <pivotArea dataOnly="0" labelOnly="1" fieldPosition="0">
        <references count="2">
          <reference field="1" count="1" selected="0">
            <x v="2"/>
          </reference>
          <reference field="3" count="2">
            <x v="0"/>
            <x v="2"/>
          </reference>
        </references>
      </pivotArea>
    </format>
    <format dxfId="112">
      <pivotArea dataOnly="0" labelOnly="1" outline="0" axis="axisValues" fieldPosition="0"/>
    </format>
    <format dxfId="111">
      <pivotArea outline="0" collapsedLevelsAreSubtotals="1" fieldPosition="0"/>
    </format>
    <format dxfId="110">
      <pivotArea field="1" type="button" dataOnly="0" labelOnly="1" outline="0" axis="axisRow" fieldPosition="0"/>
    </format>
    <format dxfId="109">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236825D-6736-4FA3-8A15-CAC268BF6D9B}" name="PivotTable20"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ampaign Name">
  <location ref="K14:Q18" firstHeaderRow="0" firstDataRow="1" firstDataCol="1"/>
  <pivotFields count="14">
    <pivotField showAll="0"/>
    <pivotField showAll="0"/>
    <pivotField numFmtId="14" showAll="0"/>
    <pivotField showAll="0"/>
    <pivotField showAll="0"/>
    <pivotField dataField="1" showAll="0"/>
    <pivotField showAll="0"/>
    <pivotField showAll="0"/>
    <pivotField dataField="1" showAll="0"/>
    <pivotField showAll="0"/>
    <pivotField dataField="1" showAll="0"/>
    <pivotField showAll="0"/>
    <pivotField axis="axisRow" showAll="0">
      <items count="5">
        <item x="0"/>
        <item x="1"/>
        <item x="3"/>
        <item x="2"/>
        <item t="default"/>
      </items>
    </pivotField>
    <pivotField showAll="0"/>
  </pivotFields>
  <rowFields count="1">
    <field x="12"/>
  </rowFields>
  <rowItems count="4">
    <i>
      <x/>
    </i>
    <i>
      <x v="1"/>
    </i>
    <i>
      <x v="2"/>
    </i>
    <i>
      <x v="3"/>
    </i>
  </rowItems>
  <colFields count="1">
    <field x="-2"/>
  </colFields>
  <colItems count="6">
    <i>
      <x/>
    </i>
    <i i="1">
      <x v="1"/>
    </i>
    <i i="2">
      <x v="2"/>
    </i>
    <i i="3">
      <x v="3"/>
    </i>
    <i i="4">
      <x v="4"/>
    </i>
    <i i="5">
      <x v="5"/>
    </i>
  </colItems>
  <dataFields count="6">
    <dataField name="Total Impression" fld="8" baseField="12" baseItem="0"/>
    <dataField name="Avg. Impression" fld="8" subtotal="average" baseField="12" baseItem="0" numFmtId="1"/>
    <dataField name="Total Likes" fld="5" baseField="12" baseItem="0"/>
    <dataField name="Avg. Likes" fld="5" subtotal="average" baseField="12" baseItem="0" numFmtId="1"/>
    <dataField name="Total Clicks" fld="10" baseField="12" baseItem="0"/>
    <dataField name="Avg. Clicks" fld="10" subtotal="average" baseField="12" baseItem="0" numFmtId="1"/>
  </dataFields>
  <formats count="22">
    <format dxfId="83">
      <pivotArea outline="0" collapsedLevelsAreSubtotals="1" fieldPosition="0">
        <references count="1">
          <reference field="4294967294" count="1" selected="0">
            <x v="1"/>
          </reference>
        </references>
      </pivotArea>
    </format>
    <format dxfId="82">
      <pivotArea outline="0" collapsedLevelsAreSubtotals="1" fieldPosition="0">
        <references count="1">
          <reference field="4294967294" count="1" selected="0">
            <x v="3"/>
          </reference>
        </references>
      </pivotArea>
    </format>
    <format dxfId="81">
      <pivotArea outline="0" collapsedLevelsAreSubtotals="1" fieldPosition="0">
        <references count="1">
          <reference field="4294967294" count="1" selected="0">
            <x v="5"/>
          </reference>
        </references>
      </pivotArea>
    </format>
    <format dxfId="80">
      <pivotArea type="all" dataOnly="0" outline="0" fieldPosition="0"/>
    </format>
    <format dxfId="79">
      <pivotArea outline="0" collapsedLevelsAreSubtotals="1" fieldPosition="0"/>
    </format>
    <format dxfId="78">
      <pivotArea field="12" type="button" dataOnly="0" labelOnly="1" outline="0" axis="axisRow" fieldPosition="0"/>
    </format>
    <format dxfId="77">
      <pivotArea dataOnly="0" labelOnly="1" fieldPosition="0">
        <references count="1">
          <reference field="12" count="0"/>
        </references>
      </pivotArea>
    </format>
    <format dxfId="76">
      <pivotArea dataOnly="0" labelOnly="1" outline="0" fieldPosition="0">
        <references count="1">
          <reference field="4294967294" count="6">
            <x v="0"/>
            <x v="1"/>
            <x v="2"/>
            <x v="3"/>
            <x v="4"/>
            <x v="5"/>
          </reference>
        </references>
      </pivotArea>
    </format>
    <format dxfId="75">
      <pivotArea type="all" dataOnly="0" outline="0" fieldPosition="0"/>
    </format>
    <format dxfId="74">
      <pivotArea outline="0" collapsedLevelsAreSubtotals="1" fieldPosition="0"/>
    </format>
    <format dxfId="73">
      <pivotArea field="12" type="button" dataOnly="0" labelOnly="1" outline="0" axis="axisRow" fieldPosition="0"/>
    </format>
    <format dxfId="72">
      <pivotArea dataOnly="0" labelOnly="1" fieldPosition="0">
        <references count="1">
          <reference field="12" count="0"/>
        </references>
      </pivotArea>
    </format>
    <format dxfId="71">
      <pivotArea dataOnly="0" labelOnly="1" outline="0" fieldPosition="0">
        <references count="1">
          <reference field="4294967294" count="6">
            <x v="0"/>
            <x v="1"/>
            <x v="2"/>
            <x v="3"/>
            <x v="4"/>
            <x v="5"/>
          </reference>
        </references>
      </pivotArea>
    </format>
    <format dxfId="70">
      <pivotArea type="all" dataOnly="0" outline="0" fieldPosition="0"/>
    </format>
    <format dxfId="69">
      <pivotArea outline="0" collapsedLevelsAreSubtotals="1" fieldPosition="0"/>
    </format>
    <format dxfId="68">
      <pivotArea field="12" type="button" dataOnly="0" labelOnly="1" outline="0" axis="axisRow" fieldPosition="0"/>
    </format>
    <format dxfId="67">
      <pivotArea dataOnly="0" labelOnly="1" fieldPosition="0">
        <references count="1">
          <reference field="12" count="0"/>
        </references>
      </pivotArea>
    </format>
    <format dxfId="66">
      <pivotArea dataOnly="0" labelOnly="1" outline="0" fieldPosition="0">
        <references count="1">
          <reference field="4294967294" count="6">
            <x v="0"/>
            <x v="1"/>
            <x v="2"/>
            <x v="3"/>
            <x v="4"/>
            <x v="5"/>
          </reference>
        </references>
      </pivotArea>
    </format>
    <format dxfId="65">
      <pivotArea field="12" type="button" dataOnly="0" labelOnly="1" outline="0" axis="axisRow" fieldPosition="0"/>
    </format>
    <format dxfId="64">
      <pivotArea dataOnly="0" labelOnly="1" outline="0" fieldPosition="0">
        <references count="1">
          <reference field="4294967294" count="6">
            <x v="0"/>
            <x v="1"/>
            <x v="2"/>
            <x v="3"/>
            <x v="4"/>
            <x v="5"/>
          </reference>
        </references>
      </pivotArea>
    </format>
    <format dxfId="63">
      <pivotArea field="12" type="button" dataOnly="0" labelOnly="1" outline="0" axis="axisRow" fieldPosition="0"/>
    </format>
    <format dxfId="62">
      <pivotArea dataOnly="0" labelOnly="1" outline="0" fieldPosition="0">
        <references count="1">
          <reference field="4294967294" count="6">
            <x v="0"/>
            <x v="1"/>
            <x v="2"/>
            <x v="3"/>
            <x v="4"/>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B276007-420F-4E5C-BAC8-B8C5948D98F3}" name="PivotTable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Weeks" colHeaderCaption="Platforms">
  <location ref="A3:B70" firstHeaderRow="1" firstDataRow="1" firstDataCol="1"/>
  <pivotFields count="5">
    <pivotField numFmtId="14" showAll="0">
      <items count="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showAll="0">
      <items count="4">
        <item x="0"/>
        <item x="1"/>
        <item x="2"/>
        <item t="default"/>
      </items>
    </pivotField>
    <pivotField dataField="1" numFmtId="1" showAll="0"/>
    <pivotField numFmtId="1" showAll="0"/>
    <pivotField axis="axisRow" showAll="0">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s>
  <rowFields count="1">
    <field x="4"/>
  </rowFields>
  <rowItems count="6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rowItems>
  <colItems count="1">
    <i/>
  </colItems>
  <dataFields count="1">
    <dataField name="Weekly Follower Growth" fld="2" baseField="4" baseItem="1" numFmtId="1"/>
  </dataFields>
  <formats count="24">
    <format dxfId="25">
      <pivotArea type="all" dataOnly="0" outline="0" fieldPosition="0"/>
    </format>
    <format dxfId="24">
      <pivotArea outline="0" collapsedLevelsAreSubtotals="1" fieldPosition="0"/>
    </format>
    <format dxfId="23">
      <pivotArea field="4" type="button" dataOnly="0" labelOnly="1" outline="0" axis="axisRow" fieldPosition="0"/>
    </format>
    <format dxfId="22">
      <pivotArea dataOnly="0" labelOnly="1" fieldPosition="0">
        <references count="1">
          <reference field="4"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reference>
        </references>
      </pivotArea>
    </format>
    <format dxfId="21">
      <pivotArea dataOnly="0" labelOnly="1" fieldPosition="0">
        <references count="1">
          <reference field="4" count="17">
            <x v="51"/>
            <x v="52"/>
            <x v="53"/>
            <x v="54"/>
            <x v="55"/>
            <x v="56"/>
            <x v="57"/>
            <x v="58"/>
            <x v="59"/>
            <x v="60"/>
            <x v="61"/>
            <x v="62"/>
            <x v="63"/>
            <x v="64"/>
            <x v="65"/>
            <x v="66"/>
            <x v="67"/>
          </reference>
        </references>
      </pivotArea>
    </format>
    <format dxfId="20">
      <pivotArea dataOnly="0" labelOnly="1" grandRow="1" outline="0" fieldPosition="0"/>
    </format>
    <format dxfId="19">
      <pivotArea dataOnly="0" labelOnly="1" outline="0" axis="axisValues" fieldPosition="0"/>
    </format>
    <format dxfId="18">
      <pivotArea type="all" dataOnly="0" outline="0" fieldPosition="0"/>
    </format>
    <format dxfId="17">
      <pivotArea outline="0" collapsedLevelsAreSubtotals="1" fieldPosition="0"/>
    </format>
    <format dxfId="16">
      <pivotArea field="4" type="button" dataOnly="0" labelOnly="1" outline="0" axis="axisRow" fieldPosition="0"/>
    </format>
    <format dxfId="15">
      <pivotArea dataOnly="0" labelOnly="1" fieldPosition="0">
        <references count="1">
          <reference field="4"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reference>
        </references>
      </pivotArea>
    </format>
    <format dxfId="14">
      <pivotArea dataOnly="0" labelOnly="1" fieldPosition="0">
        <references count="1">
          <reference field="4" count="17">
            <x v="51"/>
            <x v="52"/>
            <x v="53"/>
            <x v="54"/>
            <x v="55"/>
            <x v="56"/>
            <x v="57"/>
            <x v="58"/>
            <x v="59"/>
            <x v="60"/>
            <x v="61"/>
            <x v="62"/>
            <x v="63"/>
            <x v="64"/>
            <x v="65"/>
            <x v="66"/>
            <x v="67"/>
          </reference>
        </references>
      </pivotArea>
    </format>
    <format dxfId="13">
      <pivotArea dataOnly="0" labelOnly="1" grandRow="1" outline="0" fieldPosition="0"/>
    </format>
    <format dxfId="12">
      <pivotArea dataOnly="0" labelOnly="1" outline="0" axis="axisValues" fieldPosition="0"/>
    </format>
    <format dxfId="11">
      <pivotArea field="4" type="button" dataOnly="0" labelOnly="1" outline="0" axis="axisRow" fieldPosition="0"/>
    </format>
    <format dxfId="10">
      <pivotArea dataOnly="0" labelOnly="1" outline="0" axis="axisValues" fieldPosition="0"/>
    </format>
    <format dxfId="9">
      <pivotArea field="4" type="button" dataOnly="0" labelOnly="1" outline="0" axis="axisRow" fieldPosition="0"/>
    </format>
    <format dxfId="8">
      <pivotArea dataOnly="0" labelOnly="1" outline="0" axis="axisValues" fieldPosition="0"/>
    </format>
    <format dxfId="7">
      <pivotArea collapsedLevelsAreSubtotals="1" fieldPosition="0">
        <references count="1">
          <reference field="4" count="1">
            <x v="51"/>
          </reference>
        </references>
      </pivotArea>
    </format>
    <format dxfId="6">
      <pivotArea dataOnly="0" labelOnly="1" fieldPosition="0">
        <references count="1">
          <reference field="4" count="1">
            <x v="51"/>
          </reference>
        </references>
      </pivotArea>
    </format>
    <format dxfId="5">
      <pivotArea collapsedLevelsAreSubtotals="1" fieldPosition="0">
        <references count="1">
          <reference field="4" count="1">
            <x v="23"/>
          </reference>
        </references>
      </pivotArea>
    </format>
    <format dxfId="4">
      <pivotArea dataOnly="0" labelOnly="1" fieldPosition="0">
        <references count="1">
          <reference field="4" count="1">
            <x v="23"/>
          </reference>
        </references>
      </pivotArea>
    </format>
    <format dxfId="3">
      <pivotArea collapsedLevelsAreSubtotals="1" fieldPosition="0">
        <references count="1">
          <reference field="4" count="1">
            <x v="1"/>
          </reference>
        </references>
      </pivotArea>
    </format>
    <format dxfId="2">
      <pivotArea dataOnly="0" labelOnly="1" fieldPosition="0">
        <references count="1">
          <reference field="4" count="1">
            <x v="1"/>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2F14C88-B345-47FD-A1BC-CBFAC4E9C321}" name="PivotTable2"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rowHeaderCaption="Weeks" colHeaderCaption="Platforms">
  <location ref="U3:X71" firstHeaderRow="1" firstDataRow="2" firstDataCol="1"/>
  <pivotFields count="5">
    <pivotField axis="axisRow" numFmtId="14" showAll="0">
      <items count="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axis="axisCol" showAll="0">
      <items count="4">
        <item x="0"/>
        <item x="1"/>
        <item x="2"/>
        <item t="default"/>
      </items>
    </pivotField>
    <pivotField dataField="1" numFmtId="1" showAll="0"/>
    <pivotField numFmtId="1" showAll="0"/>
    <pivotField axis="axisRow" showAll="0" defaultSubtotal="0">
      <items count="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s>
    </pivotField>
  </pivotFields>
  <rowFields count="2">
    <field x="4"/>
    <field x="0"/>
  </rowFields>
  <rowItems count="6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rowItems>
  <colFields count="1">
    <field x="1"/>
  </colFields>
  <colItems count="3">
    <i>
      <x/>
    </i>
    <i>
      <x v="1"/>
    </i>
    <i>
      <x v="2"/>
    </i>
  </colItems>
  <dataFields count="1">
    <dataField name="Total Followers" fld="2" baseField="0" baseItem="0" numFmtId="1"/>
  </dataFields>
  <formats count="36">
    <format dxfId="61">
      <pivotArea type="all" dataOnly="0" outline="0" fieldPosition="0"/>
    </format>
    <format dxfId="60">
      <pivotArea outline="0" collapsedLevelsAreSubtotals="1" fieldPosition="0"/>
    </format>
    <format dxfId="59">
      <pivotArea type="origin" dataOnly="0" labelOnly="1" outline="0" fieldPosition="0"/>
    </format>
    <format dxfId="58">
      <pivotArea field="1" type="button" dataOnly="0" labelOnly="1" outline="0" axis="axisCol" fieldPosition="0"/>
    </format>
    <format dxfId="57">
      <pivotArea type="topRight" dataOnly="0" labelOnly="1" outline="0" fieldPosition="0"/>
    </format>
    <format dxfId="56">
      <pivotArea field="4" type="button" dataOnly="0" labelOnly="1" outline="0" axis="axisRow" fieldPosition="0"/>
    </format>
    <format dxfId="55">
      <pivotArea dataOnly="0" labelOnly="1" fieldPosition="0">
        <references count="1">
          <reference field="4"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reference>
        </references>
      </pivotArea>
    </format>
    <format dxfId="54">
      <pivotArea dataOnly="0" labelOnly="1" fieldPosition="0">
        <references count="1">
          <reference field="4" count="17">
            <x v="51"/>
            <x v="52"/>
            <x v="53"/>
            <x v="54"/>
            <x v="55"/>
            <x v="56"/>
            <x v="57"/>
            <x v="58"/>
            <x v="59"/>
            <x v="60"/>
            <x v="61"/>
            <x v="62"/>
            <x v="63"/>
            <x v="64"/>
            <x v="65"/>
            <x v="66"/>
            <x v="67"/>
          </reference>
        </references>
      </pivotArea>
    </format>
    <format dxfId="53">
      <pivotArea dataOnly="0" labelOnly="1" grandRow="1" outline="0" fieldPosition="0"/>
    </format>
    <format dxfId="52">
      <pivotArea dataOnly="0" labelOnly="1" fieldPosition="0">
        <references count="1">
          <reference field="1" count="0"/>
        </references>
      </pivotArea>
    </format>
    <format dxfId="51">
      <pivotArea dataOnly="0" labelOnly="1" grandCol="1" outline="0" fieldPosition="0"/>
    </format>
    <format dxfId="50">
      <pivotArea type="all" dataOnly="0" outline="0" fieldPosition="0"/>
    </format>
    <format dxfId="49">
      <pivotArea outline="0" collapsedLevelsAreSubtotals="1" fieldPosition="0"/>
    </format>
    <format dxfId="48">
      <pivotArea type="origin" dataOnly="0" labelOnly="1" outline="0" fieldPosition="0"/>
    </format>
    <format dxfId="47">
      <pivotArea field="1" type="button" dataOnly="0" labelOnly="1" outline="0" axis="axisCol" fieldPosition="0"/>
    </format>
    <format dxfId="46">
      <pivotArea type="topRight" dataOnly="0" labelOnly="1" outline="0" fieldPosition="0"/>
    </format>
    <format dxfId="45">
      <pivotArea field="4" type="button" dataOnly="0" labelOnly="1" outline="0" axis="axisRow" fieldPosition="0"/>
    </format>
    <format dxfId="44">
      <pivotArea dataOnly="0" labelOnly="1" fieldPosition="0">
        <references count="1">
          <reference field="4"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reference>
        </references>
      </pivotArea>
    </format>
    <format dxfId="43">
      <pivotArea dataOnly="0" labelOnly="1" fieldPosition="0">
        <references count="1">
          <reference field="4" count="17">
            <x v="51"/>
            <x v="52"/>
            <x v="53"/>
            <x v="54"/>
            <x v="55"/>
            <x v="56"/>
            <x v="57"/>
            <x v="58"/>
            <x v="59"/>
            <x v="60"/>
            <x v="61"/>
            <x v="62"/>
            <x v="63"/>
            <x v="64"/>
            <x v="65"/>
            <x v="66"/>
            <x v="67"/>
          </reference>
        </references>
      </pivotArea>
    </format>
    <format dxfId="42">
      <pivotArea dataOnly="0" labelOnly="1" grandRow="1" outline="0" fieldPosition="0"/>
    </format>
    <format dxfId="41">
      <pivotArea dataOnly="0" labelOnly="1" fieldPosition="0">
        <references count="1">
          <reference field="1" count="0"/>
        </references>
      </pivotArea>
    </format>
    <format dxfId="40">
      <pivotArea dataOnly="0" labelOnly="1" grandCol="1" outline="0" fieldPosition="0"/>
    </format>
    <format dxfId="39">
      <pivotArea type="all" dataOnly="0" outline="0" fieldPosition="0"/>
    </format>
    <format dxfId="38">
      <pivotArea outline="0" collapsedLevelsAreSubtotals="1" fieldPosition="0"/>
    </format>
    <format dxfId="37">
      <pivotArea type="origin" dataOnly="0" labelOnly="1" outline="0" fieldPosition="0"/>
    </format>
    <format dxfId="36">
      <pivotArea field="1" type="button" dataOnly="0" labelOnly="1" outline="0" axis="axisCol" fieldPosition="0"/>
    </format>
    <format dxfId="35">
      <pivotArea type="topRight" dataOnly="0" labelOnly="1" outline="0" fieldPosition="0"/>
    </format>
    <format dxfId="34">
      <pivotArea field="4" type="button" dataOnly="0" labelOnly="1" outline="0" axis="axisRow" fieldPosition="0"/>
    </format>
    <format dxfId="33">
      <pivotArea dataOnly="0" labelOnly="1" fieldPosition="0">
        <references count="1">
          <reference field="4"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reference>
        </references>
      </pivotArea>
    </format>
    <format dxfId="32">
      <pivotArea dataOnly="0" labelOnly="1" fieldPosition="0">
        <references count="1">
          <reference field="4" count="17">
            <x v="51"/>
            <x v="52"/>
            <x v="53"/>
            <x v="54"/>
            <x v="55"/>
            <x v="56"/>
            <x v="57"/>
            <x v="58"/>
            <x v="59"/>
            <x v="60"/>
            <x v="61"/>
            <x v="62"/>
            <x v="63"/>
            <x v="64"/>
            <x v="65"/>
            <x v="66"/>
            <x v="67"/>
          </reference>
        </references>
      </pivotArea>
    </format>
    <format dxfId="31">
      <pivotArea dataOnly="0" labelOnly="1" fieldPosition="0">
        <references count="1">
          <reference field="1" count="0"/>
        </references>
      </pivotArea>
    </format>
    <format dxfId="30">
      <pivotArea type="origin" dataOnly="0" labelOnly="1" outline="0" fieldPosition="0"/>
    </format>
    <format dxfId="29">
      <pivotArea field="1" type="button" dataOnly="0" labelOnly="1" outline="0" axis="axisCol" fieldPosition="0"/>
    </format>
    <format dxfId="28">
      <pivotArea type="topRight" dataOnly="0" labelOnly="1" outline="0" fieldPosition="0"/>
    </format>
    <format dxfId="27">
      <pivotArea field="4" type="button" dataOnly="0" labelOnly="1" outline="0" axis="axisRow" fieldPosition="0"/>
    </format>
    <format dxfId="26">
      <pivotArea dataOnly="0" labelOnly="1" fieldPosition="0">
        <references count="1">
          <reference field="1" count="0"/>
        </references>
      </pivotArea>
    </format>
  </formats>
  <chartFormats count="3">
    <chartFormat chart="6" format="0" series="1">
      <pivotArea type="data" outline="0" fieldPosition="0">
        <references count="2">
          <reference field="4294967294" count="1" selected="0">
            <x v="0"/>
          </reference>
          <reference field="1" count="1" selected="0">
            <x v="0"/>
          </reference>
        </references>
      </pivotArea>
    </chartFormat>
    <chartFormat chart="6" format="1" series="1">
      <pivotArea type="data" outline="0" fieldPosition="0">
        <references count="2">
          <reference field="4294967294" count="1" selected="0">
            <x v="0"/>
          </reference>
          <reference field="1" count="1" selected="0">
            <x v="1"/>
          </reference>
        </references>
      </pivotArea>
    </chartFormat>
    <chartFormat chart="6" format="2"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81D16-A176-402A-A20A-4FAAA2DC0DA3}">
  <sheetPr>
    <tabColor theme="5" tint="0.59999389629810485"/>
    <pageSetUpPr fitToPage="1"/>
  </sheetPr>
  <dimension ref="A1:AK484"/>
  <sheetViews>
    <sheetView topLeftCell="P1" zoomScale="80" zoomScaleNormal="80" workbookViewId="0">
      <selection activeCell="AB36" sqref="AB36"/>
    </sheetView>
  </sheetViews>
  <sheetFormatPr defaultRowHeight="14.4" x14ac:dyDescent="0.3"/>
  <cols>
    <col min="1" max="1" width="12" style="15" customWidth="1"/>
    <col min="2" max="2" width="13.6640625" style="15" bestFit="1" customWidth="1"/>
    <col min="3" max="3" width="19.5546875" style="16" customWidth="1"/>
    <col min="4" max="4" width="15.44140625" style="15" customWidth="1"/>
    <col min="5" max="5" width="55.109375" style="15" customWidth="1"/>
    <col min="6" max="6" width="9" style="15" customWidth="1"/>
    <col min="7" max="7" width="9.5546875" style="15" customWidth="1"/>
    <col min="8" max="8" width="16.6640625" style="15" bestFit="1" customWidth="1"/>
    <col min="9" max="9" width="19.109375" style="15" bestFit="1" customWidth="1"/>
    <col min="10" max="10" width="10.5546875" style="15" bestFit="1" customWidth="1"/>
    <col min="11" max="11" width="9.6640625" style="15" customWidth="1"/>
    <col min="12" max="13" width="26" style="15" bestFit="1" customWidth="1"/>
    <col min="14" max="14" width="34.109375" style="49" bestFit="1" customWidth="1"/>
    <col min="15" max="15" width="19.6640625" bestFit="1" customWidth="1"/>
    <col min="17" max="17" width="17.77734375" bestFit="1" customWidth="1"/>
    <col min="20" max="20" width="34" bestFit="1" customWidth="1"/>
    <col min="21" max="21" width="18.109375" bestFit="1" customWidth="1"/>
    <col min="22" max="22" width="14.6640625" bestFit="1" customWidth="1"/>
    <col min="23" max="23" width="19.6640625" bestFit="1" customWidth="1"/>
    <col min="24" max="24" width="39.21875" bestFit="1" customWidth="1"/>
    <col min="25" max="25" width="25.88671875" customWidth="1"/>
    <col min="26" max="26" width="30.5546875" bestFit="1" customWidth="1"/>
    <col min="27" max="27" width="22.77734375" bestFit="1" customWidth="1"/>
    <col min="28" max="28" width="27.21875" customWidth="1"/>
    <col min="29" max="29" width="13.44140625" customWidth="1"/>
    <col min="31" max="31" width="21.6640625" customWidth="1"/>
    <col min="32" max="32" width="26" bestFit="1" customWidth="1"/>
    <col min="33" max="33" width="38.44140625" bestFit="1" customWidth="1"/>
    <col min="34" max="34" width="13.44140625" bestFit="1" customWidth="1"/>
  </cols>
  <sheetData>
    <row r="1" spans="1:33" ht="18" x14ac:dyDescent="0.35">
      <c r="A1" s="34" t="s">
        <v>0</v>
      </c>
      <c r="B1" s="34" t="s">
        <v>1</v>
      </c>
      <c r="C1" s="35" t="s">
        <v>2</v>
      </c>
      <c r="D1" s="34" t="s">
        <v>3</v>
      </c>
      <c r="E1" s="34" t="s">
        <v>4</v>
      </c>
      <c r="F1" s="34" t="s">
        <v>5</v>
      </c>
      <c r="G1" s="34" t="s">
        <v>6</v>
      </c>
      <c r="H1" s="34" t="s">
        <v>7</v>
      </c>
      <c r="I1" s="34" t="s">
        <v>8</v>
      </c>
      <c r="J1" s="34" t="s">
        <v>9</v>
      </c>
      <c r="K1" s="34" t="s">
        <v>10</v>
      </c>
      <c r="L1" s="34" t="s">
        <v>11</v>
      </c>
      <c r="M1" s="36" t="s">
        <v>12</v>
      </c>
      <c r="N1" s="47" t="s">
        <v>391</v>
      </c>
      <c r="O1" s="62" t="s">
        <v>346</v>
      </c>
    </row>
    <row r="2" spans="1:33" ht="18" x14ac:dyDescent="0.35">
      <c r="A2" s="21" t="s">
        <v>13</v>
      </c>
      <c r="B2" s="21" t="s">
        <v>14</v>
      </c>
      <c r="C2" s="37">
        <v>45781</v>
      </c>
      <c r="D2" s="21" t="s">
        <v>15</v>
      </c>
      <c r="E2" s="21" t="s">
        <v>16</v>
      </c>
      <c r="F2" s="21">
        <v>2414</v>
      </c>
      <c r="G2" s="21">
        <v>245</v>
      </c>
      <c r="H2" s="21">
        <v>137</v>
      </c>
      <c r="I2" s="21">
        <v>21181</v>
      </c>
      <c r="J2" s="21">
        <v>45292</v>
      </c>
      <c r="K2" s="21">
        <v>133</v>
      </c>
      <c r="L2" s="21" t="s">
        <v>38</v>
      </c>
      <c r="M2" s="38" t="s">
        <v>17</v>
      </c>
      <c r="N2" s="48">
        <f t="shared" ref="N2:N33" si="0">(F2+G2+H2)/I2</f>
        <v>0.13200509890939993</v>
      </c>
      <c r="O2" s="21">
        <f>F2+G2+H2</f>
        <v>2796</v>
      </c>
    </row>
    <row r="3" spans="1:33" ht="23.4" x14ac:dyDescent="0.45">
      <c r="A3" s="21" t="s">
        <v>13</v>
      </c>
      <c r="B3" s="21" t="s">
        <v>14</v>
      </c>
      <c r="C3" s="37">
        <v>45781</v>
      </c>
      <c r="D3" s="21" t="s">
        <v>15</v>
      </c>
      <c r="E3" s="21" t="s">
        <v>16</v>
      </c>
      <c r="F3" s="21">
        <v>2414</v>
      </c>
      <c r="G3" s="21">
        <v>245</v>
      </c>
      <c r="H3" s="21">
        <v>137</v>
      </c>
      <c r="I3" s="21">
        <v>21181</v>
      </c>
      <c r="J3" s="21">
        <v>45292</v>
      </c>
      <c r="K3" s="21">
        <v>133</v>
      </c>
      <c r="L3" s="21" t="s">
        <v>35</v>
      </c>
      <c r="M3" s="38" t="s">
        <v>17</v>
      </c>
      <c r="N3" s="48">
        <f t="shared" si="0"/>
        <v>0.13200509890939993</v>
      </c>
      <c r="O3" s="21">
        <f t="shared" ref="O3:O66" si="1">F3+G3+H3</f>
        <v>2796</v>
      </c>
      <c r="Y3" s="114" t="s">
        <v>392</v>
      </c>
      <c r="Z3" s="114"/>
      <c r="AA3" s="114"/>
      <c r="AB3" s="114"/>
    </row>
    <row r="4" spans="1:33" ht="18" x14ac:dyDescent="0.35">
      <c r="A4" s="21" t="s">
        <v>18</v>
      </c>
      <c r="B4" s="21" t="s">
        <v>14</v>
      </c>
      <c r="C4" s="37">
        <v>45689</v>
      </c>
      <c r="D4" s="21" t="s">
        <v>15</v>
      </c>
      <c r="E4" s="21" t="s">
        <v>19</v>
      </c>
      <c r="F4" s="21">
        <v>1934</v>
      </c>
      <c r="G4" s="21">
        <v>210</v>
      </c>
      <c r="H4" s="21">
        <v>393</v>
      </c>
      <c r="I4" s="21">
        <v>29129</v>
      </c>
      <c r="J4" s="21">
        <v>73287</v>
      </c>
      <c r="K4" s="21">
        <v>273</v>
      </c>
      <c r="L4" s="21" t="s">
        <v>20</v>
      </c>
      <c r="M4" s="38" t="s">
        <v>21</v>
      </c>
      <c r="N4" s="48">
        <f t="shared" si="0"/>
        <v>8.7095334546328396E-2</v>
      </c>
      <c r="O4" s="21">
        <f t="shared" si="1"/>
        <v>2537</v>
      </c>
    </row>
    <row r="5" spans="1:33" ht="18" x14ac:dyDescent="0.35">
      <c r="A5" s="21" t="s">
        <v>22</v>
      </c>
      <c r="B5" s="21" t="s">
        <v>23</v>
      </c>
      <c r="C5" s="37">
        <v>45629</v>
      </c>
      <c r="D5" s="21" t="s">
        <v>24</v>
      </c>
      <c r="E5" s="21" t="s">
        <v>25</v>
      </c>
      <c r="F5" s="21">
        <v>3092</v>
      </c>
      <c r="G5" s="21">
        <v>177</v>
      </c>
      <c r="H5" s="21">
        <v>81</v>
      </c>
      <c r="I5" s="21">
        <v>47533</v>
      </c>
      <c r="J5" s="21">
        <v>29220</v>
      </c>
      <c r="K5" s="21">
        <v>121</v>
      </c>
      <c r="L5" s="21" t="s">
        <v>361</v>
      </c>
      <c r="M5" s="38" t="s">
        <v>17</v>
      </c>
      <c r="N5" s="48">
        <f t="shared" si="0"/>
        <v>7.0477352576105018E-2</v>
      </c>
      <c r="O5" s="21">
        <f t="shared" si="1"/>
        <v>3350</v>
      </c>
      <c r="S5" s="68" t="s">
        <v>410</v>
      </c>
      <c r="T5" s="34" t="s">
        <v>0</v>
      </c>
      <c r="U5" s="34" t="s">
        <v>1</v>
      </c>
      <c r="V5" s="35" t="s">
        <v>2</v>
      </c>
      <c r="W5" s="34" t="s">
        <v>3</v>
      </c>
      <c r="X5" s="34" t="s">
        <v>4</v>
      </c>
      <c r="Y5" s="34" t="s">
        <v>5</v>
      </c>
      <c r="Z5" s="34" t="s">
        <v>6</v>
      </c>
      <c r="AA5" s="34" t="s">
        <v>7</v>
      </c>
      <c r="AB5" s="34" t="s">
        <v>8</v>
      </c>
      <c r="AC5" s="34" t="s">
        <v>9</v>
      </c>
      <c r="AD5" s="34" t="s">
        <v>10</v>
      </c>
      <c r="AE5" s="34" t="s">
        <v>11</v>
      </c>
      <c r="AF5" s="36" t="s">
        <v>12</v>
      </c>
      <c r="AG5" s="34" t="s">
        <v>363</v>
      </c>
    </row>
    <row r="6" spans="1:33" ht="18" x14ac:dyDescent="0.35">
      <c r="A6" s="21" t="s">
        <v>22</v>
      </c>
      <c r="B6" s="21" t="s">
        <v>23</v>
      </c>
      <c r="C6" s="37">
        <v>45629</v>
      </c>
      <c r="D6" s="21" t="s">
        <v>24</v>
      </c>
      <c r="E6" s="21" t="s">
        <v>25</v>
      </c>
      <c r="F6" s="21">
        <v>3092</v>
      </c>
      <c r="G6" s="21">
        <v>177</v>
      </c>
      <c r="H6" s="21">
        <v>81</v>
      </c>
      <c r="I6" s="21">
        <v>47533</v>
      </c>
      <c r="J6" s="21">
        <v>29220</v>
      </c>
      <c r="K6" s="21">
        <v>121</v>
      </c>
      <c r="L6" s="21" t="s">
        <v>35</v>
      </c>
      <c r="M6" s="38" t="s">
        <v>17</v>
      </c>
      <c r="N6" s="48">
        <f t="shared" si="0"/>
        <v>7.0477352576105018E-2</v>
      </c>
      <c r="O6" s="21">
        <f t="shared" si="1"/>
        <v>3350</v>
      </c>
      <c r="S6" s="115">
        <v>1</v>
      </c>
      <c r="T6" s="17" t="s">
        <v>30</v>
      </c>
      <c r="U6" s="17" t="s">
        <v>23</v>
      </c>
      <c r="V6" s="18">
        <v>45645</v>
      </c>
      <c r="W6" s="17" t="s">
        <v>24</v>
      </c>
      <c r="X6" s="17" t="s">
        <v>31</v>
      </c>
      <c r="Y6" s="17">
        <v>4674</v>
      </c>
      <c r="Z6" s="17">
        <v>409</v>
      </c>
      <c r="AA6" s="17">
        <v>327</v>
      </c>
      <c r="AB6" s="17">
        <v>20756</v>
      </c>
      <c r="AC6" s="17">
        <v>63599</v>
      </c>
      <c r="AD6" s="17">
        <v>212</v>
      </c>
      <c r="AE6" s="17" t="s">
        <v>38</v>
      </c>
      <c r="AF6" s="19" t="s">
        <v>17</v>
      </c>
      <c r="AG6" s="50">
        <f t="shared" ref="AG6:AG22" si="2">(Y6+Z6+AA6)/AB6</f>
        <v>0.26064752360763155</v>
      </c>
    </row>
    <row r="7" spans="1:33" ht="18" x14ac:dyDescent="0.35">
      <c r="A7" s="21" t="s">
        <v>26</v>
      </c>
      <c r="B7" s="21" t="s">
        <v>14</v>
      </c>
      <c r="C7" s="37">
        <v>45629</v>
      </c>
      <c r="D7" s="21" t="s">
        <v>15</v>
      </c>
      <c r="E7" s="21" t="s">
        <v>352</v>
      </c>
      <c r="F7" s="21">
        <v>3173</v>
      </c>
      <c r="G7" s="21">
        <v>229</v>
      </c>
      <c r="H7" s="21">
        <v>197</v>
      </c>
      <c r="I7" s="21">
        <v>29604</v>
      </c>
      <c r="J7" s="21">
        <v>21809</v>
      </c>
      <c r="K7" s="21">
        <v>272</v>
      </c>
      <c r="L7" s="21" t="s">
        <v>38</v>
      </c>
      <c r="M7" s="38" t="s">
        <v>17</v>
      </c>
      <c r="N7" s="48">
        <f t="shared" si="0"/>
        <v>0.1215714092690177</v>
      </c>
      <c r="O7" s="21">
        <f t="shared" si="1"/>
        <v>3599</v>
      </c>
      <c r="S7" s="115"/>
      <c r="T7" s="17" t="s">
        <v>30</v>
      </c>
      <c r="U7" s="17" t="s">
        <v>23</v>
      </c>
      <c r="V7" s="18">
        <v>45645</v>
      </c>
      <c r="W7" s="17" t="s">
        <v>24</v>
      </c>
      <c r="X7" s="17" t="s">
        <v>31</v>
      </c>
      <c r="Y7" s="17">
        <v>4674</v>
      </c>
      <c r="Z7" s="17">
        <v>409</v>
      </c>
      <c r="AA7" s="17">
        <v>327</v>
      </c>
      <c r="AB7" s="17">
        <v>20756</v>
      </c>
      <c r="AC7" s="17">
        <v>63599</v>
      </c>
      <c r="AD7" s="17">
        <v>212</v>
      </c>
      <c r="AE7" s="17" t="s">
        <v>35</v>
      </c>
      <c r="AF7" s="19" t="s">
        <v>17</v>
      </c>
      <c r="AG7" s="50">
        <f t="shared" si="2"/>
        <v>0.26064752360763155</v>
      </c>
    </row>
    <row r="8" spans="1:33" ht="18" x14ac:dyDescent="0.35">
      <c r="A8" s="21" t="s">
        <v>26</v>
      </c>
      <c r="B8" s="21" t="s">
        <v>14</v>
      </c>
      <c r="C8" s="37">
        <v>45629</v>
      </c>
      <c r="D8" s="21" t="s">
        <v>15</v>
      </c>
      <c r="E8" s="21" t="s">
        <v>352</v>
      </c>
      <c r="F8" s="21">
        <v>3173</v>
      </c>
      <c r="G8" s="21">
        <v>229</v>
      </c>
      <c r="H8" s="21">
        <v>197</v>
      </c>
      <c r="I8" s="21">
        <v>29604</v>
      </c>
      <c r="J8" s="21">
        <v>21809</v>
      </c>
      <c r="K8" s="21">
        <v>272</v>
      </c>
      <c r="L8" s="21" t="s">
        <v>35</v>
      </c>
      <c r="M8" s="38" t="s">
        <v>17</v>
      </c>
      <c r="N8" s="48">
        <f t="shared" si="0"/>
        <v>0.1215714092690177</v>
      </c>
      <c r="O8" s="21">
        <f t="shared" si="1"/>
        <v>3599</v>
      </c>
      <c r="S8" s="115">
        <v>2</v>
      </c>
      <c r="T8" s="17" t="s">
        <v>137</v>
      </c>
      <c r="U8" s="17" t="s">
        <v>23</v>
      </c>
      <c r="V8" s="18">
        <v>45677</v>
      </c>
      <c r="W8" s="17" t="s">
        <v>24</v>
      </c>
      <c r="X8" s="17" t="s">
        <v>25</v>
      </c>
      <c r="Y8" s="17">
        <v>4619</v>
      </c>
      <c r="Z8" s="17">
        <v>272</v>
      </c>
      <c r="AA8" s="17">
        <v>57</v>
      </c>
      <c r="AB8" s="17">
        <v>21334</v>
      </c>
      <c r="AC8" s="17">
        <v>46292</v>
      </c>
      <c r="AD8" s="17">
        <v>91</v>
      </c>
      <c r="AE8" s="17" t="s">
        <v>38</v>
      </c>
      <c r="AF8" s="19" t="s">
        <v>17</v>
      </c>
      <c r="AG8" s="50">
        <f t="shared" si="2"/>
        <v>0.23193025217961938</v>
      </c>
    </row>
    <row r="9" spans="1:33" ht="18" x14ac:dyDescent="0.35">
      <c r="A9" s="21" t="s">
        <v>27</v>
      </c>
      <c r="B9" s="21" t="s">
        <v>28</v>
      </c>
      <c r="C9" s="37">
        <v>45388</v>
      </c>
      <c r="D9" s="21" t="s">
        <v>15</v>
      </c>
      <c r="E9" s="21" t="s">
        <v>357</v>
      </c>
      <c r="F9" s="21">
        <v>2748</v>
      </c>
      <c r="G9" s="21">
        <v>145</v>
      </c>
      <c r="H9" s="21">
        <v>315</v>
      </c>
      <c r="I9" s="21">
        <v>24401</v>
      </c>
      <c r="J9" s="21">
        <v>61182</v>
      </c>
      <c r="K9" s="21">
        <v>200</v>
      </c>
      <c r="L9" s="21" t="s">
        <v>20</v>
      </c>
      <c r="M9" s="38" t="s">
        <v>21</v>
      </c>
      <c r="N9" s="48">
        <f t="shared" si="0"/>
        <v>0.1314700217204213</v>
      </c>
      <c r="O9" s="21">
        <f t="shared" si="1"/>
        <v>3208</v>
      </c>
      <c r="S9" s="115"/>
      <c r="T9" s="17" t="s">
        <v>137</v>
      </c>
      <c r="U9" s="17" t="s">
        <v>23</v>
      </c>
      <c r="V9" s="18">
        <v>45677</v>
      </c>
      <c r="W9" s="17" t="s">
        <v>24</v>
      </c>
      <c r="X9" s="17" t="s">
        <v>25</v>
      </c>
      <c r="Y9" s="17">
        <v>4619</v>
      </c>
      <c r="Z9" s="17">
        <v>272</v>
      </c>
      <c r="AA9" s="17">
        <v>57</v>
      </c>
      <c r="AB9" s="17">
        <v>21334</v>
      </c>
      <c r="AC9" s="17">
        <v>46292</v>
      </c>
      <c r="AD9" s="17">
        <v>91</v>
      </c>
      <c r="AE9" s="17" t="s">
        <v>35</v>
      </c>
      <c r="AF9" s="19" t="s">
        <v>17</v>
      </c>
      <c r="AG9" s="50">
        <f t="shared" si="2"/>
        <v>0.23193025217961938</v>
      </c>
    </row>
    <row r="10" spans="1:33" ht="18" x14ac:dyDescent="0.35">
      <c r="A10" s="21" t="s">
        <v>27</v>
      </c>
      <c r="B10" s="21" t="s">
        <v>28</v>
      </c>
      <c r="C10" s="37">
        <v>45388</v>
      </c>
      <c r="D10" s="21" t="s">
        <v>15</v>
      </c>
      <c r="E10" s="21" t="s">
        <v>357</v>
      </c>
      <c r="F10" s="21">
        <v>2748</v>
      </c>
      <c r="G10" s="21">
        <v>145</v>
      </c>
      <c r="H10" s="21">
        <v>315</v>
      </c>
      <c r="I10" s="21">
        <v>24401</v>
      </c>
      <c r="J10" s="21">
        <v>61182</v>
      </c>
      <c r="K10" s="21">
        <v>200</v>
      </c>
      <c r="L10" s="21" t="s">
        <v>362</v>
      </c>
      <c r="M10" s="38" t="s">
        <v>21</v>
      </c>
      <c r="N10" s="48">
        <f t="shared" si="0"/>
        <v>0.1314700217204213</v>
      </c>
      <c r="O10" s="21">
        <f t="shared" si="1"/>
        <v>3208</v>
      </c>
      <c r="S10" s="115">
        <v>3</v>
      </c>
      <c r="T10" s="17" t="s">
        <v>217</v>
      </c>
      <c r="U10" s="17" t="s">
        <v>23</v>
      </c>
      <c r="V10" s="18">
        <v>45459</v>
      </c>
      <c r="W10" s="17" t="s">
        <v>24</v>
      </c>
      <c r="X10" s="17" t="s">
        <v>19</v>
      </c>
      <c r="Y10" s="17">
        <v>4618</v>
      </c>
      <c r="Z10" s="17">
        <v>312</v>
      </c>
      <c r="AA10" s="17">
        <v>254</v>
      </c>
      <c r="AB10" s="17">
        <v>22571</v>
      </c>
      <c r="AC10" s="17">
        <v>29453</v>
      </c>
      <c r="AD10" s="17">
        <v>197</v>
      </c>
      <c r="AE10" s="17" t="s">
        <v>361</v>
      </c>
      <c r="AF10" s="19" t="s">
        <v>17</v>
      </c>
      <c r="AG10" s="50">
        <f t="shared" si="2"/>
        <v>0.22967524699836073</v>
      </c>
    </row>
    <row r="11" spans="1:33" ht="18" x14ac:dyDescent="0.35">
      <c r="A11" s="21" t="s">
        <v>29</v>
      </c>
      <c r="B11" s="21" t="s">
        <v>28</v>
      </c>
      <c r="C11" s="37">
        <v>45456</v>
      </c>
      <c r="D11" s="21" t="s">
        <v>15</v>
      </c>
      <c r="E11" s="21" t="s">
        <v>353</v>
      </c>
      <c r="F11" s="21">
        <v>3882</v>
      </c>
      <c r="G11" s="21">
        <v>239</v>
      </c>
      <c r="H11" s="21">
        <v>275</v>
      </c>
      <c r="I11" s="21">
        <v>58748</v>
      </c>
      <c r="J11" s="21">
        <v>44646</v>
      </c>
      <c r="K11" s="21">
        <v>149</v>
      </c>
      <c r="L11" s="21" t="s">
        <v>20</v>
      </c>
      <c r="M11" s="38" t="s">
        <v>21</v>
      </c>
      <c r="N11" s="48">
        <f t="shared" si="0"/>
        <v>7.4828079253761837E-2</v>
      </c>
      <c r="O11" s="21">
        <f t="shared" si="1"/>
        <v>4396</v>
      </c>
      <c r="S11" s="115"/>
      <c r="T11" s="17" t="s">
        <v>217</v>
      </c>
      <c r="U11" s="17" t="s">
        <v>23</v>
      </c>
      <c r="V11" s="18">
        <v>45459</v>
      </c>
      <c r="W11" s="17" t="s">
        <v>24</v>
      </c>
      <c r="X11" s="17" t="s">
        <v>19</v>
      </c>
      <c r="Y11" s="17">
        <v>4618</v>
      </c>
      <c r="Z11" s="17">
        <v>312</v>
      </c>
      <c r="AA11" s="17">
        <v>254</v>
      </c>
      <c r="AB11" s="17">
        <v>22571</v>
      </c>
      <c r="AC11" s="17">
        <v>29453</v>
      </c>
      <c r="AD11" s="17">
        <v>197</v>
      </c>
      <c r="AE11" s="17" t="s">
        <v>35</v>
      </c>
      <c r="AF11" s="19" t="s">
        <v>17</v>
      </c>
      <c r="AG11" s="50">
        <f t="shared" si="2"/>
        <v>0.22967524699836073</v>
      </c>
    </row>
    <row r="12" spans="1:33" ht="18" x14ac:dyDescent="0.35">
      <c r="A12" s="21" t="s">
        <v>29</v>
      </c>
      <c r="B12" s="21" t="s">
        <v>28</v>
      </c>
      <c r="C12" s="37">
        <v>45456</v>
      </c>
      <c r="D12" s="21" t="s">
        <v>15</v>
      </c>
      <c r="E12" s="21" t="s">
        <v>353</v>
      </c>
      <c r="F12" s="21">
        <v>3882</v>
      </c>
      <c r="G12" s="21">
        <v>239</v>
      </c>
      <c r="H12" s="21">
        <v>275</v>
      </c>
      <c r="I12" s="21">
        <v>58748</v>
      </c>
      <c r="J12" s="21">
        <v>44646</v>
      </c>
      <c r="K12" s="21">
        <v>149</v>
      </c>
      <c r="L12" s="21" t="s">
        <v>362</v>
      </c>
      <c r="M12" s="38" t="s">
        <v>21</v>
      </c>
      <c r="N12" s="48">
        <f t="shared" si="0"/>
        <v>7.4828079253761837E-2</v>
      </c>
      <c r="O12" s="21">
        <f t="shared" si="1"/>
        <v>4396</v>
      </c>
      <c r="S12" s="115">
        <v>4</v>
      </c>
      <c r="T12" s="17" t="s">
        <v>310</v>
      </c>
      <c r="U12" s="17" t="s">
        <v>23</v>
      </c>
      <c r="V12" s="18">
        <v>45676</v>
      </c>
      <c r="W12" s="17" t="s">
        <v>24</v>
      </c>
      <c r="X12" s="17" t="s">
        <v>25</v>
      </c>
      <c r="Y12" s="17">
        <v>3507</v>
      </c>
      <c r="Z12" s="17">
        <v>295</v>
      </c>
      <c r="AA12" s="17">
        <v>371</v>
      </c>
      <c r="AB12" s="17">
        <v>20410</v>
      </c>
      <c r="AC12" s="17">
        <v>53965</v>
      </c>
      <c r="AD12" s="17">
        <v>212</v>
      </c>
      <c r="AE12" s="17" t="s">
        <v>38</v>
      </c>
      <c r="AF12" s="19" t="s">
        <v>17</v>
      </c>
      <c r="AG12" s="50">
        <f t="shared" si="2"/>
        <v>0.20445859872611466</v>
      </c>
    </row>
    <row r="13" spans="1:33" ht="18" x14ac:dyDescent="0.35">
      <c r="A13" s="21" t="s">
        <v>30</v>
      </c>
      <c r="B13" s="21" t="s">
        <v>23</v>
      </c>
      <c r="C13" s="37">
        <v>45645</v>
      </c>
      <c r="D13" s="21" t="s">
        <v>24</v>
      </c>
      <c r="E13" s="21" t="s">
        <v>31</v>
      </c>
      <c r="F13" s="21">
        <v>4674</v>
      </c>
      <c r="G13" s="21">
        <v>409</v>
      </c>
      <c r="H13" s="21">
        <v>327</v>
      </c>
      <c r="I13" s="21">
        <v>20756</v>
      </c>
      <c r="J13" s="21">
        <v>63599</v>
      </c>
      <c r="K13" s="21">
        <v>212</v>
      </c>
      <c r="L13" s="21" t="s">
        <v>38</v>
      </c>
      <c r="M13" s="38" t="s">
        <v>17</v>
      </c>
      <c r="N13" s="48">
        <f t="shared" si="0"/>
        <v>0.26064752360763155</v>
      </c>
      <c r="O13" s="21">
        <f t="shared" si="1"/>
        <v>5410</v>
      </c>
      <c r="S13" s="115"/>
      <c r="T13" s="17" t="s">
        <v>310</v>
      </c>
      <c r="U13" s="17" t="s">
        <v>23</v>
      </c>
      <c r="V13" s="18">
        <v>45676</v>
      </c>
      <c r="W13" s="17" t="s">
        <v>24</v>
      </c>
      <c r="X13" s="17" t="s">
        <v>25</v>
      </c>
      <c r="Y13" s="17">
        <v>3507</v>
      </c>
      <c r="Z13" s="17">
        <v>295</v>
      </c>
      <c r="AA13" s="17">
        <v>371</v>
      </c>
      <c r="AB13" s="17">
        <v>20410</v>
      </c>
      <c r="AC13" s="17">
        <v>53965</v>
      </c>
      <c r="AD13" s="17">
        <v>212</v>
      </c>
      <c r="AE13" s="17" t="s">
        <v>35</v>
      </c>
      <c r="AF13" s="19" t="s">
        <v>17</v>
      </c>
      <c r="AG13" s="50">
        <f t="shared" si="2"/>
        <v>0.20445859872611466</v>
      </c>
    </row>
    <row r="14" spans="1:33" ht="18" x14ac:dyDescent="0.35">
      <c r="A14" s="21" t="s">
        <v>30</v>
      </c>
      <c r="B14" s="21" t="s">
        <v>23</v>
      </c>
      <c r="C14" s="37">
        <v>45645</v>
      </c>
      <c r="D14" s="21" t="s">
        <v>24</v>
      </c>
      <c r="E14" s="21" t="s">
        <v>31</v>
      </c>
      <c r="F14" s="21">
        <v>4674</v>
      </c>
      <c r="G14" s="21">
        <v>409</v>
      </c>
      <c r="H14" s="21">
        <v>327</v>
      </c>
      <c r="I14" s="21">
        <v>20756</v>
      </c>
      <c r="J14" s="21">
        <v>63599</v>
      </c>
      <c r="K14" s="21">
        <v>212</v>
      </c>
      <c r="L14" s="21" t="s">
        <v>35</v>
      </c>
      <c r="M14" s="38" t="s">
        <v>17</v>
      </c>
      <c r="N14" s="48">
        <f t="shared" si="0"/>
        <v>0.26064752360763155</v>
      </c>
      <c r="O14" s="21">
        <f t="shared" si="1"/>
        <v>5410</v>
      </c>
      <c r="S14" s="69">
        <v>5</v>
      </c>
      <c r="T14" s="17" t="s">
        <v>81</v>
      </c>
      <c r="U14" s="17" t="s">
        <v>23</v>
      </c>
      <c r="V14" s="18">
        <v>45769</v>
      </c>
      <c r="W14" s="17" t="s">
        <v>15</v>
      </c>
      <c r="X14" s="17" t="s">
        <v>16</v>
      </c>
      <c r="Y14" s="17">
        <v>4401</v>
      </c>
      <c r="Z14" s="17">
        <v>421</v>
      </c>
      <c r="AA14" s="17">
        <v>216</v>
      </c>
      <c r="AB14" s="17">
        <v>24890</v>
      </c>
      <c r="AC14" s="17">
        <v>54361</v>
      </c>
      <c r="AD14" s="17">
        <v>148</v>
      </c>
      <c r="AE14" s="17" t="s">
        <v>35</v>
      </c>
      <c r="AF14" s="19" t="s">
        <v>17</v>
      </c>
      <c r="AG14" s="50">
        <f t="shared" si="2"/>
        <v>0.20241060666934513</v>
      </c>
    </row>
    <row r="15" spans="1:33" ht="18" x14ac:dyDescent="0.35">
      <c r="A15" s="21" t="s">
        <v>32</v>
      </c>
      <c r="B15" s="21" t="s">
        <v>23</v>
      </c>
      <c r="C15" s="37">
        <v>45421</v>
      </c>
      <c r="D15" s="21" t="s">
        <v>24</v>
      </c>
      <c r="E15" s="21" t="s">
        <v>352</v>
      </c>
      <c r="F15" s="21">
        <v>1428</v>
      </c>
      <c r="G15" s="21">
        <v>347</v>
      </c>
      <c r="H15" s="21">
        <v>67</v>
      </c>
      <c r="I15" s="21">
        <v>21148</v>
      </c>
      <c r="J15" s="21">
        <v>19712</v>
      </c>
      <c r="K15" s="21">
        <v>120</v>
      </c>
      <c r="L15" s="21" t="s">
        <v>20</v>
      </c>
      <c r="M15" s="38" t="s">
        <v>17</v>
      </c>
      <c r="N15" s="48">
        <f t="shared" si="0"/>
        <v>8.7100435029317191E-2</v>
      </c>
      <c r="O15" s="21">
        <f t="shared" si="1"/>
        <v>1842</v>
      </c>
      <c r="S15" s="115">
        <v>6</v>
      </c>
      <c r="T15" s="17" t="s">
        <v>53</v>
      </c>
      <c r="U15" s="17" t="s">
        <v>14</v>
      </c>
      <c r="V15" s="18">
        <v>45823</v>
      </c>
      <c r="W15" s="17" t="s">
        <v>15</v>
      </c>
      <c r="X15" s="17" t="s">
        <v>353</v>
      </c>
      <c r="Y15" s="17">
        <v>4896</v>
      </c>
      <c r="Z15" s="17">
        <v>466</v>
      </c>
      <c r="AA15" s="17">
        <v>233</v>
      </c>
      <c r="AB15" s="17">
        <v>28621</v>
      </c>
      <c r="AC15" s="17">
        <v>34270</v>
      </c>
      <c r="AD15" s="17">
        <v>84</v>
      </c>
      <c r="AE15" s="17" t="s">
        <v>38</v>
      </c>
      <c r="AF15" s="19" t="s">
        <v>17</v>
      </c>
      <c r="AG15" s="50">
        <f t="shared" si="2"/>
        <v>0.19548583208133888</v>
      </c>
    </row>
    <row r="16" spans="1:33" ht="18" x14ac:dyDescent="0.35">
      <c r="A16" s="21" t="s">
        <v>32</v>
      </c>
      <c r="B16" s="21" t="s">
        <v>23</v>
      </c>
      <c r="C16" s="37">
        <v>45421</v>
      </c>
      <c r="D16" s="21" t="s">
        <v>24</v>
      </c>
      <c r="E16" s="21" t="s">
        <v>352</v>
      </c>
      <c r="F16" s="21">
        <v>1428</v>
      </c>
      <c r="G16" s="21">
        <v>347</v>
      </c>
      <c r="H16" s="21">
        <v>67</v>
      </c>
      <c r="I16" s="21">
        <v>21148</v>
      </c>
      <c r="J16" s="21">
        <v>19712</v>
      </c>
      <c r="K16" s="21">
        <v>120</v>
      </c>
      <c r="L16" s="21" t="s">
        <v>361</v>
      </c>
      <c r="M16" s="38" t="s">
        <v>17</v>
      </c>
      <c r="N16" s="48">
        <f t="shared" si="0"/>
        <v>8.7100435029317191E-2</v>
      </c>
      <c r="O16" s="21">
        <f t="shared" si="1"/>
        <v>1842</v>
      </c>
      <c r="S16" s="115"/>
      <c r="T16" s="17" t="s">
        <v>53</v>
      </c>
      <c r="U16" s="17" t="s">
        <v>14</v>
      </c>
      <c r="V16" s="18">
        <v>45823</v>
      </c>
      <c r="W16" s="17" t="s">
        <v>15</v>
      </c>
      <c r="X16" s="17" t="s">
        <v>353</v>
      </c>
      <c r="Y16" s="17">
        <v>4896</v>
      </c>
      <c r="Z16" s="17">
        <v>466</v>
      </c>
      <c r="AA16" s="17">
        <v>233</v>
      </c>
      <c r="AB16" s="17">
        <v>28621</v>
      </c>
      <c r="AC16" s="17">
        <v>34270</v>
      </c>
      <c r="AD16" s="17">
        <v>84</v>
      </c>
      <c r="AE16" s="17" t="s">
        <v>35</v>
      </c>
      <c r="AF16" s="19" t="s">
        <v>17</v>
      </c>
      <c r="AG16" s="50">
        <f t="shared" si="2"/>
        <v>0.19548583208133888</v>
      </c>
    </row>
    <row r="17" spans="1:37" ht="18" x14ac:dyDescent="0.35">
      <c r="A17" s="21" t="s">
        <v>33</v>
      </c>
      <c r="B17" s="21" t="s">
        <v>23</v>
      </c>
      <c r="C17" s="37">
        <v>45823</v>
      </c>
      <c r="D17" s="21" t="s">
        <v>15</v>
      </c>
      <c r="E17" s="21" t="s">
        <v>34</v>
      </c>
      <c r="F17" s="21">
        <v>4432</v>
      </c>
      <c r="G17" s="21">
        <v>223</v>
      </c>
      <c r="H17" s="21">
        <v>299</v>
      </c>
      <c r="I17" s="21">
        <v>59016</v>
      </c>
      <c r="J17" s="21">
        <v>21742</v>
      </c>
      <c r="K17" s="21">
        <v>171</v>
      </c>
      <c r="L17" s="21" t="s">
        <v>35</v>
      </c>
      <c r="M17" s="38" t="s">
        <v>17</v>
      </c>
      <c r="N17" s="48">
        <f t="shared" si="0"/>
        <v>8.3943337400027115E-2</v>
      </c>
      <c r="O17" s="21">
        <f t="shared" si="1"/>
        <v>4954</v>
      </c>
      <c r="S17" s="115">
        <v>7</v>
      </c>
      <c r="T17" s="17" t="s">
        <v>188</v>
      </c>
      <c r="U17" s="17" t="s">
        <v>28</v>
      </c>
      <c r="V17" s="18">
        <v>45718</v>
      </c>
      <c r="W17" s="17" t="s">
        <v>15</v>
      </c>
      <c r="X17" s="17" t="s">
        <v>354</v>
      </c>
      <c r="Y17" s="17">
        <v>4425</v>
      </c>
      <c r="Z17" s="17">
        <v>185</v>
      </c>
      <c r="AA17" s="17">
        <v>162</v>
      </c>
      <c r="AB17" s="17">
        <v>24610</v>
      </c>
      <c r="AC17" s="17">
        <v>21342</v>
      </c>
      <c r="AD17" s="17">
        <v>158</v>
      </c>
      <c r="AE17" s="17" t="s">
        <v>20</v>
      </c>
      <c r="AF17" s="19" t="s">
        <v>21</v>
      </c>
      <c r="AG17" s="50">
        <f t="shared" si="2"/>
        <v>0.19390491670052823</v>
      </c>
    </row>
    <row r="18" spans="1:37" ht="18" x14ac:dyDescent="0.35">
      <c r="A18" s="21" t="s">
        <v>36</v>
      </c>
      <c r="B18" s="21" t="s">
        <v>23</v>
      </c>
      <c r="C18" s="37">
        <v>45630</v>
      </c>
      <c r="D18" s="21" t="s">
        <v>15</v>
      </c>
      <c r="E18" s="21" t="s">
        <v>352</v>
      </c>
      <c r="F18" s="21">
        <v>2357</v>
      </c>
      <c r="G18" s="21">
        <v>274</v>
      </c>
      <c r="H18" s="21">
        <v>172</v>
      </c>
      <c r="I18" s="21">
        <v>21566</v>
      </c>
      <c r="J18" s="21">
        <v>66829</v>
      </c>
      <c r="K18" s="21">
        <v>284</v>
      </c>
      <c r="L18" s="21" t="s">
        <v>35</v>
      </c>
      <c r="M18" s="38" t="s">
        <v>17</v>
      </c>
      <c r="N18" s="48">
        <f t="shared" si="0"/>
        <v>0.12997310581470833</v>
      </c>
      <c r="O18" s="21">
        <f t="shared" si="1"/>
        <v>2803</v>
      </c>
      <c r="S18" s="115"/>
      <c r="T18" s="17" t="s">
        <v>188</v>
      </c>
      <c r="U18" s="17" t="s">
        <v>28</v>
      </c>
      <c r="V18" s="18">
        <v>45718</v>
      </c>
      <c r="W18" s="17" t="s">
        <v>15</v>
      </c>
      <c r="X18" s="17" t="s">
        <v>354</v>
      </c>
      <c r="Y18" s="17">
        <v>4425</v>
      </c>
      <c r="Z18" s="17">
        <v>185</v>
      </c>
      <c r="AA18" s="17">
        <v>162</v>
      </c>
      <c r="AB18" s="17">
        <v>24610</v>
      </c>
      <c r="AC18" s="17">
        <v>21342</v>
      </c>
      <c r="AD18" s="17">
        <v>158</v>
      </c>
      <c r="AE18" s="17" t="s">
        <v>362</v>
      </c>
      <c r="AF18" s="19" t="s">
        <v>21</v>
      </c>
      <c r="AG18" s="50">
        <f t="shared" si="2"/>
        <v>0.19390491670052823</v>
      </c>
    </row>
    <row r="19" spans="1:37" ht="18" x14ac:dyDescent="0.35">
      <c r="A19" s="21" t="s">
        <v>37</v>
      </c>
      <c r="B19" s="21" t="s">
        <v>23</v>
      </c>
      <c r="C19" s="37">
        <v>45357</v>
      </c>
      <c r="D19" s="21" t="s">
        <v>15</v>
      </c>
      <c r="E19" s="21" t="s">
        <v>16</v>
      </c>
      <c r="F19" s="21">
        <v>1971</v>
      </c>
      <c r="G19" s="21">
        <v>370</v>
      </c>
      <c r="H19" s="21">
        <v>306</v>
      </c>
      <c r="I19" s="21">
        <v>31316</v>
      </c>
      <c r="J19" s="21">
        <v>27897</v>
      </c>
      <c r="K19" s="21">
        <v>88</v>
      </c>
      <c r="L19" s="21" t="s">
        <v>38</v>
      </c>
      <c r="M19" s="38" t="s">
        <v>21</v>
      </c>
      <c r="N19" s="48">
        <f t="shared" si="0"/>
        <v>8.4525482181632389E-2</v>
      </c>
      <c r="O19" s="21">
        <f t="shared" si="1"/>
        <v>2647</v>
      </c>
      <c r="S19" s="115">
        <v>8</v>
      </c>
      <c r="T19" s="17" t="s">
        <v>279</v>
      </c>
      <c r="U19" s="17" t="s">
        <v>28</v>
      </c>
      <c r="V19" s="18">
        <v>45457</v>
      </c>
      <c r="W19" s="17" t="s">
        <v>49</v>
      </c>
      <c r="X19" s="17" t="s">
        <v>352</v>
      </c>
      <c r="Y19" s="17">
        <v>4722</v>
      </c>
      <c r="Z19" s="17">
        <v>310</v>
      </c>
      <c r="AA19" s="17">
        <v>344</v>
      </c>
      <c r="AB19" s="17">
        <v>27911</v>
      </c>
      <c r="AC19" s="17">
        <v>19000</v>
      </c>
      <c r="AD19" s="17">
        <v>225</v>
      </c>
      <c r="AE19" s="17" t="s">
        <v>20</v>
      </c>
      <c r="AF19" s="19" t="s">
        <v>50</v>
      </c>
      <c r="AG19" s="50">
        <f t="shared" si="2"/>
        <v>0.19261223173659131</v>
      </c>
    </row>
    <row r="20" spans="1:37" ht="18" x14ac:dyDescent="0.35">
      <c r="A20" s="21" t="s">
        <v>39</v>
      </c>
      <c r="B20" s="21" t="s">
        <v>14</v>
      </c>
      <c r="C20" s="37">
        <v>45426</v>
      </c>
      <c r="D20" s="21" t="s">
        <v>15</v>
      </c>
      <c r="E20" s="21" t="s">
        <v>16</v>
      </c>
      <c r="F20" s="21">
        <v>1485</v>
      </c>
      <c r="G20" s="21">
        <v>353</v>
      </c>
      <c r="H20" s="21">
        <v>244</v>
      </c>
      <c r="I20" s="21">
        <v>38419</v>
      </c>
      <c r="J20" s="21">
        <v>38556</v>
      </c>
      <c r="K20" s="21">
        <v>86</v>
      </c>
      <c r="L20" s="21" t="s">
        <v>38</v>
      </c>
      <c r="M20" s="38" t="s">
        <v>17</v>
      </c>
      <c r="N20" s="48">
        <f t="shared" si="0"/>
        <v>5.4191936281527367E-2</v>
      </c>
      <c r="O20" s="21">
        <f t="shared" si="1"/>
        <v>2082</v>
      </c>
      <c r="S20" s="115"/>
      <c r="T20" s="17" t="s">
        <v>279</v>
      </c>
      <c r="U20" s="17" t="s">
        <v>28</v>
      </c>
      <c r="V20" s="18">
        <v>45457</v>
      </c>
      <c r="W20" s="17" t="s">
        <v>49</v>
      </c>
      <c r="X20" s="17" t="s">
        <v>352</v>
      </c>
      <c r="Y20" s="17">
        <v>4722</v>
      </c>
      <c r="Z20" s="17">
        <v>310</v>
      </c>
      <c r="AA20" s="17">
        <v>344</v>
      </c>
      <c r="AB20" s="17">
        <v>27911</v>
      </c>
      <c r="AC20" s="17">
        <v>19000</v>
      </c>
      <c r="AD20" s="17">
        <v>225</v>
      </c>
      <c r="AE20" s="17" t="s">
        <v>38</v>
      </c>
      <c r="AF20" s="19" t="s">
        <v>50</v>
      </c>
      <c r="AG20" s="50">
        <f t="shared" si="2"/>
        <v>0.19261223173659131</v>
      </c>
    </row>
    <row r="21" spans="1:37" ht="18" x14ac:dyDescent="0.35">
      <c r="A21" s="21" t="s">
        <v>39</v>
      </c>
      <c r="B21" s="21" t="s">
        <v>14</v>
      </c>
      <c r="C21" s="37">
        <v>45426</v>
      </c>
      <c r="D21" s="21" t="s">
        <v>15</v>
      </c>
      <c r="E21" s="21" t="s">
        <v>16</v>
      </c>
      <c r="F21" s="21">
        <v>1485</v>
      </c>
      <c r="G21" s="21">
        <v>353</v>
      </c>
      <c r="H21" s="21">
        <v>244</v>
      </c>
      <c r="I21" s="21">
        <v>38419</v>
      </c>
      <c r="J21" s="21">
        <v>38556</v>
      </c>
      <c r="K21" s="21">
        <v>86</v>
      </c>
      <c r="L21" s="21" t="s">
        <v>35</v>
      </c>
      <c r="M21" s="38" t="s">
        <v>17</v>
      </c>
      <c r="N21" s="48">
        <f t="shared" si="0"/>
        <v>5.4191936281527367E-2</v>
      </c>
      <c r="O21" s="21">
        <f t="shared" si="1"/>
        <v>2082</v>
      </c>
      <c r="S21" s="69">
        <v>9</v>
      </c>
      <c r="T21" s="17" t="s">
        <v>167</v>
      </c>
      <c r="U21" s="17" t="s">
        <v>23</v>
      </c>
      <c r="V21" s="18">
        <v>45615</v>
      </c>
      <c r="W21" s="17" t="s">
        <v>15</v>
      </c>
      <c r="X21" s="17" t="s">
        <v>34</v>
      </c>
      <c r="Y21" s="17">
        <v>3728</v>
      </c>
      <c r="Z21" s="17">
        <v>271</v>
      </c>
      <c r="AA21" s="17">
        <v>275</v>
      </c>
      <c r="AB21" s="17">
        <v>22827</v>
      </c>
      <c r="AC21" s="17">
        <v>37034</v>
      </c>
      <c r="AD21" s="17">
        <v>199</v>
      </c>
      <c r="AE21" s="17" t="s">
        <v>35</v>
      </c>
      <c r="AF21" s="19" t="s">
        <v>17</v>
      </c>
      <c r="AG21" s="50">
        <f t="shared" si="2"/>
        <v>0.18723441538528934</v>
      </c>
    </row>
    <row r="22" spans="1:37" ht="18" x14ac:dyDescent="0.35">
      <c r="A22" s="21" t="s">
        <v>40</v>
      </c>
      <c r="B22" s="21" t="s">
        <v>23</v>
      </c>
      <c r="C22" s="37">
        <v>45826</v>
      </c>
      <c r="D22" s="21" t="s">
        <v>24</v>
      </c>
      <c r="E22" s="21" t="s">
        <v>16</v>
      </c>
      <c r="F22" s="21">
        <v>3956</v>
      </c>
      <c r="G22" s="21">
        <v>319</v>
      </c>
      <c r="H22" s="21">
        <v>61</v>
      </c>
      <c r="I22" s="21">
        <v>58162</v>
      </c>
      <c r="J22" s="21">
        <v>28720</v>
      </c>
      <c r="K22" s="21">
        <v>213</v>
      </c>
      <c r="L22" s="21" t="s">
        <v>361</v>
      </c>
      <c r="M22" s="38" t="s">
        <v>17</v>
      </c>
      <c r="N22" s="48">
        <f t="shared" si="0"/>
        <v>7.4550393727863554E-2</v>
      </c>
      <c r="O22" s="21">
        <f t="shared" si="1"/>
        <v>4336</v>
      </c>
      <c r="S22" s="69">
        <v>10</v>
      </c>
      <c r="T22" s="17" t="s">
        <v>99</v>
      </c>
      <c r="U22" s="17" t="s">
        <v>23</v>
      </c>
      <c r="V22" s="18">
        <v>45379</v>
      </c>
      <c r="W22" s="17" t="s">
        <v>15</v>
      </c>
      <c r="X22" s="17" t="s">
        <v>357</v>
      </c>
      <c r="Y22" s="17">
        <v>3276</v>
      </c>
      <c r="Z22" s="17">
        <v>421</v>
      </c>
      <c r="AA22" s="17">
        <v>114</v>
      </c>
      <c r="AB22" s="17">
        <v>20580</v>
      </c>
      <c r="AC22" s="17">
        <v>30324</v>
      </c>
      <c r="AD22" s="17">
        <v>221</v>
      </c>
      <c r="AE22" s="17" t="s">
        <v>38</v>
      </c>
      <c r="AF22" s="19" t="s">
        <v>21</v>
      </c>
      <c r="AG22" s="50">
        <f t="shared" si="2"/>
        <v>0.18517978620019437</v>
      </c>
    </row>
    <row r="23" spans="1:37" ht="18" x14ac:dyDescent="0.35">
      <c r="A23" s="21" t="s">
        <v>40</v>
      </c>
      <c r="B23" s="21" t="s">
        <v>23</v>
      </c>
      <c r="C23" s="37">
        <v>45826</v>
      </c>
      <c r="D23" s="21" t="s">
        <v>24</v>
      </c>
      <c r="E23" s="21" t="s">
        <v>16</v>
      </c>
      <c r="F23" s="21">
        <v>3956</v>
      </c>
      <c r="G23" s="21">
        <v>319</v>
      </c>
      <c r="H23" s="21">
        <v>61</v>
      </c>
      <c r="I23" s="21">
        <v>58162</v>
      </c>
      <c r="J23" s="21">
        <v>28720</v>
      </c>
      <c r="K23" s="21">
        <v>213</v>
      </c>
      <c r="L23" s="21" t="s">
        <v>35</v>
      </c>
      <c r="M23" s="38" t="s">
        <v>17</v>
      </c>
      <c r="N23" s="48">
        <f t="shared" si="0"/>
        <v>7.4550393727863554E-2</v>
      </c>
      <c r="O23" s="21">
        <f t="shared" si="1"/>
        <v>4336</v>
      </c>
    </row>
    <row r="24" spans="1:37" ht="18" x14ac:dyDescent="0.35">
      <c r="A24" s="21" t="s">
        <v>41</v>
      </c>
      <c r="B24" s="21" t="s">
        <v>23</v>
      </c>
      <c r="C24" s="37">
        <v>45573</v>
      </c>
      <c r="D24" s="21" t="s">
        <v>15</v>
      </c>
      <c r="E24" s="21" t="s">
        <v>354</v>
      </c>
      <c r="F24" s="21">
        <v>2460</v>
      </c>
      <c r="G24" s="21">
        <v>409</v>
      </c>
      <c r="H24" s="21">
        <v>253</v>
      </c>
      <c r="I24" s="21">
        <v>36702</v>
      </c>
      <c r="J24" s="21">
        <v>46122</v>
      </c>
      <c r="K24" s="21">
        <v>264</v>
      </c>
      <c r="L24" s="21" t="s">
        <v>35</v>
      </c>
      <c r="M24" s="38" t="s">
        <v>17</v>
      </c>
      <c r="N24" s="48">
        <f t="shared" si="0"/>
        <v>8.5063484278785892E-2</v>
      </c>
      <c r="O24" s="21">
        <f t="shared" si="1"/>
        <v>3122</v>
      </c>
    </row>
    <row r="25" spans="1:37" ht="18" x14ac:dyDescent="0.35">
      <c r="A25" s="21" t="s">
        <v>42</v>
      </c>
      <c r="B25" s="21" t="s">
        <v>23</v>
      </c>
      <c r="C25" s="37">
        <v>45418</v>
      </c>
      <c r="D25" s="21" t="s">
        <v>15</v>
      </c>
      <c r="E25" s="21" t="s">
        <v>43</v>
      </c>
      <c r="F25" s="21">
        <v>3476</v>
      </c>
      <c r="G25" s="21">
        <v>355</v>
      </c>
      <c r="H25" s="21">
        <v>396</v>
      </c>
      <c r="I25" s="21">
        <v>37492</v>
      </c>
      <c r="J25" s="21">
        <v>27285</v>
      </c>
      <c r="K25" s="21">
        <v>179</v>
      </c>
      <c r="L25" s="21" t="s">
        <v>35</v>
      </c>
      <c r="M25" s="38" t="s">
        <v>17</v>
      </c>
      <c r="N25" s="48">
        <f t="shared" si="0"/>
        <v>0.11274405206444041</v>
      </c>
      <c r="O25" s="21">
        <f t="shared" si="1"/>
        <v>4227</v>
      </c>
    </row>
    <row r="26" spans="1:37" ht="18" x14ac:dyDescent="0.35">
      <c r="A26" s="21" t="s">
        <v>44</v>
      </c>
      <c r="B26" s="21" t="s">
        <v>23</v>
      </c>
      <c r="C26" s="37">
        <v>45655</v>
      </c>
      <c r="D26" s="21" t="s">
        <v>24</v>
      </c>
      <c r="E26" s="21" t="s">
        <v>25</v>
      </c>
      <c r="F26" s="21">
        <v>4049</v>
      </c>
      <c r="G26" s="21">
        <v>377</v>
      </c>
      <c r="H26" s="21">
        <v>94</v>
      </c>
      <c r="I26" s="21">
        <v>48182</v>
      </c>
      <c r="J26" s="21">
        <v>42875</v>
      </c>
      <c r="K26" s="21">
        <v>172</v>
      </c>
      <c r="L26" s="21" t="s">
        <v>361</v>
      </c>
      <c r="M26" s="38" t="s">
        <v>17</v>
      </c>
      <c r="N26" s="48">
        <f t="shared" si="0"/>
        <v>9.3810966751068869E-2</v>
      </c>
      <c r="O26" s="21">
        <f t="shared" si="1"/>
        <v>4520</v>
      </c>
    </row>
    <row r="27" spans="1:37" ht="18" x14ac:dyDescent="0.35">
      <c r="A27" s="21" t="s">
        <v>44</v>
      </c>
      <c r="B27" s="21" t="s">
        <v>23</v>
      </c>
      <c r="C27" s="37">
        <v>45655</v>
      </c>
      <c r="D27" s="21" t="s">
        <v>24</v>
      </c>
      <c r="E27" s="21" t="s">
        <v>25</v>
      </c>
      <c r="F27" s="21">
        <v>4049</v>
      </c>
      <c r="G27" s="21">
        <v>377</v>
      </c>
      <c r="H27" s="21">
        <v>94</v>
      </c>
      <c r="I27" s="21">
        <v>48182</v>
      </c>
      <c r="J27" s="21">
        <v>42875</v>
      </c>
      <c r="K27" s="21">
        <v>172</v>
      </c>
      <c r="L27" s="21" t="s">
        <v>35</v>
      </c>
      <c r="M27" s="38" t="s">
        <v>17</v>
      </c>
      <c r="N27" s="48">
        <f t="shared" si="0"/>
        <v>9.3810966751068869E-2</v>
      </c>
      <c r="O27" s="21">
        <f t="shared" si="1"/>
        <v>4520</v>
      </c>
    </row>
    <row r="28" spans="1:37" ht="23.4" x14ac:dyDescent="0.45">
      <c r="A28" s="21" t="s">
        <v>45</v>
      </c>
      <c r="B28" s="21" t="s">
        <v>23</v>
      </c>
      <c r="C28" s="37">
        <v>45453</v>
      </c>
      <c r="D28" s="21" t="s">
        <v>15</v>
      </c>
      <c r="E28" s="21" t="s">
        <v>353</v>
      </c>
      <c r="F28" s="21">
        <v>1514</v>
      </c>
      <c r="G28" s="21">
        <v>164</v>
      </c>
      <c r="H28" s="21">
        <v>275</v>
      </c>
      <c r="I28" s="21">
        <v>41364</v>
      </c>
      <c r="J28" s="21">
        <v>44389</v>
      </c>
      <c r="K28" s="21">
        <v>83</v>
      </c>
      <c r="L28" s="21" t="s">
        <v>35</v>
      </c>
      <c r="M28" s="38" t="s">
        <v>17</v>
      </c>
      <c r="N28" s="48">
        <f t="shared" si="0"/>
        <v>4.7214969538729328E-2</v>
      </c>
      <c r="O28" s="21">
        <f t="shared" si="1"/>
        <v>1953</v>
      </c>
      <c r="T28" s="114" t="s">
        <v>393</v>
      </c>
      <c r="U28" s="114"/>
      <c r="V28" s="114"/>
      <c r="W28" s="114"/>
      <c r="AE28" s="20" t="s">
        <v>366</v>
      </c>
    </row>
    <row r="29" spans="1:37" ht="23.4" x14ac:dyDescent="0.45">
      <c r="A29" s="21" t="s">
        <v>46</v>
      </c>
      <c r="B29" s="21" t="s">
        <v>14</v>
      </c>
      <c r="C29" s="37">
        <v>45325</v>
      </c>
      <c r="D29" s="21" t="s">
        <v>24</v>
      </c>
      <c r="E29" s="21" t="s">
        <v>357</v>
      </c>
      <c r="F29" s="21">
        <v>4281</v>
      </c>
      <c r="G29" s="21">
        <v>101</v>
      </c>
      <c r="H29" s="21">
        <v>163</v>
      </c>
      <c r="I29" s="21">
        <v>32278</v>
      </c>
      <c r="J29" s="21">
        <v>53382</v>
      </c>
      <c r="K29" s="21">
        <v>235</v>
      </c>
      <c r="L29" s="21" t="s">
        <v>35</v>
      </c>
      <c r="M29" s="38" t="s">
        <v>47</v>
      </c>
      <c r="N29" s="48">
        <f t="shared" si="0"/>
        <v>0.1408079806679472</v>
      </c>
      <c r="O29" s="21">
        <f t="shared" si="1"/>
        <v>4545</v>
      </c>
      <c r="Y29" s="114" t="s">
        <v>395</v>
      </c>
      <c r="Z29" s="114"/>
    </row>
    <row r="30" spans="1:37" ht="23.4" x14ac:dyDescent="0.45">
      <c r="A30" s="21" t="s">
        <v>48</v>
      </c>
      <c r="B30" s="21" t="s">
        <v>28</v>
      </c>
      <c r="C30" s="37">
        <v>45458</v>
      </c>
      <c r="D30" s="21" t="s">
        <v>49</v>
      </c>
      <c r="E30" s="21" t="s">
        <v>31</v>
      </c>
      <c r="F30" s="21">
        <v>1751</v>
      </c>
      <c r="G30" s="21">
        <v>143</v>
      </c>
      <c r="H30" s="21">
        <v>151</v>
      </c>
      <c r="I30" s="21">
        <v>31826</v>
      </c>
      <c r="J30" s="21">
        <v>47729</v>
      </c>
      <c r="K30" s="21">
        <v>95</v>
      </c>
      <c r="L30" s="21" t="s">
        <v>20</v>
      </c>
      <c r="M30" s="38" t="s">
        <v>50</v>
      </c>
      <c r="N30" s="48">
        <f t="shared" si="0"/>
        <v>6.4255640042732362E-2</v>
      </c>
      <c r="O30" s="21">
        <f t="shared" si="1"/>
        <v>2045</v>
      </c>
      <c r="T30" s="30" t="s">
        <v>390</v>
      </c>
      <c r="U30" s="30" t="s">
        <v>371</v>
      </c>
      <c r="V30" s="30" t="s">
        <v>372</v>
      </c>
      <c r="W30" s="30" t="s">
        <v>373</v>
      </c>
      <c r="AE30" s="114" t="s">
        <v>412</v>
      </c>
      <c r="AF30" s="114"/>
      <c r="AG30" s="114"/>
      <c r="AH30" s="114"/>
      <c r="AK30" s="55" t="s">
        <v>397</v>
      </c>
    </row>
    <row r="31" spans="1:37" ht="21" x14ac:dyDescent="0.4">
      <c r="A31" s="21" t="s">
        <v>48</v>
      </c>
      <c r="B31" s="21" t="s">
        <v>28</v>
      </c>
      <c r="C31" s="37">
        <v>45458</v>
      </c>
      <c r="D31" s="21" t="s">
        <v>49</v>
      </c>
      <c r="E31" s="21" t="s">
        <v>31</v>
      </c>
      <c r="F31" s="21">
        <v>1751</v>
      </c>
      <c r="G31" s="21">
        <v>143</v>
      </c>
      <c r="H31" s="21">
        <v>151</v>
      </c>
      <c r="I31" s="21">
        <v>31826</v>
      </c>
      <c r="J31" s="21">
        <v>47729</v>
      </c>
      <c r="K31" s="21">
        <v>95</v>
      </c>
      <c r="L31" s="21" t="s">
        <v>38</v>
      </c>
      <c r="M31" s="38" t="s">
        <v>50</v>
      </c>
      <c r="N31" s="48">
        <f t="shared" si="0"/>
        <v>6.4255640042732362E-2</v>
      </c>
      <c r="O31" s="21">
        <f t="shared" si="1"/>
        <v>2045</v>
      </c>
      <c r="T31" s="31" t="s">
        <v>14</v>
      </c>
      <c r="U31" s="31">
        <v>344371</v>
      </c>
      <c r="V31" s="31">
        <v>40360</v>
      </c>
      <c r="W31" s="31">
        <v>28025</v>
      </c>
      <c r="Y31" s="51" t="s">
        <v>370</v>
      </c>
      <c r="Z31" s="51" t="s">
        <v>394</v>
      </c>
    </row>
    <row r="32" spans="1:37" ht="21" x14ac:dyDescent="0.4">
      <c r="A32" s="21" t="s">
        <v>51</v>
      </c>
      <c r="B32" s="21" t="s">
        <v>14</v>
      </c>
      <c r="C32" s="37">
        <v>45478</v>
      </c>
      <c r="D32" s="21" t="s">
        <v>15</v>
      </c>
      <c r="E32" s="21" t="s">
        <v>43</v>
      </c>
      <c r="F32" s="21">
        <v>3753</v>
      </c>
      <c r="G32" s="21">
        <v>411</v>
      </c>
      <c r="H32" s="21">
        <v>308</v>
      </c>
      <c r="I32" s="21">
        <v>29138</v>
      </c>
      <c r="J32" s="21">
        <v>27678</v>
      </c>
      <c r="K32" s="21">
        <v>90</v>
      </c>
      <c r="L32" s="21" t="s">
        <v>20</v>
      </c>
      <c r="M32" s="38" t="s">
        <v>21</v>
      </c>
      <c r="N32" s="48">
        <f t="shared" si="0"/>
        <v>0.15347655981879332</v>
      </c>
      <c r="O32" s="21">
        <f t="shared" si="1"/>
        <v>4472</v>
      </c>
      <c r="T32" s="21" t="s">
        <v>24</v>
      </c>
      <c r="U32" s="21">
        <v>61815</v>
      </c>
      <c r="V32" s="21">
        <v>7993</v>
      </c>
      <c r="W32" s="21">
        <v>5656</v>
      </c>
      <c r="Y32" s="52" t="s">
        <v>14</v>
      </c>
      <c r="Z32" s="53">
        <v>10.986258570684958</v>
      </c>
      <c r="AE32" s="33" t="s">
        <v>364</v>
      </c>
      <c r="AF32" s="33" t="s">
        <v>396</v>
      </c>
      <c r="AG32" s="33" t="s">
        <v>388</v>
      </c>
      <c r="AH32" s="33" t="s">
        <v>365</v>
      </c>
    </row>
    <row r="33" spans="1:34" ht="21" x14ac:dyDescent="0.4">
      <c r="A33" s="21" t="s">
        <v>52</v>
      </c>
      <c r="B33" s="21" t="s">
        <v>14</v>
      </c>
      <c r="C33" s="37">
        <v>45603</v>
      </c>
      <c r="D33" s="21" t="s">
        <v>24</v>
      </c>
      <c r="E33" s="21" t="s">
        <v>352</v>
      </c>
      <c r="F33" s="21">
        <v>1678</v>
      </c>
      <c r="G33" s="21">
        <v>423</v>
      </c>
      <c r="H33" s="21">
        <v>323</v>
      </c>
      <c r="I33" s="21">
        <v>55668</v>
      </c>
      <c r="J33" s="21">
        <v>37945</v>
      </c>
      <c r="K33" s="21">
        <v>230</v>
      </c>
      <c r="L33" s="21" t="s">
        <v>35</v>
      </c>
      <c r="M33" s="38" t="s">
        <v>47</v>
      </c>
      <c r="N33" s="48">
        <f t="shared" si="0"/>
        <v>4.3543867212761371E-2</v>
      </c>
      <c r="O33" s="21">
        <f t="shared" si="1"/>
        <v>2424</v>
      </c>
      <c r="T33" s="21" t="s">
        <v>15</v>
      </c>
      <c r="U33" s="21">
        <v>282556</v>
      </c>
      <c r="V33" s="21">
        <v>32367</v>
      </c>
      <c r="W33" s="21">
        <v>22369</v>
      </c>
      <c r="Y33" s="52" t="s">
        <v>23</v>
      </c>
      <c r="Z33" s="53">
        <v>22.595589518765951</v>
      </c>
      <c r="AE33" s="58" t="s">
        <v>362</v>
      </c>
      <c r="AF33" s="59">
        <v>208.47058823529412</v>
      </c>
      <c r="AG33" s="59">
        <v>2.9377119039849746</v>
      </c>
      <c r="AH33" s="21">
        <f>_xlfn.RANK.EQ(GETPIVOTDATA("Sum of Engagement Rate",$AE$32,"Hashtags Used"," #SpotifyWrapped"),AG33:AG37,0)</f>
        <v>5</v>
      </c>
    </row>
    <row r="34" spans="1:34" ht="21" x14ac:dyDescent="0.4">
      <c r="A34" s="21" t="s">
        <v>53</v>
      </c>
      <c r="B34" s="21" t="s">
        <v>14</v>
      </c>
      <c r="C34" s="37">
        <v>45823</v>
      </c>
      <c r="D34" s="21" t="s">
        <v>15</v>
      </c>
      <c r="E34" s="21" t="s">
        <v>353</v>
      </c>
      <c r="F34" s="21">
        <v>4896</v>
      </c>
      <c r="G34" s="21">
        <v>466</v>
      </c>
      <c r="H34" s="21">
        <v>233</v>
      </c>
      <c r="I34" s="21">
        <v>28621</v>
      </c>
      <c r="J34" s="21">
        <v>34270</v>
      </c>
      <c r="K34" s="21">
        <v>84</v>
      </c>
      <c r="L34" s="21" t="s">
        <v>38</v>
      </c>
      <c r="M34" s="38" t="s">
        <v>17</v>
      </c>
      <c r="N34" s="48">
        <f t="shared" ref="N34:N65" si="3">(F34+G34+H34)/I34</f>
        <v>0.19548583208133888</v>
      </c>
      <c r="O34" s="21">
        <f t="shared" si="1"/>
        <v>5595</v>
      </c>
      <c r="T34" s="31" t="s">
        <v>23</v>
      </c>
      <c r="U34" s="31">
        <v>722398</v>
      </c>
      <c r="V34" s="31">
        <v>71992</v>
      </c>
      <c r="W34" s="31">
        <v>50019</v>
      </c>
      <c r="Y34" s="52" t="s">
        <v>28</v>
      </c>
      <c r="Z34" s="53">
        <v>11.101622937001887</v>
      </c>
      <c r="AE34" s="21" t="s">
        <v>20</v>
      </c>
      <c r="AF34" s="56">
        <v>197.16923076923078</v>
      </c>
      <c r="AG34" s="56">
        <v>11.388862348659741</v>
      </c>
      <c r="AH34" s="21">
        <f>_xlfn.RANK.EQ(GETPIVOTDATA("Sum of Engagement Rate",$AE$32,"Hashtags Used","#DiscoverWeekly"),AG33:AG37,0)</f>
        <v>2</v>
      </c>
    </row>
    <row r="35" spans="1:34" ht="18" x14ac:dyDescent="0.35">
      <c r="A35" s="21" t="s">
        <v>53</v>
      </c>
      <c r="B35" s="21" t="s">
        <v>14</v>
      </c>
      <c r="C35" s="37">
        <v>45823</v>
      </c>
      <c r="D35" s="21" t="s">
        <v>15</v>
      </c>
      <c r="E35" s="21" t="s">
        <v>353</v>
      </c>
      <c r="F35" s="21">
        <v>4896</v>
      </c>
      <c r="G35" s="21">
        <v>466</v>
      </c>
      <c r="H35" s="21">
        <v>233</v>
      </c>
      <c r="I35" s="21">
        <v>28621</v>
      </c>
      <c r="J35" s="21">
        <v>34270</v>
      </c>
      <c r="K35" s="21">
        <v>84</v>
      </c>
      <c r="L35" s="21" t="s">
        <v>35</v>
      </c>
      <c r="M35" s="38" t="s">
        <v>17</v>
      </c>
      <c r="N35" s="48">
        <f t="shared" si="3"/>
        <v>0.19548583208133888</v>
      </c>
      <c r="O35" s="21">
        <f t="shared" si="1"/>
        <v>5595</v>
      </c>
      <c r="T35" s="21" t="s">
        <v>24</v>
      </c>
      <c r="U35" s="21">
        <v>544206</v>
      </c>
      <c r="V35" s="21">
        <v>52988</v>
      </c>
      <c r="W35" s="21">
        <v>36884</v>
      </c>
      <c r="AE35" s="21" t="s">
        <v>361</v>
      </c>
      <c r="AF35" s="56">
        <v>183.47761194029852</v>
      </c>
      <c r="AG35" s="56">
        <v>5.966849107617759</v>
      </c>
      <c r="AH35" s="21">
        <f>_xlfn.RANK.EQ(GETPIVOTDATA("Sum of Engagement Rate",$AE$32,"Hashtags Used","#MusicForEveryone"),AG33:AG37,0)</f>
        <v>4</v>
      </c>
    </row>
    <row r="36" spans="1:34" ht="18" x14ac:dyDescent="0.35">
      <c r="A36" s="21" t="s">
        <v>54</v>
      </c>
      <c r="B36" s="21" t="s">
        <v>28</v>
      </c>
      <c r="C36" s="37">
        <v>45452</v>
      </c>
      <c r="D36" s="21" t="s">
        <v>49</v>
      </c>
      <c r="E36" s="21" t="s">
        <v>354</v>
      </c>
      <c r="F36" s="21">
        <v>2786</v>
      </c>
      <c r="G36" s="21">
        <v>368</v>
      </c>
      <c r="H36" s="21">
        <v>208</v>
      </c>
      <c r="I36" s="21">
        <v>42000</v>
      </c>
      <c r="J36" s="21">
        <v>39967</v>
      </c>
      <c r="K36" s="21">
        <v>103</v>
      </c>
      <c r="L36" s="21" t="s">
        <v>20</v>
      </c>
      <c r="M36" s="38" t="s">
        <v>50</v>
      </c>
      <c r="N36" s="48">
        <f t="shared" si="3"/>
        <v>8.0047619047619048E-2</v>
      </c>
      <c r="O36" s="21">
        <f t="shared" si="1"/>
        <v>3362</v>
      </c>
      <c r="T36" s="21" t="s">
        <v>15</v>
      </c>
      <c r="U36" s="21">
        <v>178192</v>
      </c>
      <c r="V36" s="21">
        <v>19004</v>
      </c>
      <c r="W36" s="21">
        <v>13135</v>
      </c>
      <c r="AE36" s="54" t="s">
        <v>35</v>
      </c>
      <c r="AF36" s="57">
        <v>186.72027972027973</v>
      </c>
      <c r="AG36" s="57">
        <v>14.095142646545032</v>
      </c>
      <c r="AH36" s="54">
        <f>_xlfn.RANK.EQ(GETPIVOTDATA("Sum of Engagement Rate",$AE$32,"Hashtags Used","#NowPlaying"),AG33:AG37,0)</f>
        <v>1</v>
      </c>
    </row>
    <row r="37" spans="1:34" ht="18" x14ac:dyDescent="0.35">
      <c r="A37" s="21" t="s">
        <v>54</v>
      </c>
      <c r="B37" s="21" t="s">
        <v>28</v>
      </c>
      <c r="C37" s="37">
        <v>45452</v>
      </c>
      <c r="D37" s="21" t="s">
        <v>49</v>
      </c>
      <c r="E37" s="21" t="s">
        <v>354</v>
      </c>
      <c r="F37" s="21">
        <v>2786</v>
      </c>
      <c r="G37" s="21">
        <v>368</v>
      </c>
      <c r="H37" s="21">
        <v>208</v>
      </c>
      <c r="I37" s="21">
        <v>42000</v>
      </c>
      <c r="J37" s="21">
        <v>39967</v>
      </c>
      <c r="K37" s="21">
        <v>103</v>
      </c>
      <c r="L37" s="21" t="s">
        <v>38</v>
      </c>
      <c r="M37" s="38" t="s">
        <v>50</v>
      </c>
      <c r="N37" s="48">
        <f t="shared" si="3"/>
        <v>8.0047619047619048E-2</v>
      </c>
      <c r="O37" s="21">
        <f t="shared" si="1"/>
        <v>3362</v>
      </c>
      <c r="T37" s="31" t="s">
        <v>28</v>
      </c>
      <c r="U37" s="31">
        <v>390814</v>
      </c>
      <c r="V37" s="31">
        <v>37236</v>
      </c>
      <c r="W37" s="31">
        <v>29342</v>
      </c>
      <c r="AE37" s="21" t="s">
        <v>38</v>
      </c>
      <c r="AF37" s="56">
        <v>192.45871559633028</v>
      </c>
      <c r="AG37" s="56">
        <v>10.294905019645277</v>
      </c>
      <c r="AH37" s="21">
        <f>_xlfn.RANK.EQ(GETPIVOTDATA("Sum of Engagement Rate",$AE$32,"Hashtags Used","#SoundtrackOfLife"),AG33:AG37,0)</f>
        <v>3</v>
      </c>
    </row>
    <row r="38" spans="1:34" ht="18" x14ac:dyDescent="0.35">
      <c r="A38" s="21" t="s">
        <v>55</v>
      </c>
      <c r="B38" s="21" t="s">
        <v>23</v>
      </c>
      <c r="C38" s="37">
        <v>45583</v>
      </c>
      <c r="D38" s="21" t="s">
        <v>15</v>
      </c>
      <c r="E38" s="21" t="s">
        <v>25</v>
      </c>
      <c r="F38" s="21">
        <v>2607</v>
      </c>
      <c r="G38" s="21">
        <v>379</v>
      </c>
      <c r="H38" s="21">
        <v>180</v>
      </c>
      <c r="I38" s="21">
        <v>28712</v>
      </c>
      <c r="J38" s="21">
        <v>61620</v>
      </c>
      <c r="K38" s="21">
        <v>174</v>
      </c>
      <c r="L38" s="21" t="s">
        <v>38</v>
      </c>
      <c r="M38" s="38" t="s">
        <v>21</v>
      </c>
      <c r="N38" s="48">
        <f t="shared" si="3"/>
        <v>0.11026748397882419</v>
      </c>
      <c r="O38" s="21">
        <f t="shared" si="1"/>
        <v>3166</v>
      </c>
      <c r="T38" s="21" t="s">
        <v>49</v>
      </c>
      <c r="U38" s="21">
        <v>179742</v>
      </c>
      <c r="V38" s="21">
        <v>18172</v>
      </c>
      <c r="W38" s="21">
        <v>13652</v>
      </c>
    </row>
    <row r="39" spans="1:34" ht="18" x14ac:dyDescent="0.35">
      <c r="A39" s="21" t="s">
        <v>56</v>
      </c>
      <c r="B39" s="21" t="s">
        <v>28</v>
      </c>
      <c r="C39" s="37">
        <v>45575</v>
      </c>
      <c r="D39" s="21" t="s">
        <v>49</v>
      </c>
      <c r="E39" s="21" t="s">
        <v>354</v>
      </c>
      <c r="F39" s="21">
        <v>4013</v>
      </c>
      <c r="G39" s="21">
        <v>320</v>
      </c>
      <c r="H39" s="21">
        <v>92</v>
      </c>
      <c r="I39" s="21">
        <v>54605</v>
      </c>
      <c r="J39" s="21">
        <v>60169</v>
      </c>
      <c r="K39" s="21">
        <v>232</v>
      </c>
      <c r="L39" s="21" t="s">
        <v>20</v>
      </c>
      <c r="M39" s="38" t="s">
        <v>50</v>
      </c>
      <c r="N39" s="48">
        <f t="shared" si="3"/>
        <v>8.1036535115831879E-2</v>
      </c>
      <c r="O39" s="21">
        <f t="shared" si="1"/>
        <v>4425</v>
      </c>
      <c r="T39" s="21" t="s">
        <v>15</v>
      </c>
      <c r="U39" s="21">
        <v>211072</v>
      </c>
      <c r="V39" s="21">
        <v>19064</v>
      </c>
      <c r="W39" s="21">
        <v>15690</v>
      </c>
    </row>
    <row r="40" spans="1:34" ht="23.4" x14ac:dyDescent="0.45">
      <c r="A40" s="21" t="s">
        <v>56</v>
      </c>
      <c r="B40" s="21" t="s">
        <v>28</v>
      </c>
      <c r="C40" s="37">
        <v>45575</v>
      </c>
      <c r="D40" s="21" t="s">
        <v>49</v>
      </c>
      <c r="E40" s="21" t="s">
        <v>354</v>
      </c>
      <c r="F40" s="21">
        <v>4013</v>
      </c>
      <c r="G40" s="21">
        <v>320</v>
      </c>
      <c r="H40" s="21">
        <v>92</v>
      </c>
      <c r="I40" s="21">
        <v>54605</v>
      </c>
      <c r="J40" s="21">
        <v>60169</v>
      </c>
      <c r="K40" s="21">
        <v>232</v>
      </c>
      <c r="L40" s="21" t="s">
        <v>38</v>
      </c>
      <c r="M40" s="38" t="s">
        <v>50</v>
      </c>
      <c r="N40" s="48">
        <f t="shared" si="3"/>
        <v>8.1036535115831879E-2</v>
      </c>
      <c r="O40" s="21">
        <f t="shared" si="1"/>
        <v>4425</v>
      </c>
      <c r="Z40" s="116" t="s">
        <v>498</v>
      </c>
      <c r="AA40" s="116"/>
    </row>
    <row r="41" spans="1:34" ht="18" x14ac:dyDescent="0.35">
      <c r="A41" s="21" t="s">
        <v>57</v>
      </c>
      <c r="B41" s="21" t="s">
        <v>23</v>
      </c>
      <c r="C41" s="37">
        <v>45791</v>
      </c>
      <c r="D41" s="21" t="s">
        <v>24</v>
      </c>
      <c r="E41" s="21" t="s">
        <v>354</v>
      </c>
      <c r="F41" s="21">
        <v>2707</v>
      </c>
      <c r="G41" s="21">
        <v>103</v>
      </c>
      <c r="H41" s="21">
        <v>51</v>
      </c>
      <c r="I41" s="21">
        <v>55302</v>
      </c>
      <c r="J41" s="21">
        <v>18801</v>
      </c>
      <c r="K41" s="21">
        <v>147</v>
      </c>
      <c r="L41" s="21" t="s">
        <v>20</v>
      </c>
      <c r="M41" s="38" t="s">
        <v>17</v>
      </c>
      <c r="N41" s="48">
        <f t="shared" si="3"/>
        <v>5.173411449857148E-2</v>
      </c>
      <c r="O41" s="21">
        <f t="shared" si="1"/>
        <v>2861</v>
      </c>
    </row>
    <row r="42" spans="1:34" ht="18" x14ac:dyDescent="0.35">
      <c r="A42" s="21" t="s">
        <v>57</v>
      </c>
      <c r="B42" s="21" t="s">
        <v>23</v>
      </c>
      <c r="C42" s="37">
        <v>45791</v>
      </c>
      <c r="D42" s="21" t="s">
        <v>24</v>
      </c>
      <c r="E42" s="21" t="s">
        <v>354</v>
      </c>
      <c r="F42" s="21">
        <v>2707</v>
      </c>
      <c r="G42" s="21">
        <v>103</v>
      </c>
      <c r="H42" s="21">
        <v>51</v>
      </c>
      <c r="I42" s="21">
        <v>55302</v>
      </c>
      <c r="J42" s="21">
        <v>18801</v>
      </c>
      <c r="K42" s="21">
        <v>147</v>
      </c>
      <c r="L42" s="21" t="s">
        <v>361</v>
      </c>
      <c r="M42" s="38" t="s">
        <v>17</v>
      </c>
      <c r="N42" s="48">
        <f t="shared" si="3"/>
        <v>5.173411449857148E-2</v>
      </c>
      <c r="O42" s="21">
        <f t="shared" si="1"/>
        <v>2861</v>
      </c>
    </row>
    <row r="43" spans="1:34" ht="18" x14ac:dyDescent="0.35">
      <c r="A43" s="21" t="s">
        <v>58</v>
      </c>
      <c r="B43" s="21" t="s">
        <v>14</v>
      </c>
      <c r="C43" s="37">
        <v>45625</v>
      </c>
      <c r="D43" s="21" t="s">
        <v>15</v>
      </c>
      <c r="E43" s="21" t="s">
        <v>353</v>
      </c>
      <c r="F43" s="21">
        <v>2824</v>
      </c>
      <c r="G43" s="21">
        <v>425</v>
      </c>
      <c r="H43" s="21">
        <v>274</v>
      </c>
      <c r="I43" s="21">
        <v>31004</v>
      </c>
      <c r="J43" s="21">
        <v>53488</v>
      </c>
      <c r="K43" s="21">
        <v>268</v>
      </c>
      <c r="L43" s="21" t="s">
        <v>38</v>
      </c>
      <c r="M43" s="38" t="s">
        <v>17</v>
      </c>
      <c r="N43" s="48">
        <f t="shared" si="3"/>
        <v>0.11363049929041415</v>
      </c>
      <c r="O43" s="21">
        <f t="shared" si="1"/>
        <v>3523</v>
      </c>
    </row>
    <row r="44" spans="1:34" ht="18" x14ac:dyDescent="0.35">
      <c r="A44" s="21" t="s">
        <v>58</v>
      </c>
      <c r="B44" s="21" t="s">
        <v>14</v>
      </c>
      <c r="C44" s="37">
        <v>45625</v>
      </c>
      <c r="D44" s="21" t="s">
        <v>15</v>
      </c>
      <c r="E44" s="21" t="s">
        <v>353</v>
      </c>
      <c r="F44" s="21">
        <v>2824</v>
      </c>
      <c r="G44" s="21">
        <v>425</v>
      </c>
      <c r="H44" s="21">
        <v>274</v>
      </c>
      <c r="I44" s="21">
        <v>31004</v>
      </c>
      <c r="J44" s="21">
        <v>53488</v>
      </c>
      <c r="K44" s="21">
        <v>268</v>
      </c>
      <c r="L44" s="21" t="s">
        <v>35</v>
      </c>
      <c r="M44" s="38" t="s">
        <v>17</v>
      </c>
      <c r="N44" s="48">
        <f t="shared" si="3"/>
        <v>0.11363049929041415</v>
      </c>
      <c r="O44" s="21">
        <f t="shared" si="1"/>
        <v>3523</v>
      </c>
    </row>
    <row r="45" spans="1:34" ht="18" x14ac:dyDescent="0.35">
      <c r="A45" s="21" t="s">
        <v>59</v>
      </c>
      <c r="B45" s="21" t="s">
        <v>28</v>
      </c>
      <c r="C45" s="37">
        <v>45356</v>
      </c>
      <c r="D45" s="21" t="s">
        <v>49</v>
      </c>
      <c r="E45" s="21" t="s">
        <v>19</v>
      </c>
      <c r="F45" s="21">
        <v>3558</v>
      </c>
      <c r="G45" s="21">
        <v>314</v>
      </c>
      <c r="H45" s="21">
        <v>199</v>
      </c>
      <c r="I45" s="21">
        <v>49612</v>
      </c>
      <c r="J45" s="21">
        <v>53929</v>
      </c>
      <c r="K45" s="21">
        <v>206</v>
      </c>
      <c r="L45" s="21" t="s">
        <v>20</v>
      </c>
      <c r="M45" s="38" t="s">
        <v>50</v>
      </c>
      <c r="N45" s="48">
        <f t="shared" si="3"/>
        <v>8.205676046117874E-2</v>
      </c>
      <c r="O45" s="21">
        <f t="shared" si="1"/>
        <v>4071</v>
      </c>
    </row>
    <row r="46" spans="1:34" ht="18" x14ac:dyDescent="0.35">
      <c r="A46" s="21" t="s">
        <v>59</v>
      </c>
      <c r="B46" s="21" t="s">
        <v>28</v>
      </c>
      <c r="C46" s="37">
        <v>45356</v>
      </c>
      <c r="D46" s="21" t="s">
        <v>49</v>
      </c>
      <c r="E46" s="21" t="s">
        <v>19</v>
      </c>
      <c r="F46" s="21">
        <v>3558</v>
      </c>
      <c r="G46" s="21">
        <v>314</v>
      </c>
      <c r="H46" s="21">
        <v>199</v>
      </c>
      <c r="I46" s="21">
        <v>49612</v>
      </c>
      <c r="J46" s="21">
        <v>53929</v>
      </c>
      <c r="K46" s="21">
        <v>206</v>
      </c>
      <c r="L46" s="21" t="s">
        <v>38</v>
      </c>
      <c r="M46" s="38" t="s">
        <v>50</v>
      </c>
      <c r="N46" s="48">
        <f t="shared" si="3"/>
        <v>8.205676046117874E-2</v>
      </c>
      <c r="O46" s="21">
        <f t="shared" si="1"/>
        <v>4071</v>
      </c>
    </row>
    <row r="47" spans="1:34" ht="18" x14ac:dyDescent="0.35">
      <c r="A47" s="21" t="s">
        <v>60</v>
      </c>
      <c r="B47" s="21" t="s">
        <v>23</v>
      </c>
      <c r="C47" s="37">
        <v>45734</v>
      </c>
      <c r="D47" s="21" t="s">
        <v>24</v>
      </c>
      <c r="E47" s="21" t="s">
        <v>19</v>
      </c>
      <c r="F47" s="21">
        <v>3418</v>
      </c>
      <c r="G47" s="21">
        <v>188</v>
      </c>
      <c r="H47" s="21">
        <v>387</v>
      </c>
      <c r="I47" s="21">
        <v>57431</v>
      </c>
      <c r="J47" s="21">
        <v>36933</v>
      </c>
      <c r="K47" s="21">
        <v>202</v>
      </c>
      <c r="L47" s="21" t="s">
        <v>361</v>
      </c>
      <c r="M47" s="38" t="s">
        <v>17</v>
      </c>
      <c r="N47" s="48">
        <f t="shared" si="3"/>
        <v>6.9526910553533799E-2</v>
      </c>
      <c r="O47" s="21">
        <f t="shared" si="1"/>
        <v>3993</v>
      </c>
    </row>
    <row r="48" spans="1:34" ht="18" x14ac:dyDescent="0.35">
      <c r="A48" s="21" t="s">
        <v>60</v>
      </c>
      <c r="B48" s="21" t="s">
        <v>23</v>
      </c>
      <c r="C48" s="37">
        <v>45734</v>
      </c>
      <c r="D48" s="21" t="s">
        <v>24</v>
      </c>
      <c r="E48" s="21" t="s">
        <v>19</v>
      </c>
      <c r="F48" s="21">
        <v>3418</v>
      </c>
      <c r="G48" s="21">
        <v>188</v>
      </c>
      <c r="H48" s="21">
        <v>387</v>
      </c>
      <c r="I48" s="21">
        <v>57431</v>
      </c>
      <c r="J48" s="21">
        <v>36933</v>
      </c>
      <c r="K48" s="21">
        <v>202</v>
      </c>
      <c r="L48" s="21" t="s">
        <v>35</v>
      </c>
      <c r="M48" s="38" t="s">
        <v>17</v>
      </c>
      <c r="N48" s="48">
        <f t="shared" si="3"/>
        <v>6.9526910553533799E-2</v>
      </c>
      <c r="O48" s="21">
        <f t="shared" si="1"/>
        <v>3993</v>
      </c>
    </row>
    <row r="49" spans="1:15" ht="18" x14ac:dyDescent="0.35">
      <c r="A49" s="21" t="s">
        <v>61</v>
      </c>
      <c r="B49" s="21" t="s">
        <v>23</v>
      </c>
      <c r="C49" s="37">
        <v>45773</v>
      </c>
      <c r="D49" s="21" t="s">
        <v>15</v>
      </c>
      <c r="E49" s="21" t="s">
        <v>16</v>
      </c>
      <c r="F49" s="21">
        <v>2411</v>
      </c>
      <c r="G49" s="21">
        <v>194</v>
      </c>
      <c r="H49" s="21">
        <v>168</v>
      </c>
      <c r="I49" s="21">
        <v>26665</v>
      </c>
      <c r="J49" s="21">
        <v>71699</v>
      </c>
      <c r="K49" s="21">
        <v>197</v>
      </c>
      <c r="L49" s="21" t="s">
        <v>35</v>
      </c>
      <c r="M49" s="38" t="s">
        <v>17</v>
      </c>
      <c r="N49" s="48">
        <f t="shared" si="3"/>
        <v>0.10399399962497656</v>
      </c>
      <c r="O49" s="21">
        <f t="shared" si="1"/>
        <v>2773</v>
      </c>
    </row>
    <row r="50" spans="1:15" ht="18" x14ac:dyDescent="0.35">
      <c r="A50" s="21" t="s">
        <v>62</v>
      </c>
      <c r="B50" s="21" t="s">
        <v>14</v>
      </c>
      <c r="C50" s="37">
        <v>45658</v>
      </c>
      <c r="D50" s="21" t="s">
        <v>15</v>
      </c>
      <c r="E50" s="21" t="s">
        <v>25</v>
      </c>
      <c r="F50" s="21">
        <v>4036</v>
      </c>
      <c r="G50" s="21">
        <v>112</v>
      </c>
      <c r="H50" s="21">
        <v>382</v>
      </c>
      <c r="I50" s="21">
        <v>56284</v>
      </c>
      <c r="J50" s="21">
        <v>29440</v>
      </c>
      <c r="K50" s="21">
        <v>279</v>
      </c>
      <c r="L50" s="21" t="s">
        <v>38</v>
      </c>
      <c r="M50" s="38" t="s">
        <v>17</v>
      </c>
      <c r="N50" s="48">
        <f t="shared" si="3"/>
        <v>8.0484684812735408E-2</v>
      </c>
      <c r="O50" s="21">
        <f t="shared" si="1"/>
        <v>4530</v>
      </c>
    </row>
    <row r="51" spans="1:15" ht="18" x14ac:dyDescent="0.35">
      <c r="A51" s="21" t="s">
        <v>62</v>
      </c>
      <c r="B51" s="21" t="s">
        <v>14</v>
      </c>
      <c r="C51" s="37">
        <v>45658</v>
      </c>
      <c r="D51" s="21" t="s">
        <v>15</v>
      </c>
      <c r="E51" s="21" t="s">
        <v>25</v>
      </c>
      <c r="F51" s="21">
        <v>4036</v>
      </c>
      <c r="G51" s="21">
        <v>112</v>
      </c>
      <c r="H51" s="21">
        <v>382</v>
      </c>
      <c r="I51" s="21">
        <v>56284</v>
      </c>
      <c r="J51" s="21">
        <v>29440</v>
      </c>
      <c r="K51" s="21">
        <v>279</v>
      </c>
      <c r="L51" s="21" t="s">
        <v>35</v>
      </c>
      <c r="M51" s="38" t="s">
        <v>17</v>
      </c>
      <c r="N51" s="48">
        <f t="shared" si="3"/>
        <v>8.0484684812735408E-2</v>
      </c>
      <c r="O51" s="21">
        <f t="shared" si="1"/>
        <v>4530</v>
      </c>
    </row>
    <row r="52" spans="1:15" ht="18" x14ac:dyDescent="0.35">
      <c r="A52" s="21" t="s">
        <v>63</v>
      </c>
      <c r="B52" s="21" t="s">
        <v>23</v>
      </c>
      <c r="C52" s="37">
        <v>45419</v>
      </c>
      <c r="D52" s="21" t="s">
        <v>24</v>
      </c>
      <c r="E52" s="21" t="s">
        <v>19</v>
      </c>
      <c r="F52" s="21">
        <v>2776</v>
      </c>
      <c r="G52" s="21">
        <v>307</v>
      </c>
      <c r="H52" s="21">
        <v>178</v>
      </c>
      <c r="I52" s="21">
        <v>43365</v>
      </c>
      <c r="J52" s="21">
        <v>48408</v>
      </c>
      <c r="K52" s="21">
        <v>138</v>
      </c>
      <c r="L52" s="21" t="s">
        <v>38</v>
      </c>
      <c r="M52" s="38" t="s">
        <v>17</v>
      </c>
      <c r="N52" s="48">
        <f t="shared" si="3"/>
        <v>7.519889311656866E-2</v>
      </c>
      <c r="O52" s="21">
        <f t="shared" si="1"/>
        <v>3261</v>
      </c>
    </row>
    <row r="53" spans="1:15" ht="18" x14ac:dyDescent="0.35">
      <c r="A53" s="21" t="s">
        <v>63</v>
      </c>
      <c r="B53" s="21" t="s">
        <v>23</v>
      </c>
      <c r="C53" s="37">
        <v>45419</v>
      </c>
      <c r="D53" s="21" t="s">
        <v>24</v>
      </c>
      <c r="E53" s="21" t="s">
        <v>19</v>
      </c>
      <c r="F53" s="21">
        <v>2776</v>
      </c>
      <c r="G53" s="21">
        <v>307</v>
      </c>
      <c r="H53" s="21">
        <v>178</v>
      </c>
      <c r="I53" s="21">
        <v>43365</v>
      </c>
      <c r="J53" s="21">
        <v>48408</v>
      </c>
      <c r="K53" s="21">
        <v>138</v>
      </c>
      <c r="L53" s="21" t="s">
        <v>35</v>
      </c>
      <c r="M53" s="38" t="s">
        <v>17</v>
      </c>
      <c r="N53" s="48">
        <f t="shared" si="3"/>
        <v>7.519889311656866E-2</v>
      </c>
      <c r="O53" s="21">
        <f t="shared" si="1"/>
        <v>3261</v>
      </c>
    </row>
    <row r="54" spans="1:15" ht="18" x14ac:dyDescent="0.35">
      <c r="A54" s="21" t="s">
        <v>64</v>
      </c>
      <c r="B54" s="21" t="s">
        <v>23</v>
      </c>
      <c r="C54" s="37">
        <v>45574</v>
      </c>
      <c r="D54" s="21" t="s">
        <v>24</v>
      </c>
      <c r="E54" s="21" t="s">
        <v>16</v>
      </c>
      <c r="F54" s="21">
        <v>4929</v>
      </c>
      <c r="G54" s="21">
        <v>182</v>
      </c>
      <c r="H54" s="21">
        <v>95</v>
      </c>
      <c r="I54" s="21">
        <v>32181</v>
      </c>
      <c r="J54" s="21">
        <v>31084</v>
      </c>
      <c r="K54" s="21">
        <v>289</v>
      </c>
      <c r="L54" s="21" t="s">
        <v>20</v>
      </c>
      <c r="M54" s="38" t="s">
        <v>17</v>
      </c>
      <c r="N54" s="48">
        <f t="shared" si="3"/>
        <v>0.16177247444144061</v>
      </c>
      <c r="O54" s="21">
        <f t="shared" si="1"/>
        <v>5206</v>
      </c>
    </row>
    <row r="55" spans="1:15" ht="18" x14ac:dyDescent="0.35">
      <c r="A55" s="21" t="s">
        <v>64</v>
      </c>
      <c r="B55" s="21" t="s">
        <v>23</v>
      </c>
      <c r="C55" s="37">
        <v>45574</v>
      </c>
      <c r="D55" s="21" t="s">
        <v>24</v>
      </c>
      <c r="E55" s="21" t="s">
        <v>16</v>
      </c>
      <c r="F55" s="21">
        <v>4929</v>
      </c>
      <c r="G55" s="21">
        <v>182</v>
      </c>
      <c r="H55" s="21">
        <v>95</v>
      </c>
      <c r="I55" s="21">
        <v>32181</v>
      </c>
      <c r="J55" s="21">
        <v>31084</v>
      </c>
      <c r="K55" s="21">
        <v>289</v>
      </c>
      <c r="L55" s="21" t="s">
        <v>361</v>
      </c>
      <c r="M55" s="38" t="s">
        <v>17</v>
      </c>
      <c r="N55" s="48">
        <f t="shared" si="3"/>
        <v>0.16177247444144061</v>
      </c>
      <c r="O55" s="21">
        <f t="shared" si="1"/>
        <v>5206</v>
      </c>
    </row>
    <row r="56" spans="1:15" ht="18" x14ac:dyDescent="0.35">
      <c r="A56" s="21" t="s">
        <v>65</v>
      </c>
      <c r="B56" s="21" t="s">
        <v>14</v>
      </c>
      <c r="C56" s="37">
        <v>45666</v>
      </c>
      <c r="D56" s="21" t="s">
        <v>15</v>
      </c>
      <c r="E56" s="21" t="s">
        <v>25</v>
      </c>
      <c r="F56" s="21">
        <v>1015</v>
      </c>
      <c r="G56" s="21">
        <v>366</v>
      </c>
      <c r="H56" s="21">
        <v>308</v>
      </c>
      <c r="I56" s="21">
        <v>38127</v>
      </c>
      <c r="J56" s="21">
        <v>63790</v>
      </c>
      <c r="K56" s="21">
        <v>287</v>
      </c>
      <c r="L56" s="21" t="s">
        <v>38</v>
      </c>
      <c r="M56" s="38" t="s">
        <v>17</v>
      </c>
      <c r="N56" s="48">
        <f t="shared" si="3"/>
        <v>4.4299315445747112E-2</v>
      </c>
      <c r="O56" s="21">
        <f t="shared" si="1"/>
        <v>1689</v>
      </c>
    </row>
    <row r="57" spans="1:15" ht="18" x14ac:dyDescent="0.35">
      <c r="A57" s="21" t="s">
        <v>65</v>
      </c>
      <c r="B57" s="21" t="s">
        <v>14</v>
      </c>
      <c r="C57" s="37">
        <v>45666</v>
      </c>
      <c r="D57" s="21" t="s">
        <v>15</v>
      </c>
      <c r="E57" s="21" t="s">
        <v>25</v>
      </c>
      <c r="F57" s="21">
        <v>1015</v>
      </c>
      <c r="G57" s="21">
        <v>366</v>
      </c>
      <c r="H57" s="21">
        <v>308</v>
      </c>
      <c r="I57" s="21">
        <v>38127</v>
      </c>
      <c r="J57" s="21">
        <v>63790</v>
      </c>
      <c r="K57" s="21">
        <v>287</v>
      </c>
      <c r="L57" s="21" t="s">
        <v>35</v>
      </c>
      <c r="M57" s="38" t="s">
        <v>17</v>
      </c>
      <c r="N57" s="48">
        <f t="shared" si="3"/>
        <v>4.4299315445747112E-2</v>
      </c>
      <c r="O57" s="21">
        <f t="shared" si="1"/>
        <v>1689</v>
      </c>
    </row>
    <row r="58" spans="1:15" ht="18" x14ac:dyDescent="0.35">
      <c r="A58" s="21" t="s">
        <v>66</v>
      </c>
      <c r="B58" s="21" t="s">
        <v>23</v>
      </c>
      <c r="C58" s="37">
        <v>45785</v>
      </c>
      <c r="D58" s="21" t="s">
        <v>24</v>
      </c>
      <c r="E58" s="21" t="s">
        <v>43</v>
      </c>
      <c r="F58" s="21">
        <v>3316</v>
      </c>
      <c r="G58" s="21">
        <v>332</v>
      </c>
      <c r="H58" s="21">
        <v>268</v>
      </c>
      <c r="I58" s="21">
        <v>40095</v>
      </c>
      <c r="J58" s="21">
        <v>36913</v>
      </c>
      <c r="K58" s="21">
        <v>265</v>
      </c>
      <c r="L58" s="21" t="s">
        <v>361</v>
      </c>
      <c r="M58" s="38" t="s">
        <v>17</v>
      </c>
      <c r="N58" s="48">
        <f t="shared" si="3"/>
        <v>9.7668038408779148E-2</v>
      </c>
      <c r="O58" s="21">
        <f t="shared" si="1"/>
        <v>3916</v>
      </c>
    </row>
    <row r="59" spans="1:15" ht="18" x14ac:dyDescent="0.35">
      <c r="A59" s="21" t="s">
        <v>66</v>
      </c>
      <c r="B59" s="21" t="s">
        <v>23</v>
      </c>
      <c r="C59" s="37">
        <v>45785</v>
      </c>
      <c r="D59" s="21" t="s">
        <v>24</v>
      </c>
      <c r="E59" s="21" t="s">
        <v>43</v>
      </c>
      <c r="F59" s="21">
        <v>3316</v>
      </c>
      <c r="G59" s="21">
        <v>332</v>
      </c>
      <c r="H59" s="21">
        <v>268</v>
      </c>
      <c r="I59" s="21">
        <v>40095</v>
      </c>
      <c r="J59" s="21">
        <v>36913</v>
      </c>
      <c r="K59" s="21">
        <v>265</v>
      </c>
      <c r="L59" s="21" t="s">
        <v>35</v>
      </c>
      <c r="M59" s="38" t="s">
        <v>17</v>
      </c>
      <c r="N59" s="48">
        <f t="shared" si="3"/>
        <v>9.7668038408779148E-2</v>
      </c>
      <c r="O59" s="21">
        <f t="shared" si="1"/>
        <v>3916</v>
      </c>
    </row>
    <row r="60" spans="1:15" ht="18" x14ac:dyDescent="0.35">
      <c r="A60" s="21" t="s">
        <v>67</v>
      </c>
      <c r="B60" s="21" t="s">
        <v>14</v>
      </c>
      <c r="C60" s="37">
        <v>45416</v>
      </c>
      <c r="D60" s="21" t="s">
        <v>15</v>
      </c>
      <c r="E60" s="21" t="s">
        <v>352</v>
      </c>
      <c r="F60" s="21">
        <v>2274</v>
      </c>
      <c r="G60" s="21">
        <v>243</v>
      </c>
      <c r="H60" s="21">
        <v>222</v>
      </c>
      <c r="I60" s="21">
        <v>43066</v>
      </c>
      <c r="J60" s="21">
        <v>59174</v>
      </c>
      <c r="K60" s="21">
        <v>80</v>
      </c>
      <c r="L60" s="21" t="s">
        <v>20</v>
      </c>
      <c r="M60" s="38" t="s">
        <v>21</v>
      </c>
      <c r="N60" s="48">
        <f t="shared" si="3"/>
        <v>6.3600055728416843E-2</v>
      </c>
      <c r="O60" s="21">
        <f t="shared" si="1"/>
        <v>2739</v>
      </c>
    </row>
    <row r="61" spans="1:15" ht="18" x14ac:dyDescent="0.35">
      <c r="A61" s="21" t="s">
        <v>68</v>
      </c>
      <c r="B61" s="21" t="s">
        <v>23</v>
      </c>
      <c r="C61" s="37">
        <v>45804</v>
      </c>
      <c r="D61" s="21" t="s">
        <v>24</v>
      </c>
      <c r="E61" s="21" t="s">
        <v>19</v>
      </c>
      <c r="F61" s="21">
        <v>4095</v>
      </c>
      <c r="G61" s="21">
        <v>385</v>
      </c>
      <c r="H61" s="21">
        <v>400</v>
      </c>
      <c r="I61" s="21">
        <v>45300</v>
      </c>
      <c r="J61" s="21">
        <v>31795</v>
      </c>
      <c r="K61" s="21">
        <v>80</v>
      </c>
      <c r="L61" s="21" t="s">
        <v>361</v>
      </c>
      <c r="M61" s="38" t="s">
        <v>17</v>
      </c>
      <c r="N61" s="48">
        <f t="shared" si="3"/>
        <v>0.10772626931567329</v>
      </c>
      <c r="O61" s="21">
        <f t="shared" si="1"/>
        <v>4880</v>
      </c>
    </row>
    <row r="62" spans="1:15" ht="18" x14ac:dyDescent="0.35">
      <c r="A62" s="21" t="s">
        <v>68</v>
      </c>
      <c r="B62" s="21" t="s">
        <v>23</v>
      </c>
      <c r="C62" s="37">
        <v>45804</v>
      </c>
      <c r="D62" s="21" t="s">
        <v>24</v>
      </c>
      <c r="E62" s="21" t="s">
        <v>19</v>
      </c>
      <c r="F62" s="21">
        <v>4095</v>
      </c>
      <c r="G62" s="21">
        <v>385</v>
      </c>
      <c r="H62" s="21">
        <v>400</v>
      </c>
      <c r="I62" s="21">
        <v>45300</v>
      </c>
      <c r="J62" s="21">
        <v>31795</v>
      </c>
      <c r="K62" s="21">
        <v>80</v>
      </c>
      <c r="L62" s="21" t="s">
        <v>35</v>
      </c>
      <c r="M62" s="38" t="s">
        <v>17</v>
      </c>
      <c r="N62" s="48">
        <f t="shared" si="3"/>
        <v>0.10772626931567329</v>
      </c>
      <c r="O62" s="21">
        <f t="shared" si="1"/>
        <v>4880</v>
      </c>
    </row>
    <row r="63" spans="1:15" ht="18" x14ac:dyDescent="0.35">
      <c r="A63" s="21" t="s">
        <v>69</v>
      </c>
      <c r="B63" s="21" t="s">
        <v>14</v>
      </c>
      <c r="C63" s="37">
        <v>45545</v>
      </c>
      <c r="D63" s="21" t="s">
        <v>24</v>
      </c>
      <c r="E63" s="21" t="s">
        <v>25</v>
      </c>
      <c r="F63" s="21">
        <v>1230</v>
      </c>
      <c r="G63" s="21">
        <v>309</v>
      </c>
      <c r="H63" s="21">
        <v>207</v>
      </c>
      <c r="I63" s="21">
        <v>44629</v>
      </c>
      <c r="J63" s="21">
        <v>40699</v>
      </c>
      <c r="K63" s="21">
        <v>195</v>
      </c>
      <c r="L63" s="21" t="s">
        <v>35</v>
      </c>
      <c r="M63" s="38" t="s">
        <v>47</v>
      </c>
      <c r="N63" s="48">
        <f t="shared" si="3"/>
        <v>3.9122543637545096E-2</v>
      </c>
      <c r="O63" s="21">
        <f t="shared" si="1"/>
        <v>1746</v>
      </c>
    </row>
    <row r="64" spans="1:15" ht="18" x14ac:dyDescent="0.35">
      <c r="A64" s="21" t="s">
        <v>70</v>
      </c>
      <c r="B64" s="21" t="s">
        <v>14</v>
      </c>
      <c r="C64" s="37">
        <v>45621</v>
      </c>
      <c r="D64" s="21" t="s">
        <v>15</v>
      </c>
      <c r="E64" s="21" t="s">
        <v>354</v>
      </c>
      <c r="F64" s="21">
        <v>1341</v>
      </c>
      <c r="G64" s="21">
        <v>472</v>
      </c>
      <c r="H64" s="21">
        <v>238</v>
      </c>
      <c r="I64" s="21">
        <v>51386</v>
      </c>
      <c r="J64" s="21">
        <v>51706</v>
      </c>
      <c r="K64" s="21">
        <v>133</v>
      </c>
      <c r="L64" s="21" t="s">
        <v>20</v>
      </c>
      <c r="M64" s="38" t="s">
        <v>21</v>
      </c>
      <c r="N64" s="48">
        <f t="shared" si="3"/>
        <v>3.9913595142645857E-2</v>
      </c>
      <c r="O64" s="21">
        <f t="shared" si="1"/>
        <v>2051</v>
      </c>
    </row>
    <row r="65" spans="1:15" ht="18" x14ac:dyDescent="0.35">
      <c r="A65" s="21" t="s">
        <v>71</v>
      </c>
      <c r="B65" s="21" t="s">
        <v>23</v>
      </c>
      <c r="C65" s="37">
        <v>45818</v>
      </c>
      <c r="D65" s="21" t="s">
        <v>15</v>
      </c>
      <c r="E65" s="21" t="s">
        <v>19</v>
      </c>
      <c r="F65" s="21">
        <v>3615</v>
      </c>
      <c r="G65" s="21">
        <v>192</v>
      </c>
      <c r="H65" s="21">
        <v>162</v>
      </c>
      <c r="I65" s="21">
        <v>27492</v>
      </c>
      <c r="J65" s="21">
        <v>35341</v>
      </c>
      <c r="K65" s="21">
        <v>125</v>
      </c>
      <c r="L65" s="21" t="s">
        <v>35</v>
      </c>
      <c r="M65" s="38" t="s">
        <v>17</v>
      </c>
      <c r="N65" s="48">
        <f t="shared" si="3"/>
        <v>0.14436927106067218</v>
      </c>
      <c r="O65" s="21">
        <f t="shared" si="1"/>
        <v>3969</v>
      </c>
    </row>
    <row r="66" spans="1:15" ht="18" x14ac:dyDescent="0.35">
      <c r="A66" s="21" t="s">
        <v>72</v>
      </c>
      <c r="B66" s="21" t="s">
        <v>14</v>
      </c>
      <c r="C66" s="37">
        <v>45401</v>
      </c>
      <c r="D66" s="21" t="s">
        <v>15</v>
      </c>
      <c r="E66" s="21" t="s">
        <v>25</v>
      </c>
      <c r="F66" s="21">
        <v>4001</v>
      </c>
      <c r="G66" s="21">
        <v>353</v>
      </c>
      <c r="H66" s="21">
        <v>129</v>
      </c>
      <c r="I66" s="21">
        <v>41265</v>
      </c>
      <c r="J66" s="21">
        <v>37279</v>
      </c>
      <c r="K66" s="21">
        <v>275</v>
      </c>
      <c r="L66" s="21" t="s">
        <v>38</v>
      </c>
      <c r="M66" s="38" t="s">
        <v>17</v>
      </c>
      <c r="N66" s="48">
        <f t="shared" ref="N66:N129" si="4">(F66+G66+H66)/I66</f>
        <v>0.10863928268508422</v>
      </c>
      <c r="O66" s="21">
        <f t="shared" si="1"/>
        <v>4483</v>
      </c>
    </row>
    <row r="67" spans="1:15" ht="18" x14ac:dyDescent="0.35">
      <c r="A67" s="21" t="s">
        <v>72</v>
      </c>
      <c r="B67" s="21" t="s">
        <v>14</v>
      </c>
      <c r="C67" s="37">
        <v>45401</v>
      </c>
      <c r="D67" s="21" t="s">
        <v>15</v>
      </c>
      <c r="E67" s="21" t="s">
        <v>25</v>
      </c>
      <c r="F67" s="21">
        <v>4001</v>
      </c>
      <c r="G67" s="21">
        <v>353</v>
      </c>
      <c r="H67" s="21">
        <v>129</v>
      </c>
      <c r="I67" s="21">
        <v>41265</v>
      </c>
      <c r="J67" s="21">
        <v>37279</v>
      </c>
      <c r="K67" s="21">
        <v>275</v>
      </c>
      <c r="L67" s="21" t="s">
        <v>35</v>
      </c>
      <c r="M67" s="38" t="s">
        <v>17</v>
      </c>
      <c r="N67" s="48">
        <f t="shared" si="4"/>
        <v>0.10863928268508422</v>
      </c>
      <c r="O67" s="21">
        <f t="shared" ref="O67:O130" si="5">F67+G67+H67</f>
        <v>4483</v>
      </c>
    </row>
    <row r="68" spans="1:15" ht="18" x14ac:dyDescent="0.35">
      <c r="A68" s="21" t="s">
        <v>73</v>
      </c>
      <c r="B68" s="21" t="s">
        <v>14</v>
      </c>
      <c r="C68" s="37">
        <v>45683</v>
      </c>
      <c r="D68" s="21" t="s">
        <v>24</v>
      </c>
      <c r="E68" s="21" t="s">
        <v>353</v>
      </c>
      <c r="F68" s="21">
        <v>3451</v>
      </c>
      <c r="G68" s="21">
        <v>363</v>
      </c>
      <c r="H68" s="21">
        <v>393</v>
      </c>
      <c r="I68" s="21">
        <v>44853</v>
      </c>
      <c r="J68" s="21">
        <v>69032</v>
      </c>
      <c r="K68" s="21">
        <v>211</v>
      </c>
      <c r="L68" s="21" t="s">
        <v>35</v>
      </c>
      <c r="M68" s="38" t="s">
        <v>47</v>
      </c>
      <c r="N68" s="48">
        <f t="shared" si="4"/>
        <v>9.379528682585335E-2</v>
      </c>
      <c r="O68" s="21">
        <f t="shared" si="5"/>
        <v>4207</v>
      </c>
    </row>
    <row r="69" spans="1:15" ht="18" x14ac:dyDescent="0.35">
      <c r="A69" s="21" t="s">
        <v>74</v>
      </c>
      <c r="B69" s="21" t="s">
        <v>14</v>
      </c>
      <c r="C69" s="37">
        <v>45702</v>
      </c>
      <c r="D69" s="21" t="s">
        <v>15</v>
      </c>
      <c r="E69" s="21" t="s">
        <v>34</v>
      </c>
      <c r="F69" s="21">
        <v>4891</v>
      </c>
      <c r="G69" s="21">
        <v>450</v>
      </c>
      <c r="H69" s="21">
        <v>387</v>
      </c>
      <c r="I69" s="21">
        <v>48746</v>
      </c>
      <c r="J69" s="21">
        <v>37312</v>
      </c>
      <c r="K69" s="21">
        <v>154</v>
      </c>
      <c r="L69" s="21" t="s">
        <v>38</v>
      </c>
      <c r="M69" s="38" t="s">
        <v>17</v>
      </c>
      <c r="N69" s="48">
        <f t="shared" si="4"/>
        <v>0.11750707750379519</v>
      </c>
      <c r="O69" s="21">
        <f t="shared" si="5"/>
        <v>5728</v>
      </c>
    </row>
    <row r="70" spans="1:15" ht="18" x14ac:dyDescent="0.35">
      <c r="A70" s="21" t="s">
        <v>74</v>
      </c>
      <c r="B70" s="21" t="s">
        <v>14</v>
      </c>
      <c r="C70" s="37">
        <v>45702</v>
      </c>
      <c r="D70" s="21" t="s">
        <v>15</v>
      </c>
      <c r="E70" s="21" t="s">
        <v>34</v>
      </c>
      <c r="F70" s="21">
        <v>4891</v>
      </c>
      <c r="G70" s="21">
        <v>450</v>
      </c>
      <c r="H70" s="21">
        <v>387</v>
      </c>
      <c r="I70" s="21">
        <v>48746</v>
      </c>
      <c r="J70" s="21">
        <v>37312</v>
      </c>
      <c r="K70" s="21">
        <v>154</v>
      </c>
      <c r="L70" s="21" t="s">
        <v>35</v>
      </c>
      <c r="M70" s="38" t="s">
        <v>17</v>
      </c>
      <c r="N70" s="48">
        <f t="shared" si="4"/>
        <v>0.11750707750379519</v>
      </c>
      <c r="O70" s="21">
        <f t="shared" si="5"/>
        <v>5728</v>
      </c>
    </row>
    <row r="71" spans="1:15" ht="18" x14ac:dyDescent="0.35">
      <c r="A71" s="21" t="s">
        <v>75</v>
      </c>
      <c r="B71" s="21" t="s">
        <v>14</v>
      </c>
      <c r="C71" s="37">
        <v>45541</v>
      </c>
      <c r="D71" s="21" t="s">
        <v>15</v>
      </c>
      <c r="E71" s="21" t="s">
        <v>25</v>
      </c>
      <c r="F71" s="21">
        <v>1452</v>
      </c>
      <c r="G71" s="21">
        <v>281</v>
      </c>
      <c r="H71" s="21">
        <v>326</v>
      </c>
      <c r="I71" s="21">
        <v>51556</v>
      </c>
      <c r="J71" s="21">
        <v>62599</v>
      </c>
      <c r="K71" s="21">
        <v>290</v>
      </c>
      <c r="L71" s="21" t="s">
        <v>20</v>
      </c>
      <c r="M71" s="38" t="s">
        <v>21</v>
      </c>
      <c r="N71" s="48">
        <f t="shared" si="4"/>
        <v>3.9937155714174881E-2</v>
      </c>
      <c r="O71" s="21">
        <f t="shared" si="5"/>
        <v>2059</v>
      </c>
    </row>
    <row r="72" spans="1:15" ht="18" x14ac:dyDescent="0.35">
      <c r="A72" s="21" t="s">
        <v>76</v>
      </c>
      <c r="B72" s="21" t="s">
        <v>28</v>
      </c>
      <c r="C72" s="37">
        <v>45487</v>
      </c>
      <c r="D72" s="21" t="s">
        <v>15</v>
      </c>
      <c r="E72" s="21" t="s">
        <v>43</v>
      </c>
      <c r="F72" s="21">
        <v>3806</v>
      </c>
      <c r="G72" s="21">
        <v>114</v>
      </c>
      <c r="H72" s="21">
        <v>278</v>
      </c>
      <c r="I72" s="21">
        <v>36148</v>
      </c>
      <c r="J72" s="21">
        <v>24209</v>
      </c>
      <c r="K72" s="21">
        <v>201</v>
      </c>
      <c r="L72" s="21" t="s">
        <v>20</v>
      </c>
      <c r="M72" s="38" t="s">
        <v>21</v>
      </c>
      <c r="N72" s="48">
        <f t="shared" si="4"/>
        <v>0.11613367267898639</v>
      </c>
      <c r="O72" s="21">
        <f t="shared" si="5"/>
        <v>4198</v>
      </c>
    </row>
    <row r="73" spans="1:15" ht="18" x14ac:dyDescent="0.35">
      <c r="A73" s="21" t="s">
        <v>76</v>
      </c>
      <c r="B73" s="21" t="s">
        <v>28</v>
      </c>
      <c r="C73" s="37">
        <v>45487</v>
      </c>
      <c r="D73" s="21" t="s">
        <v>15</v>
      </c>
      <c r="E73" s="21" t="s">
        <v>43</v>
      </c>
      <c r="F73" s="21">
        <v>3806</v>
      </c>
      <c r="G73" s="21">
        <v>114</v>
      </c>
      <c r="H73" s="21">
        <v>278</v>
      </c>
      <c r="I73" s="21">
        <v>36148</v>
      </c>
      <c r="J73" s="21">
        <v>24209</v>
      </c>
      <c r="K73" s="21">
        <v>201</v>
      </c>
      <c r="L73" s="21" t="s">
        <v>362</v>
      </c>
      <c r="M73" s="38" t="s">
        <v>21</v>
      </c>
      <c r="N73" s="48">
        <f t="shared" si="4"/>
        <v>0.11613367267898639</v>
      </c>
      <c r="O73" s="21">
        <f t="shared" si="5"/>
        <v>4198</v>
      </c>
    </row>
    <row r="74" spans="1:15" ht="18" x14ac:dyDescent="0.35">
      <c r="A74" s="21" t="s">
        <v>77</v>
      </c>
      <c r="B74" s="21" t="s">
        <v>14</v>
      </c>
      <c r="C74" s="37">
        <v>45334</v>
      </c>
      <c r="D74" s="21" t="s">
        <v>15</v>
      </c>
      <c r="E74" s="21" t="s">
        <v>19</v>
      </c>
      <c r="F74" s="21">
        <v>2923</v>
      </c>
      <c r="G74" s="21">
        <v>330</v>
      </c>
      <c r="H74" s="21">
        <v>250</v>
      </c>
      <c r="I74" s="21">
        <v>23993</v>
      </c>
      <c r="J74" s="21">
        <v>74590</v>
      </c>
      <c r="K74" s="21">
        <v>92</v>
      </c>
      <c r="L74" s="21" t="s">
        <v>20</v>
      </c>
      <c r="M74" s="38" t="s">
        <v>21</v>
      </c>
      <c r="N74" s="48">
        <f t="shared" si="4"/>
        <v>0.14600091693410577</v>
      </c>
      <c r="O74" s="21">
        <f t="shared" si="5"/>
        <v>3503</v>
      </c>
    </row>
    <row r="75" spans="1:15" ht="18" x14ac:dyDescent="0.35">
      <c r="A75" s="21" t="s">
        <v>78</v>
      </c>
      <c r="B75" s="21" t="s">
        <v>28</v>
      </c>
      <c r="C75" s="37">
        <v>45365</v>
      </c>
      <c r="D75" s="21" t="s">
        <v>49</v>
      </c>
      <c r="E75" s="21" t="s">
        <v>354</v>
      </c>
      <c r="F75" s="21">
        <v>3361</v>
      </c>
      <c r="G75" s="21">
        <v>188</v>
      </c>
      <c r="H75" s="21">
        <v>358</v>
      </c>
      <c r="I75" s="21">
        <v>39838</v>
      </c>
      <c r="J75" s="21">
        <v>24536</v>
      </c>
      <c r="K75" s="21">
        <v>120</v>
      </c>
      <c r="L75" s="21" t="s">
        <v>20</v>
      </c>
      <c r="M75" s="38" t="s">
        <v>50</v>
      </c>
      <c r="N75" s="48">
        <f t="shared" si="4"/>
        <v>9.8072192379135503E-2</v>
      </c>
      <c r="O75" s="21">
        <f t="shared" si="5"/>
        <v>3907</v>
      </c>
    </row>
    <row r="76" spans="1:15" ht="18" x14ac:dyDescent="0.35">
      <c r="A76" s="21" t="s">
        <v>78</v>
      </c>
      <c r="B76" s="21" t="s">
        <v>28</v>
      </c>
      <c r="C76" s="37">
        <v>45365</v>
      </c>
      <c r="D76" s="21" t="s">
        <v>49</v>
      </c>
      <c r="E76" s="21" t="s">
        <v>354</v>
      </c>
      <c r="F76" s="21">
        <v>3361</v>
      </c>
      <c r="G76" s="21">
        <v>188</v>
      </c>
      <c r="H76" s="21">
        <v>358</v>
      </c>
      <c r="I76" s="21">
        <v>39838</v>
      </c>
      <c r="J76" s="21">
        <v>24536</v>
      </c>
      <c r="K76" s="21">
        <v>120</v>
      </c>
      <c r="L76" s="21" t="s">
        <v>38</v>
      </c>
      <c r="M76" s="38" t="s">
        <v>50</v>
      </c>
      <c r="N76" s="48">
        <f t="shared" si="4"/>
        <v>9.8072192379135503E-2</v>
      </c>
      <c r="O76" s="21">
        <f t="shared" si="5"/>
        <v>3907</v>
      </c>
    </row>
    <row r="77" spans="1:15" ht="18" x14ac:dyDescent="0.35">
      <c r="A77" s="21" t="s">
        <v>79</v>
      </c>
      <c r="B77" s="21" t="s">
        <v>14</v>
      </c>
      <c r="C77" s="37">
        <v>45693</v>
      </c>
      <c r="D77" s="21" t="s">
        <v>24</v>
      </c>
      <c r="E77" s="21" t="s">
        <v>357</v>
      </c>
      <c r="F77" s="21">
        <v>3074</v>
      </c>
      <c r="G77" s="21">
        <v>371</v>
      </c>
      <c r="H77" s="21">
        <v>348</v>
      </c>
      <c r="I77" s="21">
        <v>24104</v>
      </c>
      <c r="J77" s="21">
        <v>57803</v>
      </c>
      <c r="K77" s="21">
        <v>213</v>
      </c>
      <c r="L77" s="21" t="s">
        <v>35</v>
      </c>
      <c r="M77" s="38" t="s">
        <v>47</v>
      </c>
      <c r="N77" s="48">
        <f t="shared" si="4"/>
        <v>0.15735977431131762</v>
      </c>
      <c r="O77" s="21">
        <f t="shared" si="5"/>
        <v>3793</v>
      </c>
    </row>
    <row r="78" spans="1:15" ht="18" x14ac:dyDescent="0.35">
      <c r="A78" s="21" t="s">
        <v>80</v>
      </c>
      <c r="B78" s="21" t="s">
        <v>23</v>
      </c>
      <c r="C78" s="37">
        <v>45533</v>
      </c>
      <c r="D78" s="21" t="s">
        <v>24</v>
      </c>
      <c r="E78" s="21" t="s">
        <v>31</v>
      </c>
      <c r="F78" s="21">
        <v>4276</v>
      </c>
      <c r="G78" s="21">
        <v>227</v>
      </c>
      <c r="H78" s="21">
        <v>223</v>
      </c>
      <c r="I78" s="21">
        <v>43443</v>
      </c>
      <c r="J78" s="21">
        <v>41005</v>
      </c>
      <c r="K78" s="21">
        <v>191</v>
      </c>
      <c r="L78" s="21" t="s">
        <v>20</v>
      </c>
      <c r="M78" s="38" t="s">
        <v>17</v>
      </c>
      <c r="N78" s="48">
        <f t="shared" si="4"/>
        <v>0.1087862256289851</v>
      </c>
      <c r="O78" s="21">
        <f t="shared" si="5"/>
        <v>4726</v>
      </c>
    </row>
    <row r="79" spans="1:15" ht="18" x14ac:dyDescent="0.35">
      <c r="A79" s="21" t="s">
        <v>80</v>
      </c>
      <c r="B79" s="21" t="s">
        <v>23</v>
      </c>
      <c r="C79" s="37">
        <v>45533</v>
      </c>
      <c r="D79" s="21" t="s">
        <v>24</v>
      </c>
      <c r="E79" s="21" t="s">
        <v>31</v>
      </c>
      <c r="F79" s="21">
        <v>4276</v>
      </c>
      <c r="G79" s="21">
        <v>227</v>
      </c>
      <c r="H79" s="21">
        <v>223</v>
      </c>
      <c r="I79" s="21">
        <v>43443</v>
      </c>
      <c r="J79" s="21">
        <v>41005</v>
      </c>
      <c r="K79" s="21">
        <v>191</v>
      </c>
      <c r="L79" s="21" t="s">
        <v>361</v>
      </c>
      <c r="M79" s="38" t="s">
        <v>17</v>
      </c>
      <c r="N79" s="48">
        <f t="shared" si="4"/>
        <v>0.1087862256289851</v>
      </c>
      <c r="O79" s="21">
        <f t="shared" si="5"/>
        <v>4726</v>
      </c>
    </row>
    <row r="80" spans="1:15" ht="18" x14ac:dyDescent="0.35">
      <c r="A80" s="21" t="s">
        <v>81</v>
      </c>
      <c r="B80" s="21" t="s">
        <v>23</v>
      </c>
      <c r="C80" s="37">
        <v>45769</v>
      </c>
      <c r="D80" s="21" t="s">
        <v>15</v>
      </c>
      <c r="E80" s="21" t="s">
        <v>16</v>
      </c>
      <c r="F80" s="21">
        <v>4401</v>
      </c>
      <c r="G80" s="21">
        <v>421</v>
      </c>
      <c r="H80" s="21">
        <v>216</v>
      </c>
      <c r="I80" s="21">
        <v>24890</v>
      </c>
      <c r="J80" s="21">
        <v>54361</v>
      </c>
      <c r="K80" s="21">
        <v>148</v>
      </c>
      <c r="L80" s="21" t="s">
        <v>35</v>
      </c>
      <c r="M80" s="38" t="s">
        <v>17</v>
      </c>
      <c r="N80" s="48">
        <f t="shared" si="4"/>
        <v>0.20241060666934513</v>
      </c>
      <c r="O80" s="21">
        <f t="shared" si="5"/>
        <v>5038</v>
      </c>
    </row>
    <row r="81" spans="1:15" ht="18" x14ac:dyDescent="0.35">
      <c r="A81" s="21" t="s">
        <v>82</v>
      </c>
      <c r="B81" s="21" t="s">
        <v>28</v>
      </c>
      <c r="C81" s="37">
        <v>45425</v>
      </c>
      <c r="D81" s="21" t="s">
        <v>49</v>
      </c>
      <c r="E81" s="21" t="s">
        <v>19</v>
      </c>
      <c r="F81" s="21">
        <v>4161</v>
      </c>
      <c r="G81" s="21">
        <v>481</v>
      </c>
      <c r="H81" s="21">
        <v>61</v>
      </c>
      <c r="I81" s="21">
        <v>45884</v>
      </c>
      <c r="J81" s="21">
        <v>48955</v>
      </c>
      <c r="K81" s="21">
        <v>215</v>
      </c>
      <c r="L81" s="21" t="s">
        <v>20</v>
      </c>
      <c r="M81" s="38" t="s">
        <v>50</v>
      </c>
      <c r="N81" s="48">
        <f t="shared" si="4"/>
        <v>0.10249760265016128</v>
      </c>
      <c r="O81" s="21">
        <f t="shared" si="5"/>
        <v>4703</v>
      </c>
    </row>
    <row r="82" spans="1:15" ht="18" x14ac:dyDescent="0.35">
      <c r="A82" s="21" t="s">
        <v>82</v>
      </c>
      <c r="B82" s="21" t="s">
        <v>28</v>
      </c>
      <c r="C82" s="37">
        <v>45425</v>
      </c>
      <c r="D82" s="21" t="s">
        <v>49</v>
      </c>
      <c r="E82" s="21" t="s">
        <v>19</v>
      </c>
      <c r="F82" s="21">
        <v>4161</v>
      </c>
      <c r="G82" s="21">
        <v>481</v>
      </c>
      <c r="H82" s="21">
        <v>61</v>
      </c>
      <c r="I82" s="21">
        <v>45884</v>
      </c>
      <c r="J82" s="21">
        <v>48955</v>
      </c>
      <c r="K82" s="21">
        <v>215</v>
      </c>
      <c r="L82" s="21" t="s">
        <v>38</v>
      </c>
      <c r="M82" s="38" t="s">
        <v>50</v>
      </c>
      <c r="N82" s="48">
        <f t="shared" si="4"/>
        <v>0.10249760265016128</v>
      </c>
      <c r="O82" s="21">
        <f t="shared" si="5"/>
        <v>4703</v>
      </c>
    </row>
    <row r="83" spans="1:15" ht="18" x14ac:dyDescent="0.35">
      <c r="A83" s="21" t="s">
        <v>83</v>
      </c>
      <c r="B83" s="21" t="s">
        <v>23</v>
      </c>
      <c r="C83" s="37">
        <v>45539</v>
      </c>
      <c r="D83" s="21" t="s">
        <v>24</v>
      </c>
      <c r="E83" s="21" t="s">
        <v>25</v>
      </c>
      <c r="F83" s="21">
        <v>2613</v>
      </c>
      <c r="G83" s="21">
        <v>455</v>
      </c>
      <c r="H83" s="21">
        <v>228</v>
      </c>
      <c r="I83" s="21">
        <v>21645</v>
      </c>
      <c r="J83" s="21">
        <v>61334</v>
      </c>
      <c r="K83" s="21">
        <v>261</v>
      </c>
      <c r="L83" s="21" t="s">
        <v>20</v>
      </c>
      <c r="M83" s="38" t="s">
        <v>17</v>
      </c>
      <c r="N83" s="48">
        <f t="shared" si="4"/>
        <v>0.15227535227535227</v>
      </c>
      <c r="O83" s="21">
        <f t="shared" si="5"/>
        <v>3296</v>
      </c>
    </row>
    <row r="84" spans="1:15" ht="18" x14ac:dyDescent="0.35">
      <c r="A84" s="21" t="s">
        <v>83</v>
      </c>
      <c r="B84" s="21" t="s">
        <v>23</v>
      </c>
      <c r="C84" s="37">
        <v>45539</v>
      </c>
      <c r="D84" s="21" t="s">
        <v>24</v>
      </c>
      <c r="E84" s="21" t="s">
        <v>25</v>
      </c>
      <c r="F84" s="21">
        <v>2613</v>
      </c>
      <c r="G84" s="21">
        <v>455</v>
      </c>
      <c r="H84" s="21">
        <v>228</v>
      </c>
      <c r="I84" s="21">
        <v>21645</v>
      </c>
      <c r="J84" s="21">
        <v>61334</v>
      </c>
      <c r="K84" s="21">
        <v>261</v>
      </c>
      <c r="L84" s="21" t="s">
        <v>361</v>
      </c>
      <c r="M84" s="38" t="s">
        <v>17</v>
      </c>
      <c r="N84" s="48">
        <f t="shared" si="4"/>
        <v>0.15227535227535227</v>
      </c>
      <c r="O84" s="21">
        <f t="shared" si="5"/>
        <v>3296</v>
      </c>
    </row>
    <row r="85" spans="1:15" ht="18" x14ac:dyDescent="0.35">
      <c r="A85" s="21" t="s">
        <v>84</v>
      </c>
      <c r="B85" s="21" t="s">
        <v>23</v>
      </c>
      <c r="C85" s="37">
        <v>45516</v>
      </c>
      <c r="D85" s="21" t="s">
        <v>24</v>
      </c>
      <c r="E85" s="21" t="s">
        <v>353</v>
      </c>
      <c r="F85" s="21">
        <v>2842</v>
      </c>
      <c r="G85" s="21">
        <v>213</v>
      </c>
      <c r="H85" s="21">
        <v>331</v>
      </c>
      <c r="I85" s="21">
        <v>57660</v>
      </c>
      <c r="J85" s="21">
        <v>68606</v>
      </c>
      <c r="K85" s="21">
        <v>87</v>
      </c>
      <c r="L85" s="21" t="s">
        <v>361</v>
      </c>
      <c r="M85" s="38" t="s">
        <v>17</v>
      </c>
      <c r="N85" s="48">
        <f t="shared" si="4"/>
        <v>5.8723551855705859E-2</v>
      </c>
      <c r="O85" s="21">
        <f t="shared" si="5"/>
        <v>3386</v>
      </c>
    </row>
    <row r="86" spans="1:15" ht="18" x14ac:dyDescent="0.35">
      <c r="A86" s="21" t="s">
        <v>84</v>
      </c>
      <c r="B86" s="21" t="s">
        <v>23</v>
      </c>
      <c r="C86" s="37">
        <v>45516</v>
      </c>
      <c r="D86" s="21" t="s">
        <v>24</v>
      </c>
      <c r="E86" s="21" t="s">
        <v>353</v>
      </c>
      <c r="F86" s="21">
        <v>2842</v>
      </c>
      <c r="G86" s="21">
        <v>213</v>
      </c>
      <c r="H86" s="21">
        <v>331</v>
      </c>
      <c r="I86" s="21">
        <v>57660</v>
      </c>
      <c r="J86" s="21">
        <v>68606</v>
      </c>
      <c r="K86" s="21">
        <v>87</v>
      </c>
      <c r="L86" s="21" t="s">
        <v>35</v>
      </c>
      <c r="M86" s="38" t="s">
        <v>17</v>
      </c>
      <c r="N86" s="48">
        <f t="shared" si="4"/>
        <v>5.8723551855705859E-2</v>
      </c>
      <c r="O86" s="21">
        <f t="shared" si="5"/>
        <v>3386</v>
      </c>
    </row>
    <row r="87" spans="1:15" ht="18" x14ac:dyDescent="0.35">
      <c r="A87" s="21" t="s">
        <v>85</v>
      </c>
      <c r="B87" s="21" t="s">
        <v>14</v>
      </c>
      <c r="C87" s="37">
        <v>45722</v>
      </c>
      <c r="D87" s="21" t="s">
        <v>15</v>
      </c>
      <c r="E87" s="21" t="s">
        <v>31</v>
      </c>
      <c r="F87" s="21">
        <v>4851</v>
      </c>
      <c r="G87" s="21">
        <v>460</v>
      </c>
      <c r="H87" s="21">
        <v>212</v>
      </c>
      <c r="I87" s="21">
        <v>58075</v>
      </c>
      <c r="J87" s="21">
        <v>59574</v>
      </c>
      <c r="K87" s="21">
        <v>239</v>
      </c>
      <c r="L87" s="21" t="s">
        <v>20</v>
      </c>
      <c r="M87" s="38" t="s">
        <v>21</v>
      </c>
      <c r="N87" s="48">
        <f t="shared" si="4"/>
        <v>9.5101162290142052E-2</v>
      </c>
      <c r="O87" s="21">
        <f t="shared" si="5"/>
        <v>5523</v>
      </c>
    </row>
    <row r="88" spans="1:15" ht="18" x14ac:dyDescent="0.35">
      <c r="A88" s="21" t="s">
        <v>86</v>
      </c>
      <c r="B88" s="21" t="s">
        <v>23</v>
      </c>
      <c r="C88" s="37">
        <v>45420</v>
      </c>
      <c r="D88" s="21" t="s">
        <v>15</v>
      </c>
      <c r="E88" s="21" t="s">
        <v>19</v>
      </c>
      <c r="F88" s="21">
        <v>1828</v>
      </c>
      <c r="G88" s="21">
        <v>450</v>
      </c>
      <c r="H88" s="21">
        <v>214</v>
      </c>
      <c r="I88" s="21">
        <v>52115</v>
      </c>
      <c r="J88" s="21">
        <v>19166</v>
      </c>
      <c r="K88" s="21">
        <v>190</v>
      </c>
      <c r="L88" s="21" t="s">
        <v>35</v>
      </c>
      <c r="M88" s="38" t="s">
        <v>17</v>
      </c>
      <c r="N88" s="48">
        <f t="shared" si="4"/>
        <v>4.781732706514439E-2</v>
      </c>
      <c r="O88" s="21">
        <f t="shared" si="5"/>
        <v>2492</v>
      </c>
    </row>
    <row r="89" spans="1:15" ht="18" x14ac:dyDescent="0.35">
      <c r="A89" s="21" t="s">
        <v>87</v>
      </c>
      <c r="B89" s="21" t="s">
        <v>14</v>
      </c>
      <c r="C89" s="37">
        <v>45707</v>
      </c>
      <c r="D89" s="21" t="s">
        <v>24</v>
      </c>
      <c r="E89" s="21" t="s">
        <v>354</v>
      </c>
      <c r="F89" s="21">
        <v>2422</v>
      </c>
      <c r="G89" s="21">
        <v>455</v>
      </c>
      <c r="H89" s="21">
        <v>376</v>
      </c>
      <c r="I89" s="21">
        <v>23428</v>
      </c>
      <c r="J89" s="21">
        <v>46775</v>
      </c>
      <c r="K89" s="21">
        <v>259</v>
      </c>
      <c r="L89" s="21" t="s">
        <v>35</v>
      </c>
      <c r="M89" s="38" t="s">
        <v>47</v>
      </c>
      <c r="N89" s="48">
        <f t="shared" si="4"/>
        <v>0.13885094758408742</v>
      </c>
      <c r="O89" s="21">
        <f t="shared" si="5"/>
        <v>3253</v>
      </c>
    </row>
    <row r="90" spans="1:15" ht="18" x14ac:dyDescent="0.35">
      <c r="A90" s="21" t="s">
        <v>88</v>
      </c>
      <c r="B90" s="21" t="s">
        <v>14</v>
      </c>
      <c r="C90" s="37">
        <v>45299</v>
      </c>
      <c r="D90" s="21" t="s">
        <v>15</v>
      </c>
      <c r="E90" s="21" t="s">
        <v>34</v>
      </c>
      <c r="F90" s="21">
        <v>2683</v>
      </c>
      <c r="G90" s="21">
        <v>405</v>
      </c>
      <c r="H90" s="21">
        <v>223</v>
      </c>
      <c r="I90" s="21">
        <v>31233</v>
      </c>
      <c r="J90" s="21">
        <v>58106</v>
      </c>
      <c r="K90" s="21">
        <v>291</v>
      </c>
      <c r="L90" s="21" t="s">
        <v>20</v>
      </c>
      <c r="M90" s="38" t="s">
        <v>21</v>
      </c>
      <c r="N90" s="48">
        <f t="shared" si="4"/>
        <v>0.10600966926007749</v>
      </c>
      <c r="O90" s="21">
        <f t="shared" si="5"/>
        <v>3311</v>
      </c>
    </row>
    <row r="91" spans="1:15" ht="18" x14ac:dyDescent="0.35">
      <c r="A91" s="21" t="s">
        <v>89</v>
      </c>
      <c r="B91" s="21" t="s">
        <v>28</v>
      </c>
      <c r="C91" s="37">
        <v>45490</v>
      </c>
      <c r="D91" s="21" t="s">
        <v>15</v>
      </c>
      <c r="E91" s="21" t="s">
        <v>34</v>
      </c>
      <c r="F91" s="21">
        <v>3135</v>
      </c>
      <c r="G91" s="21">
        <v>110</v>
      </c>
      <c r="H91" s="21">
        <v>215</v>
      </c>
      <c r="I91" s="21">
        <v>39192</v>
      </c>
      <c r="J91" s="21">
        <v>24744</v>
      </c>
      <c r="K91" s="21">
        <v>177</v>
      </c>
      <c r="L91" s="21" t="s">
        <v>20</v>
      </c>
      <c r="M91" s="38" t="s">
        <v>21</v>
      </c>
      <c r="N91" s="48">
        <f t="shared" si="4"/>
        <v>8.8283323127168814E-2</v>
      </c>
      <c r="O91" s="21">
        <f t="shared" si="5"/>
        <v>3460</v>
      </c>
    </row>
    <row r="92" spans="1:15" ht="18" x14ac:dyDescent="0.35">
      <c r="A92" s="21" t="s">
        <v>89</v>
      </c>
      <c r="B92" s="21" t="s">
        <v>28</v>
      </c>
      <c r="C92" s="37">
        <v>45490</v>
      </c>
      <c r="D92" s="21" t="s">
        <v>15</v>
      </c>
      <c r="E92" s="21" t="s">
        <v>34</v>
      </c>
      <c r="F92" s="21">
        <v>3135</v>
      </c>
      <c r="G92" s="21">
        <v>110</v>
      </c>
      <c r="H92" s="21">
        <v>215</v>
      </c>
      <c r="I92" s="21">
        <v>39192</v>
      </c>
      <c r="J92" s="21">
        <v>24744</v>
      </c>
      <c r="K92" s="21">
        <v>177</v>
      </c>
      <c r="L92" s="21" t="s">
        <v>362</v>
      </c>
      <c r="M92" s="38" t="s">
        <v>21</v>
      </c>
      <c r="N92" s="48">
        <f t="shared" si="4"/>
        <v>8.8283323127168814E-2</v>
      </c>
      <c r="O92" s="21">
        <f t="shared" si="5"/>
        <v>3460</v>
      </c>
    </row>
    <row r="93" spans="1:15" ht="18" x14ac:dyDescent="0.35">
      <c r="A93" s="21" t="s">
        <v>90</v>
      </c>
      <c r="B93" s="21" t="s">
        <v>28</v>
      </c>
      <c r="C93" s="37">
        <v>45514</v>
      </c>
      <c r="D93" s="21" t="s">
        <v>15</v>
      </c>
      <c r="E93" s="21" t="s">
        <v>354</v>
      </c>
      <c r="F93" s="21">
        <v>1105</v>
      </c>
      <c r="G93" s="21">
        <v>181</v>
      </c>
      <c r="H93" s="21">
        <v>55</v>
      </c>
      <c r="I93" s="21">
        <v>53581</v>
      </c>
      <c r="J93" s="21">
        <v>74048</v>
      </c>
      <c r="K93" s="21">
        <v>220</v>
      </c>
      <c r="L93" s="21" t="s">
        <v>20</v>
      </c>
      <c r="M93" s="38" t="s">
        <v>21</v>
      </c>
      <c r="N93" s="48">
        <f t="shared" si="4"/>
        <v>2.50275284149232E-2</v>
      </c>
      <c r="O93" s="21">
        <f t="shared" si="5"/>
        <v>1341</v>
      </c>
    </row>
    <row r="94" spans="1:15" ht="18" x14ac:dyDescent="0.35">
      <c r="A94" s="21" t="s">
        <v>90</v>
      </c>
      <c r="B94" s="21" t="s">
        <v>28</v>
      </c>
      <c r="C94" s="37">
        <v>45514</v>
      </c>
      <c r="D94" s="21" t="s">
        <v>15</v>
      </c>
      <c r="E94" s="21" t="s">
        <v>354</v>
      </c>
      <c r="F94" s="21">
        <v>1105</v>
      </c>
      <c r="G94" s="21">
        <v>181</v>
      </c>
      <c r="H94" s="21">
        <v>55</v>
      </c>
      <c r="I94" s="21">
        <v>53581</v>
      </c>
      <c r="J94" s="21">
        <v>74048</v>
      </c>
      <c r="K94" s="21">
        <v>220</v>
      </c>
      <c r="L94" s="21" t="s">
        <v>362</v>
      </c>
      <c r="M94" s="38" t="s">
        <v>21</v>
      </c>
      <c r="N94" s="48">
        <f t="shared" si="4"/>
        <v>2.50275284149232E-2</v>
      </c>
      <c r="O94" s="21">
        <f t="shared" si="5"/>
        <v>1341</v>
      </c>
    </row>
    <row r="95" spans="1:15" ht="18" x14ac:dyDescent="0.35">
      <c r="A95" s="21" t="s">
        <v>91</v>
      </c>
      <c r="B95" s="21" t="s">
        <v>28</v>
      </c>
      <c r="C95" s="37">
        <v>45398</v>
      </c>
      <c r="D95" s="21" t="s">
        <v>15</v>
      </c>
      <c r="E95" s="21" t="s">
        <v>16</v>
      </c>
      <c r="F95" s="21">
        <v>4674</v>
      </c>
      <c r="G95" s="21">
        <v>326</v>
      </c>
      <c r="H95" s="21">
        <v>62</v>
      </c>
      <c r="I95" s="21">
        <v>45503</v>
      </c>
      <c r="J95" s="21">
        <v>46814</v>
      </c>
      <c r="K95" s="21">
        <v>116</v>
      </c>
      <c r="L95" s="21" t="s">
        <v>20</v>
      </c>
      <c r="M95" s="38" t="s">
        <v>21</v>
      </c>
      <c r="N95" s="48">
        <f t="shared" si="4"/>
        <v>0.11124541239039185</v>
      </c>
      <c r="O95" s="21">
        <f t="shared" si="5"/>
        <v>5062</v>
      </c>
    </row>
    <row r="96" spans="1:15" ht="18" x14ac:dyDescent="0.35">
      <c r="A96" s="21" t="s">
        <v>91</v>
      </c>
      <c r="B96" s="21" t="s">
        <v>28</v>
      </c>
      <c r="C96" s="37">
        <v>45398</v>
      </c>
      <c r="D96" s="21" t="s">
        <v>15</v>
      </c>
      <c r="E96" s="21" t="s">
        <v>16</v>
      </c>
      <c r="F96" s="21">
        <v>4674</v>
      </c>
      <c r="G96" s="21">
        <v>326</v>
      </c>
      <c r="H96" s="21">
        <v>62</v>
      </c>
      <c r="I96" s="21">
        <v>45503</v>
      </c>
      <c r="J96" s="21">
        <v>46814</v>
      </c>
      <c r="K96" s="21">
        <v>116</v>
      </c>
      <c r="L96" s="21" t="s">
        <v>362</v>
      </c>
      <c r="M96" s="38" t="s">
        <v>21</v>
      </c>
      <c r="N96" s="48">
        <f t="shared" si="4"/>
        <v>0.11124541239039185</v>
      </c>
      <c r="O96" s="21">
        <f t="shared" si="5"/>
        <v>5062</v>
      </c>
    </row>
    <row r="97" spans="1:15" ht="18" x14ac:dyDescent="0.35">
      <c r="A97" s="21" t="s">
        <v>92</v>
      </c>
      <c r="B97" s="21" t="s">
        <v>28</v>
      </c>
      <c r="C97" s="37">
        <v>45292</v>
      </c>
      <c r="D97" s="21" t="s">
        <v>49</v>
      </c>
      <c r="E97" s="21" t="s">
        <v>19</v>
      </c>
      <c r="F97" s="21">
        <v>3437</v>
      </c>
      <c r="G97" s="21">
        <v>129</v>
      </c>
      <c r="H97" s="21">
        <v>359</v>
      </c>
      <c r="I97" s="21">
        <v>44558</v>
      </c>
      <c r="J97" s="21">
        <v>30854</v>
      </c>
      <c r="K97" s="21">
        <v>171</v>
      </c>
      <c r="L97" s="21" t="s">
        <v>20</v>
      </c>
      <c r="M97" s="38" t="s">
        <v>50</v>
      </c>
      <c r="N97" s="48">
        <f t="shared" si="4"/>
        <v>8.8087436599488311E-2</v>
      </c>
      <c r="O97" s="21">
        <f t="shared" si="5"/>
        <v>3925</v>
      </c>
    </row>
    <row r="98" spans="1:15" ht="18" x14ac:dyDescent="0.35">
      <c r="A98" s="21" t="s">
        <v>92</v>
      </c>
      <c r="B98" s="21" t="s">
        <v>28</v>
      </c>
      <c r="C98" s="37">
        <v>45292</v>
      </c>
      <c r="D98" s="21" t="s">
        <v>49</v>
      </c>
      <c r="E98" s="21" t="s">
        <v>19</v>
      </c>
      <c r="F98" s="21">
        <v>3437</v>
      </c>
      <c r="G98" s="21">
        <v>129</v>
      </c>
      <c r="H98" s="21">
        <v>359</v>
      </c>
      <c r="I98" s="21">
        <v>44558</v>
      </c>
      <c r="J98" s="21">
        <v>30854</v>
      </c>
      <c r="K98" s="21">
        <v>171</v>
      </c>
      <c r="L98" s="21" t="s">
        <v>38</v>
      </c>
      <c r="M98" s="38" t="s">
        <v>50</v>
      </c>
      <c r="N98" s="48">
        <f t="shared" si="4"/>
        <v>8.8087436599488311E-2</v>
      </c>
      <c r="O98" s="21">
        <f t="shared" si="5"/>
        <v>3925</v>
      </c>
    </row>
    <row r="99" spans="1:15" ht="18" x14ac:dyDescent="0.35">
      <c r="A99" s="21" t="s">
        <v>93</v>
      </c>
      <c r="B99" s="21" t="s">
        <v>23</v>
      </c>
      <c r="C99" s="37">
        <v>45599</v>
      </c>
      <c r="D99" s="21" t="s">
        <v>24</v>
      </c>
      <c r="E99" s="21" t="s">
        <v>352</v>
      </c>
      <c r="F99" s="21">
        <v>1959</v>
      </c>
      <c r="G99" s="21">
        <v>316</v>
      </c>
      <c r="H99" s="21">
        <v>82</v>
      </c>
      <c r="I99" s="21">
        <v>54036</v>
      </c>
      <c r="J99" s="21">
        <v>69015</v>
      </c>
      <c r="K99" s="21">
        <v>182</v>
      </c>
      <c r="L99" s="21" t="s">
        <v>361</v>
      </c>
      <c r="M99" s="38" t="s">
        <v>17</v>
      </c>
      <c r="N99" s="48">
        <f t="shared" si="4"/>
        <v>4.3619068768968837E-2</v>
      </c>
      <c r="O99" s="21">
        <f t="shared" si="5"/>
        <v>2357</v>
      </c>
    </row>
    <row r="100" spans="1:15" ht="18" x14ac:dyDescent="0.35">
      <c r="A100" s="21" t="s">
        <v>93</v>
      </c>
      <c r="B100" s="21" t="s">
        <v>23</v>
      </c>
      <c r="C100" s="37">
        <v>45599</v>
      </c>
      <c r="D100" s="21" t="s">
        <v>24</v>
      </c>
      <c r="E100" s="21" t="s">
        <v>352</v>
      </c>
      <c r="F100" s="21">
        <v>1959</v>
      </c>
      <c r="G100" s="21">
        <v>316</v>
      </c>
      <c r="H100" s="21">
        <v>82</v>
      </c>
      <c r="I100" s="21">
        <v>54036</v>
      </c>
      <c r="J100" s="21">
        <v>69015</v>
      </c>
      <c r="K100" s="21">
        <v>182</v>
      </c>
      <c r="L100" s="21" t="s">
        <v>35</v>
      </c>
      <c r="M100" s="38" t="s">
        <v>17</v>
      </c>
      <c r="N100" s="48">
        <f t="shared" si="4"/>
        <v>4.3619068768968837E-2</v>
      </c>
      <c r="O100" s="21">
        <f t="shared" si="5"/>
        <v>2357</v>
      </c>
    </row>
    <row r="101" spans="1:15" ht="18" x14ac:dyDescent="0.35">
      <c r="A101" s="21" t="s">
        <v>94</v>
      </c>
      <c r="B101" s="21" t="s">
        <v>23</v>
      </c>
      <c r="C101" s="37">
        <v>45480</v>
      </c>
      <c r="D101" s="21" t="s">
        <v>15</v>
      </c>
      <c r="E101" s="21" t="s">
        <v>25</v>
      </c>
      <c r="F101" s="21">
        <v>1035</v>
      </c>
      <c r="G101" s="21">
        <v>137</v>
      </c>
      <c r="H101" s="21">
        <v>184</v>
      </c>
      <c r="I101" s="21">
        <v>37302</v>
      </c>
      <c r="J101" s="21">
        <v>68953</v>
      </c>
      <c r="K101" s="21">
        <v>237</v>
      </c>
      <c r="L101" s="21" t="s">
        <v>38</v>
      </c>
      <c r="M101" s="38" t="s">
        <v>21</v>
      </c>
      <c r="N101" s="48">
        <f t="shared" si="4"/>
        <v>3.6351938233874857E-2</v>
      </c>
      <c r="O101" s="21">
        <f t="shared" si="5"/>
        <v>1356</v>
      </c>
    </row>
    <row r="102" spans="1:15" ht="18" x14ac:dyDescent="0.35">
      <c r="A102" s="21" t="s">
        <v>95</v>
      </c>
      <c r="B102" s="21" t="s">
        <v>23</v>
      </c>
      <c r="C102" s="37">
        <v>45679</v>
      </c>
      <c r="D102" s="21" t="s">
        <v>24</v>
      </c>
      <c r="E102" s="21" t="s">
        <v>25</v>
      </c>
      <c r="F102" s="21">
        <v>4478</v>
      </c>
      <c r="G102" s="21">
        <v>101</v>
      </c>
      <c r="H102" s="21">
        <v>121</v>
      </c>
      <c r="I102" s="21">
        <v>51035</v>
      </c>
      <c r="J102" s="21">
        <v>58207</v>
      </c>
      <c r="K102" s="21">
        <v>205</v>
      </c>
      <c r="L102" s="21" t="s">
        <v>361</v>
      </c>
      <c r="M102" s="38" t="s">
        <v>17</v>
      </c>
      <c r="N102" s="48">
        <f t="shared" si="4"/>
        <v>9.2093661212893113E-2</v>
      </c>
      <c r="O102" s="21">
        <f t="shared" si="5"/>
        <v>4700</v>
      </c>
    </row>
    <row r="103" spans="1:15" ht="18" x14ac:dyDescent="0.35">
      <c r="A103" s="21" t="s">
        <v>95</v>
      </c>
      <c r="B103" s="21" t="s">
        <v>23</v>
      </c>
      <c r="C103" s="37">
        <v>45679</v>
      </c>
      <c r="D103" s="21" t="s">
        <v>24</v>
      </c>
      <c r="E103" s="21" t="s">
        <v>25</v>
      </c>
      <c r="F103" s="21">
        <v>4478</v>
      </c>
      <c r="G103" s="21">
        <v>101</v>
      </c>
      <c r="H103" s="21">
        <v>121</v>
      </c>
      <c r="I103" s="21">
        <v>51035</v>
      </c>
      <c r="J103" s="21">
        <v>58207</v>
      </c>
      <c r="K103" s="21">
        <v>205</v>
      </c>
      <c r="L103" s="21" t="s">
        <v>35</v>
      </c>
      <c r="M103" s="38" t="s">
        <v>17</v>
      </c>
      <c r="N103" s="48">
        <f t="shared" si="4"/>
        <v>9.2093661212893113E-2</v>
      </c>
      <c r="O103" s="21">
        <f t="shared" si="5"/>
        <v>4700</v>
      </c>
    </row>
    <row r="104" spans="1:15" ht="18" x14ac:dyDescent="0.35">
      <c r="A104" s="21" t="s">
        <v>96</v>
      </c>
      <c r="B104" s="21" t="s">
        <v>28</v>
      </c>
      <c r="C104" s="37">
        <v>45438</v>
      </c>
      <c r="D104" s="21" t="s">
        <v>15</v>
      </c>
      <c r="E104" s="21" t="s">
        <v>354</v>
      </c>
      <c r="F104" s="21">
        <v>1488</v>
      </c>
      <c r="G104" s="21">
        <v>327</v>
      </c>
      <c r="H104" s="21">
        <v>110</v>
      </c>
      <c r="I104" s="21">
        <v>53805</v>
      </c>
      <c r="J104" s="21">
        <v>30239</v>
      </c>
      <c r="K104" s="21">
        <v>109</v>
      </c>
      <c r="L104" s="21" t="s">
        <v>20</v>
      </c>
      <c r="M104" s="38" t="s">
        <v>21</v>
      </c>
      <c r="N104" s="48">
        <f t="shared" si="4"/>
        <v>3.5777344113000653E-2</v>
      </c>
      <c r="O104" s="21">
        <f t="shared" si="5"/>
        <v>1925</v>
      </c>
    </row>
    <row r="105" spans="1:15" ht="18" x14ac:dyDescent="0.35">
      <c r="A105" s="21" t="s">
        <v>96</v>
      </c>
      <c r="B105" s="21" t="s">
        <v>28</v>
      </c>
      <c r="C105" s="37">
        <v>45438</v>
      </c>
      <c r="D105" s="21" t="s">
        <v>15</v>
      </c>
      <c r="E105" s="21" t="s">
        <v>354</v>
      </c>
      <c r="F105" s="21">
        <v>1488</v>
      </c>
      <c r="G105" s="21">
        <v>327</v>
      </c>
      <c r="H105" s="21">
        <v>110</v>
      </c>
      <c r="I105" s="21">
        <v>53805</v>
      </c>
      <c r="J105" s="21">
        <v>30239</v>
      </c>
      <c r="K105" s="21">
        <v>109</v>
      </c>
      <c r="L105" s="21" t="s">
        <v>362</v>
      </c>
      <c r="M105" s="38" t="s">
        <v>21</v>
      </c>
      <c r="N105" s="48">
        <f t="shared" si="4"/>
        <v>3.5777344113000653E-2</v>
      </c>
      <c r="O105" s="21">
        <f t="shared" si="5"/>
        <v>1925</v>
      </c>
    </row>
    <row r="106" spans="1:15" ht="18" x14ac:dyDescent="0.35">
      <c r="A106" s="21" t="s">
        <v>97</v>
      </c>
      <c r="B106" s="21" t="s">
        <v>14</v>
      </c>
      <c r="C106" s="37">
        <v>45763</v>
      </c>
      <c r="D106" s="21" t="s">
        <v>15</v>
      </c>
      <c r="E106" s="21" t="s">
        <v>352</v>
      </c>
      <c r="F106" s="21">
        <v>4836</v>
      </c>
      <c r="G106" s="21">
        <v>331</v>
      </c>
      <c r="H106" s="21">
        <v>140</v>
      </c>
      <c r="I106" s="21">
        <v>58792</v>
      </c>
      <c r="J106" s="21">
        <v>47711</v>
      </c>
      <c r="K106" s="21">
        <v>227</v>
      </c>
      <c r="L106" s="21" t="s">
        <v>38</v>
      </c>
      <c r="M106" s="38" t="s">
        <v>17</v>
      </c>
      <c r="N106" s="48">
        <f t="shared" si="4"/>
        <v>9.0267383317458164E-2</v>
      </c>
      <c r="O106" s="21">
        <f t="shared" si="5"/>
        <v>5307</v>
      </c>
    </row>
    <row r="107" spans="1:15" ht="18" x14ac:dyDescent="0.35">
      <c r="A107" s="21" t="s">
        <v>97</v>
      </c>
      <c r="B107" s="21" t="s">
        <v>14</v>
      </c>
      <c r="C107" s="37">
        <v>45763</v>
      </c>
      <c r="D107" s="21" t="s">
        <v>15</v>
      </c>
      <c r="E107" s="21" t="s">
        <v>352</v>
      </c>
      <c r="F107" s="21">
        <v>4836</v>
      </c>
      <c r="G107" s="21">
        <v>331</v>
      </c>
      <c r="H107" s="21">
        <v>140</v>
      </c>
      <c r="I107" s="21">
        <v>58792</v>
      </c>
      <c r="J107" s="21">
        <v>47711</v>
      </c>
      <c r="K107" s="21">
        <v>227</v>
      </c>
      <c r="L107" s="21" t="s">
        <v>35</v>
      </c>
      <c r="M107" s="38" t="s">
        <v>17</v>
      </c>
      <c r="N107" s="48">
        <f t="shared" si="4"/>
        <v>9.0267383317458164E-2</v>
      </c>
      <c r="O107" s="21">
        <f t="shared" si="5"/>
        <v>5307</v>
      </c>
    </row>
    <row r="108" spans="1:15" ht="18" x14ac:dyDescent="0.35">
      <c r="A108" s="21" t="s">
        <v>98</v>
      </c>
      <c r="B108" s="21" t="s">
        <v>28</v>
      </c>
      <c r="C108" s="37">
        <v>45384</v>
      </c>
      <c r="D108" s="21" t="s">
        <v>49</v>
      </c>
      <c r="E108" s="21" t="s">
        <v>43</v>
      </c>
      <c r="F108" s="21">
        <v>4563</v>
      </c>
      <c r="G108" s="21">
        <v>488</v>
      </c>
      <c r="H108" s="21">
        <v>356</v>
      </c>
      <c r="I108" s="21">
        <v>30619</v>
      </c>
      <c r="J108" s="21">
        <v>23328</v>
      </c>
      <c r="K108" s="21">
        <v>267</v>
      </c>
      <c r="L108" s="21" t="s">
        <v>20</v>
      </c>
      <c r="M108" s="38" t="s">
        <v>50</v>
      </c>
      <c r="N108" s="48">
        <f t="shared" si="4"/>
        <v>0.17658969920637513</v>
      </c>
      <c r="O108" s="21">
        <f t="shared" si="5"/>
        <v>5407</v>
      </c>
    </row>
    <row r="109" spans="1:15" ht="18" x14ac:dyDescent="0.35">
      <c r="A109" s="21" t="s">
        <v>98</v>
      </c>
      <c r="B109" s="21" t="s">
        <v>28</v>
      </c>
      <c r="C109" s="37">
        <v>45384</v>
      </c>
      <c r="D109" s="21" t="s">
        <v>49</v>
      </c>
      <c r="E109" s="21" t="s">
        <v>43</v>
      </c>
      <c r="F109" s="21">
        <v>4563</v>
      </c>
      <c r="G109" s="21">
        <v>488</v>
      </c>
      <c r="H109" s="21">
        <v>356</v>
      </c>
      <c r="I109" s="21">
        <v>30619</v>
      </c>
      <c r="J109" s="21">
        <v>23328</v>
      </c>
      <c r="K109" s="21">
        <v>267</v>
      </c>
      <c r="L109" s="21" t="s">
        <v>38</v>
      </c>
      <c r="M109" s="38" t="s">
        <v>50</v>
      </c>
      <c r="N109" s="48">
        <f t="shared" si="4"/>
        <v>0.17658969920637513</v>
      </c>
      <c r="O109" s="21">
        <f t="shared" si="5"/>
        <v>5407</v>
      </c>
    </row>
    <row r="110" spans="1:15" ht="18" x14ac:dyDescent="0.35">
      <c r="A110" s="21" t="s">
        <v>99</v>
      </c>
      <c r="B110" s="21" t="s">
        <v>23</v>
      </c>
      <c r="C110" s="37">
        <v>45379</v>
      </c>
      <c r="D110" s="21" t="s">
        <v>15</v>
      </c>
      <c r="E110" s="21" t="s">
        <v>357</v>
      </c>
      <c r="F110" s="21">
        <v>3276</v>
      </c>
      <c r="G110" s="21">
        <v>421</v>
      </c>
      <c r="H110" s="21">
        <v>114</v>
      </c>
      <c r="I110" s="21">
        <v>20580</v>
      </c>
      <c r="J110" s="21">
        <v>30324</v>
      </c>
      <c r="K110" s="21">
        <v>221</v>
      </c>
      <c r="L110" s="21" t="s">
        <v>38</v>
      </c>
      <c r="M110" s="38" t="s">
        <v>21</v>
      </c>
      <c r="N110" s="48">
        <f t="shared" si="4"/>
        <v>0.18517978620019437</v>
      </c>
      <c r="O110" s="21">
        <f t="shared" si="5"/>
        <v>3811</v>
      </c>
    </row>
    <row r="111" spans="1:15" ht="18" x14ac:dyDescent="0.35">
      <c r="A111" s="21" t="s">
        <v>100</v>
      </c>
      <c r="B111" s="21" t="s">
        <v>23</v>
      </c>
      <c r="C111" s="37">
        <v>45643</v>
      </c>
      <c r="D111" s="21" t="s">
        <v>24</v>
      </c>
      <c r="E111" s="21" t="s">
        <v>357</v>
      </c>
      <c r="F111" s="21">
        <v>1316</v>
      </c>
      <c r="G111" s="21">
        <v>472</v>
      </c>
      <c r="H111" s="21">
        <v>286</v>
      </c>
      <c r="I111" s="21">
        <v>44692</v>
      </c>
      <c r="J111" s="21">
        <v>53343</v>
      </c>
      <c r="K111" s="21">
        <v>227</v>
      </c>
      <c r="L111" s="21" t="s">
        <v>20</v>
      </c>
      <c r="M111" s="38" t="s">
        <v>17</v>
      </c>
      <c r="N111" s="48">
        <f t="shared" si="4"/>
        <v>4.6406515707509172E-2</v>
      </c>
      <c r="O111" s="21">
        <f t="shared" si="5"/>
        <v>2074</v>
      </c>
    </row>
    <row r="112" spans="1:15" ht="18" x14ac:dyDescent="0.35">
      <c r="A112" s="21" t="s">
        <v>100</v>
      </c>
      <c r="B112" s="21" t="s">
        <v>23</v>
      </c>
      <c r="C112" s="37">
        <v>45643</v>
      </c>
      <c r="D112" s="21" t="s">
        <v>24</v>
      </c>
      <c r="E112" s="21" t="s">
        <v>357</v>
      </c>
      <c r="F112" s="21">
        <v>1316</v>
      </c>
      <c r="G112" s="21">
        <v>472</v>
      </c>
      <c r="H112" s="21">
        <v>286</v>
      </c>
      <c r="I112" s="21">
        <v>44692</v>
      </c>
      <c r="J112" s="21">
        <v>53343</v>
      </c>
      <c r="K112" s="21">
        <v>227</v>
      </c>
      <c r="L112" s="21" t="s">
        <v>361</v>
      </c>
      <c r="M112" s="38" t="s">
        <v>17</v>
      </c>
      <c r="N112" s="48">
        <f t="shared" si="4"/>
        <v>4.6406515707509172E-2</v>
      </c>
      <c r="O112" s="21">
        <f t="shared" si="5"/>
        <v>2074</v>
      </c>
    </row>
    <row r="113" spans="1:15" ht="18" x14ac:dyDescent="0.35">
      <c r="A113" s="21" t="s">
        <v>101</v>
      </c>
      <c r="B113" s="21" t="s">
        <v>23</v>
      </c>
      <c r="C113" s="37">
        <v>45662</v>
      </c>
      <c r="D113" s="21" t="s">
        <v>15</v>
      </c>
      <c r="E113" s="21" t="s">
        <v>352</v>
      </c>
      <c r="F113" s="21">
        <v>4811</v>
      </c>
      <c r="G113" s="21">
        <v>473</v>
      </c>
      <c r="H113" s="21">
        <v>254</v>
      </c>
      <c r="I113" s="21">
        <v>51964</v>
      </c>
      <c r="J113" s="21">
        <v>68795</v>
      </c>
      <c r="K113" s="21">
        <v>107</v>
      </c>
      <c r="L113" s="21" t="s">
        <v>35</v>
      </c>
      <c r="M113" s="38" t="s">
        <v>17</v>
      </c>
      <c r="N113" s="48">
        <f t="shared" si="4"/>
        <v>0.10657378184897237</v>
      </c>
      <c r="O113" s="21">
        <f t="shared" si="5"/>
        <v>5538</v>
      </c>
    </row>
    <row r="114" spans="1:15" ht="18" x14ac:dyDescent="0.35">
      <c r="A114" s="21" t="s">
        <v>102</v>
      </c>
      <c r="B114" s="21" t="s">
        <v>23</v>
      </c>
      <c r="C114" s="37">
        <v>45302</v>
      </c>
      <c r="D114" s="21" t="s">
        <v>15</v>
      </c>
      <c r="E114" s="21" t="s">
        <v>353</v>
      </c>
      <c r="F114" s="21">
        <v>4218</v>
      </c>
      <c r="G114" s="21">
        <v>247</v>
      </c>
      <c r="H114" s="21">
        <v>183</v>
      </c>
      <c r="I114" s="21">
        <v>28914</v>
      </c>
      <c r="J114" s="21">
        <v>18310</v>
      </c>
      <c r="K114" s="21">
        <v>135</v>
      </c>
      <c r="L114" s="21" t="s">
        <v>38</v>
      </c>
      <c r="M114" s="38" t="s">
        <v>21</v>
      </c>
      <c r="N114" s="48">
        <f t="shared" si="4"/>
        <v>0.1607525766064882</v>
      </c>
      <c r="O114" s="21">
        <f t="shared" si="5"/>
        <v>4648</v>
      </c>
    </row>
    <row r="115" spans="1:15" ht="18" x14ac:dyDescent="0.35">
      <c r="A115" s="21" t="s">
        <v>103</v>
      </c>
      <c r="B115" s="21" t="s">
        <v>14</v>
      </c>
      <c r="C115" s="37">
        <v>45576</v>
      </c>
      <c r="D115" s="21" t="s">
        <v>15</v>
      </c>
      <c r="E115" s="21" t="s">
        <v>354</v>
      </c>
      <c r="F115" s="21">
        <v>1360</v>
      </c>
      <c r="G115" s="21">
        <v>249</v>
      </c>
      <c r="H115" s="21">
        <v>52</v>
      </c>
      <c r="I115" s="21">
        <v>20368</v>
      </c>
      <c r="J115" s="21">
        <v>42152</v>
      </c>
      <c r="K115" s="21">
        <v>193</v>
      </c>
      <c r="L115" s="21" t="s">
        <v>20</v>
      </c>
      <c r="M115" s="38" t="s">
        <v>21</v>
      </c>
      <c r="N115" s="48">
        <f t="shared" si="4"/>
        <v>8.1549489395129612E-2</v>
      </c>
      <c r="O115" s="21">
        <f t="shared" si="5"/>
        <v>1661</v>
      </c>
    </row>
    <row r="116" spans="1:15" ht="18" x14ac:dyDescent="0.35">
      <c r="A116" s="21" t="s">
        <v>104</v>
      </c>
      <c r="B116" s="21" t="s">
        <v>28</v>
      </c>
      <c r="C116" s="37">
        <v>45783</v>
      </c>
      <c r="D116" s="21" t="s">
        <v>49</v>
      </c>
      <c r="E116" s="21" t="s">
        <v>16</v>
      </c>
      <c r="F116" s="21">
        <v>1085</v>
      </c>
      <c r="G116" s="21">
        <v>496</v>
      </c>
      <c r="H116" s="21">
        <v>320</v>
      </c>
      <c r="I116" s="21">
        <v>36528</v>
      </c>
      <c r="J116" s="21">
        <v>38599</v>
      </c>
      <c r="K116" s="21">
        <v>270</v>
      </c>
      <c r="L116" s="21" t="s">
        <v>20</v>
      </c>
      <c r="M116" s="38" t="s">
        <v>50</v>
      </c>
      <c r="N116" s="48">
        <f t="shared" si="4"/>
        <v>5.2042268944371438E-2</v>
      </c>
      <c r="O116" s="21">
        <f t="shared" si="5"/>
        <v>1901</v>
      </c>
    </row>
    <row r="117" spans="1:15" ht="18" x14ac:dyDescent="0.35">
      <c r="A117" s="21" t="s">
        <v>104</v>
      </c>
      <c r="B117" s="21" t="s">
        <v>28</v>
      </c>
      <c r="C117" s="37">
        <v>45783</v>
      </c>
      <c r="D117" s="21" t="s">
        <v>49</v>
      </c>
      <c r="E117" s="21" t="s">
        <v>16</v>
      </c>
      <c r="F117" s="21">
        <v>1085</v>
      </c>
      <c r="G117" s="21">
        <v>496</v>
      </c>
      <c r="H117" s="21">
        <v>320</v>
      </c>
      <c r="I117" s="21">
        <v>36528</v>
      </c>
      <c r="J117" s="21">
        <v>38599</v>
      </c>
      <c r="K117" s="21">
        <v>270</v>
      </c>
      <c r="L117" s="21" t="s">
        <v>38</v>
      </c>
      <c r="M117" s="38" t="s">
        <v>50</v>
      </c>
      <c r="N117" s="48">
        <f t="shared" si="4"/>
        <v>5.2042268944371438E-2</v>
      </c>
      <c r="O117" s="21">
        <f t="shared" si="5"/>
        <v>1901</v>
      </c>
    </row>
    <row r="118" spans="1:15" ht="18" x14ac:dyDescent="0.35">
      <c r="A118" s="21" t="s">
        <v>105</v>
      </c>
      <c r="B118" s="21" t="s">
        <v>23</v>
      </c>
      <c r="C118" s="37">
        <v>45431</v>
      </c>
      <c r="D118" s="21" t="s">
        <v>24</v>
      </c>
      <c r="E118" s="21" t="s">
        <v>31</v>
      </c>
      <c r="F118" s="21">
        <v>1763</v>
      </c>
      <c r="G118" s="21">
        <v>206</v>
      </c>
      <c r="H118" s="21">
        <v>187</v>
      </c>
      <c r="I118" s="21">
        <v>53342</v>
      </c>
      <c r="J118" s="21">
        <v>25095</v>
      </c>
      <c r="K118" s="21">
        <v>88</v>
      </c>
      <c r="L118" s="21" t="s">
        <v>20</v>
      </c>
      <c r="M118" s="38" t="s">
        <v>17</v>
      </c>
      <c r="N118" s="48">
        <f t="shared" si="4"/>
        <v>4.0418432004799221E-2</v>
      </c>
      <c r="O118" s="21">
        <f t="shared" si="5"/>
        <v>2156</v>
      </c>
    </row>
    <row r="119" spans="1:15" ht="18" x14ac:dyDescent="0.35">
      <c r="A119" s="21" t="s">
        <v>105</v>
      </c>
      <c r="B119" s="21" t="s">
        <v>23</v>
      </c>
      <c r="C119" s="37">
        <v>45431</v>
      </c>
      <c r="D119" s="21" t="s">
        <v>24</v>
      </c>
      <c r="E119" s="21" t="s">
        <v>31</v>
      </c>
      <c r="F119" s="21">
        <v>1763</v>
      </c>
      <c r="G119" s="21">
        <v>206</v>
      </c>
      <c r="H119" s="21">
        <v>187</v>
      </c>
      <c r="I119" s="21">
        <v>53342</v>
      </c>
      <c r="J119" s="21">
        <v>25095</v>
      </c>
      <c r="K119" s="21">
        <v>88</v>
      </c>
      <c r="L119" s="21" t="s">
        <v>361</v>
      </c>
      <c r="M119" s="38" t="s">
        <v>17</v>
      </c>
      <c r="N119" s="48">
        <f t="shared" si="4"/>
        <v>4.0418432004799221E-2</v>
      </c>
      <c r="O119" s="21">
        <f t="shared" si="5"/>
        <v>2156</v>
      </c>
    </row>
    <row r="120" spans="1:15" ht="18" x14ac:dyDescent="0.35">
      <c r="A120" s="21" t="s">
        <v>106</v>
      </c>
      <c r="B120" s="21" t="s">
        <v>23</v>
      </c>
      <c r="C120" s="37">
        <v>45313</v>
      </c>
      <c r="D120" s="21" t="s">
        <v>24</v>
      </c>
      <c r="E120" s="21" t="s">
        <v>354</v>
      </c>
      <c r="F120" s="21">
        <v>1554</v>
      </c>
      <c r="G120" s="21">
        <v>455</v>
      </c>
      <c r="H120" s="21">
        <v>158</v>
      </c>
      <c r="I120" s="21">
        <v>41947</v>
      </c>
      <c r="J120" s="21">
        <v>48578</v>
      </c>
      <c r="K120" s="21">
        <v>101</v>
      </c>
      <c r="L120" s="21" t="s">
        <v>38</v>
      </c>
      <c r="M120" s="38" t="s">
        <v>17</v>
      </c>
      <c r="N120" s="48">
        <f t="shared" si="4"/>
        <v>5.1660428636136076E-2</v>
      </c>
      <c r="O120" s="21">
        <f t="shared" si="5"/>
        <v>2167</v>
      </c>
    </row>
    <row r="121" spans="1:15" ht="18" x14ac:dyDescent="0.35">
      <c r="A121" s="21" t="s">
        <v>106</v>
      </c>
      <c r="B121" s="21" t="s">
        <v>23</v>
      </c>
      <c r="C121" s="37">
        <v>45313</v>
      </c>
      <c r="D121" s="21" t="s">
        <v>24</v>
      </c>
      <c r="E121" s="21" t="s">
        <v>354</v>
      </c>
      <c r="F121" s="21">
        <v>1554</v>
      </c>
      <c r="G121" s="21">
        <v>455</v>
      </c>
      <c r="H121" s="21">
        <v>158</v>
      </c>
      <c r="I121" s="21">
        <v>41947</v>
      </c>
      <c r="J121" s="21">
        <v>48578</v>
      </c>
      <c r="K121" s="21">
        <v>101</v>
      </c>
      <c r="L121" s="21" t="s">
        <v>35</v>
      </c>
      <c r="M121" s="38" t="s">
        <v>17</v>
      </c>
      <c r="N121" s="48">
        <f t="shared" si="4"/>
        <v>5.1660428636136076E-2</v>
      </c>
      <c r="O121" s="21">
        <f t="shared" si="5"/>
        <v>2167</v>
      </c>
    </row>
    <row r="122" spans="1:15" ht="18" x14ac:dyDescent="0.35">
      <c r="A122" s="21" t="s">
        <v>107</v>
      </c>
      <c r="B122" s="21" t="s">
        <v>14</v>
      </c>
      <c r="C122" s="37">
        <v>45487</v>
      </c>
      <c r="D122" s="21" t="s">
        <v>15</v>
      </c>
      <c r="E122" s="21" t="s">
        <v>352</v>
      </c>
      <c r="F122" s="21">
        <v>2464</v>
      </c>
      <c r="G122" s="21">
        <v>401</v>
      </c>
      <c r="H122" s="21">
        <v>78</v>
      </c>
      <c r="I122" s="21">
        <v>38665</v>
      </c>
      <c r="J122" s="21">
        <v>73593</v>
      </c>
      <c r="K122" s="21">
        <v>207</v>
      </c>
      <c r="L122" s="21" t="s">
        <v>20</v>
      </c>
      <c r="M122" s="38" t="s">
        <v>21</v>
      </c>
      <c r="N122" s="48">
        <f t="shared" si="4"/>
        <v>7.611534979956032E-2</v>
      </c>
      <c r="O122" s="21">
        <f t="shared" si="5"/>
        <v>2943</v>
      </c>
    </row>
    <row r="123" spans="1:15" ht="18" x14ac:dyDescent="0.35">
      <c r="A123" s="21" t="s">
        <v>108</v>
      </c>
      <c r="B123" s="21" t="s">
        <v>23</v>
      </c>
      <c r="C123" s="37">
        <v>45805</v>
      </c>
      <c r="D123" s="21" t="s">
        <v>15</v>
      </c>
      <c r="E123" s="21" t="s">
        <v>354</v>
      </c>
      <c r="F123" s="21">
        <v>2418</v>
      </c>
      <c r="G123" s="21">
        <v>161</v>
      </c>
      <c r="H123" s="21">
        <v>360</v>
      </c>
      <c r="I123" s="21">
        <v>30589</v>
      </c>
      <c r="J123" s="21">
        <v>41383</v>
      </c>
      <c r="K123" s="21">
        <v>88</v>
      </c>
      <c r="L123" s="21" t="s">
        <v>35</v>
      </c>
      <c r="M123" s="38" t="s">
        <v>17</v>
      </c>
      <c r="N123" s="48">
        <f t="shared" si="4"/>
        <v>9.6080290300434801E-2</v>
      </c>
      <c r="O123" s="21">
        <f t="shared" si="5"/>
        <v>2939</v>
      </c>
    </row>
    <row r="124" spans="1:15" ht="18" x14ac:dyDescent="0.35">
      <c r="A124" s="21" t="s">
        <v>109</v>
      </c>
      <c r="B124" s="21" t="s">
        <v>23</v>
      </c>
      <c r="C124" s="37">
        <v>45678</v>
      </c>
      <c r="D124" s="21" t="s">
        <v>24</v>
      </c>
      <c r="E124" s="21" t="s">
        <v>16</v>
      </c>
      <c r="F124" s="21">
        <v>2494</v>
      </c>
      <c r="G124" s="21">
        <v>494</v>
      </c>
      <c r="H124" s="21">
        <v>55</v>
      </c>
      <c r="I124" s="21">
        <v>22580</v>
      </c>
      <c r="J124" s="21">
        <v>22214</v>
      </c>
      <c r="K124" s="21">
        <v>109</v>
      </c>
      <c r="L124" s="21" t="s">
        <v>361</v>
      </c>
      <c r="M124" s="38" t="s">
        <v>17</v>
      </c>
      <c r="N124" s="48">
        <f t="shared" si="4"/>
        <v>0.13476527900797167</v>
      </c>
      <c r="O124" s="21">
        <f t="shared" si="5"/>
        <v>3043</v>
      </c>
    </row>
    <row r="125" spans="1:15" ht="18" x14ac:dyDescent="0.35">
      <c r="A125" s="21" t="s">
        <v>109</v>
      </c>
      <c r="B125" s="21" t="s">
        <v>23</v>
      </c>
      <c r="C125" s="37">
        <v>45678</v>
      </c>
      <c r="D125" s="21" t="s">
        <v>24</v>
      </c>
      <c r="E125" s="21" t="s">
        <v>16</v>
      </c>
      <c r="F125" s="21">
        <v>2494</v>
      </c>
      <c r="G125" s="21">
        <v>494</v>
      </c>
      <c r="H125" s="21">
        <v>55</v>
      </c>
      <c r="I125" s="21">
        <v>22580</v>
      </c>
      <c r="J125" s="21">
        <v>22214</v>
      </c>
      <c r="K125" s="21">
        <v>109</v>
      </c>
      <c r="L125" s="21" t="s">
        <v>35</v>
      </c>
      <c r="M125" s="38" t="s">
        <v>17</v>
      </c>
      <c r="N125" s="48">
        <f t="shared" si="4"/>
        <v>0.13476527900797167</v>
      </c>
      <c r="O125" s="21">
        <f t="shared" si="5"/>
        <v>3043</v>
      </c>
    </row>
    <row r="126" spans="1:15" ht="18" x14ac:dyDescent="0.35">
      <c r="A126" s="21" t="s">
        <v>110</v>
      </c>
      <c r="B126" s="21" t="s">
        <v>28</v>
      </c>
      <c r="C126" s="37">
        <v>45304</v>
      </c>
      <c r="D126" s="21" t="s">
        <v>49</v>
      </c>
      <c r="E126" s="21" t="s">
        <v>25</v>
      </c>
      <c r="F126" s="21">
        <v>4781</v>
      </c>
      <c r="G126" s="21">
        <v>191</v>
      </c>
      <c r="H126" s="21">
        <v>122</v>
      </c>
      <c r="I126" s="21">
        <v>35535</v>
      </c>
      <c r="J126" s="21">
        <v>50777</v>
      </c>
      <c r="K126" s="21">
        <v>128</v>
      </c>
      <c r="L126" s="21" t="s">
        <v>20</v>
      </c>
      <c r="M126" s="38" t="s">
        <v>50</v>
      </c>
      <c r="N126" s="48">
        <f t="shared" si="4"/>
        <v>0.14335162515829464</v>
      </c>
      <c r="O126" s="21">
        <f t="shared" si="5"/>
        <v>5094</v>
      </c>
    </row>
    <row r="127" spans="1:15" ht="18" x14ac:dyDescent="0.35">
      <c r="A127" s="21" t="s">
        <v>110</v>
      </c>
      <c r="B127" s="21" t="s">
        <v>28</v>
      </c>
      <c r="C127" s="37">
        <v>45304</v>
      </c>
      <c r="D127" s="21" t="s">
        <v>49</v>
      </c>
      <c r="E127" s="21" t="s">
        <v>25</v>
      </c>
      <c r="F127" s="21">
        <v>4781</v>
      </c>
      <c r="G127" s="21">
        <v>191</v>
      </c>
      <c r="H127" s="21">
        <v>122</v>
      </c>
      <c r="I127" s="21">
        <v>35535</v>
      </c>
      <c r="J127" s="21">
        <v>50777</v>
      </c>
      <c r="K127" s="21">
        <v>128</v>
      </c>
      <c r="L127" s="21" t="s">
        <v>38</v>
      </c>
      <c r="M127" s="38" t="s">
        <v>50</v>
      </c>
      <c r="N127" s="48">
        <f t="shared" si="4"/>
        <v>0.14335162515829464</v>
      </c>
      <c r="O127" s="21">
        <f t="shared" si="5"/>
        <v>5094</v>
      </c>
    </row>
    <row r="128" spans="1:15" ht="18" x14ac:dyDescent="0.35">
      <c r="A128" s="21" t="s">
        <v>111</v>
      </c>
      <c r="B128" s="21" t="s">
        <v>14</v>
      </c>
      <c r="C128" s="37">
        <v>45825</v>
      </c>
      <c r="D128" s="21" t="s">
        <v>15</v>
      </c>
      <c r="E128" s="21" t="s">
        <v>357</v>
      </c>
      <c r="F128" s="21">
        <v>2284</v>
      </c>
      <c r="G128" s="21">
        <v>187</v>
      </c>
      <c r="H128" s="21">
        <v>260</v>
      </c>
      <c r="I128" s="21">
        <v>37400</v>
      </c>
      <c r="J128" s="21">
        <v>65014</v>
      </c>
      <c r="K128" s="21">
        <v>157</v>
      </c>
      <c r="L128" s="21" t="s">
        <v>38</v>
      </c>
      <c r="M128" s="38" t="s">
        <v>17</v>
      </c>
      <c r="N128" s="48">
        <f t="shared" si="4"/>
        <v>7.3021390374331557E-2</v>
      </c>
      <c r="O128" s="21">
        <f t="shared" si="5"/>
        <v>2731</v>
      </c>
    </row>
    <row r="129" spans="1:15" ht="18" x14ac:dyDescent="0.35">
      <c r="A129" s="21" t="s">
        <v>111</v>
      </c>
      <c r="B129" s="21" t="s">
        <v>14</v>
      </c>
      <c r="C129" s="37">
        <v>45825</v>
      </c>
      <c r="D129" s="21" t="s">
        <v>15</v>
      </c>
      <c r="E129" s="21" t="s">
        <v>357</v>
      </c>
      <c r="F129" s="21">
        <v>2284</v>
      </c>
      <c r="G129" s="21">
        <v>187</v>
      </c>
      <c r="H129" s="21">
        <v>260</v>
      </c>
      <c r="I129" s="21">
        <v>37400</v>
      </c>
      <c r="J129" s="21">
        <v>65014</v>
      </c>
      <c r="K129" s="21">
        <v>157</v>
      </c>
      <c r="L129" s="21" t="s">
        <v>35</v>
      </c>
      <c r="M129" s="38" t="s">
        <v>17</v>
      </c>
      <c r="N129" s="48">
        <f t="shared" si="4"/>
        <v>7.3021390374331557E-2</v>
      </c>
      <c r="O129" s="21">
        <f t="shared" si="5"/>
        <v>2731</v>
      </c>
    </row>
    <row r="130" spans="1:15" ht="18" x14ac:dyDescent="0.35">
      <c r="A130" s="21" t="s">
        <v>112</v>
      </c>
      <c r="B130" s="21" t="s">
        <v>23</v>
      </c>
      <c r="C130" s="37">
        <v>45723</v>
      </c>
      <c r="D130" s="21" t="s">
        <v>15</v>
      </c>
      <c r="E130" s="21" t="s">
        <v>31</v>
      </c>
      <c r="F130" s="21">
        <v>4234</v>
      </c>
      <c r="G130" s="21">
        <v>486</v>
      </c>
      <c r="H130" s="21">
        <v>276</v>
      </c>
      <c r="I130" s="21">
        <v>56623</v>
      </c>
      <c r="J130" s="21">
        <v>41343</v>
      </c>
      <c r="K130" s="21">
        <v>184</v>
      </c>
      <c r="L130" s="21" t="s">
        <v>38</v>
      </c>
      <c r="M130" s="38" t="s">
        <v>21</v>
      </c>
      <c r="N130" s="48">
        <f t="shared" ref="N130:N193" si="6">(F130+G130+H130)/I130</f>
        <v>8.8232696960599044E-2</v>
      </c>
      <c r="O130" s="21">
        <f t="shared" si="5"/>
        <v>4996</v>
      </c>
    </row>
    <row r="131" spans="1:15" ht="18" x14ac:dyDescent="0.35">
      <c r="A131" s="21" t="s">
        <v>113</v>
      </c>
      <c r="B131" s="21" t="s">
        <v>14</v>
      </c>
      <c r="C131" s="37">
        <v>45530</v>
      </c>
      <c r="D131" s="21" t="s">
        <v>15</v>
      </c>
      <c r="E131" s="21" t="s">
        <v>43</v>
      </c>
      <c r="F131" s="21">
        <v>2102</v>
      </c>
      <c r="G131" s="21">
        <v>181</v>
      </c>
      <c r="H131" s="21">
        <v>306</v>
      </c>
      <c r="I131" s="21">
        <v>43650</v>
      </c>
      <c r="J131" s="21">
        <v>50079</v>
      </c>
      <c r="K131" s="21">
        <v>182</v>
      </c>
      <c r="L131" s="21" t="s">
        <v>20</v>
      </c>
      <c r="M131" s="38" t="s">
        <v>21</v>
      </c>
      <c r="N131" s="48">
        <f t="shared" si="6"/>
        <v>5.9312714776632303E-2</v>
      </c>
      <c r="O131" s="21">
        <f t="shared" ref="O131:O194" si="7">F131+G131+H131</f>
        <v>2589</v>
      </c>
    </row>
    <row r="132" spans="1:15" ht="18" x14ac:dyDescent="0.35">
      <c r="A132" s="21" t="s">
        <v>114</v>
      </c>
      <c r="B132" s="21" t="s">
        <v>23</v>
      </c>
      <c r="C132" s="37">
        <v>45660</v>
      </c>
      <c r="D132" s="21" t="s">
        <v>24</v>
      </c>
      <c r="E132" s="21" t="s">
        <v>31</v>
      </c>
      <c r="F132" s="21">
        <v>4845</v>
      </c>
      <c r="G132" s="21">
        <v>158</v>
      </c>
      <c r="H132" s="21">
        <v>84</v>
      </c>
      <c r="I132" s="21">
        <v>34578</v>
      </c>
      <c r="J132" s="21">
        <v>51480</v>
      </c>
      <c r="K132" s="21">
        <v>180</v>
      </c>
      <c r="L132" s="21" t="s">
        <v>38</v>
      </c>
      <c r="M132" s="38" t="s">
        <v>17</v>
      </c>
      <c r="N132" s="48">
        <f t="shared" si="6"/>
        <v>0.1471166637746544</v>
      </c>
      <c r="O132" s="21">
        <f t="shared" si="7"/>
        <v>5087</v>
      </c>
    </row>
    <row r="133" spans="1:15" ht="18" x14ac:dyDescent="0.35">
      <c r="A133" s="21" t="s">
        <v>114</v>
      </c>
      <c r="B133" s="21" t="s">
        <v>23</v>
      </c>
      <c r="C133" s="37">
        <v>45660</v>
      </c>
      <c r="D133" s="21" t="s">
        <v>24</v>
      </c>
      <c r="E133" s="21" t="s">
        <v>31</v>
      </c>
      <c r="F133" s="21">
        <v>4845</v>
      </c>
      <c r="G133" s="21">
        <v>158</v>
      </c>
      <c r="H133" s="21">
        <v>84</v>
      </c>
      <c r="I133" s="21">
        <v>34578</v>
      </c>
      <c r="J133" s="21">
        <v>51480</v>
      </c>
      <c r="K133" s="21">
        <v>180</v>
      </c>
      <c r="L133" s="21" t="s">
        <v>35</v>
      </c>
      <c r="M133" s="38" t="s">
        <v>17</v>
      </c>
      <c r="N133" s="48">
        <f t="shared" si="6"/>
        <v>0.1471166637746544</v>
      </c>
      <c r="O133" s="21">
        <f t="shared" si="7"/>
        <v>5087</v>
      </c>
    </row>
    <row r="134" spans="1:15" ht="18" x14ac:dyDescent="0.35">
      <c r="A134" s="21" t="s">
        <v>115</v>
      </c>
      <c r="B134" s="21" t="s">
        <v>23</v>
      </c>
      <c r="C134" s="37">
        <v>45507</v>
      </c>
      <c r="D134" s="21" t="s">
        <v>15</v>
      </c>
      <c r="E134" s="21" t="s">
        <v>43</v>
      </c>
      <c r="F134" s="21">
        <v>4247</v>
      </c>
      <c r="G134" s="21">
        <v>390</v>
      </c>
      <c r="H134" s="21">
        <v>213</v>
      </c>
      <c r="I134" s="21">
        <v>29785</v>
      </c>
      <c r="J134" s="21">
        <v>57768</v>
      </c>
      <c r="K134" s="21">
        <v>122</v>
      </c>
      <c r="L134" s="21" t="s">
        <v>35</v>
      </c>
      <c r="M134" s="38" t="s">
        <v>17</v>
      </c>
      <c r="N134" s="48">
        <f t="shared" si="6"/>
        <v>0.16283364109451065</v>
      </c>
      <c r="O134" s="21">
        <f t="shared" si="7"/>
        <v>4850</v>
      </c>
    </row>
    <row r="135" spans="1:15" ht="18" x14ac:dyDescent="0.35">
      <c r="A135" s="21" t="s">
        <v>116</v>
      </c>
      <c r="B135" s="21" t="s">
        <v>14</v>
      </c>
      <c r="C135" s="37">
        <v>45522</v>
      </c>
      <c r="D135" s="21" t="s">
        <v>15</v>
      </c>
      <c r="E135" s="21" t="s">
        <v>19</v>
      </c>
      <c r="F135" s="21">
        <v>2965</v>
      </c>
      <c r="G135" s="21">
        <v>328</v>
      </c>
      <c r="H135" s="21">
        <v>171</v>
      </c>
      <c r="I135" s="21">
        <v>57685</v>
      </c>
      <c r="J135" s="21">
        <v>67536</v>
      </c>
      <c r="K135" s="21">
        <v>264</v>
      </c>
      <c r="L135" s="21" t="s">
        <v>38</v>
      </c>
      <c r="M135" s="38" t="s">
        <v>17</v>
      </c>
      <c r="N135" s="48">
        <f t="shared" si="6"/>
        <v>6.0050273034584378E-2</v>
      </c>
      <c r="O135" s="21">
        <f t="shared" si="7"/>
        <v>3464</v>
      </c>
    </row>
    <row r="136" spans="1:15" ht="18" x14ac:dyDescent="0.35">
      <c r="A136" s="21" t="s">
        <v>116</v>
      </c>
      <c r="B136" s="21" t="s">
        <v>14</v>
      </c>
      <c r="C136" s="37">
        <v>45522</v>
      </c>
      <c r="D136" s="21" t="s">
        <v>15</v>
      </c>
      <c r="E136" s="21" t="s">
        <v>19</v>
      </c>
      <c r="F136" s="21">
        <v>2965</v>
      </c>
      <c r="G136" s="21">
        <v>328</v>
      </c>
      <c r="H136" s="21">
        <v>171</v>
      </c>
      <c r="I136" s="21">
        <v>57685</v>
      </c>
      <c r="J136" s="21">
        <v>67536</v>
      </c>
      <c r="K136" s="21">
        <v>264</v>
      </c>
      <c r="L136" s="21" t="s">
        <v>35</v>
      </c>
      <c r="M136" s="38" t="s">
        <v>17</v>
      </c>
      <c r="N136" s="48">
        <f t="shared" si="6"/>
        <v>6.0050273034584378E-2</v>
      </c>
      <c r="O136" s="21">
        <f t="shared" si="7"/>
        <v>3464</v>
      </c>
    </row>
    <row r="137" spans="1:15" ht="18" x14ac:dyDescent="0.35">
      <c r="A137" s="21" t="s">
        <v>117</v>
      </c>
      <c r="B137" s="21" t="s">
        <v>23</v>
      </c>
      <c r="C137" s="37">
        <v>45791</v>
      </c>
      <c r="D137" s="21" t="s">
        <v>24</v>
      </c>
      <c r="E137" s="21" t="s">
        <v>352</v>
      </c>
      <c r="F137" s="21">
        <v>1371</v>
      </c>
      <c r="G137" s="21">
        <v>139</v>
      </c>
      <c r="H137" s="21">
        <v>96</v>
      </c>
      <c r="I137" s="21">
        <v>36140</v>
      </c>
      <c r="J137" s="21">
        <v>39395</v>
      </c>
      <c r="K137" s="21">
        <v>169</v>
      </c>
      <c r="L137" s="21" t="s">
        <v>38</v>
      </c>
      <c r="M137" s="38" t="s">
        <v>17</v>
      </c>
      <c r="N137" s="48">
        <f t="shared" si="6"/>
        <v>4.4438295517432211E-2</v>
      </c>
      <c r="O137" s="21">
        <f t="shared" si="7"/>
        <v>1606</v>
      </c>
    </row>
    <row r="138" spans="1:15" ht="18" x14ac:dyDescent="0.35">
      <c r="A138" s="21" t="s">
        <v>117</v>
      </c>
      <c r="B138" s="21" t="s">
        <v>23</v>
      </c>
      <c r="C138" s="37">
        <v>45791</v>
      </c>
      <c r="D138" s="21" t="s">
        <v>24</v>
      </c>
      <c r="E138" s="21" t="s">
        <v>352</v>
      </c>
      <c r="F138" s="21">
        <v>1371</v>
      </c>
      <c r="G138" s="21">
        <v>139</v>
      </c>
      <c r="H138" s="21">
        <v>96</v>
      </c>
      <c r="I138" s="21">
        <v>36140</v>
      </c>
      <c r="J138" s="21">
        <v>39395</v>
      </c>
      <c r="K138" s="21">
        <v>169</v>
      </c>
      <c r="L138" s="21" t="s">
        <v>35</v>
      </c>
      <c r="M138" s="38" t="s">
        <v>17</v>
      </c>
      <c r="N138" s="48">
        <f t="shared" si="6"/>
        <v>4.4438295517432211E-2</v>
      </c>
      <c r="O138" s="21">
        <f t="shared" si="7"/>
        <v>1606</v>
      </c>
    </row>
    <row r="139" spans="1:15" ht="18" x14ac:dyDescent="0.35">
      <c r="A139" s="21" t="s">
        <v>118</v>
      </c>
      <c r="B139" s="21" t="s">
        <v>23</v>
      </c>
      <c r="C139" s="37">
        <v>45405</v>
      </c>
      <c r="D139" s="21" t="s">
        <v>24</v>
      </c>
      <c r="E139" s="21" t="s">
        <v>16</v>
      </c>
      <c r="F139" s="21">
        <v>2683</v>
      </c>
      <c r="G139" s="21">
        <v>496</v>
      </c>
      <c r="H139" s="21">
        <v>89</v>
      </c>
      <c r="I139" s="21">
        <v>53435</v>
      </c>
      <c r="J139" s="21">
        <v>30334</v>
      </c>
      <c r="K139" s="21">
        <v>160</v>
      </c>
      <c r="L139" s="21" t="s">
        <v>38</v>
      </c>
      <c r="M139" s="38" t="s">
        <v>17</v>
      </c>
      <c r="N139" s="48">
        <f t="shared" si="6"/>
        <v>6.1158416768035934E-2</v>
      </c>
      <c r="O139" s="21">
        <f t="shared" si="7"/>
        <v>3268</v>
      </c>
    </row>
    <row r="140" spans="1:15" ht="18" x14ac:dyDescent="0.35">
      <c r="A140" s="21" t="s">
        <v>118</v>
      </c>
      <c r="B140" s="21" t="s">
        <v>23</v>
      </c>
      <c r="C140" s="37">
        <v>45405</v>
      </c>
      <c r="D140" s="21" t="s">
        <v>24</v>
      </c>
      <c r="E140" s="21" t="s">
        <v>16</v>
      </c>
      <c r="F140" s="21">
        <v>2683</v>
      </c>
      <c r="G140" s="21">
        <v>496</v>
      </c>
      <c r="H140" s="21">
        <v>89</v>
      </c>
      <c r="I140" s="21">
        <v>53435</v>
      </c>
      <c r="J140" s="21">
        <v>30334</v>
      </c>
      <c r="K140" s="21">
        <v>160</v>
      </c>
      <c r="L140" s="21" t="s">
        <v>35</v>
      </c>
      <c r="M140" s="38" t="s">
        <v>17</v>
      </c>
      <c r="N140" s="48">
        <f t="shared" si="6"/>
        <v>6.1158416768035934E-2</v>
      </c>
      <c r="O140" s="21">
        <f t="shared" si="7"/>
        <v>3268</v>
      </c>
    </row>
    <row r="141" spans="1:15" ht="18" x14ac:dyDescent="0.35">
      <c r="A141" s="21" t="s">
        <v>119</v>
      </c>
      <c r="B141" s="21" t="s">
        <v>23</v>
      </c>
      <c r="C141" s="37">
        <v>45705</v>
      </c>
      <c r="D141" s="21" t="s">
        <v>24</v>
      </c>
      <c r="E141" s="21" t="s">
        <v>353</v>
      </c>
      <c r="F141" s="21">
        <v>4796</v>
      </c>
      <c r="G141" s="21">
        <v>427</v>
      </c>
      <c r="H141" s="21">
        <v>339</v>
      </c>
      <c r="I141" s="21">
        <v>30752</v>
      </c>
      <c r="J141" s="21">
        <v>33870</v>
      </c>
      <c r="K141" s="21">
        <v>298</v>
      </c>
      <c r="L141" s="21" t="s">
        <v>38</v>
      </c>
      <c r="M141" s="38" t="s">
        <v>17</v>
      </c>
      <c r="N141" s="48">
        <f t="shared" si="6"/>
        <v>0.18086628511966701</v>
      </c>
      <c r="O141" s="21">
        <f t="shared" si="7"/>
        <v>5562</v>
      </c>
    </row>
    <row r="142" spans="1:15" ht="18" x14ac:dyDescent="0.35">
      <c r="A142" s="21" t="s">
        <v>119</v>
      </c>
      <c r="B142" s="21" t="s">
        <v>23</v>
      </c>
      <c r="C142" s="37">
        <v>45705</v>
      </c>
      <c r="D142" s="21" t="s">
        <v>24</v>
      </c>
      <c r="E142" s="21" t="s">
        <v>353</v>
      </c>
      <c r="F142" s="21">
        <v>4796</v>
      </c>
      <c r="G142" s="21">
        <v>427</v>
      </c>
      <c r="H142" s="21">
        <v>339</v>
      </c>
      <c r="I142" s="21">
        <v>30752</v>
      </c>
      <c r="J142" s="21">
        <v>33870</v>
      </c>
      <c r="K142" s="21">
        <v>298</v>
      </c>
      <c r="L142" s="21" t="s">
        <v>35</v>
      </c>
      <c r="M142" s="38" t="s">
        <v>17</v>
      </c>
      <c r="N142" s="48">
        <f t="shared" si="6"/>
        <v>0.18086628511966701</v>
      </c>
      <c r="O142" s="21">
        <f t="shared" si="7"/>
        <v>5562</v>
      </c>
    </row>
    <row r="143" spans="1:15" ht="18" x14ac:dyDescent="0.35">
      <c r="A143" s="21" t="s">
        <v>120</v>
      </c>
      <c r="B143" s="21" t="s">
        <v>14</v>
      </c>
      <c r="C143" s="37">
        <v>45630</v>
      </c>
      <c r="D143" s="21" t="s">
        <v>15</v>
      </c>
      <c r="E143" s="21" t="s">
        <v>352</v>
      </c>
      <c r="F143" s="21">
        <v>2601</v>
      </c>
      <c r="G143" s="21">
        <v>336</v>
      </c>
      <c r="H143" s="21">
        <v>260</v>
      </c>
      <c r="I143" s="21">
        <v>32368</v>
      </c>
      <c r="J143" s="21">
        <v>49028</v>
      </c>
      <c r="K143" s="21">
        <v>120</v>
      </c>
      <c r="L143" s="21" t="s">
        <v>38</v>
      </c>
      <c r="M143" s="38" t="s">
        <v>17</v>
      </c>
      <c r="N143" s="48">
        <f t="shared" si="6"/>
        <v>9.8770390509144837E-2</v>
      </c>
      <c r="O143" s="21">
        <f t="shared" si="7"/>
        <v>3197</v>
      </c>
    </row>
    <row r="144" spans="1:15" ht="18" x14ac:dyDescent="0.35">
      <c r="A144" s="21" t="s">
        <v>120</v>
      </c>
      <c r="B144" s="21" t="s">
        <v>14</v>
      </c>
      <c r="C144" s="37">
        <v>45630</v>
      </c>
      <c r="D144" s="21" t="s">
        <v>15</v>
      </c>
      <c r="E144" s="21" t="s">
        <v>352</v>
      </c>
      <c r="F144" s="21">
        <v>2601</v>
      </c>
      <c r="G144" s="21">
        <v>336</v>
      </c>
      <c r="H144" s="21">
        <v>260</v>
      </c>
      <c r="I144" s="21">
        <v>32368</v>
      </c>
      <c r="J144" s="21">
        <v>49028</v>
      </c>
      <c r="K144" s="21">
        <v>120</v>
      </c>
      <c r="L144" s="21" t="s">
        <v>35</v>
      </c>
      <c r="M144" s="38" t="s">
        <v>17</v>
      </c>
      <c r="N144" s="48">
        <f t="shared" si="6"/>
        <v>9.8770390509144837E-2</v>
      </c>
      <c r="O144" s="21">
        <f t="shared" si="7"/>
        <v>3197</v>
      </c>
    </row>
    <row r="145" spans="1:15" ht="18" x14ac:dyDescent="0.35">
      <c r="A145" s="21" t="s">
        <v>121</v>
      </c>
      <c r="B145" s="21" t="s">
        <v>23</v>
      </c>
      <c r="C145" s="37">
        <v>45495</v>
      </c>
      <c r="D145" s="21" t="s">
        <v>24</v>
      </c>
      <c r="E145" s="21" t="s">
        <v>352</v>
      </c>
      <c r="F145" s="21">
        <v>3336</v>
      </c>
      <c r="G145" s="21">
        <v>229</v>
      </c>
      <c r="H145" s="21">
        <v>337</v>
      </c>
      <c r="I145" s="21">
        <v>22117</v>
      </c>
      <c r="J145" s="21">
        <v>26205</v>
      </c>
      <c r="K145" s="21">
        <v>160</v>
      </c>
      <c r="L145" s="21" t="s">
        <v>361</v>
      </c>
      <c r="M145" s="38" t="s">
        <v>17</v>
      </c>
      <c r="N145" s="48">
        <f t="shared" si="6"/>
        <v>0.17642537414658407</v>
      </c>
      <c r="O145" s="21">
        <f t="shared" si="7"/>
        <v>3902</v>
      </c>
    </row>
    <row r="146" spans="1:15" ht="18" x14ac:dyDescent="0.35">
      <c r="A146" s="21" t="s">
        <v>121</v>
      </c>
      <c r="B146" s="21" t="s">
        <v>23</v>
      </c>
      <c r="C146" s="37">
        <v>45495</v>
      </c>
      <c r="D146" s="21" t="s">
        <v>24</v>
      </c>
      <c r="E146" s="21" t="s">
        <v>352</v>
      </c>
      <c r="F146" s="21">
        <v>3336</v>
      </c>
      <c r="G146" s="21">
        <v>229</v>
      </c>
      <c r="H146" s="21">
        <v>337</v>
      </c>
      <c r="I146" s="21">
        <v>22117</v>
      </c>
      <c r="J146" s="21">
        <v>26205</v>
      </c>
      <c r="K146" s="21">
        <v>160</v>
      </c>
      <c r="L146" s="21" t="s">
        <v>35</v>
      </c>
      <c r="M146" s="38" t="s">
        <v>17</v>
      </c>
      <c r="N146" s="48">
        <f t="shared" si="6"/>
        <v>0.17642537414658407</v>
      </c>
      <c r="O146" s="21">
        <f t="shared" si="7"/>
        <v>3902</v>
      </c>
    </row>
    <row r="147" spans="1:15" ht="18" x14ac:dyDescent="0.35">
      <c r="A147" s="21" t="s">
        <v>122</v>
      </c>
      <c r="B147" s="21" t="s">
        <v>23</v>
      </c>
      <c r="C147" s="37">
        <v>45774</v>
      </c>
      <c r="D147" s="21" t="s">
        <v>15</v>
      </c>
      <c r="E147" s="21" t="s">
        <v>19</v>
      </c>
      <c r="F147" s="21">
        <v>1165</v>
      </c>
      <c r="G147" s="21">
        <v>294</v>
      </c>
      <c r="H147" s="21">
        <v>163</v>
      </c>
      <c r="I147" s="21">
        <v>20659</v>
      </c>
      <c r="J147" s="21">
        <v>45926</v>
      </c>
      <c r="K147" s="21">
        <v>111</v>
      </c>
      <c r="L147" s="21" t="s">
        <v>38</v>
      </c>
      <c r="M147" s="38" t="s">
        <v>21</v>
      </c>
      <c r="N147" s="48">
        <f t="shared" si="6"/>
        <v>7.8512996756861422E-2</v>
      </c>
      <c r="O147" s="21">
        <f t="shared" si="7"/>
        <v>1622</v>
      </c>
    </row>
    <row r="148" spans="1:15" ht="18" x14ac:dyDescent="0.35">
      <c r="A148" s="21" t="s">
        <v>123</v>
      </c>
      <c r="B148" s="21" t="s">
        <v>28</v>
      </c>
      <c r="C148" s="37">
        <v>45376</v>
      </c>
      <c r="D148" s="21" t="s">
        <v>49</v>
      </c>
      <c r="E148" s="21" t="s">
        <v>19</v>
      </c>
      <c r="F148" s="21">
        <v>1948</v>
      </c>
      <c r="G148" s="21">
        <v>155</v>
      </c>
      <c r="H148" s="21">
        <v>315</v>
      </c>
      <c r="I148" s="21">
        <v>30321</v>
      </c>
      <c r="J148" s="21">
        <v>57121</v>
      </c>
      <c r="K148" s="21">
        <v>82</v>
      </c>
      <c r="L148" s="21" t="s">
        <v>20</v>
      </c>
      <c r="M148" s="38" t="s">
        <v>50</v>
      </c>
      <c r="N148" s="48">
        <f t="shared" si="6"/>
        <v>7.974671020085089E-2</v>
      </c>
      <c r="O148" s="21">
        <f t="shared" si="7"/>
        <v>2418</v>
      </c>
    </row>
    <row r="149" spans="1:15" ht="18" x14ac:dyDescent="0.35">
      <c r="A149" s="21" t="s">
        <v>123</v>
      </c>
      <c r="B149" s="21" t="s">
        <v>28</v>
      </c>
      <c r="C149" s="37">
        <v>45376</v>
      </c>
      <c r="D149" s="21" t="s">
        <v>49</v>
      </c>
      <c r="E149" s="21" t="s">
        <v>19</v>
      </c>
      <c r="F149" s="21">
        <v>1948</v>
      </c>
      <c r="G149" s="21">
        <v>155</v>
      </c>
      <c r="H149" s="21">
        <v>315</v>
      </c>
      <c r="I149" s="21">
        <v>30321</v>
      </c>
      <c r="J149" s="21">
        <v>57121</v>
      </c>
      <c r="K149" s="21">
        <v>82</v>
      </c>
      <c r="L149" s="21" t="s">
        <v>38</v>
      </c>
      <c r="M149" s="38" t="s">
        <v>50</v>
      </c>
      <c r="N149" s="48">
        <f t="shared" si="6"/>
        <v>7.974671020085089E-2</v>
      </c>
      <c r="O149" s="21">
        <f t="shared" si="7"/>
        <v>2418</v>
      </c>
    </row>
    <row r="150" spans="1:15" ht="18" x14ac:dyDescent="0.35">
      <c r="A150" s="21" t="s">
        <v>124</v>
      </c>
      <c r="B150" s="21" t="s">
        <v>14</v>
      </c>
      <c r="C150" s="37">
        <v>45351</v>
      </c>
      <c r="D150" s="21" t="s">
        <v>15</v>
      </c>
      <c r="E150" s="21" t="s">
        <v>354</v>
      </c>
      <c r="F150" s="21">
        <v>1100</v>
      </c>
      <c r="G150" s="21">
        <v>229</v>
      </c>
      <c r="H150" s="21">
        <v>312</v>
      </c>
      <c r="I150" s="21">
        <v>25641</v>
      </c>
      <c r="J150" s="21">
        <v>34601</v>
      </c>
      <c r="K150" s="21">
        <v>169</v>
      </c>
      <c r="L150" s="21" t="s">
        <v>20</v>
      </c>
      <c r="M150" s="38" t="s">
        <v>21</v>
      </c>
      <c r="N150" s="48">
        <f t="shared" si="6"/>
        <v>6.3999063999063993E-2</v>
      </c>
      <c r="O150" s="21">
        <f t="shared" si="7"/>
        <v>1641</v>
      </c>
    </row>
    <row r="151" spans="1:15" ht="18" x14ac:dyDescent="0.35">
      <c r="A151" s="21" t="s">
        <v>125</v>
      </c>
      <c r="B151" s="21" t="s">
        <v>23</v>
      </c>
      <c r="C151" s="37">
        <v>45609</v>
      </c>
      <c r="D151" s="21" t="s">
        <v>24</v>
      </c>
      <c r="E151" s="21" t="s">
        <v>34</v>
      </c>
      <c r="F151" s="21">
        <v>4628</v>
      </c>
      <c r="G151" s="21">
        <v>257</v>
      </c>
      <c r="H151" s="21">
        <v>397</v>
      </c>
      <c r="I151" s="21">
        <v>36686</v>
      </c>
      <c r="J151" s="21">
        <v>54683</v>
      </c>
      <c r="K151" s="21">
        <v>98</v>
      </c>
      <c r="L151" s="21" t="s">
        <v>38</v>
      </c>
      <c r="M151" s="38" t="s">
        <v>17</v>
      </c>
      <c r="N151" s="48">
        <f t="shared" si="6"/>
        <v>0.1439786294499264</v>
      </c>
      <c r="O151" s="21">
        <f t="shared" si="7"/>
        <v>5282</v>
      </c>
    </row>
    <row r="152" spans="1:15" ht="18" x14ac:dyDescent="0.35">
      <c r="A152" s="21" t="s">
        <v>125</v>
      </c>
      <c r="B152" s="21" t="s">
        <v>23</v>
      </c>
      <c r="C152" s="37">
        <v>45609</v>
      </c>
      <c r="D152" s="21" t="s">
        <v>24</v>
      </c>
      <c r="E152" s="21" t="s">
        <v>34</v>
      </c>
      <c r="F152" s="21">
        <v>4628</v>
      </c>
      <c r="G152" s="21">
        <v>257</v>
      </c>
      <c r="H152" s="21">
        <v>397</v>
      </c>
      <c r="I152" s="21">
        <v>36686</v>
      </c>
      <c r="J152" s="21">
        <v>54683</v>
      </c>
      <c r="K152" s="21">
        <v>98</v>
      </c>
      <c r="L152" s="21" t="s">
        <v>35</v>
      </c>
      <c r="M152" s="38" t="s">
        <v>17</v>
      </c>
      <c r="N152" s="48">
        <f t="shared" si="6"/>
        <v>0.1439786294499264</v>
      </c>
      <c r="O152" s="21">
        <f t="shared" si="7"/>
        <v>5282</v>
      </c>
    </row>
    <row r="153" spans="1:15" ht="18" x14ac:dyDescent="0.35">
      <c r="A153" s="21" t="s">
        <v>126</v>
      </c>
      <c r="B153" s="21" t="s">
        <v>14</v>
      </c>
      <c r="C153" s="37">
        <v>45373</v>
      </c>
      <c r="D153" s="21" t="s">
        <v>24</v>
      </c>
      <c r="E153" s="21" t="s">
        <v>16</v>
      </c>
      <c r="F153" s="21">
        <v>2319</v>
      </c>
      <c r="G153" s="21">
        <v>484</v>
      </c>
      <c r="H153" s="21">
        <v>193</v>
      </c>
      <c r="I153" s="21">
        <v>21202</v>
      </c>
      <c r="J153" s="21">
        <v>18091</v>
      </c>
      <c r="K153" s="21">
        <v>241</v>
      </c>
      <c r="L153" s="21" t="s">
        <v>35</v>
      </c>
      <c r="M153" s="38" t="s">
        <v>47</v>
      </c>
      <c r="N153" s="48">
        <f t="shared" si="6"/>
        <v>0.14130742382794076</v>
      </c>
      <c r="O153" s="21">
        <f t="shared" si="7"/>
        <v>2996</v>
      </c>
    </row>
    <row r="154" spans="1:15" ht="18" x14ac:dyDescent="0.35">
      <c r="A154" s="21" t="s">
        <v>127</v>
      </c>
      <c r="B154" s="21" t="s">
        <v>23</v>
      </c>
      <c r="C154" s="37">
        <v>45367</v>
      </c>
      <c r="D154" s="21" t="s">
        <v>24</v>
      </c>
      <c r="E154" s="21" t="s">
        <v>352</v>
      </c>
      <c r="F154" s="21">
        <v>2895</v>
      </c>
      <c r="G154" s="21">
        <v>292</v>
      </c>
      <c r="H154" s="21">
        <v>90</v>
      </c>
      <c r="I154" s="21">
        <v>24223</v>
      </c>
      <c r="J154" s="21">
        <v>54626</v>
      </c>
      <c r="K154" s="21">
        <v>114</v>
      </c>
      <c r="L154" s="21" t="s">
        <v>38</v>
      </c>
      <c r="M154" s="38" t="s">
        <v>17</v>
      </c>
      <c r="N154" s="48">
        <f t="shared" si="6"/>
        <v>0.13528464682326713</v>
      </c>
      <c r="O154" s="21">
        <f t="shared" si="7"/>
        <v>3277</v>
      </c>
    </row>
    <row r="155" spans="1:15" ht="18" x14ac:dyDescent="0.35">
      <c r="A155" s="21" t="s">
        <v>127</v>
      </c>
      <c r="B155" s="21" t="s">
        <v>23</v>
      </c>
      <c r="C155" s="37">
        <v>45367</v>
      </c>
      <c r="D155" s="21" t="s">
        <v>24</v>
      </c>
      <c r="E155" s="21" t="s">
        <v>352</v>
      </c>
      <c r="F155" s="21">
        <v>2895</v>
      </c>
      <c r="G155" s="21">
        <v>292</v>
      </c>
      <c r="H155" s="21">
        <v>90</v>
      </c>
      <c r="I155" s="21">
        <v>24223</v>
      </c>
      <c r="J155" s="21">
        <v>54626</v>
      </c>
      <c r="K155" s="21">
        <v>114</v>
      </c>
      <c r="L155" s="21" t="s">
        <v>35</v>
      </c>
      <c r="M155" s="38" t="s">
        <v>17</v>
      </c>
      <c r="N155" s="48">
        <f t="shared" si="6"/>
        <v>0.13528464682326713</v>
      </c>
      <c r="O155" s="21">
        <f t="shared" si="7"/>
        <v>3277</v>
      </c>
    </row>
    <row r="156" spans="1:15" ht="18" x14ac:dyDescent="0.35">
      <c r="A156" s="21" t="s">
        <v>128</v>
      </c>
      <c r="B156" s="21" t="s">
        <v>14</v>
      </c>
      <c r="C156" s="37">
        <v>45317</v>
      </c>
      <c r="D156" s="21" t="s">
        <v>15</v>
      </c>
      <c r="E156" s="21" t="s">
        <v>353</v>
      </c>
      <c r="F156" s="21">
        <v>3878</v>
      </c>
      <c r="G156" s="21">
        <v>431</v>
      </c>
      <c r="H156" s="21">
        <v>97</v>
      </c>
      <c r="I156" s="21">
        <v>41763</v>
      </c>
      <c r="J156" s="21">
        <v>29729</v>
      </c>
      <c r="K156" s="21">
        <v>191</v>
      </c>
      <c r="L156" s="21" t="s">
        <v>20</v>
      </c>
      <c r="M156" s="38" t="s">
        <v>21</v>
      </c>
      <c r="N156" s="48">
        <f t="shared" si="6"/>
        <v>0.10550008380623997</v>
      </c>
      <c r="O156" s="21">
        <f t="shared" si="7"/>
        <v>4406</v>
      </c>
    </row>
    <row r="157" spans="1:15" ht="18" x14ac:dyDescent="0.35">
      <c r="A157" s="21" t="s">
        <v>129</v>
      </c>
      <c r="B157" s="21" t="s">
        <v>23</v>
      </c>
      <c r="C157" s="37">
        <v>45366</v>
      </c>
      <c r="D157" s="21" t="s">
        <v>24</v>
      </c>
      <c r="E157" s="21" t="s">
        <v>31</v>
      </c>
      <c r="F157" s="21">
        <v>4969</v>
      </c>
      <c r="G157" s="21">
        <v>433</v>
      </c>
      <c r="H157" s="21">
        <v>237</v>
      </c>
      <c r="I157" s="21">
        <v>59552</v>
      </c>
      <c r="J157" s="21">
        <v>23885</v>
      </c>
      <c r="K157" s="21">
        <v>157</v>
      </c>
      <c r="L157" s="21" t="s">
        <v>20</v>
      </c>
      <c r="M157" s="38" t="s">
        <v>17</v>
      </c>
      <c r="N157" s="48">
        <f t="shared" si="6"/>
        <v>9.4690354648038683E-2</v>
      </c>
      <c r="O157" s="21">
        <f t="shared" si="7"/>
        <v>5639</v>
      </c>
    </row>
    <row r="158" spans="1:15" ht="18" x14ac:dyDescent="0.35">
      <c r="A158" s="21" t="s">
        <v>129</v>
      </c>
      <c r="B158" s="21" t="s">
        <v>23</v>
      </c>
      <c r="C158" s="37">
        <v>45366</v>
      </c>
      <c r="D158" s="21" t="s">
        <v>24</v>
      </c>
      <c r="E158" s="21" t="s">
        <v>31</v>
      </c>
      <c r="F158" s="21">
        <v>4969</v>
      </c>
      <c r="G158" s="21">
        <v>433</v>
      </c>
      <c r="H158" s="21">
        <v>237</v>
      </c>
      <c r="I158" s="21">
        <v>59552</v>
      </c>
      <c r="J158" s="21">
        <v>23885</v>
      </c>
      <c r="K158" s="21">
        <v>157</v>
      </c>
      <c r="L158" s="21" t="s">
        <v>361</v>
      </c>
      <c r="M158" s="38" t="s">
        <v>17</v>
      </c>
      <c r="N158" s="48">
        <f t="shared" si="6"/>
        <v>9.4690354648038683E-2</v>
      </c>
      <c r="O158" s="21">
        <f t="shared" si="7"/>
        <v>5639</v>
      </c>
    </row>
    <row r="159" spans="1:15" ht="18" x14ac:dyDescent="0.35">
      <c r="A159" s="21" t="s">
        <v>130</v>
      </c>
      <c r="B159" s="21" t="s">
        <v>23</v>
      </c>
      <c r="C159" s="37">
        <v>45580</v>
      </c>
      <c r="D159" s="21" t="s">
        <v>15</v>
      </c>
      <c r="E159" s="21" t="s">
        <v>352</v>
      </c>
      <c r="F159" s="21">
        <v>1984</v>
      </c>
      <c r="G159" s="21">
        <v>481</v>
      </c>
      <c r="H159" s="21">
        <v>356</v>
      </c>
      <c r="I159" s="21">
        <v>40681</v>
      </c>
      <c r="J159" s="21">
        <v>63111</v>
      </c>
      <c r="K159" s="21">
        <v>258</v>
      </c>
      <c r="L159" s="21" t="s">
        <v>35</v>
      </c>
      <c r="M159" s="38" t="s">
        <v>17</v>
      </c>
      <c r="N159" s="48">
        <f t="shared" si="6"/>
        <v>6.934441139598338E-2</v>
      </c>
      <c r="O159" s="21">
        <f t="shared" si="7"/>
        <v>2821</v>
      </c>
    </row>
    <row r="160" spans="1:15" ht="18" x14ac:dyDescent="0.35">
      <c r="A160" s="21" t="s">
        <v>131</v>
      </c>
      <c r="B160" s="21" t="s">
        <v>14</v>
      </c>
      <c r="C160" s="37">
        <v>45494</v>
      </c>
      <c r="D160" s="21" t="s">
        <v>15</v>
      </c>
      <c r="E160" s="21" t="s">
        <v>16</v>
      </c>
      <c r="F160" s="21">
        <v>3004</v>
      </c>
      <c r="G160" s="21">
        <v>415</v>
      </c>
      <c r="H160" s="21">
        <v>218</v>
      </c>
      <c r="I160" s="21">
        <v>36090</v>
      </c>
      <c r="J160" s="21">
        <v>37073</v>
      </c>
      <c r="K160" s="21">
        <v>181</v>
      </c>
      <c r="L160" s="21" t="s">
        <v>20</v>
      </c>
      <c r="M160" s="38" t="s">
        <v>21</v>
      </c>
      <c r="N160" s="48">
        <f t="shared" si="6"/>
        <v>0.10077583818232197</v>
      </c>
      <c r="O160" s="21">
        <f t="shared" si="7"/>
        <v>3637</v>
      </c>
    </row>
    <row r="161" spans="1:15" ht="18" x14ac:dyDescent="0.35">
      <c r="A161" s="21" t="s">
        <v>132</v>
      </c>
      <c r="B161" s="21" t="s">
        <v>23</v>
      </c>
      <c r="C161" s="37">
        <v>45577</v>
      </c>
      <c r="D161" s="21" t="s">
        <v>15</v>
      </c>
      <c r="E161" s="21" t="s">
        <v>31</v>
      </c>
      <c r="F161" s="21">
        <v>3169</v>
      </c>
      <c r="G161" s="21">
        <v>386</v>
      </c>
      <c r="H161" s="21">
        <v>175</v>
      </c>
      <c r="I161" s="21">
        <v>45012</v>
      </c>
      <c r="J161" s="21">
        <v>38508</v>
      </c>
      <c r="K161" s="21">
        <v>218</v>
      </c>
      <c r="L161" s="21" t="s">
        <v>35</v>
      </c>
      <c r="M161" s="38" t="s">
        <v>17</v>
      </c>
      <c r="N161" s="48">
        <f t="shared" si="6"/>
        <v>8.2866791077934779E-2</v>
      </c>
      <c r="O161" s="21">
        <f t="shared" si="7"/>
        <v>3730</v>
      </c>
    </row>
    <row r="162" spans="1:15" ht="18" x14ac:dyDescent="0.35">
      <c r="A162" s="21" t="s">
        <v>133</v>
      </c>
      <c r="B162" s="21" t="s">
        <v>23</v>
      </c>
      <c r="C162" s="37">
        <v>45591</v>
      </c>
      <c r="D162" s="21" t="s">
        <v>15</v>
      </c>
      <c r="E162" s="21" t="s">
        <v>16</v>
      </c>
      <c r="F162" s="21">
        <v>3036</v>
      </c>
      <c r="G162" s="21">
        <v>293</v>
      </c>
      <c r="H162" s="21">
        <v>115</v>
      </c>
      <c r="I162" s="21">
        <v>23776</v>
      </c>
      <c r="J162" s="21">
        <v>46386</v>
      </c>
      <c r="K162" s="21">
        <v>282</v>
      </c>
      <c r="L162" s="21" t="s">
        <v>35</v>
      </c>
      <c r="M162" s="38" t="s">
        <v>17</v>
      </c>
      <c r="N162" s="48">
        <f t="shared" si="6"/>
        <v>0.14485195154777927</v>
      </c>
      <c r="O162" s="21">
        <f t="shared" si="7"/>
        <v>3444</v>
      </c>
    </row>
    <row r="163" spans="1:15" ht="18" x14ac:dyDescent="0.35">
      <c r="A163" s="21" t="s">
        <v>134</v>
      </c>
      <c r="B163" s="21" t="s">
        <v>14</v>
      </c>
      <c r="C163" s="37">
        <v>45336</v>
      </c>
      <c r="D163" s="21" t="s">
        <v>15</v>
      </c>
      <c r="E163" s="21" t="s">
        <v>357</v>
      </c>
      <c r="F163" s="21">
        <v>1830</v>
      </c>
      <c r="G163" s="21">
        <v>112</v>
      </c>
      <c r="H163" s="21">
        <v>181</v>
      </c>
      <c r="I163" s="21">
        <v>31870</v>
      </c>
      <c r="J163" s="21">
        <v>55742</v>
      </c>
      <c r="K163" s="21">
        <v>263</v>
      </c>
      <c r="L163" s="21" t="s">
        <v>38</v>
      </c>
      <c r="M163" s="38" t="s">
        <v>17</v>
      </c>
      <c r="N163" s="48">
        <f t="shared" si="6"/>
        <v>6.6614370881706936E-2</v>
      </c>
      <c r="O163" s="21">
        <f t="shared" si="7"/>
        <v>2123</v>
      </c>
    </row>
    <row r="164" spans="1:15" ht="18" x14ac:dyDescent="0.35">
      <c r="A164" s="21" t="s">
        <v>134</v>
      </c>
      <c r="B164" s="21" t="s">
        <v>14</v>
      </c>
      <c r="C164" s="37">
        <v>45336</v>
      </c>
      <c r="D164" s="21" t="s">
        <v>15</v>
      </c>
      <c r="E164" s="21" t="s">
        <v>357</v>
      </c>
      <c r="F164" s="21">
        <v>1830</v>
      </c>
      <c r="G164" s="21">
        <v>112</v>
      </c>
      <c r="H164" s="21">
        <v>181</v>
      </c>
      <c r="I164" s="21">
        <v>31870</v>
      </c>
      <c r="J164" s="21">
        <v>55742</v>
      </c>
      <c r="K164" s="21">
        <v>263</v>
      </c>
      <c r="L164" s="21" t="s">
        <v>35</v>
      </c>
      <c r="M164" s="38" t="s">
        <v>17</v>
      </c>
      <c r="N164" s="48">
        <f t="shared" si="6"/>
        <v>6.6614370881706936E-2</v>
      </c>
      <c r="O164" s="21">
        <f t="shared" si="7"/>
        <v>2123</v>
      </c>
    </row>
    <row r="165" spans="1:15" ht="18" x14ac:dyDescent="0.35">
      <c r="A165" s="21" t="s">
        <v>135</v>
      </c>
      <c r="B165" s="21" t="s">
        <v>23</v>
      </c>
      <c r="C165" s="37">
        <v>45413</v>
      </c>
      <c r="D165" s="21" t="s">
        <v>24</v>
      </c>
      <c r="E165" s="21" t="s">
        <v>353</v>
      </c>
      <c r="F165" s="21">
        <v>2587</v>
      </c>
      <c r="G165" s="21">
        <v>447</v>
      </c>
      <c r="H165" s="21">
        <v>183</v>
      </c>
      <c r="I165" s="21">
        <v>36266</v>
      </c>
      <c r="J165" s="21">
        <v>32877</v>
      </c>
      <c r="K165" s="21">
        <v>132</v>
      </c>
      <c r="L165" s="21" t="s">
        <v>20</v>
      </c>
      <c r="M165" s="38" t="s">
        <v>17</v>
      </c>
      <c r="N165" s="48">
        <f t="shared" si="6"/>
        <v>8.8705674736667947E-2</v>
      </c>
      <c r="O165" s="21">
        <f t="shared" si="7"/>
        <v>3217</v>
      </c>
    </row>
    <row r="166" spans="1:15" ht="18" x14ac:dyDescent="0.35">
      <c r="A166" s="21" t="s">
        <v>135</v>
      </c>
      <c r="B166" s="21" t="s">
        <v>23</v>
      </c>
      <c r="C166" s="37">
        <v>45413</v>
      </c>
      <c r="D166" s="21" t="s">
        <v>24</v>
      </c>
      <c r="E166" s="21" t="s">
        <v>353</v>
      </c>
      <c r="F166" s="21">
        <v>2587</v>
      </c>
      <c r="G166" s="21">
        <v>447</v>
      </c>
      <c r="H166" s="21">
        <v>183</v>
      </c>
      <c r="I166" s="21">
        <v>36266</v>
      </c>
      <c r="J166" s="21">
        <v>32877</v>
      </c>
      <c r="K166" s="21">
        <v>132</v>
      </c>
      <c r="L166" s="21" t="s">
        <v>361</v>
      </c>
      <c r="M166" s="38" t="s">
        <v>17</v>
      </c>
      <c r="N166" s="48">
        <f t="shared" si="6"/>
        <v>8.8705674736667947E-2</v>
      </c>
      <c r="O166" s="21">
        <f t="shared" si="7"/>
        <v>3217</v>
      </c>
    </row>
    <row r="167" spans="1:15" ht="18" x14ac:dyDescent="0.35">
      <c r="A167" s="21" t="s">
        <v>136</v>
      </c>
      <c r="B167" s="21" t="s">
        <v>23</v>
      </c>
      <c r="C167" s="37">
        <v>45553</v>
      </c>
      <c r="D167" s="21" t="s">
        <v>15</v>
      </c>
      <c r="E167" s="21" t="s">
        <v>16</v>
      </c>
      <c r="F167" s="21">
        <v>2878</v>
      </c>
      <c r="G167" s="21">
        <v>265</v>
      </c>
      <c r="H167" s="21">
        <v>91</v>
      </c>
      <c r="I167" s="21">
        <v>52090</v>
      </c>
      <c r="J167" s="21">
        <v>28924</v>
      </c>
      <c r="K167" s="21">
        <v>133</v>
      </c>
      <c r="L167" s="21" t="s">
        <v>35</v>
      </c>
      <c r="M167" s="38" t="s">
        <v>17</v>
      </c>
      <c r="N167" s="48">
        <f t="shared" si="6"/>
        <v>6.2084853138798232E-2</v>
      </c>
      <c r="O167" s="21">
        <f t="shared" si="7"/>
        <v>3234</v>
      </c>
    </row>
    <row r="168" spans="1:15" ht="18" x14ac:dyDescent="0.35">
      <c r="A168" s="21" t="s">
        <v>137</v>
      </c>
      <c r="B168" s="21" t="s">
        <v>23</v>
      </c>
      <c r="C168" s="37">
        <v>45677</v>
      </c>
      <c r="D168" s="21" t="s">
        <v>24</v>
      </c>
      <c r="E168" s="21" t="s">
        <v>25</v>
      </c>
      <c r="F168" s="21">
        <v>4619</v>
      </c>
      <c r="G168" s="21">
        <v>272</v>
      </c>
      <c r="H168" s="21">
        <v>57</v>
      </c>
      <c r="I168" s="21">
        <v>21334</v>
      </c>
      <c r="J168" s="21">
        <v>46292</v>
      </c>
      <c r="K168" s="21">
        <v>91</v>
      </c>
      <c r="L168" s="21" t="s">
        <v>38</v>
      </c>
      <c r="M168" s="38" t="s">
        <v>17</v>
      </c>
      <c r="N168" s="48">
        <f t="shared" si="6"/>
        <v>0.23193025217961938</v>
      </c>
      <c r="O168" s="21">
        <f t="shared" si="7"/>
        <v>4948</v>
      </c>
    </row>
    <row r="169" spans="1:15" ht="18" x14ac:dyDescent="0.35">
      <c r="A169" s="21" t="s">
        <v>137</v>
      </c>
      <c r="B169" s="21" t="s">
        <v>23</v>
      </c>
      <c r="C169" s="37">
        <v>45677</v>
      </c>
      <c r="D169" s="21" t="s">
        <v>24</v>
      </c>
      <c r="E169" s="21" t="s">
        <v>25</v>
      </c>
      <c r="F169" s="21">
        <v>4619</v>
      </c>
      <c r="G169" s="21">
        <v>272</v>
      </c>
      <c r="H169" s="21">
        <v>57</v>
      </c>
      <c r="I169" s="21">
        <v>21334</v>
      </c>
      <c r="J169" s="21">
        <v>46292</v>
      </c>
      <c r="K169" s="21">
        <v>91</v>
      </c>
      <c r="L169" s="21" t="s">
        <v>35</v>
      </c>
      <c r="M169" s="38" t="s">
        <v>17</v>
      </c>
      <c r="N169" s="48">
        <f t="shared" si="6"/>
        <v>0.23193025217961938</v>
      </c>
      <c r="O169" s="21">
        <f t="shared" si="7"/>
        <v>4948</v>
      </c>
    </row>
    <row r="170" spans="1:15" ht="18" x14ac:dyDescent="0.35">
      <c r="A170" s="21" t="s">
        <v>138</v>
      </c>
      <c r="B170" s="21" t="s">
        <v>23</v>
      </c>
      <c r="C170" s="37">
        <v>45670</v>
      </c>
      <c r="D170" s="21" t="s">
        <v>15</v>
      </c>
      <c r="E170" s="21" t="s">
        <v>357</v>
      </c>
      <c r="F170" s="21">
        <v>4090</v>
      </c>
      <c r="G170" s="21">
        <v>209</v>
      </c>
      <c r="H170" s="21">
        <v>278</v>
      </c>
      <c r="I170" s="21">
        <v>52853</v>
      </c>
      <c r="J170" s="21">
        <v>57084</v>
      </c>
      <c r="K170" s="21">
        <v>102</v>
      </c>
      <c r="L170" s="21" t="s">
        <v>38</v>
      </c>
      <c r="M170" s="38" t="s">
        <v>21</v>
      </c>
      <c r="N170" s="48">
        <f t="shared" si="6"/>
        <v>8.6598679355949518E-2</v>
      </c>
      <c r="O170" s="21">
        <f t="shared" si="7"/>
        <v>4577</v>
      </c>
    </row>
    <row r="171" spans="1:15" ht="18" x14ac:dyDescent="0.35">
      <c r="A171" s="21" t="s">
        <v>139</v>
      </c>
      <c r="B171" s="21" t="s">
        <v>28</v>
      </c>
      <c r="C171" s="37">
        <v>45542</v>
      </c>
      <c r="D171" s="21" t="s">
        <v>49</v>
      </c>
      <c r="E171" s="21" t="s">
        <v>357</v>
      </c>
      <c r="F171" s="21">
        <v>3882</v>
      </c>
      <c r="G171" s="21">
        <v>342</v>
      </c>
      <c r="H171" s="21">
        <v>374</v>
      </c>
      <c r="I171" s="21">
        <v>41991</v>
      </c>
      <c r="J171" s="21">
        <v>48554</v>
      </c>
      <c r="K171" s="21">
        <v>118</v>
      </c>
      <c r="L171" s="21" t="s">
        <v>20</v>
      </c>
      <c r="M171" s="38" t="s">
        <v>50</v>
      </c>
      <c r="N171" s="48">
        <f t="shared" si="6"/>
        <v>0.10949965468790931</v>
      </c>
      <c r="O171" s="21">
        <f t="shared" si="7"/>
        <v>4598</v>
      </c>
    </row>
    <row r="172" spans="1:15" ht="18" x14ac:dyDescent="0.35">
      <c r="A172" s="21" t="s">
        <v>139</v>
      </c>
      <c r="B172" s="21" t="s">
        <v>28</v>
      </c>
      <c r="C172" s="37">
        <v>45542</v>
      </c>
      <c r="D172" s="21" t="s">
        <v>49</v>
      </c>
      <c r="E172" s="21" t="s">
        <v>357</v>
      </c>
      <c r="F172" s="21">
        <v>3882</v>
      </c>
      <c r="G172" s="21">
        <v>342</v>
      </c>
      <c r="H172" s="21">
        <v>374</v>
      </c>
      <c r="I172" s="21">
        <v>41991</v>
      </c>
      <c r="J172" s="21">
        <v>48554</v>
      </c>
      <c r="K172" s="21">
        <v>118</v>
      </c>
      <c r="L172" s="21" t="s">
        <v>38</v>
      </c>
      <c r="M172" s="38" t="s">
        <v>50</v>
      </c>
      <c r="N172" s="48">
        <f t="shared" si="6"/>
        <v>0.10949965468790931</v>
      </c>
      <c r="O172" s="21">
        <f t="shared" si="7"/>
        <v>4598</v>
      </c>
    </row>
    <row r="173" spans="1:15" ht="18" x14ac:dyDescent="0.35">
      <c r="A173" s="21" t="s">
        <v>140</v>
      </c>
      <c r="B173" s="21" t="s">
        <v>14</v>
      </c>
      <c r="C173" s="37">
        <v>45617</v>
      </c>
      <c r="D173" s="21" t="s">
        <v>15</v>
      </c>
      <c r="E173" s="21" t="s">
        <v>357</v>
      </c>
      <c r="F173" s="21">
        <v>4581</v>
      </c>
      <c r="G173" s="21">
        <v>181</v>
      </c>
      <c r="H173" s="21">
        <v>112</v>
      </c>
      <c r="I173" s="21">
        <v>35221</v>
      </c>
      <c r="J173" s="21">
        <v>28797</v>
      </c>
      <c r="K173" s="21">
        <v>164</v>
      </c>
      <c r="L173" s="21" t="s">
        <v>38</v>
      </c>
      <c r="M173" s="38" t="s">
        <v>17</v>
      </c>
      <c r="N173" s="48">
        <f t="shared" si="6"/>
        <v>0.13838335084182732</v>
      </c>
      <c r="O173" s="21">
        <f t="shared" si="7"/>
        <v>4874</v>
      </c>
    </row>
    <row r="174" spans="1:15" ht="18" x14ac:dyDescent="0.35">
      <c r="A174" s="21" t="s">
        <v>140</v>
      </c>
      <c r="B174" s="21" t="s">
        <v>14</v>
      </c>
      <c r="C174" s="37">
        <v>45617</v>
      </c>
      <c r="D174" s="21" t="s">
        <v>15</v>
      </c>
      <c r="E174" s="21" t="s">
        <v>357</v>
      </c>
      <c r="F174" s="21">
        <v>4581</v>
      </c>
      <c r="G174" s="21">
        <v>181</v>
      </c>
      <c r="H174" s="21">
        <v>112</v>
      </c>
      <c r="I174" s="21">
        <v>35221</v>
      </c>
      <c r="J174" s="21">
        <v>28797</v>
      </c>
      <c r="K174" s="21">
        <v>164</v>
      </c>
      <c r="L174" s="21" t="s">
        <v>35</v>
      </c>
      <c r="M174" s="38" t="s">
        <v>17</v>
      </c>
      <c r="N174" s="48">
        <f t="shared" si="6"/>
        <v>0.13838335084182732</v>
      </c>
      <c r="O174" s="21">
        <f t="shared" si="7"/>
        <v>4874</v>
      </c>
    </row>
    <row r="175" spans="1:15" ht="18" x14ac:dyDescent="0.35">
      <c r="A175" s="21" t="s">
        <v>141</v>
      </c>
      <c r="B175" s="21" t="s">
        <v>14</v>
      </c>
      <c r="C175" s="37">
        <v>45469</v>
      </c>
      <c r="D175" s="21" t="s">
        <v>15</v>
      </c>
      <c r="E175" s="21" t="s">
        <v>25</v>
      </c>
      <c r="F175" s="21">
        <v>3253</v>
      </c>
      <c r="G175" s="21">
        <v>483</v>
      </c>
      <c r="H175" s="21">
        <v>336</v>
      </c>
      <c r="I175" s="21">
        <v>25397</v>
      </c>
      <c r="J175" s="21">
        <v>51485</v>
      </c>
      <c r="K175" s="21">
        <v>131</v>
      </c>
      <c r="L175" s="21" t="s">
        <v>20</v>
      </c>
      <c r="M175" s="38" t="s">
        <v>21</v>
      </c>
      <c r="N175" s="48">
        <f t="shared" si="6"/>
        <v>0.16033389770445328</v>
      </c>
      <c r="O175" s="21">
        <f t="shared" si="7"/>
        <v>4072</v>
      </c>
    </row>
    <row r="176" spans="1:15" ht="18" x14ac:dyDescent="0.35">
      <c r="A176" s="21" t="s">
        <v>142</v>
      </c>
      <c r="B176" s="21" t="s">
        <v>28</v>
      </c>
      <c r="C176" s="37">
        <v>45493</v>
      </c>
      <c r="D176" s="21" t="s">
        <v>49</v>
      </c>
      <c r="E176" s="21" t="s">
        <v>357</v>
      </c>
      <c r="F176" s="21">
        <v>4955</v>
      </c>
      <c r="G176" s="21">
        <v>299</v>
      </c>
      <c r="H176" s="21">
        <v>345</v>
      </c>
      <c r="I176" s="21">
        <v>33644</v>
      </c>
      <c r="J176" s="21">
        <v>43547</v>
      </c>
      <c r="K176" s="21">
        <v>194</v>
      </c>
      <c r="L176" s="21" t="s">
        <v>20</v>
      </c>
      <c r="M176" s="38" t="s">
        <v>50</v>
      </c>
      <c r="N176" s="48">
        <f t="shared" si="6"/>
        <v>0.16641897515158721</v>
      </c>
      <c r="O176" s="21">
        <f t="shared" si="7"/>
        <v>5599</v>
      </c>
    </row>
    <row r="177" spans="1:15" ht="18" x14ac:dyDescent="0.35">
      <c r="A177" s="21" t="s">
        <v>142</v>
      </c>
      <c r="B177" s="21" t="s">
        <v>28</v>
      </c>
      <c r="C177" s="37">
        <v>45493</v>
      </c>
      <c r="D177" s="21" t="s">
        <v>49</v>
      </c>
      <c r="E177" s="21" t="s">
        <v>357</v>
      </c>
      <c r="F177" s="21">
        <v>4955</v>
      </c>
      <c r="G177" s="21">
        <v>299</v>
      </c>
      <c r="H177" s="21">
        <v>345</v>
      </c>
      <c r="I177" s="21">
        <v>33644</v>
      </c>
      <c r="J177" s="21">
        <v>43547</v>
      </c>
      <c r="K177" s="21">
        <v>194</v>
      </c>
      <c r="L177" s="21" t="s">
        <v>38</v>
      </c>
      <c r="M177" s="38" t="s">
        <v>50</v>
      </c>
      <c r="N177" s="48">
        <f t="shared" si="6"/>
        <v>0.16641897515158721</v>
      </c>
      <c r="O177" s="21">
        <f t="shared" si="7"/>
        <v>5599</v>
      </c>
    </row>
    <row r="178" spans="1:15" ht="18" x14ac:dyDescent="0.35">
      <c r="A178" s="21" t="s">
        <v>143</v>
      </c>
      <c r="B178" s="21" t="s">
        <v>14</v>
      </c>
      <c r="C178" s="37">
        <v>45704</v>
      </c>
      <c r="D178" s="21" t="s">
        <v>15</v>
      </c>
      <c r="E178" s="21" t="s">
        <v>43</v>
      </c>
      <c r="F178" s="21">
        <v>1333</v>
      </c>
      <c r="G178" s="21">
        <v>286</v>
      </c>
      <c r="H178" s="21">
        <v>298</v>
      </c>
      <c r="I178" s="21">
        <v>36174</v>
      </c>
      <c r="J178" s="21">
        <v>34517</v>
      </c>
      <c r="K178" s="21">
        <v>170</v>
      </c>
      <c r="L178" s="21" t="s">
        <v>38</v>
      </c>
      <c r="M178" s="38" t="s">
        <v>17</v>
      </c>
      <c r="N178" s="48">
        <f t="shared" si="6"/>
        <v>5.2993862995521647E-2</v>
      </c>
      <c r="O178" s="21">
        <f t="shared" si="7"/>
        <v>1917</v>
      </c>
    </row>
    <row r="179" spans="1:15" ht="18" x14ac:dyDescent="0.35">
      <c r="A179" s="21" t="s">
        <v>143</v>
      </c>
      <c r="B179" s="21" t="s">
        <v>14</v>
      </c>
      <c r="C179" s="37">
        <v>45704</v>
      </c>
      <c r="D179" s="21" t="s">
        <v>15</v>
      </c>
      <c r="E179" s="21" t="s">
        <v>43</v>
      </c>
      <c r="F179" s="21">
        <v>1333</v>
      </c>
      <c r="G179" s="21">
        <v>286</v>
      </c>
      <c r="H179" s="21">
        <v>298</v>
      </c>
      <c r="I179" s="21">
        <v>36174</v>
      </c>
      <c r="J179" s="21">
        <v>34517</v>
      </c>
      <c r="K179" s="21">
        <v>170</v>
      </c>
      <c r="L179" s="21" t="s">
        <v>35</v>
      </c>
      <c r="M179" s="38" t="s">
        <v>17</v>
      </c>
      <c r="N179" s="48">
        <f t="shared" si="6"/>
        <v>5.2993862995521647E-2</v>
      </c>
      <c r="O179" s="21">
        <f t="shared" si="7"/>
        <v>1917</v>
      </c>
    </row>
    <row r="180" spans="1:15" ht="18" x14ac:dyDescent="0.35">
      <c r="A180" s="21" t="s">
        <v>144</v>
      </c>
      <c r="B180" s="21" t="s">
        <v>14</v>
      </c>
      <c r="C180" s="37">
        <v>45544</v>
      </c>
      <c r="D180" s="21" t="s">
        <v>15</v>
      </c>
      <c r="E180" s="21" t="s">
        <v>25</v>
      </c>
      <c r="F180" s="21">
        <v>1616</v>
      </c>
      <c r="G180" s="21">
        <v>360</v>
      </c>
      <c r="H180" s="21">
        <v>180</v>
      </c>
      <c r="I180" s="21">
        <v>54342</v>
      </c>
      <c r="J180" s="21">
        <v>18796</v>
      </c>
      <c r="K180" s="21">
        <v>282</v>
      </c>
      <c r="L180" s="21" t="s">
        <v>38</v>
      </c>
      <c r="M180" s="38" t="s">
        <v>17</v>
      </c>
      <c r="N180" s="48">
        <f t="shared" si="6"/>
        <v>3.9674653122814763E-2</v>
      </c>
      <c r="O180" s="21">
        <f t="shared" si="7"/>
        <v>2156</v>
      </c>
    </row>
    <row r="181" spans="1:15" ht="18" x14ac:dyDescent="0.35">
      <c r="A181" s="21" t="s">
        <v>144</v>
      </c>
      <c r="B181" s="21" t="s">
        <v>14</v>
      </c>
      <c r="C181" s="37">
        <v>45544</v>
      </c>
      <c r="D181" s="21" t="s">
        <v>15</v>
      </c>
      <c r="E181" s="21" t="s">
        <v>25</v>
      </c>
      <c r="F181" s="21">
        <v>1616</v>
      </c>
      <c r="G181" s="21">
        <v>360</v>
      </c>
      <c r="H181" s="21">
        <v>180</v>
      </c>
      <c r="I181" s="21">
        <v>54342</v>
      </c>
      <c r="J181" s="21">
        <v>18796</v>
      </c>
      <c r="K181" s="21">
        <v>282</v>
      </c>
      <c r="L181" s="21" t="s">
        <v>35</v>
      </c>
      <c r="M181" s="38" t="s">
        <v>17</v>
      </c>
      <c r="N181" s="48">
        <f t="shared" si="6"/>
        <v>3.9674653122814763E-2</v>
      </c>
      <c r="O181" s="21">
        <f t="shared" si="7"/>
        <v>2156</v>
      </c>
    </row>
    <row r="182" spans="1:15" ht="18" x14ac:dyDescent="0.35">
      <c r="A182" s="21" t="s">
        <v>145</v>
      </c>
      <c r="B182" s="21" t="s">
        <v>23</v>
      </c>
      <c r="C182" s="37">
        <v>45489</v>
      </c>
      <c r="D182" s="21" t="s">
        <v>15</v>
      </c>
      <c r="E182" s="21" t="s">
        <v>34</v>
      </c>
      <c r="F182" s="21">
        <v>1803</v>
      </c>
      <c r="G182" s="21">
        <v>273</v>
      </c>
      <c r="H182" s="21">
        <v>287</v>
      </c>
      <c r="I182" s="21">
        <v>46176</v>
      </c>
      <c r="J182" s="21">
        <v>25488</v>
      </c>
      <c r="K182" s="21">
        <v>141</v>
      </c>
      <c r="L182" s="21" t="s">
        <v>35</v>
      </c>
      <c r="M182" s="38" t="s">
        <v>17</v>
      </c>
      <c r="N182" s="48">
        <f t="shared" si="6"/>
        <v>5.1173769923769923E-2</v>
      </c>
      <c r="O182" s="21">
        <f t="shared" si="7"/>
        <v>2363</v>
      </c>
    </row>
    <row r="183" spans="1:15" ht="18" x14ac:dyDescent="0.35">
      <c r="A183" s="21" t="s">
        <v>146</v>
      </c>
      <c r="B183" s="21" t="s">
        <v>14</v>
      </c>
      <c r="C183" s="37">
        <v>45762</v>
      </c>
      <c r="D183" s="21" t="s">
        <v>15</v>
      </c>
      <c r="E183" s="21" t="s">
        <v>19</v>
      </c>
      <c r="F183" s="21">
        <v>4177</v>
      </c>
      <c r="G183" s="21">
        <v>489</v>
      </c>
      <c r="H183" s="21">
        <v>331</v>
      </c>
      <c r="I183" s="21">
        <v>57451</v>
      </c>
      <c r="J183" s="21">
        <v>73793</v>
      </c>
      <c r="K183" s="21">
        <v>251</v>
      </c>
      <c r="L183" s="21" t="s">
        <v>20</v>
      </c>
      <c r="M183" s="38" t="s">
        <v>21</v>
      </c>
      <c r="N183" s="48">
        <f t="shared" si="6"/>
        <v>8.6978468608031198E-2</v>
      </c>
      <c r="O183" s="21">
        <f t="shared" si="7"/>
        <v>4997</v>
      </c>
    </row>
    <row r="184" spans="1:15" ht="18" x14ac:dyDescent="0.35">
      <c r="A184" s="21" t="s">
        <v>147</v>
      </c>
      <c r="B184" s="21" t="s">
        <v>14</v>
      </c>
      <c r="C184" s="37">
        <v>45781</v>
      </c>
      <c r="D184" s="21" t="s">
        <v>24</v>
      </c>
      <c r="E184" s="21" t="s">
        <v>25</v>
      </c>
      <c r="F184" s="21">
        <v>1311</v>
      </c>
      <c r="G184" s="21">
        <v>181</v>
      </c>
      <c r="H184" s="21">
        <v>361</v>
      </c>
      <c r="I184" s="21">
        <v>37148</v>
      </c>
      <c r="J184" s="21">
        <v>44875</v>
      </c>
      <c r="K184" s="21">
        <v>245</v>
      </c>
      <c r="L184" s="21" t="s">
        <v>35</v>
      </c>
      <c r="M184" s="38" t="s">
        <v>47</v>
      </c>
      <c r="N184" s="48">
        <f t="shared" si="6"/>
        <v>4.9881554861634543E-2</v>
      </c>
      <c r="O184" s="21">
        <f t="shared" si="7"/>
        <v>1853</v>
      </c>
    </row>
    <row r="185" spans="1:15" ht="18" x14ac:dyDescent="0.35">
      <c r="A185" s="21" t="s">
        <v>148</v>
      </c>
      <c r="B185" s="21" t="s">
        <v>14</v>
      </c>
      <c r="C185" s="37">
        <v>45340</v>
      </c>
      <c r="D185" s="21" t="s">
        <v>24</v>
      </c>
      <c r="E185" s="21" t="s">
        <v>354</v>
      </c>
      <c r="F185" s="21">
        <v>1516</v>
      </c>
      <c r="G185" s="21">
        <v>215</v>
      </c>
      <c r="H185" s="21">
        <v>332</v>
      </c>
      <c r="I185" s="21">
        <v>58981</v>
      </c>
      <c r="J185" s="21">
        <v>36118</v>
      </c>
      <c r="K185" s="21">
        <v>211</v>
      </c>
      <c r="L185" s="21" t="s">
        <v>35</v>
      </c>
      <c r="M185" s="38" t="s">
        <v>47</v>
      </c>
      <c r="N185" s="48">
        <f t="shared" si="6"/>
        <v>3.4977365592309385E-2</v>
      </c>
      <c r="O185" s="21">
        <f t="shared" si="7"/>
        <v>2063</v>
      </c>
    </row>
    <row r="186" spans="1:15" ht="18" x14ac:dyDescent="0.35">
      <c r="A186" s="21" t="s">
        <v>149</v>
      </c>
      <c r="B186" s="21" t="s">
        <v>23</v>
      </c>
      <c r="C186" s="37">
        <v>45428</v>
      </c>
      <c r="D186" s="21" t="s">
        <v>24</v>
      </c>
      <c r="E186" s="21" t="s">
        <v>357</v>
      </c>
      <c r="F186" s="21">
        <v>2023</v>
      </c>
      <c r="G186" s="21">
        <v>124</v>
      </c>
      <c r="H186" s="21">
        <v>99</v>
      </c>
      <c r="I186" s="21">
        <v>54524</v>
      </c>
      <c r="J186" s="21">
        <v>34790</v>
      </c>
      <c r="K186" s="21">
        <v>195</v>
      </c>
      <c r="L186" s="21" t="s">
        <v>20</v>
      </c>
      <c r="M186" s="38" t="s">
        <v>17</v>
      </c>
      <c r="N186" s="48">
        <f t="shared" si="6"/>
        <v>4.1192869195216787E-2</v>
      </c>
      <c r="O186" s="21">
        <f t="shared" si="7"/>
        <v>2246</v>
      </c>
    </row>
    <row r="187" spans="1:15" ht="18" x14ac:dyDescent="0.35">
      <c r="A187" s="21" t="s">
        <v>149</v>
      </c>
      <c r="B187" s="21" t="s">
        <v>23</v>
      </c>
      <c r="C187" s="37">
        <v>45428</v>
      </c>
      <c r="D187" s="21" t="s">
        <v>24</v>
      </c>
      <c r="E187" s="21" t="s">
        <v>357</v>
      </c>
      <c r="F187" s="21">
        <v>2023</v>
      </c>
      <c r="G187" s="21">
        <v>124</v>
      </c>
      <c r="H187" s="21">
        <v>99</v>
      </c>
      <c r="I187" s="21">
        <v>54524</v>
      </c>
      <c r="J187" s="21">
        <v>34790</v>
      </c>
      <c r="K187" s="21">
        <v>195</v>
      </c>
      <c r="L187" s="21" t="s">
        <v>361</v>
      </c>
      <c r="M187" s="38" t="s">
        <v>17</v>
      </c>
      <c r="N187" s="48">
        <f t="shared" si="6"/>
        <v>4.1192869195216787E-2</v>
      </c>
      <c r="O187" s="21">
        <f t="shared" si="7"/>
        <v>2246</v>
      </c>
    </row>
    <row r="188" spans="1:15" ht="18" x14ac:dyDescent="0.35">
      <c r="A188" s="21" t="s">
        <v>150</v>
      </c>
      <c r="B188" s="21" t="s">
        <v>23</v>
      </c>
      <c r="C188" s="37">
        <v>45806</v>
      </c>
      <c r="D188" s="21" t="s">
        <v>24</v>
      </c>
      <c r="E188" s="21" t="s">
        <v>357</v>
      </c>
      <c r="F188" s="21">
        <v>2134</v>
      </c>
      <c r="G188" s="21">
        <v>322</v>
      </c>
      <c r="H188" s="21">
        <v>114</v>
      </c>
      <c r="I188" s="21">
        <v>44338</v>
      </c>
      <c r="J188" s="21">
        <v>52165</v>
      </c>
      <c r="K188" s="21">
        <v>176</v>
      </c>
      <c r="L188" s="21" t="s">
        <v>361</v>
      </c>
      <c r="M188" s="38" t="s">
        <v>17</v>
      </c>
      <c r="N188" s="48">
        <f t="shared" si="6"/>
        <v>5.7963823356939871E-2</v>
      </c>
      <c r="O188" s="21">
        <f t="shared" si="7"/>
        <v>2570</v>
      </c>
    </row>
    <row r="189" spans="1:15" ht="18" x14ac:dyDescent="0.35">
      <c r="A189" s="21" t="s">
        <v>150</v>
      </c>
      <c r="B189" s="21" t="s">
        <v>23</v>
      </c>
      <c r="C189" s="37">
        <v>45806</v>
      </c>
      <c r="D189" s="21" t="s">
        <v>24</v>
      </c>
      <c r="E189" s="21" t="s">
        <v>357</v>
      </c>
      <c r="F189" s="21">
        <v>2134</v>
      </c>
      <c r="G189" s="21">
        <v>322</v>
      </c>
      <c r="H189" s="21">
        <v>114</v>
      </c>
      <c r="I189" s="21">
        <v>44338</v>
      </c>
      <c r="J189" s="21">
        <v>52165</v>
      </c>
      <c r="K189" s="21">
        <v>176</v>
      </c>
      <c r="L189" s="21" t="s">
        <v>35</v>
      </c>
      <c r="M189" s="38" t="s">
        <v>17</v>
      </c>
      <c r="N189" s="48">
        <f t="shared" si="6"/>
        <v>5.7963823356939871E-2</v>
      </c>
      <c r="O189" s="21">
        <f t="shared" si="7"/>
        <v>2570</v>
      </c>
    </row>
    <row r="190" spans="1:15" ht="18" x14ac:dyDescent="0.35">
      <c r="A190" s="21" t="s">
        <v>151</v>
      </c>
      <c r="B190" s="21" t="s">
        <v>14</v>
      </c>
      <c r="C190" s="37">
        <v>45674</v>
      </c>
      <c r="D190" s="21" t="s">
        <v>15</v>
      </c>
      <c r="E190" s="21" t="s">
        <v>34</v>
      </c>
      <c r="F190" s="21">
        <v>2266</v>
      </c>
      <c r="G190" s="21">
        <v>126</v>
      </c>
      <c r="H190" s="21">
        <v>140</v>
      </c>
      <c r="I190" s="21">
        <v>53759</v>
      </c>
      <c r="J190" s="21">
        <v>46834</v>
      </c>
      <c r="K190" s="21">
        <v>277</v>
      </c>
      <c r="L190" s="21" t="s">
        <v>20</v>
      </c>
      <c r="M190" s="38" t="s">
        <v>21</v>
      </c>
      <c r="N190" s="48">
        <f t="shared" si="6"/>
        <v>4.7099090384865788E-2</v>
      </c>
      <c r="O190" s="21">
        <f t="shared" si="7"/>
        <v>2532</v>
      </c>
    </row>
    <row r="191" spans="1:15" ht="18" x14ac:dyDescent="0.35">
      <c r="A191" s="21" t="s">
        <v>152</v>
      </c>
      <c r="B191" s="21" t="s">
        <v>14</v>
      </c>
      <c r="C191" s="37">
        <v>45777</v>
      </c>
      <c r="D191" s="21" t="s">
        <v>24</v>
      </c>
      <c r="E191" s="21" t="s">
        <v>25</v>
      </c>
      <c r="F191" s="21">
        <v>3916</v>
      </c>
      <c r="G191" s="21">
        <v>459</v>
      </c>
      <c r="H191" s="21">
        <v>229</v>
      </c>
      <c r="I191" s="21">
        <v>48989</v>
      </c>
      <c r="J191" s="21">
        <v>39768</v>
      </c>
      <c r="K191" s="21">
        <v>200</v>
      </c>
      <c r="L191" s="21" t="s">
        <v>35</v>
      </c>
      <c r="M191" s="38" t="s">
        <v>47</v>
      </c>
      <c r="N191" s="48">
        <f t="shared" si="6"/>
        <v>9.3980281287635997E-2</v>
      </c>
      <c r="O191" s="21">
        <f t="shared" si="7"/>
        <v>4604</v>
      </c>
    </row>
    <row r="192" spans="1:15" ht="18" x14ac:dyDescent="0.35">
      <c r="A192" s="21" t="s">
        <v>153</v>
      </c>
      <c r="B192" s="21" t="s">
        <v>23</v>
      </c>
      <c r="C192" s="37">
        <v>45346</v>
      </c>
      <c r="D192" s="21" t="s">
        <v>24</v>
      </c>
      <c r="E192" s="21" t="s">
        <v>357</v>
      </c>
      <c r="F192" s="21">
        <v>1022</v>
      </c>
      <c r="G192" s="21">
        <v>463</v>
      </c>
      <c r="H192" s="21">
        <v>360</v>
      </c>
      <c r="I192" s="21">
        <v>51468</v>
      </c>
      <c r="J192" s="21">
        <v>24279</v>
      </c>
      <c r="K192" s="21">
        <v>230</v>
      </c>
      <c r="L192" s="21" t="s">
        <v>20</v>
      </c>
      <c r="M192" s="38" t="s">
        <v>17</v>
      </c>
      <c r="N192" s="48">
        <f t="shared" si="6"/>
        <v>3.5847516903707161E-2</v>
      </c>
      <c r="O192" s="21">
        <f t="shared" si="7"/>
        <v>1845</v>
      </c>
    </row>
    <row r="193" spans="1:15" ht="18" x14ac:dyDescent="0.35">
      <c r="A193" s="21" t="s">
        <v>153</v>
      </c>
      <c r="B193" s="21" t="s">
        <v>23</v>
      </c>
      <c r="C193" s="37">
        <v>45346</v>
      </c>
      <c r="D193" s="21" t="s">
        <v>24</v>
      </c>
      <c r="E193" s="21" t="s">
        <v>357</v>
      </c>
      <c r="F193" s="21">
        <v>1022</v>
      </c>
      <c r="G193" s="21">
        <v>463</v>
      </c>
      <c r="H193" s="21">
        <v>360</v>
      </c>
      <c r="I193" s="21">
        <v>51468</v>
      </c>
      <c r="J193" s="21">
        <v>24279</v>
      </c>
      <c r="K193" s="21">
        <v>230</v>
      </c>
      <c r="L193" s="21" t="s">
        <v>361</v>
      </c>
      <c r="M193" s="38" t="s">
        <v>17</v>
      </c>
      <c r="N193" s="48">
        <f t="shared" si="6"/>
        <v>3.5847516903707161E-2</v>
      </c>
      <c r="O193" s="21">
        <f t="shared" si="7"/>
        <v>1845</v>
      </c>
    </row>
    <row r="194" spans="1:15" ht="18" x14ac:dyDescent="0.35">
      <c r="A194" s="21" t="s">
        <v>154</v>
      </c>
      <c r="B194" s="21" t="s">
        <v>28</v>
      </c>
      <c r="C194" s="37">
        <v>45424</v>
      </c>
      <c r="D194" s="21" t="s">
        <v>15</v>
      </c>
      <c r="E194" s="21" t="s">
        <v>354</v>
      </c>
      <c r="F194" s="21">
        <v>2911</v>
      </c>
      <c r="G194" s="21">
        <v>467</v>
      </c>
      <c r="H194" s="21">
        <v>94</v>
      </c>
      <c r="I194" s="21">
        <v>59083</v>
      </c>
      <c r="J194" s="21">
        <v>49762</v>
      </c>
      <c r="K194" s="21">
        <v>236</v>
      </c>
      <c r="L194" s="21" t="s">
        <v>20</v>
      </c>
      <c r="M194" s="38" t="s">
        <v>21</v>
      </c>
      <c r="N194" s="48">
        <f t="shared" ref="N194:N257" si="8">(F194+G194+H194)/I194</f>
        <v>5.8764788517847777E-2</v>
      </c>
      <c r="O194" s="21">
        <f t="shared" si="7"/>
        <v>3472</v>
      </c>
    </row>
    <row r="195" spans="1:15" ht="18" x14ac:dyDescent="0.35">
      <c r="A195" s="21" t="s">
        <v>154</v>
      </c>
      <c r="B195" s="21" t="s">
        <v>28</v>
      </c>
      <c r="C195" s="37">
        <v>45424</v>
      </c>
      <c r="D195" s="21" t="s">
        <v>15</v>
      </c>
      <c r="E195" s="21" t="s">
        <v>354</v>
      </c>
      <c r="F195" s="21">
        <v>2911</v>
      </c>
      <c r="G195" s="21">
        <v>467</v>
      </c>
      <c r="H195" s="21">
        <v>94</v>
      </c>
      <c r="I195" s="21">
        <v>59083</v>
      </c>
      <c r="J195" s="21">
        <v>49762</v>
      </c>
      <c r="K195" s="21">
        <v>236</v>
      </c>
      <c r="L195" s="21" t="s">
        <v>362</v>
      </c>
      <c r="M195" s="38" t="s">
        <v>21</v>
      </c>
      <c r="N195" s="48">
        <f t="shared" si="8"/>
        <v>5.8764788517847777E-2</v>
      </c>
      <c r="O195" s="21">
        <f t="shared" ref="O195:O258" si="9">F195+G195+H195</f>
        <v>3472</v>
      </c>
    </row>
    <row r="196" spans="1:15" ht="18" x14ac:dyDescent="0.35">
      <c r="A196" s="21" t="s">
        <v>155</v>
      </c>
      <c r="B196" s="21" t="s">
        <v>23</v>
      </c>
      <c r="C196" s="37">
        <v>45421</v>
      </c>
      <c r="D196" s="21" t="s">
        <v>24</v>
      </c>
      <c r="E196" s="21" t="s">
        <v>25</v>
      </c>
      <c r="F196" s="21">
        <v>3277</v>
      </c>
      <c r="G196" s="21">
        <v>423</v>
      </c>
      <c r="H196" s="21">
        <v>259</v>
      </c>
      <c r="I196" s="21">
        <v>46328</v>
      </c>
      <c r="J196" s="21">
        <v>44293</v>
      </c>
      <c r="K196" s="21">
        <v>299</v>
      </c>
      <c r="L196" s="21" t="s">
        <v>38</v>
      </c>
      <c r="M196" s="38" t="s">
        <v>17</v>
      </c>
      <c r="N196" s="48">
        <f t="shared" si="8"/>
        <v>8.5455879813503707E-2</v>
      </c>
      <c r="O196" s="21">
        <f t="shared" si="9"/>
        <v>3959</v>
      </c>
    </row>
    <row r="197" spans="1:15" ht="18" x14ac:dyDescent="0.35">
      <c r="A197" s="21" t="s">
        <v>155</v>
      </c>
      <c r="B197" s="21" t="s">
        <v>23</v>
      </c>
      <c r="C197" s="37">
        <v>45421</v>
      </c>
      <c r="D197" s="21" t="s">
        <v>24</v>
      </c>
      <c r="E197" s="21" t="s">
        <v>25</v>
      </c>
      <c r="F197" s="21">
        <v>3277</v>
      </c>
      <c r="G197" s="21">
        <v>423</v>
      </c>
      <c r="H197" s="21">
        <v>259</v>
      </c>
      <c r="I197" s="21">
        <v>46328</v>
      </c>
      <c r="J197" s="21">
        <v>44293</v>
      </c>
      <c r="K197" s="21">
        <v>299</v>
      </c>
      <c r="L197" s="21" t="s">
        <v>35</v>
      </c>
      <c r="M197" s="38" t="s">
        <v>17</v>
      </c>
      <c r="N197" s="48">
        <f t="shared" si="8"/>
        <v>8.5455879813503707E-2</v>
      </c>
      <c r="O197" s="21">
        <f t="shared" si="9"/>
        <v>3959</v>
      </c>
    </row>
    <row r="198" spans="1:15" ht="18" x14ac:dyDescent="0.35">
      <c r="A198" s="21" t="s">
        <v>156</v>
      </c>
      <c r="B198" s="21" t="s">
        <v>23</v>
      </c>
      <c r="C198" s="37">
        <v>45602</v>
      </c>
      <c r="D198" s="21" t="s">
        <v>15</v>
      </c>
      <c r="E198" s="21" t="s">
        <v>354</v>
      </c>
      <c r="F198" s="21">
        <v>2956</v>
      </c>
      <c r="G198" s="21">
        <v>381</v>
      </c>
      <c r="H198" s="21">
        <v>345</v>
      </c>
      <c r="I198" s="21">
        <v>33347</v>
      </c>
      <c r="J198" s="21">
        <v>22558</v>
      </c>
      <c r="K198" s="21">
        <v>173</v>
      </c>
      <c r="L198" s="21" t="s">
        <v>35</v>
      </c>
      <c r="M198" s="38" t="s">
        <v>17</v>
      </c>
      <c r="N198" s="48">
        <f t="shared" si="8"/>
        <v>0.11041472996071611</v>
      </c>
      <c r="O198" s="21">
        <f t="shared" si="9"/>
        <v>3682</v>
      </c>
    </row>
    <row r="199" spans="1:15" ht="18" x14ac:dyDescent="0.35">
      <c r="A199" s="21" t="s">
        <v>157</v>
      </c>
      <c r="B199" s="21" t="s">
        <v>23</v>
      </c>
      <c r="C199" s="37">
        <v>45295</v>
      </c>
      <c r="D199" s="21" t="s">
        <v>24</v>
      </c>
      <c r="E199" s="21" t="s">
        <v>353</v>
      </c>
      <c r="F199" s="21">
        <v>3208</v>
      </c>
      <c r="G199" s="21">
        <v>476</v>
      </c>
      <c r="H199" s="21">
        <v>277</v>
      </c>
      <c r="I199" s="21">
        <v>56072</v>
      </c>
      <c r="J199" s="21">
        <v>21061</v>
      </c>
      <c r="K199" s="21">
        <v>113</v>
      </c>
      <c r="L199" s="21" t="s">
        <v>361</v>
      </c>
      <c r="M199" s="38" t="s">
        <v>17</v>
      </c>
      <c r="N199" s="48">
        <f t="shared" si="8"/>
        <v>7.064131830503638E-2</v>
      </c>
      <c r="O199" s="21">
        <f t="shared" si="9"/>
        <v>3961</v>
      </c>
    </row>
    <row r="200" spans="1:15" ht="18" x14ac:dyDescent="0.35">
      <c r="A200" s="21" t="s">
        <v>157</v>
      </c>
      <c r="B200" s="21" t="s">
        <v>23</v>
      </c>
      <c r="C200" s="37">
        <v>45295</v>
      </c>
      <c r="D200" s="21" t="s">
        <v>24</v>
      </c>
      <c r="E200" s="21" t="s">
        <v>353</v>
      </c>
      <c r="F200" s="21">
        <v>3208</v>
      </c>
      <c r="G200" s="21">
        <v>476</v>
      </c>
      <c r="H200" s="21">
        <v>277</v>
      </c>
      <c r="I200" s="21">
        <v>56072</v>
      </c>
      <c r="J200" s="21">
        <v>21061</v>
      </c>
      <c r="K200" s="21">
        <v>113</v>
      </c>
      <c r="L200" s="21" t="s">
        <v>35</v>
      </c>
      <c r="M200" s="38" t="s">
        <v>17</v>
      </c>
      <c r="N200" s="48">
        <f t="shared" si="8"/>
        <v>7.064131830503638E-2</v>
      </c>
      <c r="O200" s="21">
        <f t="shared" si="9"/>
        <v>3961</v>
      </c>
    </row>
    <row r="201" spans="1:15" ht="18" x14ac:dyDescent="0.35">
      <c r="A201" s="21" t="s">
        <v>158</v>
      </c>
      <c r="B201" s="21" t="s">
        <v>23</v>
      </c>
      <c r="C201" s="37">
        <v>45319</v>
      </c>
      <c r="D201" s="21" t="s">
        <v>15</v>
      </c>
      <c r="E201" s="21" t="s">
        <v>357</v>
      </c>
      <c r="F201" s="21">
        <v>1456</v>
      </c>
      <c r="G201" s="21">
        <v>265</v>
      </c>
      <c r="H201" s="21">
        <v>137</v>
      </c>
      <c r="I201" s="21">
        <v>53485</v>
      </c>
      <c r="J201" s="21">
        <v>59729</v>
      </c>
      <c r="K201" s="21">
        <v>145</v>
      </c>
      <c r="L201" s="21" t="s">
        <v>38</v>
      </c>
      <c r="M201" s="38" t="s">
        <v>21</v>
      </c>
      <c r="N201" s="48">
        <f t="shared" si="8"/>
        <v>3.4738711788351875E-2</v>
      </c>
      <c r="O201" s="21">
        <f t="shared" si="9"/>
        <v>1858</v>
      </c>
    </row>
    <row r="202" spans="1:15" ht="18" x14ac:dyDescent="0.35">
      <c r="A202" s="21" t="s">
        <v>159</v>
      </c>
      <c r="B202" s="21" t="s">
        <v>14</v>
      </c>
      <c r="C202" s="37">
        <v>45344</v>
      </c>
      <c r="D202" s="21" t="s">
        <v>15</v>
      </c>
      <c r="E202" s="21" t="s">
        <v>25</v>
      </c>
      <c r="F202" s="21">
        <v>1902</v>
      </c>
      <c r="G202" s="21">
        <v>394</v>
      </c>
      <c r="H202" s="21">
        <v>279</v>
      </c>
      <c r="I202" s="21">
        <v>24615</v>
      </c>
      <c r="J202" s="21">
        <v>51330</v>
      </c>
      <c r="K202" s="21">
        <v>176</v>
      </c>
      <c r="L202" s="21" t="s">
        <v>38</v>
      </c>
      <c r="M202" s="38" t="s">
        <v>17</v>
      </c>
      <c r="N202" s="48">
        <f t="shared" si="8"/>
        <v>0.10461100954702417</v>
      </c>
      <c r="O202" s="21">
        <f t="shared" si="9"/>
        <v>2575</v>
      </c>
    </row>
    <row r="203" spans="1:15" ht="18" x14ac:dyDescent="0.35">
      <c r="A203" s="21" t="s">
        <v>159</v>
      </c>
      <c r="B203" s="21" t="s">
        <v>14</v>
      </c>
      <c r="C203" s="37">
        <v>45344</v>
      </c>
      <c r="D203" s="21" t="s">
        <v>15</v>
      </c>
      <c r="E203" s="21" t="s">
        <v>25</v>
      </c>
      <c r="F203" s="21">
        <v>1902</v>
      </c>
      <c r="G203" s="21">
        <v>394</v>
      </c>
      <c r="H203" s="21">
        <v>279</v>
      </c>
      <c r="I203" s="21">
        <v>24615</v>
      </c>
      <c r="J203" s="21">
        <v>51330</v>
      </c>
      <c r="K203" s="21">
        <v>176</v>
      </c>
      <c r="L203" s="21" t="s">
        <v>35</v>
      </c>
      <c r="M203" s="38" t="s">
        <v>17</v>
      </c>
      <c r="N203" s="48">
        <f t="shared" si="8"/>
        <v>0.10461100954702417</v>
      </c>
      <c r="O203" s="21">
        <f t="shared" si="9"/>
        <v>2575</v>
      </c>
    </row>
    <row r="204" spans="1:15" ht="18" x14ac:dyDescent="0.35">
      <c r="A204" s="21" t="s">
        <v>160</v>
      </c>
      <c r="B204" s="21" t="s">
        <v>23</v>
      </c>
      <c r="C204" s="37">
        <v>45839</v>
      </c>
      <c r="D204" s="21" t="s">
        <v>24</v>
      </c>
      <c r="E204" s="21" t="s">
        <v>19</v>
      </c>
      <c r="F204" s="21">
        <v>3219</v>
      </c>
      <c r="G204" s="21">
        <v>424</v>
      </c>
      <c r="H204" s="21">
        <v>267</v>
      </c>
      <c r="I204" s="21">
        <v>48879</v>
      </c>
      <c r="J204" s="21">
        <v>37691</v>
      </c>
      <c r="K204" s="21">
        <v>224</v>
      </c>
      <c r="L204" s="21" t="s">
        <v>20</v>
      </c>
      <c r="M204" s="38" t="s">
        <v>17</v>
      </c>
      <c r="N204" s="48">
        <f t="shared" si="8"/>
        <v>7.9993453221219743E-2</v>
      </c>
      <c r="O204" s="21">
        <f t="shared" si="9"/>
        <v>3910</v>
      </c>
    </row>
    <row r="205" spans="1:15" ht="18" x14ac:dyDescent="0.35">
      <c r="A205" s="21" t="s">
        <v>160</v>
      </c>
      <c r="B205" s="21" t="s">
        <v>23</v>
      </c>
      <c r="C205" s="37">
        <v>45839</v>
      </c>
      <c r="D205" s="21" t="s">
        <v>24</v>
      </c>
      <c r="E205" s="21" t="s">
        <v>19</v>
      </c>
      <c r="F205" s="21">
        <v>3219</v>
      </c>
      <c r="G205" s="21">
        <v>424</v>
      </c>
      <c r="H205" s="21">
        <v>267</v>
      </c>
      <c r="I205" s="21">
        <v>48879</v>
      </c>
      <c r="J205" s="21">
        <v>37691</v>
      </c>
      <c r="K205" s="21">
        <v>224</v>
      </c>
      <c r="L205" s="21" t="s">
        <v>361</v>
      </c>
      <c r="M205" s="38" t="s">
        <v>17</v>
      </c>
      <c r="N205" s="48">
        <f t="shared" si="8"/>
        <v>7.9993453221219743E-2</v>
      </c>
      <c r="O205" s="21">
        <f t="shared" si="9"/>
        <v>3910</v>
      </c>
    </row>
    <row r="206" spans="1:15" ht="18" x14ac:dyDescent="0.35">
      <c r="A206" s="21" t="s">
        <v>161</v>
      </c>
      <c r="B206" s="21" t="s">
        <v>28</v>
      </c>
      <c r="C206" s="37">
        <v>45301</v>
      </c>
      <c r="D206" s="21" t="s">
        <v>15</v>
      </c>
      <c r="E206" s="21" t="s">
        <v>19</v>
      </c>
      <c r="F206" s="21">
        <v>1261</v>
      </c>
      <c r="G206" s="21">
        <v>190</v>
      </c>
      <c r="H206" s="21">
        <v>233</v>
      </c>
      <c r="I206" s="21">
        <v>59888</v>
      </c>
      <c r="J206" s="21">
        <v>51449</v>
      </c>
      <c r="K206" s="21">
        <v>205</v>
      </c>
      <c r="L206" s="21" t="s">
        <v>20</v>
      </c>
      <c r="M206" s="38" t="s">
        <v>21</v>
      </c>
      <c r="N206" s="48">
        <f t="shared" si="8"/>
        <v>2.811915575741384E-2</v>
      </c>
      <c r="O206" s="21">
        <f t="shared" si="9"/>
        <v>1684</v>
      </c>
    </row>
    <row r="207" spans="1:15" ht="18" x14ac:dyDescent="0.35">
      <c r="A207" s="21" t="s">
        <v>161</v>
      </c>
      <c r="B207" s="21" t="s">
        <v>28</v>
      </c>
      <c r="C207" s="37">
        <v>45301</v>
      </c>
      <c r="D207" s="21" t="s">
        <v>15</v>
      </c>
      <c r="E207" s="21" t="s">
        <v>19</v>
      </c>
      <c r="F207" s="21">
        <v>1261</v>
      </c>
      <c r="G207" s="21">
        <v>190</v>
      </c>
      <c r="H207" s="21">
        <v>233</v>
      </c>
      <c r="I207" s="21">
        <v>59888</v>
      </c>
      <c r="J207" s="21">
        <v>51449</v>
      </c>
      <c r="K207" s="21">
        <v>205</v>
      </c>
      <c r="L207" s="21" t="s">
        <v>362</v>
      </c>
      <c r="M207" s="38" t="s">
        <v>21</v>
      </c>
      <c r="N207" s="48">
        <f t="shared" si="8"/>
        <v>2.811915575741384E-2</v>
      </c>
      <c r="O207" s="21">
        <f t="shared" si="9"/>
        <v>1684</v>
      </c>
    </row>
    <row r="208" spans="1:15" ht="18" x14ac:dyDescent="0.35">
      <c r="A208" s="21" t="s">
        <v>162</v>
      </c>
      <c r="B208" s="21" t="s">
        <v>23</v>
      </c>
      <c r="C208" s="37">
        <v>45736</v>
      </c>
      <c r="D208" s="21" t="s">
        <v>15</v>
      </c>
      <c r="E208" s="21" t="s">
        <v>43</v>
      </c>
      <c r="F208" s="21">
        <v>1564</v>
      </c>
      <c r="G208" s="21">
        <v>362</v>
      </c>
      <c r="H208" s="21">
        <v>371</v>
      </c>
      <c r="I208" s="21">
        <v>42075</v>
      </c>
      <c r="J208" s="21">
        <v>66659</v>
      </c>
      <c r="K208" s="21">
        <v>205</v>
      </c>
      <c r="L208" s="21" t="s">
        <v>38</v>
      </c>
      <c r="M208" s="38" t="s">
        <v>21</v>
      </c>
      <c r="N208" s="48">
        <f t="shared" si="8"/>
        <v>5.4592988710635768E-2</v>
      </c>
      <c r="O208" s="21">
        <f t="shared" si="9"/>
        <v>2297</v>
      </c>
    </row>
    <row r="209" spans="1:15" ht="18" x14ac:dyDescent="0.35">
      <c r="A209" s="21" t="s">
        <v>163</v>
      </c>
      <c r="B209" s="21" t="s">
        <v>23</v>
      </c>
      <c r="C209" s="37">
        <v>45563</v>
      </c>
      <c r="D209" s="21" t="s">
        <v>15</v>
      </c>
      <c r="E209" s="21" t="s">
        <v>353</v>
      </c>
      <c r="F209" s="21">
        <v>4006</v>
      </c>
      <c r="G209" s="21">
        <v>420</v>
      </c>
      <c r="H209" s="21">
        <v>194</v>
      </c>
      <c r="I209" s="21">
        <v>49964</v>
      </c>
      <c r="J209" s="21">
        <v>20685</v>
      </c>
      <c r="K209" s="21">
        <v>148</v>
      </c>
      <c r="L209" s="21" t="s">
        <v>35</v>
      </c>
      <c r="M209" s="38" t="s">
        <v>17</v>
      </c>
      <c r="N209" s="48">
        <f t="shared" si="8"/>
        <v>9.2466575934672959E-2</v>
      </c>
      <c r="O209" s="21">
        <f t="shared" si="9"/>
        <v>4620</v>
      </c>
    </row>
    <row r="210" spans="1:15" ht="18" x14ac:dyDescent="0.35">
      <c r="A210" s="21" t="s">
        <v>164</v>
      </c>
      <c r="B210" s="21" t="s">
        <v>28</v>
      </c>
      <c r="C210" s="37">
        <v>45318</v>
      </c>
      <c r="D210" s="21" t="s">
        <v>15</v>
      </c>
      <c r="E210" s="21" t="s">
        <v>43</v>
      </c>
      <c r="F210" s="21">
        <v>1976</v>
      </c>
      <c r="G210" s="21">
        <v>262</v>
      </c>
      <c r="H210" s="21">
        <v>218</v>
      </c>
      <c r="I210" s="21">
        <v>51696</v>
      </c>
      <c r="J210" s="21">
        <v>44846</v>
      </c>
      <c r="K210" s="21">
        <v>139</v>
      </c>
      <c r="L210" s="21" t="s">
        <v>20</v>
      </c>
      <c r="M210" s="38" t="s">
        <v>21</v>
      </c>
      <c r="N210" s="48">
        <f t="shared" si="8"/>
        <v>4.7508511296812134E-2</v>
      </c>
      <c r="O210" s="21">
        <f t="shared" si="9"/>
        <v>2456</v>
      </c>
    </row>
    <row r="211" spans="1:15" ht="18" x14ac:dyDescent="0.35">
      <c r="A211" s="21" t="s">
        <v>164</v>
      </c>
      <c r="B211" s="21" t="s">
        <v>28</v>
      </c>
      <c r="C211" s="37">
        <v>45318</v>
      </c>
      <c r="D211" s="21" t="s">
        <v>15</v>
      </c>
      <c r="E211" s="21" t="s">
        <v>43</v>
      </c>
      <c r="F211" s="21">
        <v>1976</v>
      </c>
      <c r="G211" s="21">
        <v>262</v>
      </c>
      <c r="H211" s="21">
        <v>218</v>
      </c>
      <c r="I211" s="21">
        <v>51696</v>
      </c>
      <c r="J211" s="21">
        <v>44846</v>
      </c>
      <c r="K211" s="21">
        <v>139</v>
      </c>
      <c r="L211" s="21" t="s">
        <v>362</v>
      </c>
      <c r="M211" s="38" t="s">
        <v>21</v>
      </c>
      <c r="N211" s="48">
        <f t="shared" si="8"/>
        <v>4.7508511296812134E-2</v>
      </c>
      <c r="O211" s="21">
        <f t="shared" si="9"/>
        <v>2456</v>
      </c>
    </row>
    <row r="212" spans="1:15" ht="18" x14ac:dyDescent="0.35">
      <c r="A212" s="21" t="s">
        <v>165</v>
      </c>
      <c r="B212" s="21" t="s">
        <v>23</v>
      </c>
      <c r="C212" s="37">
        <v>45792</v>
      </c>
      <c r="D212" s="21" t="s">
        <v>15</v>
      </c>
      <c r="E212" s="21" t="s">
        <v>25</v>
      </c>
      <c r="F212" s="21">
        <v>1583</v>
      </c>
      <c r="G212" s="21">
        <v>433</v>
      </c>
      <c r="H212" s="21">
        <v>249</v>
      </c>
      <c r="I212" s="21">
        <v>30256</v>
      </c>
      <c r="J212" s="21">
        <v>47066</v>
      </c>
      <c r="K212" s="21">
        <v>196</v>
      </c>
      <c r="L212" s="21" t="s">
        <v>35</v>
      </c>
      <c r="M212" s="38" t="s">
        <v>17</v>
      </c>
      <c r="N212" s="48">
        <f t="shared" si="8"/>
        <v>7.4861184558434685E-2</v>
      </c>
      <c r="O212" s="21">
        <f t="shared" si="9"/>
        <v>2265</v>
      </c>
    </row>
    <row r="213" spans="1:15" ht="18" x14ac:dyDescent="0.35">
      <c r="A213" s="21" t="s">
        <v>166</v>
      </c>
      <c r="B213" s="21" t="s">
        <v>23</v>
      </c>
      <c r="C213" s="37">
        <v>45569</v>
      </c>
      <c r="D213" s="21" t="s">
        <v>24</v>
      </c>
      <c r="E213" s="21" t="s">
        <v>19</v>
      </c>
      <c r="F213" s="21">
        <v>2870</v>
      </c>
      <c r="G213" s="21">
        <v>380</v>
      </c>
      <c r="H213" s="21">
        <v>393</v>
      </c>
      <c r="I213" s="21">
        <v>37621</v>
      </c>
      <c r="J213" s="21">
        <v>71794</v>
      </c>
      <c r="K213" s="21">
        <v>127</v>
      </c>
      <c r="L213" s="21" t="s">
        <v>361</v>
      </c>
      <c r="M213" s="38" t="s">
        <v>17</v>
      </c>
      <c r="N213" s="48">
        <f t="shared" si="8"/>
        <v>9.6834214933149046E-2</v>
      </c>
      <c r="O213" s="21">
        <f t="shared" si="9"/>
        <v>3643</v>
      </c>
    </row>
    <row r="214" spans="1:15" ht="18" x14ac:dyDescent="0.35">
      <c r="A214" s="21" t="s">
        <v>166</v>
      </c>
      <c r="B214" s="21" t="s">
        <v>23</v>
      </c>
      <c r="C214" s="37">
        <v>45569</v>
      </c>
      <c r="D214" s="21" t="s">
        <v>24</v>
      </c>
      <c r="E214" s="21" t="s">
        <v>19</v>
      </c>
      <c r="F214" s="21">
        <v>2870</v>
      </c>
      <c r="G214" s="21">
        <v>380</v>
      </c>
      <c r="H214" s="21">
        <v>393</v>
      </c>
      <c r="I214" s="21">
        <v>37621</v>
      </c>
      <c r="J214" s="21">
        <v>71794</v>
      </c>
      <c r="K214" s="21">
        <v>127</v>
      </c>
      <c r="L214" s="21" t="s">
        <v>35</v>
      </c>
      <c r="M214" s="38" t="s">
        <v>17</v>
      </c>
      <c r="N214" s="48">
        <f t="shared" si="8"/>
        <v>9.6834214933149046E-2</v>
      </c>
      <c r="O214" s="21">
        <f t="shared" si="9"/>
        <v>3643</v>
      </c>
    </row>
    <row r="215" spans="1:15" ht="18" x14ac:dyDescent="0.35">
      <c r="A215" s="21" t="s">
        <v>167</v>
      </c>
      <c r="B215" s="21" t="s">
        <v>23</v>
      </c>
      <c r="C215" s="37">
        <v>45615</v>
      </c>
      <c r="D215" s="21" t="s">
        <v>15</v>
      </c>
      <c r="E215" s="21" t="s">
        <v>34</v>
      </c>
      <c r="F215" s="21">
        <v>3728</v>
      </c>
      <c r="G215" s="21">
        <v>271</v>
      </c>
      <c r="H215" s="21">
        <v>275</v>
      </c>
      <c r="I215" s="21">
        <v>22827</v>
      </c>
      <c r="J215" s="21">
        <v>37034</v>
      </c>
      <c r="K215" s="21">
        <v>199</v>
      </c>
      <c r="L215" s="21" t="s">
        <v>35</v>
      </c>
      <c r="M215" s="38" t="s">
        <v>17</v>
      </c>
      <c r="N215" s="48">
        <f t="shared" si="8"/>
        <v>0.18723441538528934</v>
      </c>
      <c r="O215" s="21">
        <f t="shared" si="9"/>
        <v>4274</v>
      </c>
    </row>
    <row r="216" spans="1:15" ht="18" x14ac:dyDescent="0.35">
      <c r="A216" s="21" t="s">
        <v>168</v>
      </c>
      <c r="B216" s="21" t="s">
        <v>23</v>
      </c>
      <c r="C216" s="37">
        <v>45387</v>
      </c>
      <c r="D216" s="21" t="s">
        <v>24</v>
      </c>
      <c r="E216" s="21" t="s">
        <v>25</v>
      </c>
      <c r="F216" s="21">
        <v>4965</v>
      </c>
      <c r="G216" s="21">
        <v>175</v>
      </c>
      <c r="H216" s="21">
        <v>307</v>
      </c>
      <c r="I216" s="21">
        <v>32793</v>
      </c>
      <c r="J216" s="21">
        <v>43412</v>
      </c>
      <c r="K216" s="21">
        <v>296</v>
      </c>
      <c r="L216" s="21" t="s">
        <v>38</v>
      </c>
      <c r="M216" s="38" t="s">
        <v>17</v>
      </c>
      <c r="N216" s="48">
        <f t="shared" si="8"/>
        <v>0.16610252187966945</v>
      </c>
      <c r="O216" s="21">
        <f t="shared" si="9"/>
        <v>5447</v>
      </c>
    </row>
    <row r="217" spans="1:15" ht="18" x14ac:dyDescent="0.35">
      <c r="A217" s="21" t="s">
        <v>168</v>
      </c>
      <c r="B217" s="21" t="s">
        <v>23</v>
      </c>
      <c r="C217" s="37">
        <v>45387</v>
      </c>
      <c r="D217" s="21" t="s">
        <v>24</v>
      </c>
      <c r="E217" s="21" t="s">
        <v>25</v>
      </c>
      <c r="F217" s="21">
        <v>4965</v>
      </c>
      <c r="G217" s="21">
        <v>175</v>
      </c>
      <c r="H217" s="21">
        <v>307</v>
      </c>
      <c r="I217" s="21">
        <v>32793</v>
      </c>
      <c r="J217" s="21">
        <v>43412</v>
      </c>
      <c r="K217" s="21">
        <v>296</v>
      </c>
      <c r="L217" s="21" t="s">
        <v>35</v>
      </c>
      <c r="M217" s="38" t="s">
        <v>17</v>
      </c>
      <c r="N217" s="48">
        <f t="shared" si="8"/>
        <v>0.16610252187966945</v>
      </c>
      <c r="O217" s="21">
        <f t="shared" si="9"/>
        <v>5447</v>
      </c>
    </row>
    <row r="218" spans="1:15" ht="18" x14ac:dyDescent="0.35">
      <c r="A218" s="21" t="s">
        <v>169</v>
      </c>
      <c r="B218" s="21" t="s">
        <v>23</v>
      </c>
      <c r="C218" s="37">
        <v>45624</v>
      </c>
      <c r="D218" s="21" t="s">
        <v>24</v>
      </c>
      <c r="E218" s="21" t="s">
        <v>25</v>
      </c>
      <c r="F218" s="21">
        <v>1131</v>
      </c>
      <c r="G218" s="21">
        <v>100</v>
      </c>
      <c r="H218" s="21">
        <v>116</v>
      </c>
      <c r="I218" s="21">
        <v>48437</v>
      </c>
      <c r="J218" s="21">
        <v>72704</v>
      </c>
      <c r="K218" s="21">
        <v>236</v>
      </c>
      <c r="L218" s="21" t="s">
        <v>20</v>
      </c>
      <c r="M218" s="38" t="s">
        <v>17</v>
      </c>
      <c r="N218" s="48">
        <f t="shared" si="8"/>
        <v>2.7809319322005904E-2</v>
      </c>
      <c r="O218" s="21">
        <f t="shared" si="9"/>
        <v>1347</v>
      </c>
    </row>
    <row r="219" spans="1:15" ht="18" x14ac:dyDescent="0.35">
      <c r="A219" s="21" t="s">
        <v>169</v>
      </c>
      <c r="B219" s="21" t="s">
        <v>23</v>
      </c>
      <c r="C219" s="37">
        <v>45624</v>
      </c>
      <c r="D219" s="21" t="s">
        <v>24</v>
      </c>
      <c r="E219" s="21" t="s">
        <v>25</v>
      </c>
      <c r="F219" s="21">
        <v>1131</v>
      </c>
      <c r="G219" s="21">
        <v>100</v>
      </c>
      <c r="H219" s="21">
        <v>116</v>
      </c>
      <c r="I219" s="21">
        <v>48437</v>
      </c>
      <c r="J219" s="21">
        <v>72704</v>
      </c>
      <c r="K219" s="21">
        <v>236</v>
      </c>
      <c r="L219" s="21" t="s">
        <v>361</v>
      </c>
      <c r="M219" s="38" t="s">
        <v>17</v>
      </c>
      <c r="N219" s="48">
        <f t="shared" si="8"/>
        <v>2.7809319322005904E-2</v>
      </c>
      <c r="O219" s="21">
        <f t="shared" si="9"/>
        <v>1347</v>
      </c>
    </row>
    <row r="220" spans="1:15" ht="18" x14ac:dyDescent="0.35">
      <c r="A220" s="21" t="s">
        <v>170</v>
      </c>
      <c r="B220" s="21" t="s">
        <v>23</v>
      </c>
      <c r="C220" s="37">
        <v>45725</v>
      </c>
      <c r="D220" s="21" t="s">
        <v>15</v>
      </c>
      <c r="E220" s="21" t="s">
        <v>43</v>
      </c>
      <c r="F220" s="21">
        <v>2754</v>
      </c>
      <c r="G220" s="21">
        <v>215</v>
      </c>
      <c r="H220" s="21">
        <v>264</v>
      </c>
      <c r="I220" s="21">
        <v>27762</v>
      </c>
      <c r="J220" s="21">
        <v>70203</v>
      </c>
      <c r="K220" s="21">
        <v>289</v>
      </c>
      <c r="L220" s="21" t="s">
        <v>35</v>
      </c>
      <c r="M220" s="38" t="s">
        <v>17</v>
      </c>
      <c r="N220" s="48">
        <f t="shared" si="8"/>
        <v>0.11645414595490239</v>
      </c>
      <c r="O220" s="21">
        <f t="shared" si="9"/>
        <v>3233</v>
      </c>
    </row>
    <row r="221" spans="1:15" ht="18" x14ac:dyDescent="0.35">
      <c r="A221" s="21" t="s">
        <v>171</v>
      </c>
      <c r="B221" s="21" t="s">
        <v>23</v>
      </c>
      <c r="C221" s="37">
        <v>45531</v>
      </c>
      <c r="D221" s="21" t="s">
        <v>24</v>
      </c>
      <c r="E221" s="21" t="s">
        <v>25</v>
      </c>
      <c r="F221" s="21">
        <v>1856</v>
      </c>
      <c r="G221" s="21">
        <v>357</v>
      </c>
      <c r="H221" s="21">
        <v>348</v>
      </c>
      <c r="I221" s="21">
        <v>29428</v>
      </c>
      <c r="J221" s="21">
        <v>70206</v>
      </c>
      <c r="K221" s="21">
        <v>236</v>
      </c>
      <c r="L221" s="21" t="s">
        <v>361</v>
      </c>
      <c r="M221" s="38" t="s">
        <v>17</v>
      </c>
      <c r="N221" s="48">
        <f t="shared" si="8"/>
        <v>8.702596166915863E-2</v>
      </c>
      <c r="O221" s="21">
        <f t="shared" si="9"/>
        <v>2561</v>
      </c>
    </row>
    <row r="222" spans="1:15" ht="18" x14ac:dyDescent="0.35">
      <c r="A222" s="21" t="s">
        <v>171</v>
      </c>
      <c r="B222" s="21" t="s">
        <v>23</v>
      </c>
      <c r="C222" s="37">
        <v>45531</v>
      </c>
      <c r="D222" s="21" t="s">
        <v>24</v>
      </c>
      <c r="E222" s="21" t="s">
        <v>25</v>
      </c>
      <c r="F222" s="21">
        <v>1856</v>
      </c>
      <c r="G222" s="21">
        <v>357</v>
      </c>
      <c r="H222" s="21">
        <v>348</v>
      </c>
      <c r="I222" s="21">
        <v>29428</v>
      </c>
      <c r="J222" s="21">
        <v>70206</v>
      </c>
      <c r="K222" s="21">
        <v>236</v>
      </c>
      <c r="L222" s="21" t="s">
        <v>35</v>
      </c>
      <c r="M222" s="38" t="s">
        <v>17</v>
      </c>
      <c r="N222" s="48">
        <f t="shared" si="8"/>
        <v>8.702596166915863E-2</v>
      </c>
      <c r="O222" s="21">
        <f t="shared" si="9"/>
        <v>2561</v>
      </c>
    </row>
    <row r="223" spans="1:15" ht="18" x14ac:dyDescent="0.35">
      <c r="A223" s="21" t="s">
        <v>172</v>
      </c>
      <c r="B223" s="21" t="s">
        <v>28</v>
      </c>
      <c r="C223" s="37">
        <v>45566</v>
      </c>
      <c r="D223" s="21" t="s">
        <v>49</v>
      </c>
      <c r="E223" s="21" t="s">
        <v>19</v>
      </c>
      <c r="F223" s="21">
        <v>3543</v>
      </c>
      <c r="G223" s="21">
        <v>334</v>
      </c>
      <c r="H223" s="21">
        <v>218</v>
      </c>
      <c r="I223" s="21">
        <v>58007</v>
      </c>
      <c r="J223" s="21">
        <v>24792</v>
      </c>
      <c r="K223" s="21">
        <v>273</v>
      </c>
      <c r="L223" s="21" t="s">
        <v>20</v>
      </c>
      <c r="M223" s="38" t="s">
        <v>50</v>
      </c>
      <c r="N223" s="48">
        <f t="shared" si="8"/>
        <v>7.0594928198320889E-2</v>
      </c>
      <c r="O223" s="21">
        <f t="shared" si="9"/>
        <v>4095</v>
      </c>
    </row>
    <row r="224" spans="1:15" ht="18" x14ac:dyDescent="0.35">
      <c r="A224" s="21" t="s">
        <v>172</v>
      </c>
      <c r="B224" s="21" t="s">
        <v>28</v>
      </c>
      <c r="C224" s="37">
        <v>45566</v>
      </c>
      <c r="D224" s="21" t="s">
        <v>49</v>
      </c>
      <c r="E224" s="21" t="s">
        <v>19</v>
      </c>
      <c r="F224" s="21">
        <v>3543</v>
      </c>
      <c r="G224" s="21">
        <v>334</v>
      </c>
      <c r="H224" s="21">
        <v>218</v>
      </c>
      <c r="I224" s="21">
        <v>58007</v>
      </c>
      <c r="J224" s="21">
        <v>24792</v>
      </c>
      <c r="K224" s="21">
        <v>273</v>
      </c>
      <c r="L224" s="21" t="s">
        <v>38</v>
      </c>
      <c r="M224" s="38" t="s">
        <v>50</v>
      </c>
      <c r="N224" s="48">
        <f t="shared" si="8"/>
        <v>7.0594928198320889E-2</v>
      </c>
      <c r="O224" s="21">
        <f t="shared" si="9"/>
        <v>4095</v>
      </c>
    </row>
    <row r="225" spans="1:15" ht="18" x14ac:dyDescent="0.35">
      <c r="A225" s="21" t="s">
        <v>173</v>
      </c>
      <c r="B225" s="21" t="s">
        <v>14</v>
      </c>
      <c r="C225" s="37">
        <v>45647</v>
      </c>
      <c r="D225" s="21" t="s">
        <v>24</v>
      </c>
      <c r="E225" s="21" t="s">
        <v>25</v>
      </c>
      <c r="F225" s="21">
        <v>4563</v>
      </c>
      <c r="G225" s="21">
        <v>398</v>
      </c>
      <c r="H225" s="21">
        <v>163</v>
      </c>
      <c r="I225" s="21">
        <v>43679</v>
      </c>
      <c r="J225" s="21">
        <v>48760</v>
      </c>
      <c r="K225" s="21">
        <v>92</v>
      </c>
      <c r="L225" s="21" t="s">
        <v>35</v>
      </c>
      <c r="M225" s="38" t="s">
        <v>47</v>
      </c>
      <c r="N225" s="48">
        <f t="shared" si="8"/>
        <v>0.11731037798484398</v>
      </c>
      <c r="O225" s="21">
        <f t="shared" si="9"/>
        <v>5124</v>
      </c>
    </row>
    <row r="226" spans="1:15" ht="18" x14ac:dyDescent="0.35">
      <c r="A226" s="21" t="s">
        <v>174</v>
      </c>
      <c r="B226" s="21" t="s">
        <v>14</v>
      </c>
      <c r="C226" s="37">
        <v>45460</v>
      </c>
      <c r="D226" s="21" t="s">
        <v>15</v>
      </c>
      <c r="E226" s="21" t="s">
        <v>16</v>
      </c>
      <c r="F226" s="21">
        <v>4283</v>
      </c>
      <c r="G226" s="21">
        <v>471</v>
      </c>
      <c r="H226" s="21">
        <v>156</v>
      </c>
      <c r="I226" s="21">
        <v>53004</v>
      </c>
      <c r="J226" s="21">
        <v>25678</v>
      </c>
      <c r="K226" s="21">
        <v>105</v>
      </c>
      <c r="L226" s="21" t="s">
        <v>20</v>
      </c>
      <c r="M226" s="38" t="s">
        <v>21</v>
      </c>
      <c r="N226" s="48">
        <f t="shared" si="8"/>
        <v>9.2634518149573616E-2</v>
      </c>
      <c r="O226" s="21">
        <f t="shared" si="9"/>
        <v>4910</v>
      </c>
    </row>
    <row r="227" spans="1:15" ht="18" x14ac:dyDescent="0.35">
      <c r="A227" s="21" t="s">
        <v>175</v>
      </c>
      <c r="B227" s="21" t="s">
        <v>14</v>
      </c>
      <c r="C227" s="37">
        <v>45702</v>
      </c>
      <c r="D227" s="21" t="s">
        <v>15</v>
      </c>
      <c r="E227" s="21" t="s">
        <v>16</v>
      </c>
      <c r="F227" s="21">
        <v>2329</v>
      </c>
      <c r="G227" s="21">
        <v>373</v>
      </c>
      <c r="H227" s="21">
        <v>291</v>
      </c>
      <c r="I227" s="21">
        <v>49577</v>
      </c>
      <c r="J227" s="21">
        <v>28002</v>
      </c>
      <c r="K227" s="21">
        <v>82</v>
      </c>
      <c r="L227" s="21" t="s">
        <v>38</v>
      </c>
      <c r="M227" s="38" t="s">
        <v>17</v>
      </c>
      <c r="N227" s="48">
        <f t="shared" si="8"/>
        <v>6.0370736430199488E-2</v>
      </c>
      <c r="O227" s="21">
        <f t="shared" si="9"/>
        <v>2993</v>
      </c>
    </row>
    <row r="228" spans="1:15" ht="18" x14ac:dyDescent="0.35">
      <c r="A228" s="21" t="s">
        <v>175</v>
      </c>
      <c r="B228" s="21" t="s">
        <v>14</v>
      </c>
      <c r="C228" s="37">
        <v>45702</v>
      </c>
      <c r="D228" s="21" t="s">
        <v>15</v>
      </c>
      <c r="E228" s="21" t="s">
        <v>16</v>
      </c>
      <c r="F228" s="21">
        <v>2329</v>
      </c>
      <c r="G228" s="21">
        <v>373</v>
      </c>
      <c r="H228" s="21">
        <v>291</v>
      </c>
      <c r="I228" s="21">
        <v>49577</v>
      </c>
      <c r="J228" s="21">
        <v>28002</v>
      </c>
      <c r="K228" s="21">
        <v>82</v>
      </c>
      <c r="L228" s="21" t="s">
        <v>35</v>
      </c>
      <c r="M228" s="38" t="s">
        <v>17</v>
      </c>
      <c r="N228" s="48">
        <f t="shared" si="8"/>
        <v>6.0370736430199488E-2</v>
      </c>
      <c r="O228" s="21">
        <f t="shared" si="9"/>
        <v>2993</v>
      </c>
    </row>
    <row r="229" spans="1:15" ht="18" x14ac:dyDescent="0.35">
      <c r="A229" s="21" t="s">
        <v>176</v>
      </c>
      <c r="B229" s="21" t="s">
        <v>23</v>
      </c>
      <c r="C229" s="37">
        <v>45805</v>
      </c>
      <c r="D229" s="21" t="s">
        <v>24</v>
      </c>
      <c r="E229" s="21" t="s">
        <v>34</v>
      </c>
      <c r="F229" s="21">
        <v>4287</v>
      </c>
      <c r="G229" s="21">
        <v>273</v>
      </c>
      <c r="H229" s="21">
        <v>122</v>
      </c>
      <c r="I229" s="21">
        <v>40792</v>
      </c>
      <c r="J229" s="21">
        <v>23878</v>
      </c>
      <c r="K229" s="21">
        <v>277</v>
      </c>
      <c r="L229" s="21" t="s">
        <v>361</v>
      </c>
      <c r="M229" s="38" t="s">
        <v>17</v>
      </c>
      <c r="N229" s="48">
        <f t="shared" si="8"/>
        <v>0.11477740733477153</v>
      </c>
      <c r="O229" s="21">
        <f t="shared" si="9"/>
        <v>4682</v>
      </c>
    </row>
    <row r="230" spans="1:15" ht="18" x14ac:dyDescent="0.35">
      <c r="A230" s="21" t="s">
        <v>176</v>
      </c>
      <c r="B230" s="21" t="s">
        <v>23</v>
      </c>
      <c r="C230" s="37">
        <v>45805</v>
      </c>
      <c r="D230" s="21" t="s">
        <v>24</v>
      </c>
      <c r="E230" s="21" t="s">
        <v>34</v>
      </c>
      <c r="F230" s="21">
        <v>4287</v>
      </c>
      <c r="G230" s="21">
        <v>273</v>
      </c>
      <c r="H230" s="21">
        <v>122</v>
      </c>
      <c r="I230" s="21">
        <v>40792</v>
      </c>
      <c r="J230" s="21">
        <v>23878</v>
      </c>
      <c r="K230" s="21">
        <v>277</v>
      </c>
      <c r="L230" s="21" t="s">
        <v>35</v>
      </c>
      <c r="M230" s="38" t="s">
        <v>17</v>
      </c>
      <c r="N230" s="48">
        <f t="shared" si="8"/>
        <v>0.11477740733477153</v>
      </c>
      <c r="O230" s="21">
        <f t="shared" si="9"/>
        <v>4682</v>
      </c>
    </row>
    <row r="231" spans="1:15" ht="18" x14ac:dyDescent="0.35">
      <c r="A231" s="21" t="s">
        <v>177</v>
      </c>
      <c r="B231" s="21" t="s">
        <v>14</v>
      </c>
      <c r="C231" s="37">
        <v>45799</v>
      </c>
      <c r="D231" s="21" t="s">
        <v>15</v>
      </c>
      <c r="E231" s="21" t="s">
        <v>16</v>
      </c>
      <c r="F231" s="21">
        <v>2633</v>
      </c>
      <c r="G231" s="21">
        <v>318</v>
      </c>
      <c r="H231" s="21">
        <v>380</v>
      </c>
      <c r="I231" s="21">
        <v>40869</v>
      </c>
      <c r="J231" s="21">
        <v>64474</v>
      </c>
      <c r="K231" s="21">
        <v>245</v>
      </c>
      <c r="L231" s="21" t="s">
        <v>20</v>
      </c>
      <c r="M231" s="38" t="s">
        <v>21</v>
      </c>
      <c r="N231" s="48">
        <f t="shared" si="8"/>
        <v>8.1504318676747664E-2</v>
      </c>
      <c r="O231" s="21">
        <f t="shared" si="9"/>
        <v>3331</v>
      </c>
    </row>
    <row r="232" spans="1:15" ht="18" x14ac:dyDescent="0.35">
      <c r="A232" s="21" t="s">
        <v>178</v>
      </c>
      <c r="B232" s="21" t="s">
        <v>23</v>
      </c>
      <c r="C232" s="37">
        <v>45312</v>
      </c>
      <c r="D232" s="21" t="s">
        <v>24</v>
      </c>
      <c r="E232" s="21" t="s">
        <v>16</v>
      </c>
      <c r="F232" s="21">
        <v>2383</v>
      </c>
      <c r="G232" s="21">
        <v>136</v>
      </c>
      <c r="H232" s="21">
        <v>302</v>
      </c>
      <c r="I232" s="21">
        <v>39187</v>
      </c>
      <c r="J232" s="21">
        <v>22133</v>
      </c>
      <c r="K232" s="21">
        <v>208</v>
      </c>
      <c r="L232" s="21" t="s">
        <v>361</v>
      </c>
      <c r="M232" s="38" t="s">
        <v>17</v>
      </c>
      <c r="N232" s="48">
        <f t="shared" si="8"/>
        <v>7.1988159338556151E-2</v>
      </c>
      <c r="O232" s="21">
        <f t="shared" si="9"/>
        <v>2821</v>
      </c>
    </row>
    <row r="233" spans="1:15" ht="18" x14ac:dyDescent="0.35">
      <c r="A233" s="21" t="s">
        <v>178</v>
      </c>
      <c r="B233" s="21" t="s">
        <v>23</v>
      </c>
      <c r="C233" s="37">
        <v>45312</v>
      </c>
      <c r="D233" s="21" t="s">
        <v>24</v>
      </c>
      <c r="E233" s="21" t="s">
        <v>16</v>
      </c>
      <c r="F233" s="21">
        <v>2383</v>
      </c>
      <c r="G233" s="21">
        <v>136</v>
      </c>
      <c r="H233" s="21">
        <v>302</v>
      </c>
      <c r="I233" s="21">
        <v>39187</v>
      </c>
      <c r="J233" s="21">
        <v>22133</v>
      </c>
      <c r="K233" s="21">
        <v>208</v>
      </c>
      <c r="L233" s="21" t="s">
        <v>35</v>
      </c>
      <c r="M233" s="38" t="s">
        <v>17</v>
      </c>
      <c r="N233" s="48">
        <f t="shared" si="8"/>
        <v>7.1988159338556151E-2</v>
      </c>
      <c r="O233" s="21">
        <f t="shared" si="9"/>
        <v>2821</v>
      </c>
    </row>
    <row r="234" spans="1:15" ht="18" x14ac:dyDescent="0.35">
      <c r="A234" s="21" t="s">
        <v>179</v>
      </c>
      <c r="B234" s="21" t="s">
        <v>23</v>
      </c>
      <c r="C234" s="37">
        <v>45696</v>
      </c>
      <c r="D234" s="21" t="s">
        <v>24</v>
      </c>
      <c r="E234" s="21" t="s">
        <v>43</v>
      </c>
      <c r="F234" s="21">
        <v>4752</v>
      </c>
      <c r="G234" s="21">
        <v>334</v>
      </c>
      <c r="H234" s="21">
        <v>56</v>
      </c>
      <c r="I234" s="21">
        <v>48017</v>
      </c>
      <c r="J234" s="21">
        <v>55534</v>
      </c>
      <c r="K234" s="21">
        <v>270</v>
      </c>
      <c r="L234" s="21" t="s">
        <v>20</v>
      </c>
      <c r="M234" s="38" t="s">
        <v>17</v>
      </c>
      <c r="N234" s="48">
        <f t="shared" si="8"/>
        <v>0.10708707332819627</v>
      </c>
      <c r="O234" s="21">
        <f t="shared" si="9"/>
        <v>5142</v>
      </c>
    </row>
    <row r="235" spans="1:15" ht="18" x14ac:dyDescent="0.35">
      <c r="A235" s="21" t="s">
        <v>179</v>
      </c>
      <c r="B235" s="21" t="s">
        <v>23</v>
      </c>
      <c r="C235" s="37">
        <v>45696</v>
      </c>
      <c r="D235" s="21" t="s">
        <v>24</v>
      </c>
      <c r="E235" s="21" t="s">
        <v>43</v>
      </c>
      <c r="F235" s="21">
        <v>4752</v>
      </c>
      <c r="G235" s="21">
        <v>334</v>
      </c>
      <c r="H235" s="21">
        <v>56</v>
      </c>
      <c r="I235" s="21">
        <v>48017</v>
      </c>
      <c r="J235" s="21">
        <v>55534</v>
      </c>
      <c r="K235" s="21">
        <v>270</v>
      </c>
      <c r="L235" s="21" t="s">
        <v>361</v>
      </c>
      <c r="M235" s="38" t="s">
        <v>17</v>
      </c>
      <c r="N235" s="48">
        <f t="shared" si="8"/>
        <v>0.10708707332819627</v>
      </c>
      <c r="O235" s="21">
        <f t="shared" si="9"/>
        <v>5142</v>
      </c>
    </row>
    <row r="236" spans="1:15" ht="18" x14ac:dyDescent="0.35">
      <c r="A236" s="21" t="s">
        <v>180</v>
      </c>
      <c r="B236" s="21" t="s">
        <v>23</v>
      </c>
      <c r="C236" s="37">
        <v>45760</v>
      </c>
      <c r="D236" s="21" t="s">
        <v>15</v>
      </c>
      <c r="E236" s="21" t="s">
        <v>354</v>
      </c>
      <c r="F236" s="21">
        <v>3890</v>
      </c>
      <c r="G236" s="21">
        <v>408</v>
      </c>
      <c r="H236" s="21">
        <v>338</v>
      </c>
      <c r="I236" s="21">
        <v>56994</v>
      </c>
      <c r="J236" s="21">
        <v>32621</v>
      </c>
      <c r="K236" s="21">
        <v>286</v>
      </c>
      <c r="L236" s="21" t="s">
        <v>38</v>
      </c>
      <c r="M236" s="38" t="s">
        <v>21</v>
      </c>
      <c r="N236" s="48">
        <f t="shared" si="8"/>
        <v>8.1341895638137346E-2</v>
      </c>
      <c r="O236" s="21">
        <f t="shared" si="9"/>
        <v>4636</v>
      </c>
    </row>
    <row r="237" spans="1:15" ht="18" x14ac:dyDescent="0.35">
      <c r="A237" s="21" t="s">
        <v>181</v>
      </c>
      <c r="B237" s="21" t="s">
        <v>23</v>
      </c>
      <c r="C237" s="37">
        <v>45442</v>
      </c>
      <c r="D237" s="21" t="s">
        <v>24</v>
      </c>
      <c r="E237" s="21" t="s">
        <v>43</v>
      </c>
      <c r="F237" s="21">
        <v>2311</v>
      </c>
      <c r="G237" s="21">
        <v>207</v>
      </c>
      <c r="H237" s="21">
        <v>363</v>
      </c>
      <c r="I237" s="21">
        <v>30349</v>
      </c>
      <c r="J237" s="21">
        <v>32925</v>
      </c>
      <c r="K237" s="21">
        <v>88</v>
      </c>
      <c r="L237" s="21" t="s">
        <v>361</v>
      </c>
      <c r="M237" s="38" t="s">
        <v>17</v>
      </c>
      <c r="N237" s="48">
        <f t="shared" si="8"/>
        <v>9.4928992718046723E-2</v>
      </c>
      <c r="O237" s="21">
        <f t="shared" si="9"/>
        <v>2881</v>
      </c>
    </row>
    <row r="238" spans="1:15" ht="18" x14ac:dyDescent="0.35">
      <c r="A238" s="21" t="s">
        <v>181</v>
      </c>
      <c r="B238" s="21" t="s">
        <v>23</v>
      </c>
      <c r="C238" s="37">
        <v>45442</v>
      </c>
      <c r="D238" s="21" t="s">
        <v>24</v>
      </c>
      <c r="E238" s="21" t="s">
        <v>43</v>
      </c>
      <c r="F238" s="21">
        <v>2311</v>
      </c>
      <c r="G238" s="21">
        <v>207</v>
      </c>
      <c r="H238" s="21">
        <v>363</v>
      </c>
      <c r="I238" s="21">
        <v>30349</v>
      </c>
      <c r="J238" s="21">
        <v>32925</v>
      </c>
      <c r="K238" s="21">
        <v>88</v>
      </c>
      <c r="L238" s="21" t="s">
        <v>35</v>
      </c>
      <c r="M238" s="38" t="s">
        <v>17</v>
      </c>
      <c r="N238" s="48">
        <f t="shared" si="8"/>
        <v>9.4928992718046723E-2</v>
      </c>
      <c r="O238" s="21">
        <f t="shared" si="9"/>
        <v>2881</v>
      </c>
    </row>
    <row r="239" spans="1:15" ht="18" x14ac:dyDescent="0.35">
      <c r="A239" s="21" t="s">
        <v>182</v>
      </c>
      <c r="B239" s="21" t="s">
        <v>14</v>
      </c>
      <c r="C239" s="37">
        <v>45516</v>
      </c>
      <c r="D239" s="21" t="s">
        <v>24</v>
      </c>
      <c r="E239" s="21" t="s">
        <v>16</v>
      </c>
      <c r="F239" s="21">
        <v>2962</v>
      </c>
      <c r="G239" s="21">
        <v>400</v>
      </c>
      <c r="H239" s="21">
        <v>280</v>
      </c>
      <c r="I239" s="21">
        <v>52508</v>
      </c>
      <c r="J239" s="21">
        <v>58329</v>
      </c>
      <c r="K239" s="21">
        <v>219</v>
      </c>
      <c r="L239" s="21" t="s">
        <v>35</v>
      </c>
      <c r="M239" s="38" t="s">
        <v>47</v>
      </c>
      <c r="N239" s="48">
        <f t="shared" si="8"/>
        <v>6.9360859297630834E-2</v>
      </c>
      <c r="O239" s="21">
        <f t="shared" si="9"/>
        <v>3642</v>
      </c>
    </row>
    <row r="240" spans="1:15" ht="18" x14ac:dyDescent="0.35">
      <c r="A240" s="21" t="s">
        <v>183</v>
      </c>
      <c r="B240" s="21" t="s">
        <v>14</v>
      </c>
      <c r="C240" s="37">
        <v>45562</v>
      </c>
      <c r="D240" s="21" t="s">
        <v>15</v>
      </c>
      <c r="E240" s="21" t="s">
        <v>16</v>
      </c>
      <c r="F240" s="21">
        <v>3118</v>
      </c>
      <c r="G240" s="21">
        <v>116</v>
      </c>
      <c r="H240" s="21">
        <v>195</v>
      </c>
      <c r="I240" s="21">
        <v>37100</v>
      </c>
      <c r="J240" s="21">
        <v>62629</v>
      </c>
      <c r="K240" s="21">
        <v>272</v>
      </c>
      <c r="L240" s="21" t="s">
        <v>20</v>
      </c>
      <c r="M240" s="38" t="s">
        <v>21</v>
      </c>
      <c r="N240" s="48">
        <f t="shared" si="8"/>
        <v>9.2425876010781671E-2</v>
      </c>
      <c r="O240" s="21">
        <f t="shared" si="9"/>
        <v>3429</v>
      </c>
    </row>
    <row r="241" spans="1:15" ht="18" x14ac:dyDescent="0.35">
      <c r="A241" s="21" t="s">
        <v>184</v>
      </c>
      <c r="B241" s="21" t="s">
        <v>23</v>
      </c>
      <c r="C241" s="37">
        <v>45819</v>
      </c>
      <c r="D241" s="21" t="s">
        <v>24</v>
      </c>
      <c r="E241" s="21" t="s">
        <v>19</v>
      </c>
      <c r="F241" s="21">
        <v>3805</v>
      </c>
      <c r="G241" s="21">
        <v>453</v>
      </c>
      <c r="H241" s="21">
        <v>63</v>
      </c>
      <c r="I241" s="21">
        <v>52395</v>
      </c>
      <c r="J241" s="21">
        <v>72934</v>
      </c>
      <c r="K241" s="21">
        <v>87</v>
      </c>
      <c r="L241" s="21" t="s">
        <v>20</v>
      </c>
      <c r="M241" s="38" t="s">
        <v>17</v>
      </c>
      <c r="N241" s="48">
        <f t="shared" si="8"/>
        <v>8.2469701307376658E-2</v>
      </c>
      <c r="O241" s="21">
        <f t="shared" si="9"/>
        <v>4321</v>
      </c>
    </row>
    <row r="242" spans="1:15" ht="18" x14ac:dyDescent="0.35">
      <c r="A242" s="21" t="s">
        <v>184</v>
      </c>
      <c r="B242" s="21" t="s">
        <v>23</v>
      </c>
      <c r="C242" s="37">
        <v>45819</v>
      </c>
      <c r="D242" s="21" t="s">
        <v>24</v>
      </c>
      <c r="E242" s="21" t="s">
        <v>19</v>
      </c>
      <c r="F242" s="21">
        <v>3805</v>
      </c>
      <c r="G242" s="21">
        <v>453</v>
      </c>
      <c r="H242" s="21">
        <v>63</v>
      </c>
      <c r="I242" s="21">
        <v>52395</v>
      </c>
      <c r="J242" s="21">
        <v>72934</v>
      </c>
      <c r="K242" s="21">
        <v>87</v>
      </c>
      <c r="L242" s="21" t="s">
        <v>361</v>
      </c>
      <c r="M242" s="38" t="s">
        <v>17</v>
      </c>
      <c r="N242" s="48">
        <f t="shared" si="8"/>
        <v>8.2469701307376658E-2</v>
      </c>
      <c r="O242" s="21">
        <f t="shared" si="9"/>
        <v>4321</v>
      </c>
    </row>
    <row r="243" spans="1:15" ht="18" x14ac:dyDescent="0.35">
      <c r="A243" s="21" t="s">
        <v>185</v>
      </c>
      <c r="B243" s="21" t="s">
        <v>14</v>
      </c>
      <c r="C243" s="37">
        <v>45615</v>
      </c>
      <c r="D243" s="21" t="s">
        <v>15</v>
      </c>
      <c r="E243" s="21" t="s">
        <v>353</v>
      </c>
      <c r="F243" s="21">
        <v>2525</v>
      </c>
      <c r="G243" s="21">
        <v>272</v>
      </c>
      <c r="H243" s="21">
        <v>294</v>
      </c>
      <c r="I243" s="21">
        <v>51875</v>
      </c>
      <c r="J243" s="21">
        <v>24732</v>
      </c>
      <c r="K243" s="21">
        <v>92</v>
      </c>
      <c r="L243" s="21" t="s">
        <v>20</v>
      </c>
      <c r="M243" s="38" t="s">
        <v>21</v>
      </c>
      <c r="N243" s="48">
        <f t="shared" si="8"/>
        <v>5.9585542168674697E-2</v>
      </c>
      <c r="O243" s="21">
        <f t="shared" si="9"/>
        <v>3091</v>
      </c>
    </row>
    <row r="244" spans="1:15" ht="18" x14ac:dyDescent="0.35">
      <c r="A244" s="21" t="s">
        <v>186</v>
      </c>
      <c r="B244" s="21" t="s">
        <v>14</v>
      </c>
      <c r="C244" s="37">
        <v>45407</v>
      </c>
      <c r="D244" s="21" t="s">
        <v>15</v>
      </c>
      <c r="E244" s="21" t="s">
        <v>357</v>
      </c>
      <c r="F244" s="21">
        <v>3563</v>
      </c>
      <c r="G244" s="21">
        <v>483</v>
      </c>
      <c r="H244" s="21">
        <v>227</v>
      </c>
      <c r="I244" s="21">
        <v>41085</v>
      </c>
      <c r="J244" s="21">
        <v>26393</v>
      </c>
      <c r="K244" s="21">
        <v>236</v>
      </c>
      <c r="L244" s="21" t="s">
        <v>38</v>
      </c>
      <c r="M244" s="38" t="s">
        <v>17</v>
      </c>
      <c r="N244" s="48">
        <f t="shared" si="8"/>
        <v>0.10400389436534015</v>
      </c>
      <c r="O244" s="21">
        <f t="shared" si="9"/>
        <v>4273</v>
      </c>
    </row>
    <row r="245" spans="1:15" ht="18" x14ac:dyDescent="0.35">
      <c r="A245" s="21" t="s">
        <v>186</v>
      </c>
      <c r="B245" s="21" t="s">
        <v>14</v>
      </c>
      <c r="C245" s="37">
        <v>45407</v>
      </c>
      <c r="D245" s="21" t="s">
        <v>15</v>
      </c>
      <c r="E245" s="21" t="s">
        <v>357</v>
      </c>
      <c r="F245" s="21">
        <v>3563</v>
      </c>
      <c r="G245" s="21">
        <v>483</v>
      </c>
      <c r="H245" s="21">
        <v>227</v>
      </c>
      <c r="I245" s="21">
        <v>41085</v>
      </c>
      <c r="J245" s="21">
        <v>26393</v>
      </c>
      <c r="K245" s="21">
        <v>236</v>
      </c>
      <c r="L245" s="21" t="s">
        <v>35</v>
      </c>
      <c r="M245" s="38" t="s">
        <v>17</v>
      </c>
      <c r="N245" s="48">
        <f t="shared" si="8"/>
        <v>0.10400389436534015</v>
      </c>
      <c r="O245" s="21">
        <f t="shared" si="9"/>
        <v>4273</v>
      </c>
    </row>
    <row r="246" spans="1:15" ht="18" x14ac:dyDescent="0.35">
      <c r="A246" s="21" t="s">
        <v>187</v>
      </c>
      <c r="B246" s="21" t="s">
        <v>28</v>
      </c>
      <c r="C246" s="37">
        <v>45538</v>
      </c>
      <c r="D246" s="21" t="s">
        <v>49</v>
      </c>
      <c r="E246" s="21" t="s">
        <v>353</v>
      </c>
      <c r="F246" s="21">
        <v>1437</v>
      </c>
      <c r="G246" s="21">
        <v>494</v>
      </c>
      <c r="H246" s="21">
        <v>129</v>
      </c>
      <c r="I246" s="21">
        <v>53048</v>
      </c>
      <c r="J246" s="21">
        <v>44090</v>
      </c>
      <c r="K246" s="21">
        <v>230</v>
      </c>
      <c r="L246" s="21" t="s">
        <v>20</v>
      </c>
      <c r="M246" s="38" t="s">
        <v>50</v>
      </c>
      <c r="N246" s="48">
        <f t="shared" si="8"/>
        <v>3.8832755240536872E-2</v>
      </c>
      <c r="O246" s="21">
        <f t="shared" si="9"/>
        <v>2060</v>
      </c>
    </row>
    <row r="247" spans="1:15" ht="18" x14ac:dyDescent="0.35">
      <c r="A247" s="21" t="s">
        <v>187</v>
      </c>
      <c r="B247" s="21" t="s">
        <v>28</v>
      </c>
      <c r="C247" s="37">
        <v>45538</v>
      </c>
      <c r="D247" s="21" t="s">
        <v>49</v>
      </c>
      <c r="E247" s="21" t="s">
        <v>353</v>
      </c>
      <c r="F247" s="21">
        <v>1437</v>
      </c>
      <c r="G247" s="21">
        <v>494</v>
      </c>
      <c r="H247" s="21">
        <v>129</v>
      </c>
      <c r="I247" s="21">
        <v>53048</v>
      </c>
      <c r="J247" s="21">
        <v>44090</v>
      </c>
      <c r="K247" s="21">
        <v>230</v>
      </c>
      <c r="L247" s="21" t="s">
        <v>38</v>
      </c>
      <c r="M247" s="38" t="s">
        <v>50</v>
      </c>
      <c r="N247" s="48">
        <f t="shared" si="8"/>
        <v>3.8832755240536872E-2</v>
      </c>
      <c r="O247" s="21">
        <f t="shared" si="9"/>
        <v>2060</v>
      </c>
    </row>
    <row r="248" spans="1:15" ht="18" x14ac:dyDescent="0.35">
      <c r="A248" s="21" t="s">
        <v>188</v>
      </c>
      <c r="B248" s="21" t="s">
        <v>28</v>
      </c>
      <c r="C248" s="37">
        <v>45718</v>
      </c>
      <c r="D248" s="21" t="s">
        <v>15</v>
      </c>
      <c r="E248" s="21" t="s">
        <v>354</v>
      </c>
      <c r="F248" s="21">
        <v>4425</v>
      </c>
      <c r="G248" s="21">
        <v>185</v>
      </c>
      <c r="H248" s="21">
        <v>162</v>
      </c>
      <c r="I248" s="21">
        <v>24610</v>
      </c>
      <c r="J248" s="21">
        <v>21342</v>
      </c>
      <c r="K248" s="21">
        <v>158</v>
      </c>
      <c r="L248" s="21" t="s">
        <v>20</v>
      </c>
      <c r="M248" s="38" t="s">
        <v>21</v>
      </c>
      <c r="N248" s="48">
        <f t="shared" si="8"/>
        <v>0.19390491670052823</v>
      </c>
      <c r="O248" s="21">
        <f t="shared" si="9"/>
        <v>4772</v>
      </c>
    </row>
    <row r="249" spans="1:15" ht="18" x14ac:dyDescent="0.35">
      <c r="A249" s="21" t="s">
        <v>188</v>
      </c>
      <c r="B249" s="21" t="s">
        <v>28</v>
      </c>
      <c r="C249" s="37">
        <v>45718</v>
      </c>
      <c r="D249" s="21" t="s">
        <v>15</v>
      </c>
      <c r="E249" s="21" t="s">
        <v>354</v>
      </c>
      <c r="F249" s="21">
        <v>4425</v>
      </c>
      <c r="G249" s="21">
        <v>185</v>
      </c>
      <c r="H249" s="21">
        <v>162</v>
      </c>
      <c r="I249" s="21">
        <v>24610</v>
      </c>
      <c r="J249" s="21">
        <v>21342</v>
      </c>
      <c r="K249" s="21">
        <v>158</v>
      </c>
      <c r="L249" s="21" t="s">
        <v>362</v>
      </c>
      <c r="M249" s="38" t="s">
        <v>21</v>
      </c>
      <c r="N249" s="48">
        <f t="shared" si="8"/>
        <v>0.19390491670052823</v>
      </c>
      <c r="O249" s="21">
        <f t="shared" si="9"/>
        <v>4772</v>
      </c>
    </row>
    <row r="250" spans="1:15" ht="18" x14ac:dyDescent="0.35">
      <c r="A250" s="21" t="s">
        <v>189</v>
      </c>
      <c r="B250" s="21" t="s">
        <v>23</v>
      </c>
      <c r="C250" s="37">
        <v>45737</v>
      </c>
      <c r="D250" s="21" t="s">
        <v>24</v>
      </c>
      <c r="E250" s="21" t="s">
        <v>25</v>
      </c>
      <c r="F250" s="21">
        <v>4609</v>
      </c>
      <c r="G250" s="21">
        <v>427</v>
      </c>
      <c r="H250" s="21">
        <v>395</v>
      </c>
      <c r="I250" s="21">
        <v>33698</v>
      </c>
      <c r="J250" s="21">
        <v>29259</v>
      </c>
      <c r="K250" s="21">
        <v>216</v>
      </c>
      <c r="L250" s="21" t="s">
        <v>20</v>
      </c>
      <c r="M250" s="38" t="s">
        <v>17</v>
      </c>
      <c r="N250" s="48">
        <f t="shared" si="8"/>
        <v>0.16116683482699271</v>
      </c>
      <c r="O250" s="21">
        <f t="shared" si="9"/>
        <v>5431</v>
      </c>
    </row>
    <row r="251" spans="1:15" ht="18" x14ac:dyDescent="0.35">
      <c r="A251" s="21" t="s">
        <v>189</v>
      </c>
      <c r="B251" s="21" t="s">
        <v>23</v>
      </c>
      <c r="C251" s="37">
        <v>45737</v>
      </c>
      <c r="D251" s="21" t="s">
        <v>24</v>
      </c>
      <c r="E251" s="21" t="s">
        <v>25</v>
      </c>
      <c r="F251" s="21">
        <v>4609</v>
      </c>
      <c r="G251" s="21">
        <v>427</v>
      </c>
      <c r="H251" s="21">
        <v>395</v>
      </c>
      <c r="I251" s="21">
        <v>33698</v>
      </c>
      <c r="J251" s="21">
        <v>29259</v>
      </c>
      <c r="K251" s="21">
        <v>216</v>
      </c>
      <c r="L251" s="21" t="s">
        <v>361</v>
      </c>
      <c r="M251" s="38" t="s">
        <v>17</v>
      </c>
      <c r="N251" s="48">
        <f t="shared" si="8"/>
        <v>0.16116683482699271</v>
      </c>
      <c r="O251" s="21">
        <f t="shared" si="9"/>
        <v>5431</v>
      </c>
    </row>
    <row r="252" spans="1:15" ht="18" x14ac:dyDescent="0.35">
      <c r="A252" s="21" t="s">
        <v>190</v>
      </c>
      <c r="B252" s="21" t="s">
        <v>14</v>
      </c>
      <c r="C252" s="37">
        <v>45394</v>
      </c>
      <c r="D252" s="21" t="s">
        <v>24</v>
      </c>
      <c r="E252" s="21" t="s">
        <v>31</v>
      </c>
      <c r="F252" s="21">
        <v>1558</v>
      </c>
      <c r="G252" s="21">
        <v>352</v>
      </c>
      <c r="H252" s="21">
        <v>202</v>
      </c>
      <c r="I252" s="21">
        <v>25405</v>
      </c>
      <c r="J252" s="21">
        <v>69941</v>
      </c>
      <c r="K252" s="21">
        <v>219</v>
      </c>
      <c r="L252" s="21" t="s">
        <v>35</v>
      </c>
      <c r="M252" s="38" t="s">
        <v>47</v>
      </c>
      <c r="N252" s="48">
        <f t="shared" si="8"/>
        <v>8.3133241487896081E-2</v>
      </c>
      <c r="O252" s="21">
        <f t="shared" si="9"/>
        <v>2112</v>
      </c>
    </row>
    <row r="253" spans="1:15" ht="18" x14ac:dyDescent="0.35">
      <c r="A253" s="21" t="s">
        <v>191</v>
      </c>
      <c r="B253" s="21" t="s">
        <v>28</v>
      </c>
      <c r="C253" s="37">
        <v>45330</v>
      </c>
      <c r="D253" s="21" t="s">
        <v>49</v>
      </c>
      <c r="E253" s="21" t="s">
        <v>34</v>
      </c>
      <c r="F253" s="21">
        <v>1889</v>
      </c>
      <c r="G253" s="21">
        <v>298</v>
      </c>
      <c r="H253" s="21">
        <v>122</v>
      </c>
      <c r="I253" s="21">
        <v>46225</v>
      </c>
      <c r="J253" s="21">
        <v>74305</v>
      </c>
      <c r="K253" s="21">
        <v>293</v>
      </c>
      <c r="L253" s="21" t="s">
        <v>20</v>
      </c>
      <c r="M253" s="38" t="s">
        <v>50</v>
      </c>
      <c r="N253" s="48">
        <f t="shared" si="8"/>
        <v>4.9951325040562468E-2</v>
      </c>
      <c r="O253" s="21">
        <f t="shared" si="9"/>
        <v>2309</v>
      </c>
    </row>
    <row r="254" spans="1:15" ht="18" x14ac:dyDescent="0.35">
      <c r="A254" s="21" t="s">
        <v>191</v>
      </c>
      <c r="B254" s="21" t="s">
        <v>28</v>
      </c>
      <c r="C254" s="37">
        <v>45330</v>
      </c>
      <c r="D254" s="21" t="s">
        <v>49</v>
      </c>
      <c r="E254" s="21" t="s">
        <v>34</v>
      </c>
      <c r="F254" s="21">
        <v>1889</v>
      </c>
      <c r="G254" s="21">
        <v>298</v>
      </c>
      <c r="H254" s="21">
        <v>122</v>
      </c>
      <c r="I254" s="21">
        <v>46225</v>
      </c>
      <c r="J254" s="21">
        <v>74305</v>
      </c>
      <c r="K254" s="21">
        <v>293</v>
      </c>
      <c r="L254" s="21" t="s">
        <v>38</v>
      </c>
      <c r="M254" s="38" t="s">
        <v>50</v>
      </c>
      <c r="N254" s="48">
        <f t="shared" si="8"/>
        <v>4.9951325040562468E-2</v>
      </c>
      <c r="O254" s="21">
        <f t="shared" si="9"/>
        <v>2309</v>
      </c>
    </row>
    <row r="255" spans="1:15" ht="18" x14ac:dyDescent="0.35">
      <c r="A255" s="21" t="s">
        <v>192</v>
      </c>
      <c r="B255" s="21" t="s">
        <v>14</v>
      </c>
      <c r="C255" s="37">
        <v>45803</v>
      </c>
      <c r="D255" s="21" t="s">
        <v>15</v>
      </c>
      <c r="E255" s="21" t="s">
        <v>16</v>
      </c>
      <c r="F255" s="21">
        <v>3086</v>
      </c>
      <c r="G255" s="21">
        <v>148</v>
      </c>
      <c r="H255" s="21">
        <v>310</v>
      </c>
      <c r="I255" s="21">
        <v>22824</v>
      </c>
      <c r="J255" s="21">
        <v>58103</v>
      </c>
      <c r="K255" s="21">
        <v>275</v>
      </c>
      <c r="L255" s="21" t="s">
        <v>20</v>
      </c>
      <c r="M255" s="38" t="s">
        <v>21</v>
      </c>
      <c r="N255" s="48">
        <f t="shared" si="8"/>
        <v>0.1552751489660007</v>
      </c>
      <c r="O255" s="21">
        <f t="shared" si="9"/>
        <v>3544</v>
      </c>
    </row>
    <row r="256" spans="1:15" ht="18" x14ac:dyDescent="0.35">
      <c r="A256" s="21" t="s">
        <v>193</v>
      </c>
      <c r="B256" s="21" t="s">
        <v>14</v>
      </c>
      <c r="C256" s="37">
        <v>45610</v>
      </c>
      <c r="D256" s="21" t="s">
        <v>15</v>
      </c>
      <c r="E256" s="21" t="s">
        <v>357</v>
      </c>
      <c r="F256" s="21">
        <v>2422</v>
      </c>
      <c r="G256" s="21">
        <v>318</v>
      </c>
      <c r="H256" s="21">
        <v>118</v>
      </c>
      <c r="I256" s="21">
        <v>25386</v>
      </c>
      <c r="J256" s="21">
        <v>20873</v>
      </c>
      <c r="K256" s="21">
        <v>100</v>
      </c>
      <c r="L256" s="21" t="s">
        <v>38</v>
      </c>
      <c r="M256" s="38" t="s">
        <v>17</v>
      </c>
      <c r="N256" s="48">
        <f t="shared" si="8"/>
        <v>0.11258173796580792</v>
      </c>
      <c r="O256" s="21">
        <f t="shared" si="9"/>
        <v>2858</v>
      </c>
    </row>
    <row r="257" spans="1:15" ht="18" x14ac:dyDescent="0.35">
      <c r="A257" s="21" t="s">
        <v>193</v>
      </c>
      <c r="B257" s="21" t="s">
        <v>14</v>
      </c>
      <c r="C257" s="37">
        <v>45610</v>
      </c>
      <c r="D257" s="21" t="s">
        <v>15</v>
      </c>
      <c r="E257" s="21" t="s">
        <v>357</v>
      </c>
      <c r="F257" s="21">
        <v>2422</v>
      </c>
      <c r="G257" s="21">
        <v>318</v>
      </c>
      <c r="H257" s="21">
        <v>118</v>
      </c>
      <c r="I257" s="21">
        <v>25386</v>
      </c>
      <c r="J257" s="21">
        <v>20873</v>
      </c>
      <c r="K257" s="21">
        <v>100</v>
      </c>
      <c r="L257" s="21" t="s">
        <v>35</v>
      </c>
      <c r="M257" s="38" t="s">
        <v>17</v>
      </c>
      <c r="N257" s="48">
        <f t="shared" si="8"/>
        <v>0.11258173796580792</v>
      </c>
      <c r="O257" s="21">
        <f t="shared" si="9"/>
        <v>2858</v>
      </c>
    </row>
    <row r="258" spans="1:15" ht="18" x14ac:dyDescent="0.35">
      <c r="A258" s="21" t="s">
        <v>194</v>
      </c>
      <c r="B258" s="21" t="s">
        <v>28</v>
      </c>
      <c r="C258" s="37">
        <v>45513</v>
      </c>
      <c r="D258" s="21" t="s">
        <v>49</v>
      </c>
      <c r="E258" s="21" t="s">
        <v>354</v>
      </c>
      <c r="F258" s="21">
        <v>3414</v>
      </c>
      <c r="G258" s="21">
        <v>154</v>
      </c>
      <c r="H258" s="21">
        <v>204</v>
      </c>
      <c r="I258" s="21">
        <v>34146</v>
      </c>
      <c r="J258" s="21">
        <v>44633</v>
      </c>
      <c r="K258" s="21">
        <v>256</v>
      </c>
      <c r="L258" s="21" t="s">
        <v>20</v>
      </c>
      <c r="M258" s="38" t="s">
        <v>50</v>
      </c>
      <c r="N258" s="48">
        <f t="shared" ref="N258:N321" si="10">(F258+G258+H258)/I258</f>
        <v>0.11046681895390383</v>
      </c>
      <c r="O258" s="21">
        <f t="shared" si="9"/>
        <v>3772</v>
      </c>
    </row>
    <row r="259" spans="1:15" ht="18" x14ac:dyDescent="0.35">
      <c r="A259" s="21" t="s">
        <v>194</v>
      </c>
      <c r="B259" s="21" t="s">
        <v>28</v>
      </c>
      <c r="C259" s="37">
        <v>45513</v>
      </c>
      <c r="D259" s="21" t="s">
        <v>49</v>
      </c>
      <c r="E259" s="21" t="s">
        <v>354</v>
      </c>
      <c r="F259" s="21">
        <v>3414</v>
      </c>
      <c r="G259" s="21">
        <v>154</v>
      </c>
      <c r="H259" s="21">
        <v>204</v>
      </c>
      <c r="I259" s="21">
        <v>34146</v>
      </c>
      <c r="J259" s="21">
        <v>44633</v>
      </c>
      <c r="K259" s="21">
        <v>256</v>
      </c>
      <c r="L259" s="21" t="s">
        <v>38</v>
      </c>
      <c r="M259" s="38" t="s">
        <v>50</v>
      </c>
      <c r="N259" s="48">
        <f t="shared" si="10"/>
        <v>0.11046681895390383</v>
      </c>
      <c r="O259" s="21">
        <f t="shared" ref="O259:O322" si="11">F259+G259+H259</f>
        <v>3772</v>
      </c>
    </row>
    <row r="260" spans="1:15" ht="18" x14ac:dyDescent="0.35">
      <c r="A260" s="21" t="s">
        <v>195</v>
      </c>
      <c r="B260" s="21" t="s">
        <v>14</v>
      </c>
      <c r="C260" s="37">
        <v>45835</v>
      </c>
      <c r="D260" s="21" t="s">
        <v>24</v>
      </c>
      <c r="E260" s="21" t="s">
        <v>353</v>
      </c>
      <c r="F260" s="21">
        <v>1342</v>
      </c>
      <c r="G260" s="21">
        <v>332</v>
      </c>
      <c r="H260" s="21">
        <v>163</v>
      </c>
      <c r="I260" s="21">
        <v>51712</v>
      </c>
      <c r="J260" s="21">
        <v>57922</v>
      </c>
      <c r="K260" s="21">
        <v>168</v>
      </c>
      <c r="L260" s="21" t="s">
        <v>35</v>
      </c>
      <c r="M260" s="38" t="s">
        <v>47</v>
      </c>
      <c r="N260" s="48">
        <f t="shared" si="10"/>
        <v>3.5523669554455448E-2</v>
      </c>
      <c r="O260" s="21">
        <f t="shared" si="11"/>
        <v>1837</v>
      </c>
    </row>
    <row r="261" spans="1:15" ht="18" x14ac:dyDescent="0.35">
      <c r="A261" s="21" t="s">
        <v>196</v>
      </c>
      <c r="B261" s="21" t="s">
        <v>14</v>
      </c>
      <c r="C261" s="37">
        <v>45420</v>
      </c>
      <c r="D261" s="21" t="s">
        <v>24</v>
      </c>
      <c r="E261" s="21" t="s">
        <v>357</v>
      </c>
      <c r="F261" s="21">
        <v>2414</v>
      </c>
      <c r="G261" s="21">
        <v>220</v>
      </c>
      <c r="H261" s="21">
        <v>280</v>
      </c>
      <c r="I261" s="21">
        <v>27355</v>
      </c>
      <c r="J261" s="21">
        <v>50562</v>
      </c>
      <c r="K261" s="21">
        <v>258</v>
      </c>
      <c r="L261" s="21" t="s">
        <v>35</v>
      </c>
      <c r="M261" s="38" t="s">
        <v>47</v>
      </c>
      <c r="N261" s="48">
        <f t="shared" si="10"/>
        <v>0.10652531529884847</v>
      </c>
      <c r="O261" s="21">
        <f t="shared" si="11"/>
        <v>2914</v>
      </c>
    </row>
    <row r="262" spans="1:15" ht="18" x14ac:dyDescent="0.35">
      <c r="A262" s="21" t="s">
        <v>197</v>
      </c>
      <c r="B262" s="21" t="s">
        <v>14</v>
      </c>
      <c r="C262" s="37">
        <v>45387</v>
      </c>
      <c r="D262" s="21" t="s">
        <v>15</v>
      </c>
      <c r="E262" s="21" t="s">
        <v>25</v>
      </c>
      <c r="F262" s="21">
        <v>4383</v>
      </c>
      <c r="G262" s="21">
        <v>352</v>
      </c>
      <c r="H262" s="21">
        <v>176</v>
      </c>
      <c r="I262" s="21">
        <v>53239</v>
      </c>
      <c r="J262" s="21">
        <v>34168</v>
      </c>
      <c r="K262" s="21">
        <v>288</v>
      </c>
      <c r="L262" s="21" t="s">
        <v>20</v>
      </c>
      <c r="M262" s="38" t="s">
        <v>21</v>
      </c>
      <c r="N262" s="48">
        <f t="shared" si="10"/>
        <v>9.2244407295403744E-2</v>
      </c>
      <c r="O262" s="21">
        <f t="shared" si="11"/>
        <v>4911</v>
      </c>
    </row>
    <row r="263" spans="1:15" ht="18" x14ac:dyDescent="0.35">
      <c r="A263" s="21" t="s">
        <v>198</v>
      </c>
      <c r="B263" s="21" t="s">
        <v>28</v>
      </c>
      <c r="C263" s="37">
        <v>45684</v>
      </c>
      <c r="D263" s="21" t="s">
        <v>15</v>
      </c>
      <c r="E263" s="21" t="s">
        <v>352</v>
      </c>
      <c r="F263" s="21">
        <v>4294</v>
      </c>
      <c r="G263" s="21">
        <v>423</v>
      </c>
      <c r="H263" s="21">
        <v>93</v>
      </c>
      <c r="I263" s="21">
        <v>29828</v>
      </c>
      <c r="J263" s="21">
        <v>73144</v>
      </c>
      <c r="K263" s="21">
        <v>298</v>
      </c>
      <c r="L263" s="21" t="s">
        <v>20</v>
      </c>
      <c r="M263" s="38" t="s">
        <v>21</v>
      </c>
      <c r="N263" s="48">
        <f t="shared" si="10"/>
        <v>0.1612578785034196</v>
      </c>
      <c r="O263" s="21">
        <f t="shared" si="11"/>
        <v>4810</v>
      </c>
    </row>
    <row r="264" spans="1:15" ht="18" x14ac:dyDescent="0.35">
      <c r="A264" s="21" t="s">
        <v>198</v>
      </c>
      <c r="B264" s="21" t="s">
        <v>28</v>
      </c>
      <c r="C264" s="37">
        <v>45684</v>
      </c>
      <c r="D264" s="21" t="s">
        <v>15</v>
      </c>
      <c r="E264" s="21" t="s">
        <v>352</v>
      </c>
      <c r="F264" s="21">
        <v>4294</v>
      </c>
      <c r="G264" s="21">
        <v>423</v>
      </c>
      <c r="H264" s="21">
        <v>93</v>
      </c>
      <c r="I264" s="21">
        <v>29828</v>
      </c>
      <c r="J264" s="21">
        <v>73144</v>
      </c>
      <c r="K264" s="21">
        <v>298</v>
      </c>
      <c r="L264" s="21" t="s">
        <v>362</v>
      </c>
      <c r="M264" s="38" t="s">
        <v>21</v>
      </c>
      <c r="N264" s="48">
        <f t="shared" si="10"/>
        <v>0.1612578785034196</v>
      </c>
      <c r="O264" s="21">
        <f t="shared" si="11"/>
        <v>4810</v>
      </c>
    </row>
    <row r="265" spans="1:15" ht="18" x14ac:dyDescent="0.35">
      <c r="A265" s="21" t="s">
        <v>199</v>
      </c>
      <c r="B265" s="21" t="s">
        <v>14</v>
      </c>
      <c r="C265" s="37">
        <v>45385</v>
      </c>
      <c r="D265" s="21" t="s">
        <v>15</v>
      </c>
      <c r="E265" s="21" t="s">
        <v>34</v>
      </c>
      <c r="F265" s="21">
        <v>2762</v>
      </c>
      <c r="G265" s="21">
        <v>339</v>
      </c>
      <c r="H265" s="21">
        <v>323</v>
      </c>
      <c r="I265" s="21">
        <v>33757</v>
      </c>
      <c r="J265" s="21">
        <v>68511</v>
      </c>
      <c r="K265" s="21">
        <v>121</v>
      </c>
      <c r="L265" s="21" t="s">
        <v>38</v>
      </c>
      <c r="M265" s="38" t="s">
        <v>17</v>
      </c>
      <c r="N265" s="48">
        <f t="shared" si="10"/>
        <v>0.10143081434961637</v>
      </c>
      <c r="O265" s="21">
        <f t="shared" si="11"/>
        <v>3424</v>
      </c>
    </row>
    <row r="266" spans="1:15" ht="18" x14ac:dyDescent="0.35">
      <c r="A266" s="21" t="s">
        <v>199</v>
      </c>
      <c r="B266" s="21" t="s">
        <v>14</v>
      </c>
      <c r="C266" s="37">
        <v>45385</v>
      </c>
      <c r="D266" s="21" t="s">
        <v>15</v>
      </c>
      <c r="E266" s="21" t="s">
        <v>34</v>
      </c>
      <c r="F266" s="21">
        <v>2762</v>
      </c>
      <c r="G266" s="21">
        <v>339</v>
      </c>
      <c r="H266" s="21">
        <v>323</v>
      </c>
      <c r="I266" s="21">
        <v>33757</v>
      </c>
      <c r="J266" s="21">
        <v>68511</v>
      </c>
      <c r="K266" s="21">
        <v>121</v>
      </c>
      <c r="L266" s="21" t="s">
        <v>35</v>
      </c>
      <c r="M266" s="38" t="s">
        <v>17</v>
      </c>
      <c r="N266" s="48">
        <f t="shared" si="10"/>
        <v>0.10143081434961637</v>
      </c>
      <c r="O266" s="21">
        <f t="shared" si="11"/>
        <v>3424</v>
      </c>
    </row>
    <row r="267" spans="1:15" ht="18" x14ac:dyDescent="0.35">
      <c r="A267" s="21" t="s">
        <v>200</v>
      </c>
      <c r="B267" s="21" t="s">
        <v>28</v>
      </c>
      <c r="C267" s="37">
        <v>45660</v>
      </c>
      <c r="D267" s="21" t="s">
        <v>15</v>
      </c>
      <c r="E267" s="21" t="s">
        <v>25</v>
      </c>
      <c r="F267" s="21">
        <v>3782</v>
      </c>
      <c r="G267" s="21">
        <v>484</v>
      </c>
      <c r="H267" s="21">
        <v>144</v>
      </c>
      <c r="I267" s="21">
        <v>52172</v>
      </c>
      <c r="J267" s="21">
        <v>59386</v>
      </c>
      <c r="K267" s="21">
        <v>175</v>
      </c>
      <c r="L267" s="21" t="s">
        <v>20</v>
      </c>
      <c r="M267" s="38" t="s">
        <v>21</v>
      </c>
      <c r="N267" s="48">
        <f t="shared" si="10"/>
        <v>8.4528099363643333E-2</v>
      </c>
      <c r="O267" s="21">
        <f t="shared" si="11"/>
        <v>4410</v>
      </c>
    </row>
    <row r="268" spans="1:15" ht="18" x14ac:dyDescent="0.35">
      <c r="A268" s="21" t="s">
        <v>200</v>
      </c>
      <c r="B268" s="21" t="s">
        <v>28</v>
      </c>
      <c r="C268" s="37">
        <v>45660</v>
      </c>
      <c r="D268" s="21" t="s">
        <v>15</v>
      </c>
      <c r="E268" s="21" t="s">
        <v>25</v>
      </c>
      <c r="F268" s="21">
        <v>3782</v>
      </c>
      <c r="G268" s="21">
        <v>484</v>
      </c>
      <c r="H268" s="21">
        <v>144</v>
      </c>
      <c r="I268" s="21">
        <v>52172</v>
      </c>
      <c r="J268" s="21">
        <v>59386</v>
      </c>
      <c r="K268" s="21">
        <v>175</v>
      </c>
      <c r="L268" s="21" t="s">
        <v>362</v>
      </c>
      <c r="M268" s="38" t="s">
        <v>21</v>
      </c>
      <c r="N268" s="48">
        <f t="shared" si="10"/>
        <v>8.4528099363643333E-2</v>
      </c>
      <c r="O268" s="21">
        <f t="shared" si="11"/>
        <v>4410</v>
      </c>
    </row>
    <row r="269" spans="1:15" ht="18" x14ac:dyDescent="0.35">
      <c r="A269" s="21" t="s">
        <v>201</v>
      </c>
      <c r="B269" s="21" t="s">
        <v>23</v>
      </c>
      <c r="C269" s="37">
        <v>45619</v>
      </c>
      <c r="D269" s="21" t="s">
        <v>15</v>
      </c>
      <c r="E269" s="21" t="s">
        <v>25</v>
      </c>
      <c r="F269" s="21">
        <v>4318</v>
      </c>
      <c r="G269" s="21">
        <v>371</v>
      </c>
      <c r="H269" s="21">
        <v>329</v>
      </c>
      <c r="I269" s="21">
        <v>32347</v>
      </c>
      <c r="J269" s="21">
        <v>68956</v>
      </c>
      <c r="K269" s="21">
        <v>259</v>
      </c>
      <c r="L269" s="21" t="s">
        <v>38</v>
      </c>
      <c r="M269" s="38" t="s">
        <v>21</v>
      </c>
      <c r="N269" s="48">
        <f t="shared" si="10"/>
        <v>0.15513030574705536</v>
      </c>
      <c r="O269" s="21">
        <f t="shared" si="11"/>
        <v>5018</v>
      </c>
    </row>
    <row r="270" spans="1:15" ht="18" x14ac:dyDescent="0.35">
      <c r="A270" s="21" t="s">
        <v>202</v>
      </c>
      <c r="B270" s="21" t="s">
        <v>14</v>
      </c>
      <c r="C270" s="37">
        <v>45536</v>
      </c>
      <c r="D270" s="21" t="s">
        <v>24</v>
      </c>
      <c r="E270" s="21" t="s">
        <v>352</v>
      </c>
      <c r="F270" s="21">
        <v>2335</v>
      </c>
      <c r="G270" s="21">
        <v>150</v>
      </c>
      <c r="H270" s="21">
        <v>75</v>
      </c>
      <c r="I270" s="21">
        <v>26114</v>
      </c>
      <c r="J270" s="21">
        <v>57549</v>
      </c>
      <c r="K270" s="21">
        <v>135</v>
      </c>
      <c r="L270" s="21" t="s">
        <v>35</v>
      </c>
      <c r="M270" s="38" t="s">
        <v>47</v>
      </c>
      <c r="N270" s="48">
        <f t="shared" si="10"/>
        <v>9.8031707130274953E-2</v>
      </c>
      <c r="O270" s="21">
        <f t="shared" si="11"/>
        <v>2560</v>
      </c>
    </row>
    <row r="271" spans="1:15" ht="18" x14ac:dyDescent="0.35">
      <c r="A271" s="21" t="s">
        <v>203</v>
      </c>
      <c r="B271" s="21" t="s">
        <v>28</v>
      </c>
      <c r="C271" s="37">
        <v>45400</v>
      </c>
      <c r="D271" s="21" t="s">
        <v>15</v>
      </c>
      <c r="E271" s="21" t="s">
        <v>19</v>
      </c>
      <c r="F271" s="21">
        <v>4023</v>
      </c>
      <c r="G271" s="21">
        <v>293</v>
      </c>
      <c r="H271" s="21">
        <v>91</v>
      </c>
      <c r="I271" s="21">
        <v>26795</v>
      </c>
      <c r="J271" s="21">
        <v>28924</v>
      </c>
      <c r="K271" s="21">
        <v>278</v>
      </c>
      <c r="L271" s="21" t="s">
        <v>20</v>
      </c>
      <c r="M271" s="38" t="s">
        <v>21</v>
      </c>
      <c r="N271" s="48">
        <f t="shared" si="10"/>
        <v>0.16447098339242397</v>
      </c>
      <c r="O271" s="21">
        <f t="shared" si="11"/>
        <v>4407</v>
      </c>
    </row>
    <row r="272" spans="1:15" ht="18" x14ac:dyDescent="0.35">
      <c r="A272" s="21" t="s">
        <v>203</v>
      </c>
      <c r="B272" s="21" t="s">
        <v>28</v>
      </c>
      <c r="C272" s="37">
        <v>45400</v>
      </c>
      <c r="D272" s="21" t="s">
        <v>15</v>
      </c>
      <c r="E272" s="21" t="s">
        <v>19</v>
      </c>
      <c r="F272" s="21">
        <v>4023</v>
      </c>
      <c r="G272" s="21">
        <v>293</v>
      </c>
      <c r="H272" s="21">
        <v>91</v>
      </c>
      <c r="I272" s="21">
        <v>26795</v>
      </c>
      <c r="J272" s="21">
        <v>28924</v>
      </c>
      <c r="K272" s="21">
        <v>278</v>
      </c>
      <c r="L272" s="21" t="s">
        <v>362</v>
      </c>
      <c r="M272" s="38" t="s">
        <v>21</v>
      </c>
      <c r="N272" s="48">
        <f t="shared" si="10"/>
        <v>0.16447098339242397</v>
      </c>
      <c r="O272" s="21">
        <f t="shared" si="11"/>
        <v>4407</v>
      </c>
    </row>
    <row r="273" spans="1:15" ht="18" x14ac:dyDescent="0.35">
      <c r="A273" s="21" t="s">
        <v>204</v>
      </c>
      <c r="B273" s="21" t="s">
        <v>14</v>
      </c>
      <c r="C273" s="37">
        <v>45447</v>
      </c>
      <c r="D273" s="21" t="s">
        <v>15</v>
      </c>
      <c r="E273" s="21" t="s">
        <v>31</v>
      </c>
      <c r="F273" s="21">
        <v>3948</v>
      </c>
      <c r="G273" s="21">
        <v>151</v>
      </c>
      <c r="H273" s="21">
        <v>249</v>
      </c>
      <c r="I273" s="21">
        <v>43147</v>
      </c>
      <c r="J273" s="21">
        <v>63136</v>
      </c>
      <c r="K273" s="21">
        <v>230</v>
      </c>
      <c r="L273" s="21" t="s">
        <v>20</v>
      </c>
      <c r="M273" s="38" t="s">
        <v>21</v>
      </c>
      <c r="N273" s="48">
        <f t="shared" si="10"/>
        <v>0.10077178019329269</v>
      </c>
      <c r="O273" s="21">
        <f t="shared" si="11"/>
        <v>4348</v>
      </c>
    </row>
    <row r="274" spans="1:15" ht="18" x14ac:dyDescent="0.35">
      <c r="A274" s="21" t="s">
        <v>205</v>
      </c>
      <c r="B274" s="21" t="s">
        <v>28</v>
      </c>
      <c r="C274" s="37">
        <v>45749</v>
      </c>
      <c r="D274" s="21" t="s">
        <v>15</v>
      </c>
      <c r="E274" s="21" t="s">
        <v>352</v>
      </c>
      <c r="F274" s="21">
        <v>4598</v>
      </c>
      <c r="G274" s="21">
        <v>455</v>
      </c>
      <c r="H274" s="21">
        <v>378</v>
      </c>
      <c r="I274" s="21">
        <v>52952</v>
      </c>
      <c r="J274" s="21">
        <v>58504</v>
      </c>
      <c r="K274" s="21">
        <v>269</v>
      </c>
      <c r="L274" s="21" t="s">
        <v>20</v>
      </c>
      <c r="M274" s="38" t="s">
        <v>21</v>
      </c>
      <c r="N274" s="48">
        <f t="shared" si="10"/>
        <v>0.10256458679558846</v>
      </c>
      <c r="O274" s="21">
        <f t="shared" si="11"/>
        <v>5431</v>
      </c>
    </row>
    <row r="275" spans="1:15" ht="18" x14ac:dyDescent="0.35">
      <c r="A275" s="21" t="s">
        <v>205</v>
      </c>
      <c r="B275" s="21" t="s">
        <v>28</v>
      </c>
      <c r="C275" s="37">
        <v>45749</v>
      </c>
      <c r="D275" s="21" t="s">
        <v>15</v>
      </c>
      <c r="E275" s="21" t="s">
        <v>352</v>
      </c>
      <c r="F275" s="21">
        <v>4598</v>
      </c>
      <c r="G275" s="21">
        <v>455</v>
      </c>
      <c r="H275" s="21">
        <v>378</v>
      </c>
      <c r="I275" s="21">
        <v>52952</v>
      </c>
      <c r="J275" s="21">
        <v>58504</v>
      </c>
      <c r="K275" s="21">
        <v>269</v>
      </c>
      <c r="L275" s="21" t="s">
        <v>362</v>
      </c>
      <c r="M275" s="38" t="s">
        <v>21</v>
      </c>
      <c r="N275" s="48">
        <f t="shared" si="10"/>
        <v>0.10256458679558846</v>
      </c>
      <c r="O275" s="21">
        <f t="shared" si="11"/>
        <v>5431</v>
      </c>
    </row>
    <row r="276" spans="1:15" ht="18" x14ac:dyDescent="0.35">
      <c r="A276" s="21" t="s">
        <v>206</v>
      </c>
      <c r="B276" s="21" t="s">
        <v>23</v>
      </c>
      <c r="C276" s="37">
        <v>45748</v>
      </c>
      <c r="D276" s="21" t="s">
        <v>24</v>
      </c>
      <c r="E276" s="21" t="s">
        <v>357</v>
      </c>
      <c r="F276" s="21">
        <v>2665</v>
      </c>
      <c r="G276" s="21">
        <v>143</v>
      </c>
      <c r="H276" s="21">
        <v>315</v>
      </c>
      <c r="I276" s="21">
        <v>54808</v>
      </c>
      <c r="J276" s="21">
        <v>29818</v>
      </c>
      <c r="K276" s="21">
        <v>98</v>
      </c>
      <c r="L276" s="21" t="s">
        <v>20</v>
      </c>
      <c r="M276" s="38" t="s">
        <v>17</v>
      </c>
      <c r="N276" s="48">
        <f t="shared" si="10"/>
        <v>5.6980732739746021E-2</v>
      </c>
      <c r="O276" s="21">
        <f t="shared" si="11"/>
        <v>3123</v>
      </c>
    </row>
    <row r="277" spans="1:15" ht="18" x14ac:dyDescent="0.35">
      <c r="A277" s="21" t="s">
        <v>206</v>
      </c>
      <c r="B277" s="21" t="s">
        <v>23</v>
      </c>
      <c r="C277" s="37">
        <v>45748</v>
      </c>
      <c r="D277" s="21" t="s">
        <v>24</v>
      </c>
      <c r="E277" s="21" t="s">
        <v>357</v>
      </c>
      <c r="F277" s="21">
        <v>2665</v>
      </c>
      <c r="G277" s="21">
        <v>143</v>
      </c>
      <c r="H277" s="21">
        <v>315</v>
      </c>
      <c r="I277" s="21">
        <v>54808</v>
      </c>
      <c r="J277" s="21">
        <v>29818</v>
      </c>
      <c r="K277" s="21">
        <v>98</v>
      </c>
      <c r="L277" s="21" t="s">
        <v>361</v>
      </c>
      <c r="M277" s="38" t="s">
        <v>17</v>
      </c>
      <c r="N277" s="48">
        <f t="shared" si="10"/>
        <v>5.6980732739746021E-2</v>
      </c>
      <c r="O277" s="21">
        <f t="shared" si="11"/>
        <v>3123</v>
      </c>
    </row>
    <row r="278" spans="1:15" ht="18" x14ac:dyDescent="0.35">
      <c r="A278" s="21" t="s">
        <v>207</v>
      </c>
      <c r="B278" s="21" t="s">
        <v>14</v>
      </c>
      <c r="C278" s="37">
        <v>45475</v>
      </c>
      <c r="D278" s="21" t="s">
        <v>15</v>
      </c>
      <c r="E278" s="21" t="s">
        <v>34</v>
      </c>
      <c r="F278" s="21">
        <v>3469</v>
      </c>
      <c r="G278" s="21">
        <v>371</v>
      </c>
      <c r="H278" s="21">
        <v>76</v>
      </c>
      <c r="I278" s="21">
        <v>46493</v>
      </c>
      <c r="J278" s="21">
        <v>26906</v>
      </c>
      <c r="K278" s="21">
        <v>150</v>
      </c>
      <c r="L278" s="21" t="s">
        <v>38</v>
      </c>
      <c r="M278" s="38" t="s">
        <v>17</v>
      </c>
      <c r="N278" s="48">
        <f t="shared" si="10"/>
        <v>8.4227733207149463E-2</v>
      </c>
      <c r="O278" s="21">
        <f t="shared" si="11"/>
        <v>3916</v>
      </c>
    </row>
    <row r="279" spans="1:15" ht="18" x14ac:dyDescent="0.35">
      <c r="A279" s="21" t="s">
        <v>207</v>
      </c>
      <c r="B279" s="21" t="s">
        <v>14</v>
      </c>
      <c r="C279" s="37">
        <v>45475</v>
      </c>
      <c r="D279" s="21" t="s">
        <v>15</v>
      </c>
      <c r="E279" s="21" t="s">
        <v>34</v>
      </c>
      <c r="F279" s="21">
        <v>3469</v>
      </c>
      <c r="G279" s="21">
        <v>371</v>
      </c>
      <c r="H279" s="21">
        <v>76</v>
      </c>
      <c r="I279" s="21">
        <v>46493</v>
      </c>
      <c r="J279" s="21">
        <v>26906</v>
      </c>
      <c r="K279" s="21">
        <v>150</v>
      </c>
      <c r="L279" s="21" t="s">
        <v>35</v>
      </c>
      <c r="M279" s="38" t="s">
        <v>17</v>
      </c>
      <c r="N279" s="48">
        <f t="shared" si="10"/>
        <v>8.4227733207149463E-2</v>
      </c>
      <c r="O279" s="21">
        <f t="shared" si="11"/>
        <v>3916</v>
      </c>
    </row>
    <row r="280" spans="1:15" ht="18" x14ac:dyDescent="0.35">
      <c r="A280" s="21" t="s">
        <v>208</v>
      </c>
      <c r="B280" s="21" t="s">
        <v>23</v>
      </c>
      <c r="C280" s="37">
        <v>45606</v>
      </c>
      <c r="D280" s="21" t="s">
        <v>15</v>
      </c>
      <c r="E280" s="21" t="s">
        <v>19</v>
      </c>
      <c r="F280" s="21">
        <v>4823</v>
      </c>
      <c r="G280" s="21">
        <v>489</v>
      </c>
      <c r="H280" s="21">
        <v>302</v>
      </c>
      <c r="I280" s="21">
        <v>32470</v>
      </c>
      <c r="J280" s="21">
        <v>31861</v>
      </c>
      <c r="K280" s="21">
        <v>178</v>
      </c>
      <c r="L280" s="21" t="s">
        <v>38</v>
      </c>
      <c r="M280" s="38" t="s">
        <v>21</v>
      </c>
      <c r="N280" s="48">
        <f t="shared" si="10"/>
        <v>0.1728980597474592</v>
      </c>
      <c r="O280" s="21">
        <f t="shared" si="11"/>
        <v>5614</v>
      </c>
    </row>
    <row r="281" spans="1:15" ht="18" x14ac:dyDescent="0.35">
      <c r="A281" s="21" t="s">
        <v>209</v>
      </c>
      <c r="B281" s="21" t="s">
        <v>14</v>
      </c>
      <c r="C281" s="37">
        <v>45640</v>
      </c>
      <c r="D281" s="21" t="s">
        <v>24</v>
      </c>
      <c r="E281" s="21" t="s">
        <v>354</v>
      </c>
      <c r="F281" s="21">
        <v>3812</v>
      </c>
      <c r="G281" s="21">
        <v>321</v>
      </c>
      <c r="H281" s="21">
        <v>289</v>
      </c>
      <c r="I281" s="21">
        <v>59838</v>
      </c>
      <c r="J281" s="21">
        <v>36337</v>
      </c>
      <c r="K281" s="21">
        <v>161</v>
      </c>
      <c r="L281" s="21" t="s">
        <v>35</v>
      </c>
      <c r="M281" s="38" t="s">
        <v>47</v>
      </c>
      <c r="N281" s="48">
        <f t="shared" si="10"/>
        <v>7.3899528727564417E-2</v>
      </c>
      <c r="O281" s="21">
        <f t="shared" si="11"/>
        <v>4422</v>
      </c>
    </row>
    <row r="282" spans="1:15" ht="18" x14ac:dyDescent="0.35">
      <c r="A282" s="21" t="s">
        <v>210</v>
      </c>
      <c r="B282" s="21" t="s">
        <v>23</v>
      </c>
      <c r="C282" s="37">
        <v>45615</v>
      </c>
      <c r="D282" s="21" t="s">
        <v>15</v>
      </c>
      <c r="E282" s="21" t="s">
        <v>19</v>
      </c>
      <c r="F282" s="21">
        <v>2387</v>
      </c>
      <c r="G282" s="21">
        <v>353</v>
      </c>
      <c r="H282" s="21">
        <v>78</v>
      </c>
      <c r="I282" s="21">
        <v>39745</v>
      </c>
      <c r="J282" s="21">
        <v>69226</v>
      </c>
      <c r="K282" s="21">
        <v>208</v>
      </c>
      <c r="L282" s="21" t="s">
        <v>38</v>
      </c>
      <c r="M282" s="38" t="s">
        <v>21</v>
      </c>
      <c r="N282" s="48">
        <f t="shared" si="10"/>
        <v>7.090200025160398E-2</v>
      </c>
      <c r="O282" s="21">
        <f t="shared" si="11"/>
        <v>2818</v>
      </c>
    </row>
    <row r="283" spans="1:15" ht="18" x14ac:dyDescent="0.35">
      <c r="A283" s="21" t="s">
        <v>211</v>
      </c>
      <c r="B283" s="21" t="s">
        <v>23</v>
      </c>
      <c r="C283" s="37">
        <v>45777</v>
      </c>
      <c r="D283" s="21" t="s">
        <v>24</v>
      </c>
      <c r="E283" s="21" t="s">
        <v>352</v>
      </c>
      <c r="F283" s="21">
        <v>3929</v>
      </c>
      <c r="G283" s="21">
        <v>275</v>
      </c>
      <c r="H283" s="21">
        <v>330</v>
      </c>
      <c r="I283" s="21">
        <v>58329</v>
      </c>
      <c r="J283" s="21">
        <v>33196</v>
      </c>
      <c r="K283" s="21">
        <v>85</v>
      </c>
      <c r="L283" s="21" t="s">
        <v>361</v>
      </c>
      <c r="M283" s="38" t="s">
        <v>17</v>
      </c>
      <c r="N283" s="48">
        <f t="shared" si="10"/>
        <v>7.7731488624869283E-2</v>
      </c>
      <c r="O283" s="21">
        <f t="shared" si="11"/>
        <v>4534</v>
      </c>
    </row>
    <row r="284" spans="1:15" ht="18" x14ac:dyDescent="0.35">
      <c r="A284" s="21" t="s">
        <v>211</v>
      </c>
      <c r="B284" s="21" t="s">
        <v>23</v>
      </c>
      <c r="C284" s="37">
        <v>45777</v>
      </c>
      <c r="D284" s="21" t="s">
        <v>24</v>
      </c>
      <c r="E284" s="21" t="s">
        <v>352</v>
      </c>
      <c r="F284" s="21">
        <v>3929</v>
      </c>
      <c r="G284" s="21">
        <v>275</v>
      </c>
      <c r="H284" s="21">
        <v>330</v>
      </c>
      <c r="I284" s="21">
        <v>58329</v>
      </c>
      <c r="J284" s="21">
        <v>33196</v>
      </c>
      <c r="K284" s="21">
        <v>85</v>
      </c>
      <c r="L284" s="21" t="s">
        <v>35</v>
      </c>
      <c r="M284" s="38" t="s">
        <v>17</v>
      </c>
      <c r="N284" s="48">
        <f t="shared" si="10"/>
        <v>7.7731488624869283E-2</v>
      </c>
      <c r="O284" s="21">
        <f t="shared" si="11"/>
        <v>4534</v>
      </c>
    </row>
    <row r="285" spans="1:15" ht="18" x14ac:dyDescent="0.35">
      <c r="A285" s="21" t="s">
        <v>212</v>
      </c>
      <c r="B285" s="21" t="s">
        <v>23</v>
      </c>
      <c r="C285" s="37">
        <v>45370</v>
      </c>
      <c r="D285" s="21" t="s">
        <v>15</v>
      </c>
      <c r="E285" s="21" t="s">
        <v>354</v>
      </c>
      <c r="F285" s="21">
        <v>2191</v>
      </c>
      <c r="G285" s="21">
        <v>288</v>
      </c>
      <c r="H285" s="21">
        <v>83</v>
      </c>
      <c r="I285" s="21">
        <v>59606</v>
      </c>
      <c r="J285" s="21">
        <v>24765</v>
      </c>
      <c r="K285" s="21">
        <v>281</v>
      </c>
      <c r="L285" s="21" t="s">
        <v>38</v>
      </c>
      <c r="M285" s="38" t="s">
        <v>21</v>
      </c>
      <c r="N285" s="48">
        <f t="shared" si="10"/>
        <v>4.2982250109049422E-2</v>
      </c>
      <c r="O285" s="21">
        <f t="shared" si="11"/>
        <v>2562</v>
      </c>
    </row>
    <row r="286" spans="1:15" ht="18" x14ac:dyDescent="0.35">
      <c r="A286" s="21" t="s">
        <v>213</v>
      </c>
      <c r="B286" s="21" t="s">
        <v>14</v>
      </c>
      <c r="C286" s="37">
        <v>45370</v>
      </c>
      <c r="D286" s="21" t="s">
        <v>15</v>
      </c>
      <c r="E286" s="21" t="s">
        <v>354</v>
      </c>
      <c r="F286" s="21">
        <v>2878</v>
      </c>
      <c r="G286" s="21">
        <v>278</v>
      </c>
      <c r="H286" s="21">
        <v>255</v>
      </c>
      <c r="I286" s="21">
        <v>47235</v>
      </c>
      <c r="J286" s="21">
        <v>57922</v>
      </c>
      <c r="K286" s="21">
        <v>112</v>
      </c>
      <c r="L286" s="21" t="s">
        <v>38</v>
      </c>
      <c r="M286" s="38" t="s">
        <v>17</v>
      </c>
      <c r="N286" s="48">
        <f t="shared" si="10"/>
        <v>7.2213401079707848E-2</v>
      </c>
      <c r="O286" s="21">
        <f t="shared" si="11"/>
        <v>3411</v>
      </c>
    </row>
    <row r="287" spans="1:15" ht="18" x14ac:dyDescent="0.35">
      <c r="A287" s="21" t="s">
        <v>213</v>
      </c>
      <c r="B287" s="21" t="s">
        <v>14</v>
      </c>
      <c r="C287" s="37">
        <v>45370</v>
      </c>
      <c r="D287" s="21" t="s">
        <v>15</v>
      </c>
      <c r="E287" s="21" t="s">
        <v>354</v>
      </c>
      <c r="F287" s="21">
        <v>2878</v>
      </c>
      <c r="G287" s="21">
        <v>278</v>
      </c>
      <c r="H287" s="21">
        <v>255</v>
      </c>
      <c r="I287" s="21">
        <v>47235</v>
      </c>
      <c r="J287" s="21">
        <v>57922</v>
      </c>
      <c r="K287" s="21">
        <v>112</v>
      </c>
      <c r="L287" s="21" t="s">
        <v>35</v>
      </c>
      <c r="M287" s="38" t="s">
        <v>17</v>
      </c>
      <c r="N287" s="48">
        <f t="shared" si="10"/>
        <v>7.2213401079707848E-2</v>
      </c>
      <c r="O287" s="21">
        <f t="shared" si="11"/>
        <v>3411</v>
      </c>
    </row>
    <row r="288" spans="1:15" ht="18" x14ac:dyDescent="0.35">
      <c r="A288" s="21" t="s">
        <v>214</v>
      </c>
      <c r="B288" s="21" t="s">
        <v>23</v>
      </c>
      <c r="C288" s="37">
        <v>45496</v>
      </c>
      <c r="D288" s="21" t="s">
        <v>15</v>
      </c>
      <c r="E288" s="21" t="s">
        <v>34</v>
      </c>
      <c r="F288" s="21">
        <v>3204</v>
      </c>
      <c r="G288" s="21">
        <v>398</v>
      </c>
      <c r="H288" s="21">
        <v>85</v>
      </c>
      <c r="I288" s="21">
        <v>22020</v>
      </c>
      <c r="J288" s="21">
        <v>58353</v>
      </c>
      <c r="K288" s="21">
        <v>286</v>
      </c>
      <c r="L288" s="21" t="s">
        <v>38</v>
      </c>
      <c r="M288" s="38" t="s">
        <v>21</v>
      </c>
      <c r="N288" s="48">
        <f t="shared" si="10"/>
        <v>0.16743869209809265</v>
      </c>
      <c r="O288" s="21">
        <f t="shared" si="11"/>
        <v>3687</v>
      </c>
    </row>
    <row r="289" spans="1:15" ht="18" x14ac:dyDescent="0.35">
      <c r="A289" s="21" t="s">
        <v>215</v>
      </c>
      <c r="B289" s="21" t="s">
        <v>23</v>
      </c>
      <c r="C289" s="37">
        <v>45486</v>
      </c>
      <c r="D289" s="21" t="s">
        <v>24</v>
      </c>
      <c r="E289" s="21" t="s">
        <v>31</v>
      </c>
      <c r="F289" s="21">
        <v>2408</v>
      </c>
      <c r="G289" s="21">
        <v>323</v>
      </c>
      <c r="H289" s="21">
        <v>251</v>
      </c>
      <c r="I289" s="21">
        <v>47599</v>
      </c>
      <c r="J289" s="21">
        <v>35543</v>
      </c>
      <c r="K289" s="21">
        <v>287</v>
      </c>
      <c r="L289" s="21" t="s">
        <v>361</v>
      </c>
      <c r="M289" s="38" t="s">
        <v>17</v>
      </c>
      <c r="N289" s="48">
        <f t="shared" si="10"/>
        <v>6.2648374965860634E-2</v>
      </c>
      <c r="O289" s="21">
        <f t="shared" si="11"/>
        <v>2982</v>
      </c>
    </row>
    <row r="290" spans="1:15" ht="18" x14ac:dyDescent="0.35">
      <c r="A290" s="21" t="s">
        <v>215</v>
      </c>
      <c r="B290" s="21" t="s">
        <v>23</v>
      </c>
      <c r="C290" s="37">
        <v>45486</v>
      </c>
      <c r="D290" s="21" t="s">
        <v>24</v>
      </c>
      <c r="E290" s="21" t="s">
        <v>31</v>
      </c>
      <c r="F290" s="21">
        <v>2408</v>
      </c>
      <c r="G290" s="21">
        <v>323</v>
      </c>
      <c r="H290" s="21">
        <v>251</v>
      </c>
      <c r="I290" s="21">
        <v>47599</v>
      </c>
      <c r="J290" s="21">
        <v>35543</v>
      </c>
      <c r="K290" s="21">
        <v>287</v>
      </c>
      <c r="L290" s="21" t="s">
        <v>35</v>
      </c>
      <c r="M290" s="38" t="s">
        <v>17</v>
      </c>
      <c r="N290" s="48">
        <f t="shared" si="10"/>
        <v>6.2648374965860634E-2</v>
      </c>
      <c r="O290" s="21">
        <f t="shared" si="11"/>
        <v>2982</v>
      </c>
    </row>
    <row r="291" spans="1:15" ht="18" x14ac:dyDescent="0.35">
      <c r="A291" s="21" t="s">
        <v>216</v>
      </c>
      <c r="B291" s="21" t="s">
        <v>28</v>
      </c>
      <c r="C291" s="37">
        <v>45769</v>
      </c>
      <c r="D291" s="21" t="s">
        <v>49</v>
      </c>
      <c r="E291" s="21" t="s">
        <v>25</v>
      </c>
      <c r="F291" s="21">
        <v>2733</v>
      </c>
      <c r="G291" s="21">
        <v>297</v>
      </c>
      <c r="H291" s="21">
        <v>235</v>
      </c>
      <c r="I291" s="21">
        <v>37980</v>
      </c>
      <c r="J291" s="21">
        <v>33058</v>
      </c>
      <c r="K291" s="21">
        <v>219</v>
      </c>
      <c r="L291" s="21" t="s">
        <v>20</v>
      </c>
      <c r="M291" s="38" t="s">
        <v>50</v>
      </c>
      <c r="N291" s="48">
        <f t="shared" si="10"/>
        <v>8.5966298051606105E-2</v>
      </c>
      <c r="O291" s="21">
        <f t="shared" si="11"/>
        <v>3265</v>
      </c>
    </row>
    <row r="292" spans="1:15" ht="18" x14ac:dyDescent="0.35">
      <c r="A292" s="21" t="s">
        <v>216</v>
      </c>
      <c r="B292" s="21" t="s">
        <v>28</v>
      </c>
      <c r="C292" s="37">
        <v>45769</v>
      </c>
      <c r="D292" s="21" t="s">
        <v>49</v>
      </c>
      <c r="E292" s="21" t="s">
        <v>25</v>
      </c>
      <c r="F292" s="21">
        <v>2733</v>
      </c>
      <c r="G292" s="21">
        <v>297</v>
      </c>
      <c r="H292" s="21">
        <v>235</v>
      </c>
      <c r="I292" s="21">
        <v>37980</v>
      </c>
      <c r="J292" s="21">
        <v>33058</v>
      </c>
      <c r="K292" s="21">
        <v>219</v>
      </c>
      <c r="L292" s="21" t="s">
        <v>38</v>
      </c>
      <c r="M292" s="38" t="s">
        <v>50</v>
      </c>
      <c r="N292" s="48">
        <f t="shared" si="10"/>
        <v>8.5966298051606105E-2</v>
      </c>
      <c r="O292" s="21">
        <f t="shared" si="11"/>
        <v>3265</v>
      </c>
    </row>
    <row r="293" spans="1:15" ht="18" x14ac:dyDescent="0.35">
      <c r="A293" s="21" t="s">
        <v>217</v>
      </c>
      <c r="B293" s="21" t="s">
        <v>23</v>
      </c>
      <c r="C293" s="37">
        <v>45459</v>
      </c>
      <c r="D293" s="21" t="s">
        <v>24</v>
      </c>
      <c r="E293" s="21" t="s">
        <v>19</v>
      </c>
      <c r="F293" s="21">
        <v>4618</v>
      </c>
      <c r="G293" s="21">
        <v>312</v>
      </c>
      <c r="H293" s="21">
        <v>254</v>
      </c>
      <c r="I293" s="21">
        <v>22571</v>
      </c>
      <c r="J293" s="21">
        <v>29453</v>
      </c>
      <c r="K293" s="21">
        <v>197</v>
      </c>
      <c r="L293" s="21" t="s">
        <v>361</v>
      </c>
      <c r="M293" s="38" t="s">
        <v>17</v>
      </c>
      <c r="N293" s="48">
        <f t="shared" si="10"/>
        <v>0.22967524699836073</v>
      </c>
      <c r="O293" s="21">
        <f t="shared" si="11"/>
        <v>5184</v>
      </c>
    </row>
    <row r="294" spans="1:15" ht="18" x14ac:dyDescent="0.35">
      <c r="A294" s="21" t="s">
        <v>217</v>
      </c>
      <c r="B294" s="21" t="s">
        <v>23</v>
      </c>
      <c r="C294" s="37">
        <v>45459</v>
      </c>
      <c r="D294" s="21" t="s">
        <v>24</v>
      </c>
      <c r="E294" s="21" t="s">
        <v>19</v>
      </c>
      <c r="F294" s="21">
        <v>4618</v>
      </c>
      <c r="G294" s="21">
        <v>312</v>
      </c>
      <c r="H294" s="21">
        <v>254</v>
      </c>
      <c r="I294" s="21">
        <v>22571</v>
      </c>
      <c r="J294" s="21">
        <v>29453</v>
      </c>
      <c r="K294" s="21">
        <v>197</v>
      </c>
      <c r="L294" s="21" t="s">
        <v>35</v>
      </c>
      <c r="M294" s="38" t="s">
        <v>17</v>
      </c>
      <c r="N294" s="48">
        <f t="shared" si="10"/>
        <v>0.22967524699836073</v>
      </c>
      <c r="O294" s="21">
        <f t="shared" si="11"/>
        <v>5184</v>
      </c>
    </row>
    <row r="295" spans="1:15" ht="18" x14ac:dyDescent="0.35">
      <c r="A295" s="21" t="s">
        <v>218</v>
      </c>
      <c r="B295" s="21" t="s">
        <v>28</v>
      </c>
      <c r="C295" s="37">
        <v>45795</v>
      </c>
      <c r="D295" s="21" t="s">
        <v>49</v>
      </c>
      <c r="E295" s="21" t="s">
        <v>352</v>
      </c>
      <c r="F295" s="21">
        <v>4210</v>
      </c>
      <c r="G295" s="21">
        <v>319</v>
      </c>
      <c r="H295" s="21">
        <v>350</v>
      </c>
      <c r="I295" s="21">
        <v>37762</v>
      </c>
      <c r="J295" s="21">
        <v>55162</v>
      </c>
      <c r="K295" s="21">
        <v>204</v>
      </c>
      <c r="L295" s="21" t="s">
        <v>20</v>
      </c>
      <c r="M295" s="38" t="s">
        <v>50</v>
      </c>
      <c r="N295" s="48">
        <f t="shared" si="10"/>
        <v>0.12920396165457337</v>
      </c>
      <c r="O295" s="21">
        <f t="shared" si="11"/>
        <v>4879</v>
      </c>
    </row>
    <row r="296" spans="1:15" ht="18" x14ac:dyDescent="0.35">
      <c r="A296" s="21" t="s">
        <v>218</v>
      </c>
      <c r="B296" s="21" t="s">
        <v>28</v>
      </c>
      <c r="C296" s="37">
        <v>45795</v>
      </c>
      <c r="D296" s="21" t="s">
        <v>49</v>
      </c>
      <c r="E296" s="21" t="s">
        <v>352</v>
      </c>
      <c r="F296" s="21">
        <v>4210</v>
      </c>
      <c r="G296" s="21">
        <v>319</v>
      </c>
      <c r="H296" s="21">
        <v>350</v>
      </c>
      <c r="I296" s="21">
        <v>37762</v>
      </c>
      <c r="J296" s="21">
        <v>55162</v>
      </c>
      <c r="K296" s="21">
        <v>204</v>
      </c>
      <c r="L296" s="21" t="s">
        <v>38</v>
      </c>
      <c r="M296" s="38" t="s">
        <v>50</v>
      </c>
      <c r="N296" s="48">
        <f t="shared" si="10"/>
        <v>0.12920396165457337</v>
      </c>
      <c r="O296" s="21">
        <f t="shared" si="11"/>
        <v>4879</v>
      </c>
    </row>
    <row r="297" spans="1:15" ht="18" x14ac:dyDescent="0.35">
      <c r="A297" s="21" t="s">
        <v>219</v>
      </c>
      <c r="B297" s="21" t="s">
        <v>14</v>
      </c>
      <c r="C297" s="37">
        <v>45814</v>
      </c>
      <c r="D297" s="21" t="s">
        <v>15</v>
      </c>
      <c r="E297" s="21" t="s">
        <v>352</v>
      </c>
      <c r="F297" s="21">
        <v>3987</v>
      </c>
      <c r="G297" s="21">
        <v>171</v>
      </c>
      <c r="H297" s="21">
        <v>274</v>
      </c>
      <c r="I297" s="21">
        <v>45122</v>
      </c>
      <c r="J297" s="21">
        <v>65431</v>
      </c>
      <c r="K297" s="21">
        <v>168</v>
      </c>
      <c r="L297" s="21" t="s">
        <v>20</v>
      </c>
      <c r="M297" s="38" t="s">
        <v>21</v>
      </c>
      <c r="N297" s="48">
        <f t="shared" si="10"/>
        <v>9.8222596516111871E-2</v>
      </c>
      <c r="O297" s="21">
        <f t="shared" si="11"/>
        <v>4432</v>
      </c>
    </row>
    <row r="298" spans="1:15" ht="18" x14ac:dyDescent="0.35">
      <c r="A298" s="21" t="s">
        <v>220</v>
      </c>
      <c r="B298" s="21" t="s">
        <v>28</v>
      </c>
      <c r="C298" s="37">
        <v>45708</v>
      </c>
      <c r="D298" s="21" t="s">
        <v>49</v>
      </c>
      <c r="E298" s="21" t="s">
        <v>31</v>
      </c>
      <c r="F298" s="21">
        <v>4957</v>
      </c>
      <c r="G298" s="21">
        <v>262</v>
      </c>
      <c r="H298" s="21">
        <v>365</v>
      </c>
      <c r="I298" s="21">
        <v>49199</v>
      </c>
      <c r="J298" s="21">
        <v>40314</v>
      </c>
      <c r="K298" s="21">
        <v>216</v>
      </c>
      <c r="L298" s="21" t="s">
        <v>20</v>
      </c>
      <c r="M298" s="38" t="s">
        <v>50</v>
      </c>
      <c r="N298" s="48">
        <f t="shared" si="10"/>
        <v>0.11349824183418362</v>
      </c>
      <c r="O298" s="21">
        <f t="shared" si="11"/>
        <v>5584</v>
      </c>
    </row>
    <row r="299" spans="1:15" ht="18" x14ac:dyDescent="0.35">
      <c r="A299" s="21" t="s">
        <v>220</v>
      </c>
      <c r="B299" s="21" t="s">
        <v>28</v>
      </c>
      <c r="C299" s="37">
        <v>45708</v>
      </c>
      <c r="D299" s="21" t="s">
        <v>49</v>
      </c>
      <c r="E299" s="21" t="s">
        <v>31</v>
      </c>
      <c r="F299" s="21">
        <v>4957</v>
      </c>
      <c r="G299" s="21">
        <v>262</v>
      </c>
      <c r="H299" s="21">
        <v>365</v>
      </c>
      <c r="I299" s="21">
        <v>49199</v>
      </c>
      <c r="J299" s="21">
        <v>40314</v>
      </c>
      <c r="K299" s="21">
        <v>216</v>
      </c>
      <c r="L299" s="21" t="s">
        <v>38</v>
      </c>
      <c r="M299" s="38" t="s">
        <v>50</v>
      </c>
      <c r="N299" s="48">
        <f t="shared" si="10"/>
        <v>0.11349824183418362</v>
      </c>
      <c r="O299" s="21">
        <f t="shared" si="11"/>
        <v>5584</v>
      </c>
    </row>
    <row r="300" spans="1:15" ht="18" x14ac:dyDescent="0.35">
      <c r="A300" s="21" t="s">
        <v>221</v>
      </c>
      <c r="B300" s="21" t="s">
        <v>14</v>
      </c>
      <c r="C300" s="37">
        <v>45673</v>
      </c>
      <c r="D300" s="21" t="s">
        <v>15</v>
      </c>
      <c r="E300" s="21" t="s">
        <v>357</v>
      </c>
      <c r="F300" s="21">
        <v>2605</v>
      </c>
      <c r="G300" s="21">
        <v>282</v>
      </c>
      <c r="H300" s="21">
        <v>148</v>
      </c>
      <c r="I300" s="21">
        <v>32201</v>
      </c>
      <c r="J300" s="21">
        <v>49583</v>
      </c>
      <c r="K300" s="21">
        <v>241</v>
      </c>
      <c r="L300" s="21" t="s">
        <v>38</v>
      </c>
      <c r="M300" s="38" t="s">
        <v>17</v>
      </c>
      <c r="N300" s="48">
        <f t="shared" si="10"/>
        <v>9.4251731312692155E-2</v>
      </c>
      <c r="O300" s="21">
        <f t="shared" si="11"/>
        <v>3035</v>
      </c>
    </row>
    <row r="301" spans="1:15" ht="18" x14ac:dyDescent="0.35">
      <c r="A301" s="21" t="s">
        <v>221</v>
      </c>
      <c r="B301" s="21" t="s">
        <v>14</v>
      </c>
      <c r="C301" s="37">
        <v>45673</v>
      </c>
      <c r="D301" s="21" t="s">
        <v>15</v>
      </c>
      <c r="E301" s="21" t="s">
        <v>357</v>
      </c>
      <c r="F301" s="21">
        <v>2605</v>
      </c>
      <c r="G301" s="21">
        <v>282</v>
      </c>
      <c r="H301" s="21">
        <v>148</v>
      </c>
      <c r="I301" s="21">
        <v>32201</v>
      </c>
      <c r="J301" s="21">
        <v>49583</v>
      </c>
      <c r="K301" s="21">
        <v>241</v>
      </c>
      <c r="L301" s="21" t="s">
        <v>35</v>
      </c>
      <c r="M301" s="38" t="s">
        <v>17</v>
      </c>
      <c r="N301" s="48">
        <f t="shared" si="10"/>
        <v>9.4251731312692155E-2</v>
      </c>
      <c r="O301" s="21">
        <f t="shared" si="11"/>
        <v>3035</v>
      </c>
    </row>
    <row r="302" spans="1:15" ht="18" x14ac:dyDescent="0.35">
      <c r="A302" s="21" t="s">
        <v>222</v>
      </c>
      <c r="B302" s="21" t="s">
        <v>28</v>
      </c>
      <c r="C302" s="37">
        <v>45346</v>
      </c>
      <c r="D302" s="21" t="s">
        <v>49</v>
      </c>
      <c r="E302" s="21" t="s">
        <v>16</v>
      </c>
      <c r="F302" s="21">
        <v>4221</v>
      </c>
      <c r="G302" s="21">
        <v>307</v>
      </c>
      <c r="H302" s="21">
        <v>58</v>
      </c>
      <c r="I302" s="21">
        <v>45080</v>
      </c>
      <c r="J302" s="21">
        <v>37214</v>
      </c>
      <c r="K302" s="21">
        <v>240</v>
      </c>
      <c r="L302" s="21" t="s">
        <v>20</v>
      </c>
      <c r="M302" s="38" t="s">
        <v>50</v>
      </c>
      <c r="N302" s="48">
        <f t="shared" si="10"/>
        <v>0.10173025732031943</v>
      </c>
      <c r="O302" s="21">
        <f t="shared" si="11"/>
        <v>4586</v>
      </c>
    </row>
    <row r="303" spans="1:15" ht="18" x14ac:dyDescent="0.35">
      <c r="A303" s="21" t="s">
        <v>222</v>
      </c>
      <c r="B303" s="21" t="s">
        <v>28</v>
      </c>
      <c r="C303" s="37">
        <v>45346</v>
      </c>
      <c r="D303" s="21" t="s">
        <v>49</v>
      </c>
      <c r="E303" s="21" t="s">
        <v>16</v>
      </c>
      <c r="F303" s="21">
        <v>4221</v>
      </c>
      <c r="G303" s="21">
        <v>307</v>
      </c>
      <c r="H303" s="21">
        <v>58</v>
      </c>
      <c r="I303" s="21">
        <v>45080</v>
      </c>
      <c r="J303" s="21">
        <v>37214</v>
      </c>
      <c r="K303" s="21">
        <v>240</v>
      </c>
      <c r="L303" s="21" t="s">
        <v>38</v>
      </c>
      <c r="M303" s="38" t="s">
        <v>50</v>
      </c>
      <c r="N303" s="48">
        <f t="shared" si="10"/>
        <v>0.10173025732031943</v>
      </c>
      <c r="O303" s="21">
        <f t="shared" si="11"/>
        <v>4586</v>
      </c>
    </row>
    <row r="304" spans="1:15" ht="18" x14ac:dyDescent="0.35">
      <c r="A304" s="21" t="s">
        <v>223</v>
      </c>
      <c r="B304" s="21" t="s">
        <v>23</v>
      </c>
      <c r="C304" s="37">
        <v>45551</v>
      </c>
      <c r="D304" s="21" t="s">
        <v>24</v>
      </c>
      <c r="E304" s="21" t="s">
        <v>353</v>
      </c>
      <c r="F304" s="21">
        <v>4422</v>
      </c>
      <c r="G304" s="21">
        <v>434</v>
      </c>
      <c r="H304" s="21">
        <v>156</v>
      </c>
      <c r="I304" s="21">
        <v>56165</v>
      </c>
      <c r="J304" s="21">
        <v>52431</v>
      </c>
      <c r="K304" s="21">
        <v>173</v>
      </c>
      <c r="L304" s="21" t="s">
        <v>20</v>
      </c>
      <c r="M304" s="38" t="s">
        <v>17</v>
      </c>
      <c r="N304" s="48">
        <f t="shared" si="10"/>
        <v>8.9237069349238848E-2</v>
      </c>
      <c r="O304" s="21">
        <f t="shared" si="11"/>
        <v>5012</v>
      </c>
    </row>
    <row r="305" spans="1:15" ht="18" x14ac:dyDescent="0.35">
      <c r="A305" s="21" t="s">
        <v>223</v>
      </c>
      <c r="B305" s="21" t="s">
        <v>23</v>
      </c>
      <c r="C305" s="37">
        <v>45551</v>
      </c>
      <c r="D305" s="21" t="s">
        <v>24</v>
      </c>
      <c r="E305" s="21" t="s">
        <v>353</v>
      </c>
      <c r="F305" s="21">
        <v>4422</v>
      </c>
      <c r="G305" s="21">
        <v>434</v>
      </c>
      <c r="H305" s="21">
        <v>156</v>
      </c>
      <c r="I305" s="21">
        <v>56165</v>
      </c>
      <c r="J305" s="21">
        <v>52431</v>
      </c>
      <c r="K305" s="21">
        <v>173</v>
      </c>
      <c r="L305" s="21" t="s">
        <v>361</v>
      </c>
      <c r="M305" s="38" t="s">
        <v>17</v>
      </c>
      <c r="N305" s="48">
        <f t="shared" si="10"/>
        <v>8.9237069349238848E-2</v>
      </c>
      <c r="O305" s="21">
        <f t="shared" si="11"/>
        <v>5012</v>
      </c>
    </row>
    <row r="306" spans="1:15" ht="18" x14ac:dyDescent="0.35">
      <c r="A306" s="21" t="s">
        <v>224</v>
      </c>
      <c r="B306" s="21" t="s">
        <v>28</v>
      </c>
      <c r="C306" s="37">
        <v>45447</v>
      </c>
      <c r="D306" s="21" t="s">
        <v>49</v>
      </c>
      <c r="E306" s="21" t="s">
        <v>352</v>
      </c>
      <c r="F306" s="21">
        <v>1211</v>
      </c>
      <c r="G306" s="21">
        <v>431</v>
      </c>
      <c r="H306" s="21">
        <v>83</v>
      </c>
      <c r="I306" s="21">
        <v>26532</v>
      </c>
      <c r="J306" s="21">
        <v>47305</v>
      </c>
      <c r="K306" s="21">
        <v>232</v>
      </c>
      <c r="L306" s="21" t="s">
        <v>20</v>
      </c>
      <c r="M306" s="38" t="s">
        <v>50</v>
      </c>
      <c r="N306" s="48">
        <f t="shared" si="10"/>
        <v>6.5015829941203071E-2</v>
      </c>
      <c r="O306" s="21">
        <f t="shared" si="11"/>
        <v>1725</v>
      </c>
    </row>
    <row r="307" spans="1:15" ht="18" x14ac:dyDescent="0.35">
      <c r="A307" s="21" t="s">
        <v>224</v>
      </c>
      <c r="B307" s="21" t="s">
        <v>28</v>
      </c>
      <c r="C307" s="37">
        <v>45447</v>
      </c>
      <c r="D307" s="21" t="s">
        <v>49</v>
      </c>
      <c r="E307" s="21" t="s">
        <v>352</v>
      </c>
      <c r="F307" s="21">
        <v>1211</v>
      </c>
      <c r="G307" s="21">
        <v>431</v>
      </c>
      <c r="H307" s="21">
        <v>83</v>
      </c>
      <c r="I307" s="21">
        <v>26532</v>
      </c>
      <c r="J307" s="21">
        <v>47305</v>
      </c>
      <c r="K307" s="21">
        <v>232</v>
      </c>
      <c r="L307" s="21" t="s">
        <v>38</v>
      </c>
      <c r="M307" s="38" t="s">
        <v>50</v>
      </c>
      <c r="N307" s="48">
        <f t="shared" si="10"/>
        <v>6.5015829941203071E-2</v>
      </c>
      <c r="O307" s="21">
        <f t="shared" si="11"/>
        <v>1725</v>
      </c>
    </row>
    <row r="308" spans="1:15" ht="18" x14ac:dyDescent="0.35">
      <c r="A308" s="21" t="s">
        <v>225</v>
      </c>
      <c r="B308" s="21" t="s">
        <v>23</v>
      </c>
      <c r="C308" s="37">
        <v>45422</v>
      </c>
      <c r="D308" s="21" t="s">
        <v>24</v>
      </c>
      <c r="E308" s="21" t="s">
        <v>19</v>
      </c>
      <c r="F308" s="21">
        <v>2784</v>
      </c>
      <c r="G308" s="21">
        <v>111</v>
      </c>
      <c r="H308" s="21">
        <v>399</v>
      </c>
      <c r="I308" s="21">
        <v>58366</v>
      </c>
      <c r="J308" s="21">
        <v>69512</v>
      </c>
      <c r="K308" s="21">
        <v>269</v>
      </c>
      <c r="L308" s="21" t="s">
        <v>361</v>
      </c>
      <c r="M308" s="38" t="s">
        <v>17</v>
      </c>
      <c r="N308" s="48">
        <f t="shared" si="10"/>
        <v>5.6436966727204191E-2</v>
      </c>
      <c r="O308" s="21">
        <f t="shared" si="11"/>
        <v>3294</v>
      </c>
    </row>
    <row r="309" spans="1:15" ht="18" x14ac:dyDescent="0.35">
      <c r="A309" s="21" t="s">
        <v>225</v>
      </c>
      <c r="B309" s="21" t="s">
        <v>23</v>
      </c>
      <c r="C309" s="37">
        <v>45422</v>
      </c>
      <c r="D309" s="21" t="s">
        <v>24</v>
      </c>
      <c r="E309" s="21" t="s">
        <v>19</v>
      </c>
      <c r="F309" s="21">
        <v>2784</v>
      </c>
      <c r="G309" s="21">
        <v>111</v>
      </c>
      <c r="H309" s="21">
        <v>399</v>
      </c>
      <c r="I309" s="21">
        <v>58366</v>
      </c>
      <c r="J309" s="21">
        <v>69512</v>
      </c>
      <c r="K309" s="21">
        <v>269</v>
      </c>
      <c r="L309" s="21" t="s">
        <v>35</v>
      </c>
      <c r="M309" s="38" t="s">
        <v>17</v>
      </c>
      <c r="N309" s="48">
        <f t="shared" si="10"/>
        <v>5.6436966727204191E-2</v>
      </c>
      <c r="O309" s="21">
        <f t="shared" si="11"/>
        <v>3294</v>
      </c>
    </row>
    <row r="310" spans="1:15" ht="18" x14ac:dyDescent="0.35">
      <c r="A310" s="21" t="s">
        <v>226</v>
      </c>
      <c r="B310" s="21" t="s">
        <v>28</v>
      </c>
      <c r="C310" s="37">
        <v>45305</v>
      </c>
      <c r="D310" s="21" t="s">
        <v>15</v>
      </c>
      <c r="E310" s="21" t="s">
        <v>25</v>
      </c>
      <c r="F310" s="21">
        <v>3634</v>
      </c>
      <c r="G310" s="21">
        <v>280</v>
      </c>
      <c r="H310" s="21">
        <v>399</v>
      </c>
      <c r="I310" s="21">
        <v>40256</v>
      </c>
      <c r="J310" s="21">
        <v>52605</v>
      </c>
      <c r="K310" s="21">
        <v>213</v>
      </c>
      <c r="L310" s="21" t="s">
        <v>20</v>
      </c>
      <c r="M310" s="38" t="s">
        <v>21</v>
      </c>
      <c r="N310" s="48">
        <f t="shared" si="10"/>
        <v>0.10713930842607314</v>
      </c>
      <c r="O310" s="21">
        <f t="shared" si="11"/>
        <v>4313</v>
      </c>
    </row>
    <row r="311" spans="1:15" ht="18" x14ac:dyDescent="0.35">
      <c r="A311" s="21" t="s">
        <v>226</v>
      </c>
      <c r="B311" s="21" t="s">
        <v>28</v>
      </c>
      <c r="C311" s="37">
        <v>45305</v>
      </c>
      <c r="D311" s="21" t="s">
        <v>15</v>
      </c>
      <c r="E311" s="21" t="s">
        <v>25</v>
      </c>
      <c r="F311" s="21">
        <v>3634</v>
      </c>
      <c r="G311" s="21">
        <v>280</v>
      </c>
      <c r="H311" s="21">
        <v>399</v>
      </c>
      <c r="I311" s="21">
        <v>40256</v>
      </c>
      <c r="J311" s="21">
        <v>52605</v>
      </c>
      <c r="K311" s="21">
        <v>213</v>
      </c>
      <c r="L311" s="21" t="s">
        <v>362</v>
      </c>
      <c r="M311" s="38" t="s">
        <v>21</v>
      </c>
      <c r="N311" s="48">
        <f t="shared" si="10"/>
        <v>0.10713930842607314</v>
      </c>
      <c r="O311" s="21">
        <f t="shared" si="11"/>
        <v>4313</v>
      </c>
    </row>
    <row r="312" spans="1:15" ht="18" x14ac:dyDescent="0.35">
      <c r="A312" s="21" t="s">
        <v>227</v>
      </c>
      <c r="B312" s="21" t="s">
        <v>14</v>
      </c>
      <c r="C312" s="37">
        <v>45669</v>
      </c>
      <c r="D312" s="21" t="s">
        <v>15</v>
      </c>
      <c r="E312" s="21" t="s">
        <v>354</v>
      </c>
      <c r="F312" s="21">
        <v>1771</v>
      </c>
      <c r="G312" s="21">
        <v>487</v>
      </c>
      <c r="H312" s="21">
        <v>272</v>
      </c>
      <c r="I312" s="21">
        <v>48810</v>
      </c>
      <c r="J312" s="21">
        <v>48084</v>
      </c>
      <c r="K312" s="21">
        <v>272</v>
      </c>
      <c r="L312" s="21" t="s">
        <v>38</v>
      </c>
      <c r="M312" s="38" t="s">
        <v>17</v>
      </c>
      <c r="N312" s="48">
        <f t="shared" si="10"/>
        <v>5.1833640647408315E-2</v>
      </c>
      <c r="O312" s="21">
        <f t="shared" si="11"/>
        <v>2530</v>
      </c>
    </row>
    <row r="313" spans="1:15" ht="18" x14ac:dyDescent="0.35">
      <c r="A313" s="21" t="s">
        <v>227</v>
      </c>
      <c r="B313" s="21" t="s">
        <v>14</v>
      </c>
      <c r="C313" s="37">
        <v>45669</v>
      </c>
      <c r="D313" s="21" t="s">
        <v>15</v>
      </c>
      <c r="E313" s="21" t="s">
        <v>354</v>
      </c>
      <c r="F313" s="21">
        <v>1771</v>
      </c>
      <c r="G313" s="21">
        <v>487</v>
      </c>
      <c r="H313" s="21">
        <v>272</v>
      </c>
      <c r="I313" s="21">
        <v>48810</v>
      </c>
      <c r="J313" s="21">
        <v>48084</v>
      </c>
      <c r="K313" s="21">
        <v>272</v>
      </c>
      <c r="L313" s="21" t="s">
        <v>35</v>
      </c>
      <c r="M313" s="38" t="s">
        <v>17</v>
      </c>
      <c r="N313" s="48">
        <f t="shared" si="10"/>
        <v>5.1833640647408315E-2</v>
      </c>
      <c r="O313" s="21">
        <f t="shared" si="11"/>
        <v>2530</v>
      </c>
    </row>
    <row r="314" spans="1:15" ht="18" x14ac:dyDescent="0.35">
      <c r="A314" s="21" t="s">
        <v>228</v>
      </c>
      <c r="B314" s="21" t="s">
        <v>28</v>
      </c>
      <c r="C314" s="37">
        <v>45634</v>
      </c>
      <c r="D314" s="21" t="s">
        <v>15</v>
      </c>
      <c r="E314" s="21" t="s">
        <v>34</v>
      </c>
      <c r="F314" s="21">
        <v>1424</v>
      </c>
      <c r="G314" s="21">
        <v>396</v>
      </c>
      <c r="H314" s="21">
        <v>312</v>
      </c>
      <c r="I314" s="21">
        <v>59517</v>
      </c>
      <c r="J314" s="21">
        <v>46102</v>
      </c>
      <c r="K314" s="21">
        <v>239</v>
      </c>
      <c r="L314" s="21" t="s">
        <v>20</v>
      </c>
      <c r="M314" s="38" t="s">
        <v>21</v>
      </c>
      <c r="N314" s="48">
        <f t="shared" si="10"/>
        <v>3.5821698002251455E-2</v>
      </c>
      <c r="O314" s="21">
        <f t="shared" si="11"/>
        <v>2132</v>
      </c>
    </row>
    <row r="315" spans="1:15" ht="18" x14ac:dyDescent="0.35">
      <c r="A315" s="21" t="s">
        <v>228</v>
      </c>
      <c r="B315" s="21" t="s">
        <v>28</v>
      </c>
      <c r="C315" s="37">
        <v>45634</v>
      </c>
      <c r="D315" s="21" t="s">
        <v>15</v>
      </c>
      <c r="E315" s="21" t="s">
        <v>34</v>
      </c>
      <c r="F315" s="21">
        <v>1424</v>
      </c>
      <c r="G315" s="21">
        <v>396</v>
      </c>
      <c r="H315" s="21">
        <v>312</v>
      </c>
      <c r="I315" s="21">
        <v>59517</v>
      </c>
      <c r="J315" s="21">
        <v>46102</v>
      </c>
      <c r="K315" s="21">
        <v>239</v>
      </c>
      <c r="L315" s="21" t="s">
        <v>362</v>
      </c>
      <c r="M315" s="38" t="s">
        <v>21</v>
      </c>
      <c r="N315" s="48">
        <f t="shared" si="10"/>
        <v>3.5821698002251455E-2</v>
      </c>
      <c r="O315" s="21">
        <f t="shared" si="11"/>
        <v>2132</v>
      </c>
    </row>
    <row r="316" spans="1:15" ht="18" x14ac:dyDescent="0.35">
      <c r="A316" s="21" t="s">
        <v>229</v>
      </c>
      <c r="B316" s="21" t="s">
        <v>23</v>
      </c>
      <c r="C316" s="37">
        <v>45689</v>
      </c>
      <c r="D316" s="21" t="s">
        <v>24</v>
      </c>
      <c r="E316" s="21" t="s">
        <v>34</v>
      </c>
      <c r="F316" s="21">
        <v>1079</v>
      </c>
      <c r="G316" s="21">
        <v>265</v>
      </c>
      <c r="H316" s="21">
        <v>190</v>
      </c>
      <c r="I316" s="21">
        <v>43786</v>
      </c>
      <c r="J316" s="21">
        <v>72428</v>
      </c>
      <c r="K316" s="21">
        <v>222</v>
      </c>
      <c r="L316" s="21" t="s">
        <v>38</v>
      </c>
      <c r="M316" s="38" t="s">
        <v>17</v>
      </c>
      <c r="N316" s="48">
        <f t="shared" si="10"/>
        <v>3.5034029141734799E-2</v>
      </c>
      <c r="O316" s="21">
        <f t="shared" si="11"/>
        <v>1534</v>
      </c>
    </row>
    <row r="317" spans="1:15" ht="18" x14ac:dyDescent="0.35">
      <c r="A317" s="21" t="s">
        <v>229</v>
      </c>
      <c r="B317" s="21" t="s">
        <v>23</v>
      </c>
      <c r="C317" s="37">
        <v>45689</v>
      </c>
      <c r="D317" s="21" t="s">
        <v>24</v>
      </c>
      <c r="E317" s="21" t="s">
        <v>34</v>
      </c>
      <c r="F317" s="21">
        <v>1079</v>
      </c>
      <c r="G317" s="21">
        <v>265</v>
      </c>
      <c r="H317" s="21">
        <v>190</v>
      </c>
      <c r="I317" s="21">
        <v>43786</v>
      </c>
      <c r="J317" s="21">
        <v>72428</v>
      </c>
      <c r="K317" s="21">
        <v>222</v>
      </c>
      <c r="L317" s="21" t="s">
        <v>35</v>
      </c>
      <c r="M317" s="38" t="s">
        <v>17</v>
      </c>
      <c r="N317" s="48">
        <f t="shared" si="10"/>
        <v>3.5034029141734799E-2</v>
      </c>
      <c r="O317" s="21">
        <f t="shared" si="11"/>
        <v>1534</v>
      </c>
    </row>
    <row r="318" spans="1:15" ht="18" x14ac:dyDescent="0.35">
      <c r="A318" s="21" t="s">
        <v>230</v>
      </c>
      <c r="B318" s="21" t="s">
        <v>23</v>
      </c>
      <c r="C318" s="37">
        <v>45484</v>
      </c>
      <c r="D318" s="21" t="s">
        <v>24</v>
      </c>
      <c r="E318" s="21" t="s">
        <v>31</v>
      </c>
      <c r="F318" s="21">
        <v>4247</v>
      </c>
      <c r="G318" s="21">
        <v>179</v>
      </c>
      <c r="H318" s="21">
        <v>175</v>
      </c>
      <c r="I318" s="21">
        <v>32991</v>
      </c>
      <c r="J318" s="21">
        <v>70120</v>
      </c>
      <c r="K318" s="21">
        <v>276</v>
      </c>
      <c r="L318" s="21" t="s">
        <v>38</v>
      </c>
      <c r="M318" s="38" t="s">
        <v>17</v>
      </c>
      <c r="N318" s="48">
        <f t="shared" si="10"/>
        <v>0.13946227759085811</v>
      </c>
      <c r="O318" s="21">
        <f t="shared" si="11"/>
        <v>4601</v>
      </c>
    </row>
    <row r="319" spans="1:15" ht="18" x14ac:dyDescent="0.35">
      <c r="A319" s="21" t="s">
        <v>230</v>
      </c>
      <c r="B319" s="21" t="s">
        <v>23</v>
      </c>
      <c r="C319" s="37">
        <v>45484</v>
      </c>
      <c r="D319" s="21" t="s">
        <v>24</v>
      </c>
      <c r="E319" s="21" t="s">
        <v>31</v>
      </c>
      <c r="F319" s="21">
        <v>4247</v>
      </c>
      <c r="G319" s="21">
        <v>179</v>
      </c>
      <c r="H319" s="21">
        <v>175</v>
      </c>
      <c r="I319" s="21">
        <v>32991</v>
      </c>
      <c r="J319" s="21">
        <v>70120</v>
      </c>
      <c r="K319" s="21">
        <v>276</v>
      </c>
      <c r="L319" s="21" t="s">
        <v>35</v>
      </c>
      <c r="M319" s="38" t="s">
        <v>17</v>
      </c>
      <c r="N319" s="48">
        <f t="shared" si="10"/>
        <v>0.13946227759085811</v>
      </c>
      <c r="O319" s="21">
        <f t="shared" si="11"/>
        <v>4601</v>
      </c>
    </row>
    <row r="320" spans="1:15" ht="18" x14ac:dyDescent="0.35">
      <c r="A320" s="21" t="s">
        <v>231</v>
      </c>
      <c r="B320" s="21" t="s">
        <v>23</v>
      </c>
      <c r="C320" s="37">
        <v>45369</v>
      </c>
      <c r="D320" s="21" t="s">
        <v>15</v>
      </c>
      <c r="E320" s="21" t="s">
        <v>25</v>
      </c>
      <c r="F320" s="21">
        <v>2033</v>
      </c>
      <c r="G320" s="21">
        <v>420</v>
      </c>
      <c r="H320" s="21">
        <v>94</v>
      </c>
      <c r="I320" s="21">
        <v>56290</v>
      </c>
      <c r="J320" s="21">
        <v>57391</v>
      </c>
      <c r="K320" s="21">
        <v>196</v>
      </c>
      <c r="L320" s="21" t="s">
        <v>35</v>
      </c>
      <c r="M320" s="38" t="s">
        <v>17</v>
      </c>
      <c r="N320" s="48">
        <f t="shared" si="10"/>
        <v>4.5247823769763724E-2</v>
      </c>
      <c r="O320" s="21">
        <f t="shared" si="11"/>
        <v>2547</v>
      </c>
    </row>
    <row r="321" spans="1:15" ht="18" x14ac:dyDescent="0.35">
      <c r="A321" s="21" t="s">
        <v>232</v>
      </c>
      <c r="B321" s="21" t="s">
        <v>23</v>
      </c>
      <c r="C321" s="37">
        <v>45547</v>
      </c>
      <c r="D321" s="21" t="s">
        <v>24</v>
      </c>
      <c r="E321" s="21" t="s">
        <v>352</v>
      </c>
      <c r="F321" s="21">
        <v>1839</v>
      </c>
      <c r="G321" s="21">
        <v>223</v>
      </c>
      <c r="H321" s="21">
        <v>171</v>
      </c>
      <c r="I321" s="21">
        <v>35459</v>
      </c>
      <c r="J321" s="21">
        <v>69988</v>
      </c>
      <c r="K321" s="21">
        <v>114</v>
      </c>
      <c r="L321" s="21" t="s">
        <v>361</v>
      </c>
      <c r="M321" s="38" t="s">
        <v>17</v>
      </c>
      <c r="N321" s="48">
        <f t="shared" si="10"/>
        <v>6.2974139146620034E-2</v>
      </c>
      <c r="O321" s="21">
        <f t="shared" si="11"/>
        <v>2233</v>
      </c>
    </row>
    <row r="322" spans="1:15" ht="18" x14ac:dyDescent="0.35">
      <c r="A322" s="21" t="s">
        <v>232</v>
      </c>
      <c r="B322" s="21" t="s">
        <v>23</v>
      </c>
      <c r="C322" s="37">
        <v>45547</v>
      </c>
      <c r="D322" s="21" t="s">
        <v>24</v>
      </c>
      <c r="E322" s="21" t="s">
        <v>352</v>
      </c>
      <c r="F322" s="21">
        <v>1839</v>
      </c>
      <c r="G322" s="21">
        <v>223</v>
      </c>
      <c r="H322" s="21">
        <v>171</v>
      </c>
      <c r="I322" s="21">
        <v>35459</v>
      </c>
      <c r="J322" s="21">
        <v>69988</v>
      </c>
      <c r="K322" s="21">
        <v>114</v>
      </c>
      <c r="L322" s="21" t="s">
        <v>35</v>
      </c>
      <c r="M322" s="38" t="s">
        <v>17</v>
      </c>
      <c r="N322" s="48">
        <f t="shared" ref="N322:N385" si="12">(F322+G322+H322)/I322</f>
        <v>6.2974139146620034E-2</v>
      </c>
      <c r="O322" s="21">
        <f t="shared" si="11"/>
        <v>2233</v>
      </c>
    </row>
    <row r="323" spans="1:15" ht="18" x14ac:dyDescent="0.35">
      <c r="A323" s="21" t="s">
        <v>233</v>
      </c>
      <c r="B323" s="21" t="s">
        <v>23</v>
      </c>
      <c r="C323" s="37">
        <v>45302</v>
      </c>
      <c r="D323" s="21" t="s">
        <v>24</v>
      </c>
      <c r="E323" s="21" t="s">
        <v>352</v>
      </c>
      <c r="F323" s="21">
        <v>2340</v>
      </c>
      <c r="G323" s="21">
        <v>141</v>
      </c>
      <c r="H323" s="21">
        <v>206</v>
      </c>
      <c r="I323" s="21">
        <v>24916</v>
      </c>
      <c r="J323" s="21">
        <v>30582</v>
      </c>
      <c r="K323" s="21">
        <v>157</v>
      </c>
      <c r="L323" s="21" t="s">
        <v>38</v>
      </c>
      <c r="M323" s="38" t="s">
        <v>17</v>
      </c>
      <c r="N323" s="48">
        <f t="shared" si="12"/>
        <v>0.10784235029699792</v>
      </c>
      <c r="O323" s="21">
        <f t="shared" ref="O323:O386" si="13">F323+G323+H323</f>
        <v>2687</v>
      </c>
    </row>
    <row r="324" spans="1:15" ht="18" x14ac:dyDescent="0.35">
      <c r="A324" s="21" t="s">
        <v>233</v>
      </c>
      <c r="B324" s="21" t="s">
        <v>23</v>
      </c>
      <c r="C324" s="37">
        <v>45302</v>
      </c>
      <c r="D324" s="21" t="s">
        <v>24</v>
      </c>
      <c r="E324" s="21" t="s">
        <v>352</v>
      </c>
      <c r="F324" s="21">
        <v>2340</v>
      </c>
      <c r="G324" s="21">
        <v>141</v>
      </c>
      <c r="H324" s="21">
        <v>206</v>
      </c>
      <c r="I324" s="21">
        <v>24916</v>
      </c>
      <c r="J324" s="21">
        <v>30582</v>
      </c>
      <c r="K324" s="21">
        <v>157</v>
      </c>
      <c r="L324" s="21" t="s">
        <v>35</v>
      </c>
      <c r="M324" s="38" t="s">
        <v>17</v>
      </c>
      <c r="N324" s="48">
        <f t="shared" si="12"/>
        <v>0.10784235029699792</v>
      </c>
      <c r="O324" s="21">
        <f t="shared" si="13"/>
        <v>2687</v>
      </c>
    </row>
    <row r="325" spans="1:15" ht="18" x14ac:dyDescent="0.35">
      <c r="A325" s="21" t="s">
        <v>234</v>
      </c>
      <c r="B325" s="21" t="s">
        <v>14</v>
      </c>
      <c r="C325" s="37">
        <v>45571</v>
      </c>
      <c r="D325" s="21" t="s">
        <v>15</v>
      </c>
      <c r="E325" s="21" t="s">
        <v>34</v>
      </c>
      <c r="F325" s="21">
        <v>2080</v>
      </c>
      <c r="G325" s="21">
        <v>389</v>
      </c>
      <c r="H325" s="21">
        <v>92</v>
      </c>
      <c r="I325" s="21">
        <v>30971</v>
      </c>
      <c r="J325" s="21">
        <v>25347</v>
      </c>
      <c r="K325" s="21">
        <v>111</v>
      </c>
      <c r="L325" s="21" t="s">
        <v>20</v>
      </c>
      <c r="M325" s="38" t="s">
        <v>21</v>
      </c>
      <c r="N325" s="48">
        <f t="shared" si="12"/>
        <v>8.2690258629040073E-2</v>
      </c>
      <c r="O325" s="21">
        <f t="shared" si="13"/>
        <v>2561</v>
      </c>
    </row>
    <row r="326" spans="1:15" ht="18" x14ac:dyDescent="0.35">
      <c r="A326" s="21" t="s">
        <v>235</v>
      </c>
      <c r="B326" s="21" t="s">
        <v>23</v>
      </c>
      <c r="C326" s="37">
        <v>45656</v>
      </c>
      <c r="D326" s="21" t="s">
        <v>15</v>
      </c>
      <c r="E326" s="21" t="s">
        <v>31</v>
      </c>
      <c r="F326" s="21">
        <v>4214</v>
      </c>
      <c r="G326" s="21">
        <v>286</v>
      </c>
      <c r="H326" s="21">
        <v>127</v>
      </c>
      <c r="I326" s="21">
        <v>47293</v>
      </c>
      <c r="J326" s="21">
        <v>27184</v>
      </c>
      <c r="K326" s="21">
        <v>232</v>
      </c>
      <c r="L326" s="21" t="s">
        <v>35</v>
      </c>
      <c r="M326" s="38" t="s">
        <v>17</v>
      </c>
      <c r="N326" s="48">
        <f t="shared" si="12"/>
        <v>9.7836889180216949E-2</v>
      </c>
      <c r="O326" s="21">
        <f t="shared" si="13"/>
        <v>4627</v>
      </c>
    </row>
    <row r="327" spans="1:15" ht="18" x14ac:dyDescent="0.35">
      <c r="A327" s="21" t="s">
        <v>236</v>
      </c>
      <c r="B327" s="21" t="s">
        <v>23</v>
      </c>
      <c r="C327" s="37">
        <v>45763</v>
      </c>
      <c r="D327" s="21" t="s">
        <v>15</v>
      </c>
      <c r="E327" s="21" t="s">
        <v>352</v>
      </c>
      <c r="F327" s="21">
        <v>3792</v>
      </c>
      <c r="G327" s="21">
        <v>315</v>
      </c>
      <c r="H327" s="21">
        <v>120</v>
      </c>
      <c r="I327" s="21">
        <v>54592</v>
      </c>
      <c r="J327" s="21">
        <v>67886</v>
      </c>
      <c r="K327" s="21">
        <v>117</v>
      </c>
      <c r="L327" s="21" t="s">
        <v>38</v>
      </c>
      <c r="M327" s="38" t="s">
        <v>21</v>
      </c>
      <c r="N327" s="48">
        <f t="shared" si="12"/>
        <v>7.7428927315357568E-2</v>
      </c>
      <c r="O327" s="21">
        <f t="shared" si="13"/>
        <v>4227</v>
      </c>
    </row>
    <row r="328" spans="1:15" ht="18" x14ac:dyDescent="0.35">
      <c r="A328" s="21" t="s">
        <v>237</v>
      </c>
      <c r="B328" s="21" t="s">
        <v>23</v>
      </c>
      <c r="C328" s="37">
        <v>45525</v>
      </c>
      <c r="D328" s="21" t="s">
        <v>24</v>
      </c>
      <c r="E328" s="21" t="s">
        <v>19</v>
      </c>
      <c r="F328" s="21">
        <v>3989</v>
      </c>
      <c r="G328" s="21">
        <v>476</v>
      </c>
      <c r="H328" s="21">
        <v>128</v>
      </c>
      <c r="I328" s="21">
        <v>57569</v>
      </c>
      <c r="J328" s="21">
        <v>40193</v>
      </c>
      <c r="K328" s="21">
        <v>222</v>
      </c>
      <c r="L328" s="21" t="s">
        <v>20</v>
      </c>
      <c r="M328" s="38" t="s">
        <v>17</v>
      </c>
      <c r="N328" s="48">
        <f t="shared" si="12"/>
        <v>7.9782521843353188E-2</v>
      </c>
      <c r="O328" s="21">
        <f t="shared" si="13"/>
        <v>4593</v>
      </c>
    </row>
    <row r="329" spans="1:15" ht="18" x14ac:dyDescent="0.35">
      <c r="A329" s="21" t="s">
        <v>237</v>
      </c>
      <c r="B329" s="21" t="s">
        <v>23</v>
      </c>
      <c r="C329" s="37">
        <v>45525</v>
      </c>
      <c r="D329" s="21" t="s">
        <v>24</v>
      </c>
      <c r="E329" s="21" t="s">
        <v>19</v>
      </c>
      <c r="F329" s="21">
        <v>3989</v>
      </c>
      <c r="G329" s="21">
        <v>476</v>
      </c>
      <c r="H329" s="21">
        <v>128</v>
      </c>
      <c r="I329" s="21">
        <v>57569</v>
      </c>
      <c r="J329" s="21">
        <v>40193</v>
      </c>
      <c r="K329" s="21">
        <v>222</v>
      </c>
      <c r="L329" s="21" t="s">
        <v>361</v>
      </c>
      <c r="M329" s="38" t="s">
        <v>17</v>
      </c>
      <c r="N329" s="48">
        <f t="shared" si="12"/>
        <v>7.9782521843353188E-2</v>
      </c>
      <c r="O329" s="21">
        <f t="shared" si="13"/>
        <v>4593</v>
      </c>
    </row>
    <row r="330" spans="1:15" ht="18" x14ac:dyDescent="0.35">
      <c r="A330" s="21" t="s">
        <v>238</v>
      </c>
      <c r="B330" s="21" t="s">
        <v>23</v>
      </c>
      <c r="C330" s="37">
        <v>45387</v>
      </c>
      <c r="D330" s="21" t="s">
        <v>24</v>
      </c>
      <c r="E330" s="21" t="s">
        <v>352</v>
      </c>
      <c r="F330" s="21">
        <v>2857</v>
      </c>
      <c r="G330" s="21">
        <v>443</v>
      </c>
      <c r="H330" s="21">
        <v>359</v>
      </c>
      <c r="I330" s="21">
        <v>51519</v>
      </c>
      <c r="J330" s="21">
        <v>28256</v>
      </c>
      <c r="K330" s="21">
        <v>155</v>
      </c>
      <c r="L330" s="21" t="s">
        <v>38</v>
      </c>
      <c r="M330" s="38" t="s">
        <v>17</v>
      </c>
      <c r="N330" s="48">
        <f t="shared" si="12"/>
        <v>7.1022341272152026E-2</v>
      </c>
      <c r="O330" s="21">
        <f t="shared" si="13"/>
        <v>3659</v>
      </c>
    </row>
    <row r="331" spans="1:15" ht="18" x14ac:dyDescent="0.35">
      <c r="A331" s="21" t="s">
        <v>238</v>
      </c>
      <c r="B331" s="21" t="s">
        <v>23</v>
      </c>
      <c r="C331" s="37">
        <v>45387</v>
      </c>
      <c r="D331" s="21" t="s">
        <v>24</v>
      </c>
      <c r="E331" s="21" t="s">
        <v>352</v>
      </c>
      <c r="F331" s="21">
        <v>2857</v>
      </c>
      <c r="G331" s="21">
        <v>443</v>
      </c>
      <c r="H331" s="21">
        <v>359</v>
      </c>
      <c r="I331" s="21">
        <v>51519</v>
      </c>
      <c r="J331" s="21">
        <v>28256</v>
      </c>
      <c r="K331" s="21">
        <v>155</v>
      </c>
      <c r="L331" s="21" t="s">
        <v>35</v>
      </c>
      <c r="M331" s="38" t="s">
        <v>17</v>
      </c>
      <c r="N331" s="48">
        <f t="shared" si="12"/>
        <v>7.1022341272152026E-2</v>
      </c>
      <c r="O331" s="21">
        <f t="shared" si="13"/>
        <v>3659</v>
      </c>
    </row>
    <row r="332" spans="1:15" ht="18" x14ac:dyDescent="0.35">
      <c r="A332" s="21" t="s">
        <v>239</v>
      </c>
      <c r="B332" s="21" t="s">
        <v>23</v>
      </c>
      <c r="C332" s="37">
        <v>45754</v>
      </c>
      <c r="D332" s="21" t="s">
        <v>15</v>
      </c>
      <c r="E332" s="21" t="s">
        <v>354</v>
      </c>
      <c r="F332" s="21">
        <v>1403</v>
      </c>
      <c r="G332" s="21">
        <v>385</v>
      </c>
      <c r="H332" s="21">
        <v>344</v>
      </c>
      <c r="I332" s="21">
        <v>54223</v>
      </c>
      <c r="J332" s="21">
        <v>72595</v>
      </c>
      <c r="K332" s="21">
        <v>239</v>
      </c>
      <c r="L332" s="21" t="s">
        <v>38</v>
      </c>
      <c r="M332" s="38" t="s">
        <v>21</v>
      </c>
      <c r="N332" s="48">
        <f t="shared" si="12"/>
        <v>3.9319108127547353E-2</v>
      </c>
      <c r="O332" s="21">
        <f t="shared" si="13"/>
        <v>2132</v>
      </c>
    </row>
    <row r="333" spans="1:15" ht="18" x14ac:dyDescent="0.35">
      <c r="A333" s="21" t="s">
        <v>240</v>
      </c>
      <c r="B333" s="21" t="s">
        <v>23</v>
      </c>
      <c r="C333" s="37">
        <v>45492</v>
      </c>
      <c r="D333" s="21" t="s">
        <v>24</v>
      </c>
      <c r="E333" s="21" t="s">
        <v>353</v>
      </c>
      <c r="F333" s="21">
        <v>3071</v>
      </c>
      <c r="G333" s="21">
        <v>126</v>
      </c>
      <c r="H333" s="21">
        <v>200</v>
      </c>
      <c r="I333" s="21">
        <v>44013</v>
      </c>
      <c r="J333" s="21">
        <v>44679</v>
      </c>
      <c r="K333" s="21">
        <v>118</v>
      </c>
      <c r="L333" s="21" t="s">
        <v>20</v>
      </c>
      <c r="M333" s="38" t="s">
        <v>17</v>
      </c>
      <c r="N333" s="48">
        <f t="shared" si="12"/>
        <v>7.7181741758116915E-2</v>
      </c>
      <c r="O333" s="21">
        <f t="shared" si="13"/>
        <v>3397</v>
      </c>
    </row>
    <row r="334" spans="1:15" ht="18" x14ac:dyDescent="0.35">
      <c r="A334" s="21" t="s">
        <v>240</v>
      </c>
      <c r="B334" s="21" t="s">
        <v>23</v>
      </c>
      <c r="C334" s="37">
        <v>45492</v>
      </c>
      <c r="D334" s="21" t="s">
        <v>24</v>
      </c>
      <c r="E334" s="21" t="s">
        <v>353</v>
      </c>
      <c r="F334" s="21">
        <v>3071</v>
      </c>
      <c r="G334" s="21">
        <v>126</v>
      </c>
      <c r="H334" s="21">
        <v>200</v>
      </c>
      <c r="I334" s="21">
        <v>44013</v>
      </c>
      <c r="J334" s="21">
        <v>44679</v>
      </c>
      <c r="K334" s="21">
        <v>118</v>
      </c>
      <c r="L334" s="21" t="s">
        <v>361</v>
      </c>
      <c r="M334" s="38" t="s">
        <v>17</v>
      </c>
      <c r="N334" s="48">
        <f t="shared" si="12"/>
        <v>7.7181741758116915E-2</v>
      </c>
      <c r="O334" s="21">
        <f t="shared" si="13"/>
        <v>3397</v>
      </c>
    </row>
    <row r="335" spans="1:15" ht="18" x14ac:dyDescent="0.35">
      <c r="A335" s="21" t="s">
        <v>241</v>
      </c>
      <c r="B335" s="21" t="s">
        <v>23</v>
      </c>
      <c r="C335" s="37">
        <v>45780</v>
      </c>
      <c r="D335" s="21" t="s">
        <v>24</v>
      </c>
      <c r="E335" s="21" t="s">
        <v>34</v>
      </c>
      <c r="F335" s="21">
        <v>1010</v>
      </c>
      <c r="G335" s="21">
        <v>361</v>
      </c>
      <c r="H335" s="21">
        <v>240</v>
      </c>
      <c r="I335" s="21">
        <v>47229</v>
      </c>
      <c r="J335" s="21">
        <v>72573</v>
      </c>
      <c r="K335" s="21">
        <v>275</v>
      </c>
      <c r="L335" s="21" t="s">
        <v>38</v>
      </c>
      <c r="M335" s="38" t="s">
        <v>17</v>
      </c>
      <c r="N335" s="48">
        <f t="shared" si="12"/>
        <v>3.4110398272247981E-2</v>
      </c>
      <c r="O335" s="21">
        <f t="shared" si="13"/>
        <v>1611</v>
      </c>
    </row>
    <row r="336" spans="1:15" ht="18" x14ac:dyDescent="0.35">
      <c r="A336" s="21" t="s">
        <v>241</v>
      </c>
      <c r="B336" s="21" t="s">
        <v>23</v>
      </c>
      <c r="C336" s="37">
        <v>45780</v>
      </c>
      <c r="D336" s="21" t="s">
        <v>24</v>
      </c>
      <c r="E336" s="21" t="s">
        <v>34</v>
      </c>
      <c r="F336" s="21">
        <v>1010</v>
      </c>
      <c r="G336" s="21">
        <v>361</v>
      </c>
      <c r="H336" s="21">
        <v>240</v>
      </c>
      <c r="I336" s="21">
        <v>47229</v>
      </c>
      <c r="J336" s="21">
        <v>72573</v>
      </c>
      <c r="K336" s="21">
        <v>275</v>
      </c>
      <c r="L336" s="21" t="s">
        <v>35</v>
      </c>
      <c r="M336" s="38" t="s">
        <v>17</v>
      </c>
      <c r="N336" s="48">
        <f t="shared" si="12"/>
        <v>3.4110398272247981E-2</v>
      </c>
      <c r="O336" s="21">
        <f t="shared" si="13"/>
        <v>1611</v>
      </c>
    </row>
    <row r="337" spans="1:15" ht="18" x14ac:dyDescent="0.35">
      <c r="A337" s="21" t="s">
        <v>242</v>
      </c>
      <c r="B337" s="21" t="s">
        <v>23</v>
      </c>
      <c r="C337" s="37">
        <v>45396</v>
      </c>
      <c r="D337" s="21" t="s">
        <v>24</v>
      </c>
      <c r="E337" s="21" t="s">
        <v>16</v>
      </c>
      <c r="F337" s="21">
        <v>1295</v>
      </c>
      <c r="G337" s="21">
        <v>153</v>
      </c>
      <c r="H337" s="21">
        <v>81</v>
      </c>
      <c r="I337" s="21">
        <v>48350</v>
      </c>
      <c r="J337" s="21">
        <v>61033</v>
      </c>
      <c r="K337" s="21">
        <v>232</v>
      </c>
      <c r="L337" s="21" t="s">
        <v>20</v>
      </c>
      <c r="M337" s="38" t="s">
        <v>17</v>
      </c>
      <c r="N337" s="48">
        <f t="shared" si="12"/>
        <v>3.1623578076525334E-2</v>
      </c>
      <c r="O337" s="21">
        <f t="shared" si="13"/>
        <v>1529</v>
      </c>
    </row>
    <row r="338" spans="1:15" ht="18" x14ac:dyDescent="0.35">
      <c r="A338" s="21" t="s">
        <v>242</v>
      </c>
      <c r="B338" s="21" t="s">
        <v>23</v>
      </c>
      <c r="C338" s="37">
        <v>45396</v>
      </c>
      <c r="D338" s="21" t="s">
        <v>24</v>
      </c>
      <c r="E338" s="21" t="s">
        <v>16</v>
      </c>
      <c r="F338" s="21">
        <v>1295</v>
      </c>
      <c r="G338" s="21">
        <v>153</v>
      </c>
      <c r="H338" s="21">
        <v>81</v>
      </c>
      <c r="I338" s="21">
        <v>48350</v>
      </c>
      <c r="J338" s="21">
        <v>61033</v>
      </c>
      <c r="K338" s="21">
        <v>232</v>
      </c>
      <c r="L338" s="21" t="s">
        <v>361</v>
      </c>
      <c r="M338" s="38" t="s">
        <v>17</v>
      </c>
      <c r="N338" s="48">
        <f t="shared" si="12"/>
        <v>3.1623578076525334E-2</v>
      </c>
      <c r="O338" s="21">
        <f t="shared" si="13"/>
        <v>1529</v>
      </c>
    </row>
    <row r="339" spans="1:15" ht="18" x14ac:dyDescent="0.35">
      <c r="A339" s="21" t="s">
        <v>243</v>
      </c>
      <c r="B339" s="21" t="s">
        <v>23</v>
      </c>
      <c r="C339" s="37">
        <v>45827</v>
      </c>
      <c r="D339" s="21" t="s">
        <v>24</v>
      </c>
      <c r="E339" s="21" t="s">
        <v>353</v>
      </c>
      <c r="F339" s="21">
        <v>1433</v>
      </c>
      <c r="G339" s="21">
        <v>452</v>
      </c>
      <c r="H339" s="21">
        <v>305</v>
      </c>
      <c r="I339" s="21">
        <v>54541</v>
      </c>
      <c r="J339" s="21">
        <v>63700</v>
      </c>
      <c r="K339" s="21">
        <v>296</v>
      </c>
      <c r="L339" s="21" t="s">
        <v>20</v>
      </c>
      <c r="M339" s="38" t="s">
        <v>17</v>
      </c>
      <c r="N339" s="48">
        <f t="shared" si="12"/>
        <v>4.0153279184466734E-2</v>
      </c>
      <c r="O339" s="21">
        <f t="shared" si="13"/>
        <v>2190</v>
      </c>
    </row>
    <row r="340" spans="1:15" ht="18" x14ac:dyDescent="0.35">
      <c r="A340" s="21" t="s">
        <v>243</v>
      </c>
      <c r="B340" s="21" t="s">
        <v>23</v>
      </c>
      <c r="C340" s="37">
        <v>45827</v>
      </c>
      <c r="D340" s="21" t="s">
        <v>24</v>
      </c>
      <c r="E340" s="21" t="s">
        <v>353</v>
      </c>
      <c r="F340" s="21">
        <v>1433</v>
      </c>
      <c r="G340" s="21">
        <v>452</v>
      </c>
      <c r="H340" s="21">
        <v>305</v>
      </c>
      <c r="I340" s="21">
        <v>54541</v>
      </c>
      <c r="J340" s="21">
        <v>63700</v>
      </c>
      <c r="K340" s="21">
        <v>296</v>
      </c>
      <c r="L340" s="21" t="s">
        <v>361</v>
      </c>
      <c r="M340" s="38" t="s">
        <v>17</v>
      </c>
      <c r="N340" s="48">
        <f t="shared" si="12"/>
        <v>4.0153279184466734E-2</v>
      </c>
      <c r="O340" s="21">
        <f t="shared" si="13"/>
        <v>2190</v>
      </c>
    </row>
    <row r="341" spans="1:15" ht="18" x14ac:dyDescent="0.35">
      <c r="A341" s="21" t="s">
        <v>244</v>
      </c>
      <c r="B341" s="21" t="s">
        <v>14</v>
      </c>
      <c r="C341" s="37">
        <v>45832</v>
      </c>
      <c r="D341" s="21" t="s">
        <v>24</v>
      </c>
      <c r="E341" s="21" t="s">
        <v>31</v>
      </c>
      <c r="F341" s="21">
        <v>4902</v>
      </c>
      <c r="G341" s="21">
        <v>422</v>
      </c>
      <c r="H341" s="21">
        <v>376</v>
      </c>
      <c r="I341" s="21">
        <v>31674</v>
      </c>
      <c r="J341" s="21">
        <v>53225</v>
      </c>
      <c r="K341" s="21">
        <v>147</v>
      </c>
      <c r="L341" s="21" t="s">
        <v>35</v>
      </c>
      <c r="M341" s="38" t="s">
        <v>47</v>
      </c>
      <c r="N341" s="48">
        <f t="shared" si="12"/>
        <v>0.17995832544042431</v>
      </c>
      <c r="O341" s="21">
        <f t="shared" si="13"/>
        <v>5700</v>
      </c>
    </row>
    <row r="342" spans="1:15" ht="18" x14ac:dyDescent="0.35">
      <c r="A342" s="21" t="s">
        <v>245</v>
      </c>
      <c r="B342" s="21" t="s">
        <v>23</v>
      </c>
      <c r="C342" s="37">
        <v>45574</v>
      </c>
      <c r="D342" s="21" t="s">
        <v>15</v>
      </c>
      <c r="E342" s="21" t="s">
        <v>352</v>
      </c>
      <c r="F342" s="21">
        <v>2659</v>
      </c>
      <c r="G342" s="21">
        <v>167</v>
      </c>
      <c r="H342" s="21">
        <v>73</v>
      </c>
      <c r="I342" s="21">
        <v>23090</v>
      </c>
      <c r="J342" s="21">
        <v>25872</v>
      </c>
      <c r="K342" s="21">
        <v>293</v>
      </c>
      <c r="L342" s="21" t="s">
        <v>38</v>
      </c>
      <c r="M342" s="38" t="s">
        <v>21</v>
      </c>
      <c r="N342" s="48">
        <f t="shared" si="12"/>
        <v>0.12555218709398008</v>
      </c>
      <c r="O342" s="21">
        <f t="shared" si="13"/>
        <v>2899</v>
      </c>
    </row>
    <row r="343" spans="1:15" ht="18" x14ac:dyDescent="0.35">
      <c r="A343" s="21" t="s">
        <v>246</v>
      </c>
      <c r="B343" s="21" t="s">
        <v>28</v>
      </c>
      <c r="C343" s="37">
        <v>45672</v>
      </c>
      <c r="D343" s="21" t="s">
        <v>15</v>
      </c>
      <c r="E343" s="21" t="s">
        <v>43</v>
      </c>
      <c r="F343" s="21">
        <v>2599</v>
      </c>
      <c r="G343" s="21">
        <v>324</v>
      </c>
      <c r="H343" s="21">
        <v>182</v>
      </c>
      <c r="I343" s="21">
        <v>37525</v>
      </c>
      <c r="J343" s="21">
        <v>37216</v>
      </c>
      <c r="K343" s="21">
        <v>186</v>
      </c>
      <c r="L343" s="21" t="s">
        <v>20</v>
      </c>
      <c r="M343" s="38" t="s">
        <v>21</v>
      </c>
      <c r="N343" s="48">
        <f t="shared" si="12"/>
        <v>8.2744836775483013E-2</v>
      </c>
      <c r="O343" s="21">
        <f t="shared" si="13"/>
        <v>3105</v>
      </c>
    </row>
    <row r="344" spans="1:15" ht="18" x14ac:dyDescent="0.35">
      <c r="A344" s="21" t="s">
        <v>246</v>
      </c>
      <c r="B344" s="21" t="s">
        <v>28</v>
      </c>
      <c r="C344" s="37">
        <v>45672</v>
      </c>
      <c r="D344" s="21" t="s">
        <v>15</v>
      </c>
      <c r="E344" s="21" t="s">
        <v>43</v>
      </c>
      <c r="F344" s="21">
        <v>2599</v>
      </c>
      <c r="G344" s="21">
        <v>324</v>
      </c>
      <c r="H344" s="21">
        <v>182</v>
      </c>
      <c r="I344" s="21">
        <v>37525</v>
      </c>
      <c r="J344" s="21">
        <v>37216</v>
      </c>
      <c r="K344" s="21">
        <v>186</v>
      </c>
      <c r="L344" s="21" t="s">
        <v>362</v>
      </c>
      <c r="M344" s="38" t="s">
        <v>21</v>
      </c>
      <c r="N344" s="48">
        <f t="shared" si="12"/>
        <v>8.2744836775483013E-2</v>
      </c>
      <c r="O344" s="21">
        <f t="shared" si="13"/>
        <v>3105</v>
      </c>
    </row>
    <row r="345" spans="1:15" ht="18" x14ac:dyDescent="0.35">
      <c r="A345" s="21" t="s">
        <v>247</v>
      </c>
      <c r="B345" s="21" t="s">
        <v>23</v>
      </c>
      <c r="C345" s="37">
        <v>45669</v>
      </c>
      <c r="D345" s="21" t="s">
        <v>15</v>
      </c>
      <c r="E345" s="21" t="s">
        <v>357</v>
      </c>
      <c r="F345" s="21">
        <v>1765</v>
      </c>
      <c r="G345" s="21">
        <v>285</v>
      </c>
      <c r="H345" s="21">
        <v>100</v>
      </c>
      <c r="I345" s="21">
        <v>41313</v>
      </c>
      <c r="J345" s="21">
        <v>56575</v>
      </c>
      <c r="K345" s="21">
        <v>174</v>
      </c>
      <c r="L345" s="21" t="s">
        <v>38</v>
      </c>
      <c r="M345" s="38" t="s">
        <v>21</v>
      </c>
      <c r="N345" s="48">
        <f t="shared" si="12"/>
        <v>5.2041730205988429E-2</v>
      </c>
      <c r="O345" s="21">
        <f t="shared" si="13"/>
        <v>2150</v>
      </c>
    </row>
    <row r="346" spans="1:15" ht="18" x14ac:dyDescent="0.35">
      <c r="A346" s="21" t="s">
        <v>248</v>
      </c>
      <c r="B346" s="21" t="s">
        <v>14</v>
      </c>
      <c r="C346" s="37">
        <v>45808</v>
      </c>
      <c r="D346" s="21" t="s">
        <v>15</v>
      </c>
      <c r="E346" s="21" t="s">
        <v>353</v>
      </c>
      <c r="F346" s="21">
        <v>2169</v>
      </c>
      <c r="G346" s="21">
        <v>240</v>
      </c>
      <c r="H346" s="21">
        <v>57</v>
      </c>
      <c r="I346" s="21">
        <v>26109</v>
      </c>
      <c r="J346" s="21">
        <v>46667</v>
      </c>
      <c r="K346" s="21">
        <v>133</v>
      </c>
      <c r="L346" s="21" t="s">
        <v>38</v>
      </c>
      <c r="M346" s="38" t="s">
        <v>17</v>
      </c>
      <c r="N346" s="48">
        <f t="shared" si="12"/>
        <v>9.4450189589796618E-2</v>
      </c>
      <c r="O346" s="21">
        <f t="shared" si="13"/>
        <v>2466</v>
      </c>
    </row>
    <row r="347" spans="1:15" ht="18" x14ac:dyDescent="0.35">
      <c r="A347" s="21" t="s">
        <v>248</v>
      </c>
      <c r="B347" s="21" t="s">
        <v>14</v>
      </c>
      <c r="C347" s="37">
        <v>45808</v>
      </c>
      <c r="D347" s="21" t="s">
        <v>15</v>
      </c>
      <c r="E347" s="21" t="s">
        <v>353</v>
      </c>
      <c r="F347" s="21">
        <v>2169</v>
      </c>
      <c r="G347" s="21">
        <v>240</v>
      </c>
      <c r="H347" s="21">
        <v>57</v>
      </c>
      <c r="I347" s="21">
        <v>26109</v>
      </c>
      <c r="J347" s="21">
        <v>46667</v>
      </c>
      <c r="K347" s="21">
        <v>133</v>
      </c>
      <c r="L347" s="21" t="s">
        <v>35</v>
      </c>
      <c r="M347" s="38" t="s">
        <v>17</v>
      </c>
      <c r="N347" s="48">
        <f t="shared" si="12"/>
        <v>9.4450189589796618E-2</v>
      </c>
      <c r="O347" s="21">
        <f t="shared" si="13"/>
        <v>2466</v>
      </c>
    </row>
    <row r="348" spans="1:15" ht="18" x14ac:dyDescent="0.35">
      <c r="A348" s="21" t="s">
        <v>249</v>
      </c>
      <c r="B348" s="21" t="s">
        <v>23</v>
      </c>
      <c r="C348" s="37">
        <v>45579</v>
      </c>
      <c r="D348" s="21" t="s">
        <v>24</v>
      </c>
      <c r="E348" s="21" t="s">
        <v>19</v>
      </c>
      <c r="F348" s="21">
        <v>4303</v>
      </c>
      <c r="G348" s="21">
        <v>306</v>
      </c>
      <c r="H348" s="21">
        <v>302</v>
      </c>
      <c r="I348" s="21">
        <v>39575</v>
      </c>
      <c r="J348" s="21">
        <v>33762</v>
      </c>
      <c r="K348" s="21">
        <v>265</v>
      </c>
      <c r="L348" s="21" t="s">
        <v>20</v>
      </c>
      <c r="M348" s="38" t="s">
        <v>17</v>
      </c>
      <c r="N348" s="48">
        <f t="shared" si="12"/>
        <v>0.12409349336702463</v>
      </c>
      <c r="O348" s="21">
        <f t="shared" si="13"/>
        <v>4911</v>
      </c>
    </row>
    <row r="349" spans="1:15" ht="18" x14ac:dyDescent="0.35">
      <c r="A349" s="21" t="s">
        <v>249</v>
      </c>
      <c r="B349" s="21" t="s">
        <v>23</v>
      </c>
      <c r="C349" s="37">
        <v>45579</v>
      </c>
      <c r="D349" s="21" t="s">
        <v>24</v>
      </c>
      <c r="E349" s="21" t="s">
        <v>19</v>
      </c>
      <c r="F349" s="21">
        <v>4303</v>
      </c>
      <c r="G349" s="21">
        <v>306</v>
      </c>
      <c r="H349" s="21">
        <v>302</v>
      </c>
      <c r="I349" s="21">
        <v>39575</v>
      </c>
      <c r="J349" s="21">
        <v>33762</v>
      </c>
      <c r="K349" s="21">
        <v>265</v>
      </c>
      <c r="L349" s="21" t="s">
        <v>361</v>
      </c>
      <c r="M349" s="38" t="s">
        <v>17</v>
      </c>
      <c r="N349" s="48">
        <f t="shared" si="12"/>
        <v>0.12409349336702463</v>
      </c>
      <c r="O349" s="21">
        <f t="shared" si="13"/>
        <v>4911</v>
      </c>
    </row>
    <row r="350" spans="1:15" ht="18" x14ac:dyDescent="0.35">
      <c r="A350" s="21" t="s">
        <v>250</v>
      </c>
      <c r="B350" s="21" t="s">
        <v>23</v>
      </c>
      <c r="C350" s="37">
        <v>45332</v>
      </c>
      <c r="D350" s="21" t="s">
        <v>15</v>
      </c>
      <c r="E350" s="21" t="s">
        <v>354</v>
      </c>
      <c r="F350" s="21">
        <v>1519</v>
      </c>
      <c r="G350" s="21">
        <v>456</v>
      </c>
      <c r="H350" s="21">
        <v>379</v>
      </c>
      <c r="I350" s="21">
        <v>51611</v>
      </c>
      <c r="J350" s="21">
        <v>45880</v>
      </c>
      <c r="K350" s="21">
        <v>176</v>
      </c>
      <c r="L350" s="21" t="s">
        <v>38</v>
      </c>
      <c r="M350" s="38" t="s">
        <v>21</v>
      </c>
      <c r="N350" s="48">
        <f t="shared" si="12"/>
        <v>4.5610431884675749E-2</v>
      </c>
      <c r="O350" s="21">
        <f t="shared" si="13"/>
        <v>2354</v>
      </c>
    </row>
    <row r="351" spans="1:15" ht="18" x14ac:dyDescent="0.35">
      <c r="A351" s="21" t="s">
        <v>251</v>
      </c>
      <c r="B351" s="21" t="s">
        <v>28</v>
      </c>
      <c r="C351" s="37">
        <v>45636</v>
      </c>
      <c r="D351" s="21" t="s">
        <v>15</v>
      </c>
      <c r="E351" s="21" t="s">
        <v>353</v>
      </c>
      <c r="F351" s="21">
        <v>2569</v>
      </c>
      <c r="G351" s="21">
        <v>140</v>
      </c>
      <c r="H351" s="21">
        <v>375</v>
      </c>
      <c r="I351" s="21">
        <v>38372</v>
      </c>
      <c r="J351" s="21">
        <v>22102</v>
      </c>
      <c r="K351" s="21">
        <v>255</v>
      </c>
      <c r="L351" s="21" t="s">
        <v>20</v>
      </c>
      <c r="M351" s="38" t="s">
        <v>21</v>
      </c>
      <c r="N351" s="48">
        <f t="shared" si="12"/>
        <v>8.0371103929948923E-2</v>
      </c>
      <c r="O351" s="21">
        <f t="shared" si="13"/>
        <v>3084</v>
      </c>
    </row>
    <row r="352" spans="1:15" ht="18" x14ac:dyDescent="0.35">
      <c r="A352" s="21" t="s">
        <v>251</v>
      </c>
      <c r="B352" s="21" t="s">
        <v>28</v>
      </c>
      <c r="C352" s="37">
        <v>45636</v>
      </c>
      <c r="D352" s="21" t="s">
        <v>15</v>
      </c>
      <c r="E352" s="21" t="s">
        <v>353</v>
      </c>
      <c r="F352" s="21">
        <v>2569</v>
      </c>
      <c r="G352" s="21">
        <v>140</v>
      </c>
      <c r="H352" s="21">
        <v>375</v>
      </c>
      <c r="I352" s="21">
        <v>38372</v>
      </c>
      <c r="J352" s="21">
        <v>22102</v>
      </c>
      <c r="K352" s="21">
        <v>255</v>
      </c>
      <c r="L352" s="21" t="s">
        <v>362</v>
      </c>
      <c r="M352" s="38" t="s">
        <v>21</v>
      </c>
      <c r="N352" s="48">
        <f t="shared" si="12"/>
        <v>8.0371103929948923E-2</v>
      </c>
      <c r="O352" s="21">
        <f t="shared" si="13"/>
        <v>3084</v>
      </c>
    </row>
    <row r="353" spans="1:15" ht="18" x14ac:dyDescent="0.35">
      <c r="A353" s="21" t="s">
        <v>252</v>
      </c>
      <c r="B353" s="21" t="s">
        <v>23</v>
      </c>
      <c r="C353" s="37">
        <v>45786</v>
      </c>
      <c r="D353" s="21" t="s">
        <v>24</v>
      </c>
      <c r="E353" s="21" t="s">
        <v>357</v>
      </c>
      <c r="F353" s="21">
        <v>2778</v>
      </c>
      <c r="G353" s="21">
        <v>241</v>
      </c>
      <c r="H353" s="21">
        <v>317</v>
      </c>
      <c r="I353" s="21">
        <v>26247</v>
      </c>
      <c r="J353" s="21">
        <v>20677</v>
      </c>
      <c r="K353" s="21">
        <v>282</v>
      </c>
      <c r="L353" s="21" t="s">
        <v>361</v>
      </c>
      <c r="M353" s="38" t="s">
        <v>17</v>
      </c>
      <c r="N353" s="48">
        <f t="shared" si="12"/>
        <v>0.1271002400274317</v>
      </c>
      <c r="O353" s="21">
        <f t="shared" si="13"/>
        <v>3336</v>
      </c>
    </row>
    <row r="354" spans="1:15" ht="18" x14ac:dyDescent="0.35">
      <c r="A354" s="21" t="s">
        <v>252</v>
      </c>
      <c r="B354" s="21" t="s">
        <v>23</v>
      </c>
      <c r="C354" s="37">
        <v>45786</v>
      </c>
      <c r="D354" s="21" t="s">
        <v>24</v>
      </c>
      <c r="E354" s="21" t="s">
        <v>357</v>
      </c>
      <c r="F354" s="21">
        <v>2778</v>
      </c>
      <c r="G354" s="21">
        <v>241</v>
      </c>
      <c r="H354" s="21">
        <v>317</v>
      </c>
      <c r="I354" s="21">
        <v>26247</v>
      </c>
      <c r="J354" s="21">
        <v>20677</v>
      </c>
      <c r="K354" s="21">
        <v>282</v>
      </c>
      <c r="L354" s="21" t="s">
        <v>35</v>
      </c>
      <c r="M354" s="38" t="s">
        <v>17</v>
      </c>
      <c r="N354" s="48">
        <f t="shared" si="12"/>
        <v>0.1271002400274317</v>
      </c>
      <c r="O354" s="21">
        <f t="shared" si="13"/>
        <v>3336</v>
      </c>
    </row>
    <row r="355" spans="1:15" ht="18" x14ac:dyDescent="0.35">
      <c r="A355" s="21" t="s">
        <v>253</v>
      </c>
      <c r="B355" s="21" t="s">
        <v>23</v>
      </c>
      <c r="C355" s="37">
        <v>45829</v>
      </c>
      <c r="D355" s="21" t="s">
        <v>15</v>
      </c>
      <c r="E355" s="21" t="s">
        <v>19</v>
      </c>
      <c r="F355" s="21">
        <v>3611</v>
      </c>
      <c r="G355" s="21">
        <v>127</v>
      </c>
      <c r="H355" s="21">
        <v>139</v>
      </c>
      <c r="I355" s="21">
        <v>44768</v>
      </c>
      <c r="J355" s="21">
        <v>29435</v>
      </c>
      <c r="K355" s="21">
        <v>178</v>
      </c>
      <c r="L355" s="21" t="s">
        <v>35</v>
      </c>
      <c r="M355" s="38" t="s">
        <v>17</v>
      </c>
      <c r="N355" s="48">
        <f t="shared" si="12"/>
        <v>8.6602037169406718E-2</v>
      </c>
      <c r="O355" s="21">
        <f t="shared" si="13"/>
        <v>3877</v>
      </c>
    </row>
    <row r="356" spans="1:15" ht="18" x14ac:dyDescent="0.35">
      <c r="A356" s="21" t="s">
        <v>254</v>
      </c>
      <c r="B356" s="21" t="s">
        <v>23</v>
      </c>
      <c r="C356" s="37">
        <v>45462</v>
      </c>
      <c r="D356" s="21" t="s">
        <v>15</v>
      </c>
      <c r="E356" s="21" t="s">
        <v>353</v>
      </c>
      <c r="F356" s="21">
        <v>1224</v>
      </c>
      <c r="G356" s="21">
        <v>168</v>
      </c>
      <c r="H356" s="21">
        <v>199</v>
      </c>
      <c r="I356" s="21">
        <v>54232</v>
      </c>
      <c r="J356" s="21">
        <v>52844</v>
      </c>
      <c r="K356" s="21">
        <v>271</v>
      </c>
      <c r="L356" s="21" t="s">
        <v>38</v>
      </c>
      <c r="M356" s="38" t="s">
        <v>21</v>
      </c>
      <c r="N356" s="48">
        <f t="shared" si="12"/>
        <v>2.9336922849977874E-2</v>
      </c>
      <c r="O356" s="21">
        <f t="shared" si="13"/>
        <v>1591</v>
      </c>
    </row>
    <row r="357" spans="1:15" ht="18" x14ac:dyDescent="0.35">
      <c r="A357" s="21" t="s">
        <v>255</v>
      </c>
      <c r="B357" s="21" t="s">
        <v>23</v>
      </c>
      <c r="C357" s="37">
        <v>45636</v>
      </c>
      <c r="D357" s="21" t="s">
        <v>15</v>
      </c>
      <c r="E357" s="21" t="s">
        <v>354</v>
      </c>
      <c r="F357" s="21">
        <v>4673</v>
      </c>
      <c r="G357" s="21">
        <v>270</v>
      </c>
      <c r="H357" s="21">
        <v>93</v>
      </c>
      <c r="I357" s="21">
        <v>45260</v>
      </c>
      <c r="J357" s="21">
        <v>57513</v>
      </c>
      <c r="K357" s="21">
        <v>103</v>
      </c>
      <c r="L357" s="21" t="s">
        <v>35</v>
      </c>
      <c r="M357" s="38" t="s">
        <v>17</v>
      </c>
      <c r="N357" s="48">
        <f t="shared" si="12"/>
        <v>0.11126822801590809</v>
      </c>
      <c r="O357" s="21">
        <f t="shared" si="13"/>
        <v>5036</v>
      </c>
    </row>
    <row r="358" spans="1:15" ht="18" x14ac:dyDescent="0.35">
      <c r="A358" s="21" t="s">
        <v>256</v>
      </c>
      <c r="B358" s="21" t="s">
        <v>28</v>
      </c>
      <c r="C358" s="37">
        <v>45323</v>
      </c>
      <c r="D358" s="21" t="s">
        <v>15</v>
      </c>
      <c r="E358" s="21" t="s">
        <v>352</v>
      </c>
      <c r="F358" s="21">
        <v>1432</v>
      </c>
      <c r="G358" s="21">
        <v>437</v>
      </c>
      <c r="H358" s="21">
        <v>267</v>
      </c>
      <c r="I358" s="21">
        <v>40634</v>
      </c>
      <c r="J358" s="21">
        <v>54511</v>
      </c>
      <c r="K358" s="21">
        <v>197</v>
      </c>
      <c r="L358" s="21" t="s">
        <v>20</v>
      </c>
      <c r="M358" s="38" t="s">
        <v>21</v>
      </c>
      <c r="N358" s="48">
        <f t="shared" si="12"/>
        <v>5.2566815966924252E-2</v>
      </c>
      <c r="O358" s="21">
        <f t="shared" si="13"/>
        <v>2136</v>
      </c>
    </row>
    <row r="359" spans="1:15" ht="18" x14ac:dyDescent="0.35">
      <c r="A359" s="21" t="s">
        <v>256</v>
      </c>
      <c r="B359" s="21" t="s">
        <v>28</v>
      </c>
      <c r="C359" s="37">
        <v>45323</v>
      </c>
      <c r="D359" s="21" t="s">
        <v>15</v>
      </c>
      <c r="E359" s="21" t="s">
        <v>352</v>
      </c>
      <c r="F359" s="21">
        <v>1432</v>
      </c>
      <c r="G359" s="21">
        <v>437</v>
      </c>
      <c r="H359" s="21">
        <v>267</v>
      </c>
      <c r="I359" s="21">
        <v>40634</v>
      </c>
      <c r="J359" s="21">
        <v>54511</v>
      </c>
      <c r="K359" s="21">
        <v>197</v>
      </c>
      <c r="L359" s="21" t="s">
        <v>362</v>
      </c>
      <c r="M359" s="38" t="s">
        <v>21</v>
      </c>
      <c r="N359" s="48">
        <f t="shared" si="12"/>
        <v>5.2566815966924252E-2</v>
      </c>
      <c r="O359" s="21">
        <f t="shared" si="13"/>
        <v>2136</v>
      </c>
    </row>
    <row r="360" spans="1:15" ht="18" x14ac:dyDescent="0.35">
      <c r="A360" s="21" t="s">
        <v>257</v>
      </c>
      <c r="B360" s="21" t="s">
        <v>23</v>
      </c>
      <c r="C360" s="37">
        <v>45308</v>
      </c>
      <c r="D360" s="21" t="s">
        <v>24</v>
      </c>
      <c r="E360" s="21" t="s">
        <v>25</v>
      </c>
      <c r="F360" s="21">
        <v>2174</v>
      </c>
      <c r="G360" s="21">
        <v>499</v>
      </c>
      <c r="H360" s="21">
        <v>212</v>
      </c>
      <c r="I360" s="21">
        <v>54938</v>
      </c>
      <c r="J360" s="21">
        <v>27190</v>
      </c>
      <c r="K360" s="21">
        <v>265</v>
      </c>
      <c r="L360" s="21" t="s">
        <v>361</v>
      </c>
      <c r="M360" s="38" t="s">
        <v>17</v>
      </c>
      <c r="N360" s="48">
        <f t="shared" si="12"/>
        <v>5.2513742764570971E-2</v>
      </c>
      <c r="O360" s="21">
        <f t="shared" si="13"/>
        <v>2885</v>
      </c>
    </row>
    <row r="361" spans="1:15" ht="18" x14ac:dyDescent="0.35">
      <c r="A361" s="21" t="s">
        <v>257</v>
      </c>
      <c r="B361" s="21" t="s">
        <v>23</v>
      </c>
      <c r="C361" s="37">
        <v>45308</v>
      </c>
      <c r="D361" s="21" t="s">
        <v>24</v>
      </c>
      <c r="E361" s="21" t="s">
        <v>25</v>
      </c>
      <c r="F361" s="21">
        <v>2174</v>
      </c>
      <c r="G361" s="21">
        <v>499</v>
      </c>
      <c r="H361" s="21">
        <v>212</v>
      </c>
      <c r="I361" s="21">
        <v>54938</v>
      </c>
      <c r="J361" s="21">
        <v>27190</v>
      </c>
      <c r="K361" s="21">
        <v>265</v>
      </c>
      <c r="L361" s="21" t="s">
        <v>35</v>
      </c>
      <c r="M361" s="38" t="s">
        <v>17</v>
      </c>
      <c r="N361" s="48">
        <f t="shared" si="12"/>
        <v>5.2513742764570971E-2</v>
      </c>
      <c r="O361" s="21">
        <f t="shared" si="13"/>
        <v>2885</v>
      </c>
    </row>
    <row r="362" spans="1:15" ht="18" x14ac:dyDescent="0.35">
      <c r="A362" s="21" t="s">
        <v>258</v>
      </c>
      <c r="B362" s="21" t="s">
        <v>28</v>
      </c>
      <c r="C362" s="37">
        <v>45738</v>
      </c>
      <c r="D362" s="21" t="s">
        <v>15</v>
      </c>
      <c r="E362" s="21" t="s">
        <v>357</v>
      </c>
      <c r="F362" s="21">
        <v>4308</v>
      </c>
      <c r="G362" s="21">
        <v>171</v>
      </c>
      <c r="H362" s="21">
        <v>106</v>
      </c>
      <c r="I362" s="21">
        <v>36955</v>
      </c>
      <c r="J362" s="21">
        <v>23949</v>
      </c>
      <c r="K362" s="21">
        <v>294</v>
      </c>
      <c r="L362" s="21" t="s">
        <v>20</v>
      </c>
      <c r="M362" s="38" t="s">
        <v>21</v>
      </c>
      <c r="N362" s="48">
        <f t="shared" si="12"/>
        <v>0.12406981463942633</v>
      </c>
      <c r="O362" s="21">
        <f t="shared" si="13"/>
        <v>4585</v>
      </c>
    </row>
    <row r="363" spans="1:15" ht="18" x14ac:dyDescent="0.35">
      <c r="A363" s="21" t="s">
        <v>258</v>
      </c>
      <c r="B363" s="21" t="s">
        <v>28</v>
      </c>
      <c r="C363" s="37">
        <v>45738</v>
      </c>
      <c r="D363" s="21" t="s">
        <v>15</v>
      </c>
      <c r="E363" s="21" t="s">
        <v>357</v>
      </c>
      <c r="F363" s="21">
        <v>4308</v>
      </c>
      <c r="G363" s="21">
        <v>171</v>
      </c>
      <c r="H363" s="21">
        <v>106</v>
      </c>
      <c r="I363" s="21">
        <v>36955</v>
      </c>
      <c r="J363" s="21">
        <v>23949</v>
      </c>
      <c r="K363" s="21">
        <v>294</v>
      </c>
      <c r="L363" s="21" t="s">
        <v>362</v>
      </c>
      <c r="M363" s="38" t="s">
        <v>21</v>
      </c>
      <c r="N363" s="48">
        <f t="shared" si="12"/>
        <v>0.12406981463942633</v>
      </c>
      <c r="O363" s="21">
        <f t="shared" si="13"/>
        <v>4585</v>
      </c>
    </row>
    <row r="364" spans="1:15" ht="18" x14ac:dyDescent="0.35">
      <c r="A364" s="21" t="s">
        <v>259</v>
      </c>
      <c r="B364" s="21" t="s">
        <v>28</v>
      </c>
      <c r="C364" s="37">
        <v>45442</v>
      </c>
      <c r="D364" s="21" t="s">
        <v>49</v>
      </c>
      <c r="E364" s="21" t="s">
        <v>353</v>
      </c>
      <c r="F364" s="21">
        <v>1060</v>
      </c>
      <c r="G364" s="21">
        <v>442</v>
      </c>
      <c r="H364" s="21">
        <v>319</v>
      </c>
      <c r="I364" s="21">
        <v>57194</v>
      </c>
      <c r="J364" s="21">
        <v>24258</v>
      </c>
      <c r="K364" s="21">
        <v>101</v>
      </c>
      <c r="L364" s="21" t="s">
        <v>20</v>
      </c>
      <c r="M364" s="38" t="s">
        <v>50</v>
      </c>
      <c r="N364" s="48">
        <f t="shared" si="12"/>
        <v>3.1839004091338254E-2</v>
      </c>
      <c r="O364" s="21">
        <f t="shared" si="13"/>
        <v>1821</v>
      </c>
    </row>
    <row r="365" spans="1:15" ht="18" x14ac:dyDescent="0.35">
      <c r="A365" s="21" t="s">
        <v>259</v>
      </c>
      <c r="B365" s="21" t="s">
        <v>28</v>
      </c>
      <c r="C365" s="37">
        <v>45442</v>
      </c>
      <c r="D365" s="21" t="s">
        <v>49</v>
      </c>
      <c r="E365" s="21" t="s">
        <v>353</v>
      </c>
      <c r="F365" s="21">
        <v>1060</v>
      </c>
      <c r="G365" s="21">
        <v>442</v>
      </c>
      <c r="H365" s="21">
        <v>319</v>
      </c>
      <c r="I365" s="21">
        <v>57194</v>
      </c>
      <c r="J365" s="21">
        <v>24258</v>
      </c>
      <c r="K365" s="21">
        <v>101</v>
      </c>
      <c r="L365" s="21" t="s">
        <v>38</v>
      </c>
      <c r="M365" s="38" t="s">
        <v>50</v>
      </c>
      <c r="N365" s="48">
        <f t="shared" si="12"/>
        <v>3.1839004091338254E-2</v>
      </c>
      <c r="O365" s="21">
        <f t="shared" si="13"/>
        <v>1821</v>
      </c>
    </row>
    <row r="366" spans="1:15" ht="18" x14ac:dyDescent="0.35">
      <c r="A366" s="21" t="s">
        <v>260</v>
      </c>
      <c r="B366" s="21" t="s">
        <v>28</v>
      </c>
      <c r="C366" s="37">
        <v>45346</v>
      </c>
      <c r="D366" s="21" t="s">
        <v>15</v>
      </c>
      <c r="E366" s="21" t="s">
        <v>357</v>
      </c>
      <c r="F366" s="21">
        <v>4653</v>
      </c>
      <c r="G366" s="21">
        <v>226</v>
      </c>
      <c r="H366" s="21">
        <v>349</v>
      </c>
      <c r="I366" s="21">
        <v>56876</v>
      </c>
      <c r="J366" s="21">
        <v>28452</v>
      </c>
      <c r="K366" s="21">
        <v>257</v>
      </c>
      <c r="L366" s="21" t="s">
        <v>20</v>
      </c>
      <c r="M366" s="38" t="s">
        <v>21</v>
      </c>
      <c r="N366" s="48">
        <f t="shared" si="12"/>
        <v>9.191926295801392E-2</v>
      </c>
      <c r="O366" s="21">
        <f t="shared" si="13"/>
        <v>5228</v>
      </c>
    </row>
    <row r="367" spans="1:15" ht="18" x14ac:dyDescent="0.35">
      <c r="A367" s="21" t="s">
        <v>260</v>
      </c>
      <c r="B367" s="21" t="s">
        <v>28</v>
      </c>
      <c r="C367" s="37">
        <v>45346</v>
      </c>
      <c r="D367" s="21" t="s">
        <v>15</v>
      </c>
      <c r="E367" s="21" t="s">
        <v>357</v>
      </c>
      <c r="F367" s="21">
        <v>4653</v>
      </c>
      <c r="G367" s="21">
        <v>226</v>
      </c>
      <c r="H367" s="21">
        <v>349</v>
      </c>
      <c r="I367" s="21">
        <v>56876</v>
      </c>
      <c r="J367" s="21">
        <v>28452</v>
      </c>
      <c r="K367" s="21">
        <v>257</v>
      </c>
      <c r="L367" s="21" t="s">
        <v>362</v>
      </c>
      <c r="M367" s="38" t="s">
        <v>21</v>
      </c>
      <c r="N367" s="48">
        <f t="shared" si="12"/>
        <v>9.191926295801392E-2</v>
      </c>
      <c r="O367" s="21">
        <f t="shared" si="13"/>
        <v>5228</v>
      </c>
    </row>
    <row r="368" spans="1:15" ht="18" x14ac:dyDescent="0.35">
      <c r="A368" s="21" t="s">
        <v>261</v>
      </c>
      <c r="B368" s="21" t="s">
        <v>28</v>
      </c>
      <c r="C368" s="37">
        <v>45791</v>
      </c>
      <c r="D368" s="21" t="s">
        <v>15</v>
      </c>
      <c r="E368" s="21" t="s">
        <v>16</v>
      </c>
      <c r="F368" s="21">
        <v>1701</v>
      </c>
      <c r="G368" s="21">
        <v>272</v>
      </c>
      <c r="H368" s="21">
        <v>385</v>
      </c>
      <c r="I368" s="21">
        <v>47496</v>
      </c>
      <c r="J368" s="21">
        <v>40832</v>
      </c>
      <c r="K368" s="21">
        <v>246</v>
      </c>
      <c r="L368" s="21" t="s">
        <v>20</v>
      </c>
      <c r="M368" s="38" t="s">
        <v>21</v>
      </c>
      <c r="N368" s="48">
        <f t="shared" si="12"/>
        <v>4.9646286003031836E-2</v>
      </c>
      <c r="O368" s="21">
        <f t="shared" si="13"/>
        <v>2358</v>
      </c>
    </row>
    <row r="369" spans="1:15" ht="18" x14ac:dyDescent="0.35">
      <c r="A369" s="21" t="s">
        <v>261</v>
      </c>
      <c r="B369" s="21" t="s">
        <v>28</v>
      </c>
      <c r="C369" s="37">
        <v>45791</v>
      </c>
      <c r="D369" s="21" t="s">
        <v>15</v>
      </c>
      <c r="E369" s="21" t="s">
        <v>16</v>
      </c>
      <c r="F369" s="21">
        <v>1701</v>
      </c>
      <c r="G369" s="21">
        <v>272</v>
      </c>
      <c r="H369" s="21">
        <v>385</v>
      </c>
      <c r="I369" s="21">
        <v>47496</v>
      </c>
      <c r="J369" s="21">
        <v>40832</v>
      </c>
      <c r="K369" s="21">
        <v>246</v>
      </c>
      <c r="L369" s="21" t="s">
        <v>362</v>
      </c>
      <c r="M369" s="38" t="s">
        <v>21</v>
      </c>
      <c r="N369" s="48">
        <f t="shared" si="12"/>
        <v>4.9646286003031836E-2</v>
      </c>
      <c r="O369" s="21">
        <f t="shared" si="13"/>
        <v>2358</v>
      </c>
    </row>
    <row r="370" spans="1:15" ht="18" x14ac:dyDescent="0.35">
      <c r="A370" s="21" t="s">
        <v>262</v>
      </c>
      <c r="B370" s="21" t="s">
        <v>14</v>
      </c>
      <c r="C370" s="37">
        <v>45379</v>
      </c>
      <c r="D370" s="21" t="s">
        <v>15</v>
      </c>
      <c r="E370" s="21" t="s">
        <v>353</v>
      </c>
      <c r="F370" s="21">
        <v>1673</v>
      </c>
      <c r="G370" s="21">
        <v>280</v>
      </c>
      <c r="H370" s="21">
        <v>67</v>
      </c>
      <c r="I370" s="21">
        <v>29847</v>
      </c>
      <c r="J370" s="21">
        <v>48016</v>
      </c>
      <c r="K370" s="21">
        <v>213</v>
      </c>
      <c r="L370" s="21" t="s">
        <v>38</v>
      </c>
      <c r="M370" s="38" t="s">
        <v>17</v>
      </c>
      <c r="N370" s="48">
        <f t="shared" si="12"/>
        <v>6.76784936509532E-2</v>
      </c>
      <c r="O370" s="21">
        <f t="shared" si="13"/>
        <v>2020</v>
      </c>
    </row>
    <row r="371" spans="1:15" ht="18" x14ac:dyDescent="0.35">
      <c r="A371" s="21" t="s">
        <v>262</v>
      </c>
      <c r="B371" s="21" t="s">
        <v>14</v>
      </c>
      <c r="C371" s="37">
        <v>45379</v>
      </c>
      <c r="D371" s="21" t="s">
        <v>15</v>
      </c>
      <c r="E371" s="21" t="s">
        <v>353</v>
      </c>
      <c r="F371" s="21">
        <v>1673</v>
      </c>
      <c r="G371" s="21">
        <v>280</v>
      </c>
      <c r="H371" s="21">
        <v>67</v>
      </c>
      <c r="I371" s="21">
        <v>29847</v>
      </c>
      <c r="J371" s="21">
        <v>48016</v>
      </c>
      <c r="K371" s="21">
        <v>213</v>
      </c>
      <c r="L371" s="21" t="s">
        <v>35</v>
      </c>
      <c r="M371" s="38" t="s">
        <v>17</v>
      </c>
      <c r="N371" s="48">
        <f t="shared" si="12"/>
        <v>6.76784936509532E-2</v>
      </c>
      <c r="O371" s="21">
        <f t="shared" si="13"/>
        <v>2020</v>
      </c>
    </row>
    <row r="372" spans="1:15" ht="18" x14ac:dyDescent="0.35">
      <c r="A372" s="21" t="s">
        <v>263</v>
      </c>
      <c r="B372" s="21" t="s">
        <v>28</v>
      </c>
      <c r="C372" s="37">
        <v>45723</v>
      </c>
      <c r="D372" s="21" t="s">
        <v>15</v>
      </c>
      <c r="E372" s="21" t="s">
        <v>34</v>
      </c>
      <c r="F372" s="21">
        <v>4310</v>
      </c>
      <c r="G372" s="21">
        <v>284</v>
      </c>
      <c r="H372" s="21">
        <v>306</v>
      </c>
      <c r="I372" s="21">
        <v>44606</v>
      </c>
      <c r="J372" s="21">
        <v>42604</v>
      </c>
      <c r="K372" s="21">
        <v>290</v>
      </c>
      <c r="L372" s="21" t="s">
        <v>20</v>
      </c>
      <c r="M372" s="38" t="s">
        <v>21</v>
      </c>
      <c r="N372" s="48">
        <f t="shared" si="12"/>
        <v>0.10985069273191947</v>
      </c>
      <c r="O372" s="21">
        <f t="shared" si="13"/>
        <v>4900</v>
      </c>
    </row>
    <row r="373" spans="1:15" ht="18" x14ac:dyDescent="0.35">
      <c r="A373" s="21" t="s">
        <v>263</v>
      </c>
      <c r="B373" s="21" t="s">
        <v>28</v>
      </c>
      <c r="C373" s="37">
        <v>45723</v>
      </c>
      <c r="D373" s="21" t="s">
        <v>15</v>
      </c>
      <c r="E373" s="21" t="s">
        <v>34</v>
      </c>
      <c r="F373" s="21">
        <v>4310</v>
      </c>
      <c r="G373" s="21">
        <v>284</v>
      </c>
      <c r="H373" s="21">
        <v>306</v>
      </c>
      <c r="I373" s="21">
        <v>44606</v>
      </c>
      <c r="J373" s="21">
        <v>42604</v>
      </c>
      <c r="K373" s="21">
        <v>290</v>
      </c>
      <c r="L373" s="21" t="s">
        <v>362</v>
      </c>
      <c r="M373" s="38" t="s">
        <v>21</v>
      </c>
      <c r="N373" s="48">
        <f t="shared" si="12"/>
        <v>0.10985069273191947</v>
      </c>
      <c r="O373" s="21">
        <f t="shared" si="13"/>
        <v>4900</v>
      </c>
    </row>
    <row r="374" spans="1:15" ht="18" x14ac:dyDescent="0.35">
      <c r="A374" s="21" t="s">
        <v>264</v>
      </c>
      <c r="B374" s="21" t="s">
        <v>23</v>
      </c>
      <c r="C374" s="37">
        <v>45585</v>
      </c>
      <c r="D374" s="21" t="s">
        <v>15</v>
      </c>
      <c r="E374" s="21" t="s">
        <v>354</v>
      </c>
      <c r="F374" s="21">
        <v>2752</v>
      </c>
      <c r="G374" s="21">
        <v>309</v>
      </c>
      <c r="H374" s="21">
        <v>91</v>
      </c>
      <c r="I374" s="21">
        <v>39038</v>
      </c>
      <c r="J374" s="21">
        <v>28095</v>
      </c>
      <c r="K374" s="21">
        <v>277</v>
      </c>
      <c r="L374" s="21" t="s">
        <v>35</v>
      </c>
      <c r="M374" s="38" t="s">
        <v>17</v>
      </c>
      <c r="N374" s="48">
        <f t="shared" si="12"/>
        <v>8.0741841282852611E-2</v>
      </c>
      <c r="O374" s="21">
        <f t="shared" si="13"/>
        <v>3152</v>
      </c>
    </row>
    <row r="375" spans="1:15" ht="18" x14ac:dyDescent="0.35">
      <c r="A375" s="21" t="s">
        <v>265</v>
      </c>
      <c r="B375" s="21" t="s">
        <v>23</v>
      </c>
      <c r="C375" s="37">
        <v>45324</v>
      </c>
      <c r="D375" s="21" t="s">
        <v>15</v>
      </c>
      <c r="E375" s="21" t="s">
        <v>354</v>
      </c>
      <c r="F375" s="21">
        <v>3818</v>
      </c>
      <c r="G375" s="21">
        <v>115</v>
      </c>
      <c r="H375" s="21">
        <v>286</v>
      </c>
      <c r="I375" s="21">
        <v>25127</v>
      </c>
      <c r="J375" s="21">
        <v>22277</v>
      </c>
      <c r="K375" s="21">
        <v>263</v>
      </c>
      <c r="L375" s="21" t="s">
        <v>35</v>
      </c>
      <c r="M375" s="38" t="s">
        <v>17</v>
      </c>
      <c r="N375" s="48">
        <f t="shared" si="12"/>
        <v>0.16790703227603773</v>
      </c>
      <c r="O375" s="21">
        <f t="shared" si="13"/>
        <v>4219</v>
      </c>
    </row>
    <row r="376" spans="1:15" ht="18" x14ac:dyDescent="0.35">
      <c r="A376" s="21" t="s">
        <v>266</v>
      </c>
      <c r="B376" s="21" t="s">
        <v>28</v>
      </c>
      <c r="C376" s="37">
        <v>45542</v>
      </c>
      <c r="D376" s="21" t="s">
        <v>15</v>
      </c>
      <c r="E376" s="21" t="s">
        <v>43</v>
      </c>
      <c r="F376" s="21">
        <v>2101</v>
      </c>
      <c r="G376" s="21">
        <v>411</v>
      </c>
      <c r="H376" s="21">
        <v>190</v>
      </c>
      <c r="I376" s="21">
        <v>41791</v>
      </c>
      <c r="J376" s="21">
        <v>57090</v>
      </c>
      <c r="K376" s="21">
        <v>172</v>
      </c>
      <c r="L376" s="21" t="s">
        <v>20</v>
      </c>
      <c r="M376" s="38" t="s">
        <v>21</v>
      </c>
      <c r="N376" s="48">
        <f t="shared" si="12"/>
        <v>6.4655069273288512E-2</v>
      </c>
      <c r="O376" s="21">
        <f t="shared" si="13"/>
        <v>2702</v>
      </c>
    </row>
    <row r="377" spans="1:15" ht="18" x14ac:dyDescent="0.35">
      <c r="A377" s="21" t="s">
        <v>266</v>
      </c>
      <c r="B377" s="21" t="s">
        <v>28</v>
      </c>
      <c r="C377" s="37">
        <v>45542</v>
      </c>
      <c r="D377" s="21" t="s">
        <v>15</v>
      </c>
      <c r="E377" s="21" t="s">
        <v>43</v>
      </c>
      <c r="F377" s="21">
        <v>2101</v>
      </c>
      <c r="G377" s="21">
        <v>411</v>
      </c>
      <c r="H377" s="21">
        <v>190</v>
      </c>
      <c r="I377" s="21">
        <v>41791</v>
      </c>
      <c r="J377" s="21">
        <v>57090</v>
      </c>
      <c r="K377" s="21">
        <v>172</v>
      </c>
      <c r="L377" s="21" t="s">
        <v>362</v>
      </c>
      <c r="M377" s="38" t="s">
        <v>21</v>
      </c>
      <c r="N377" s="48">
        <f t="shared" si="12"/>
        <v>6.4655069273288512E-2</v>
      </c>
      <c r="O377" s="21">
        <f t="shared" si="13"/>
        <v>2702</v>
      </c>
    </row>
    <row r="378" spans="1:15" ht="18" x14ac:dyDescent="0.35">
      <c r="A378" s="21" t="s">
        <v>267</v>
      </c>
      <c r="B378" s="21" t="s">
        <v>14</v>
      </c>
      <c r="C378" s="37">
        <v>45646</v>
      </c>
      <c r="D378" s="21" t="s">
        <v>15</v>
      </c>
      <c r="E378" s="21" t="s">
        <v>16</v>
      </c>
      <c r="F378" s="21">
        <v>2519</v>
      </c>
      <c r="G378" s="21">
        <v>202</v>
      </c>
      <c r="H378" s="21">
        <v>239</v>
      </c>
      <c r="I378" s="21">
        <v>36245</v>
      </c>
      <c r="J378" s="21">
        <v>48606</v>
      </c>
      <c r="K378" s="21">
        <v>145</v>
      </c>
      <c r="L378" s="21" t="s">
        <v>20</v>
      </c>
      <c r="M378" s="38" t="s">
        <v>21</v>
      </c>
      <c r="N378" s="48">
        <f t="shared" si="12"/>
        <v>8.1666436749896543E-2</v>
      </c>
      <c r="O378" s="21">
        <f t="shared" si="13"/>
        <v>2960</v>
      </c>
    </row>
    <row r="379" spans="1:15" ht="18" x14ac:dyDescent="0.35">
      <c r="A379" s="21" t="s">
        <v>268</v>
      </c>
      <c r="B379" s="21" t="s">
        <v>28</v>
      </c>
      <c r="C379" s="37">
        <v>45305</v>
      </c>
      <c r="D379" s="21" t="s">
        <v>15</v>
      </c>
      <c r="E379" s="21" t="s">
        <v>353</v>
      </c>
      <c r="F379" s="21">
        <v>4502</v>
      </c>
      <c r="G379" s="21">
        <v>238</v>
      </c>
      <c r="H379" s="21">
        <v>386</v>
      </c>
      <c r="I379" s="21">
        <v>39198</v>
      </c>
      <c r="J379" s="21">
        <v>25050</v>
      </c>
      <c r="K379" s="21">
        <v>297</v>
      </c>
      <c r="L379" s="21" t="s">
        <v>20</v>
      </c>
      <c r="M379" s="38" t="s">
        <v>21</v>
      </c>
      <c r="N379" s="48">
        <f t="shared" si="12"/>
        <v>0.13077197816215114</v>
      </c>
      <c r="O379" s="21">
        <f t="shared" si="13"/>
        <v>5126</v>
      </c>
    </row>
    <row r="380" spans="1:15" ht="18" x14ac:dyDescent="0.35">
      <c r="A380" s="21" t="s">
        <v>268</v>
      </c>
      <c r="B380" s="21" t="s">
        <v>28</v>
      </c>
      <c r="C380" s="37">
        <v>45305</v>
      </c>
      <c r="D380" s="21" t="s">
        <v>15</v>
      </c>
      <c r="E380" s="21" t="s">
        <v>353</v>
      </c>
      <c r="F380" s="21">
        <v>4502</v>
      </c>
      <c r="G380" s="21">
        <v>238</v>
      </c>
      <c r="H380" s="21">
        <v>386</v>
      </c>
      <c r="I380" s="21">
        <v>39198</v>
      </c>
      <c r="J380" s="21">
        <v>25050</v>
      </c>
      <c r="K380" s="21">
        <v>297</v>
      </c>
      <c r="L380" s="21" t="s">
        <v>362</v>
      </c>
      <c r="M380" s="38" t="s">
        <v>21</v>
      </c>
      <c r="N380" s="48">
        <f t="shared" si="12"/>
        <v>0.13077197816215114</v>
      </c>
      <c r="O380" s="21">
        <f t="shared" si="13"/>
        <v>5126</v>
      </c>
    </row>
    <row r="381" spans="1:15" ht="18" x14ac:dyDescent="0.35">
      <c r="A381" s="21" t="s">
        <v>269</v>
      </c>
      <c r="B381" s="21" t="s">
        <v>14</v>
      </c>
      <c r="C381" s="37">
        <v>45823</v>
      </c>
      <c r="D381" s="21" t="s">
        <v>15</v>
      </c>
      <c r="E381" s="21" t="s">
        <v>19</v>
      </c>
      <c r="F381" s="21">
        <v>2478</v>
      </c>
      <c r="G381" s="21">
        <v>427</v>
      </c>
      <c r="H381" s="21">
        <v>242</v>
      </c>
      <c r="I381" s="21">
        <v>59272</v>
      </c>
      <c r="J381" s="21">
        <v>37833</v>
      </c>
      <c r="K381" s="21">
        <v>214</v>
      </c>
      <c r="L381" s="21" t="s">
        <v>38</v>
      </c>
      <c r="M381" s="38" t="s">
        <v>17</v>
      </c>
      <c r="N381" s="48">
        <f t="shared" si="12"/>
        <v>5.3094209744904843E-2</v>
      </c>
      <c r="O381" s="21">
        <f t="shared" si="13"/>
        <v>3147</v>
      </c>
    </row>
    <row r="382" spans="1:15" ht="18" x14ac:dyDescent="0.35">
      <c r="A382" s="21" t="s">
        <v>269</v>
      </c>
      <c r="B382" s="21" t="s">
        <v>14</v>
      </c>
      <c r="C382" s="37">
        <v>45823</v>
      </c>
      <c r="D382" s="21" t="s">
        <v>15</v>
      </c>
      <c r="E382" s="21" t="s">
        <v>19</v>
      </c>
      <c r="F382" s="21">
        <v>2478</v>
      </c>
      <c r="G382" s="21">
        <v>427</v>
      </c>
      <c r="H382" s="21">
        <v>242</v>
      </c>
      <c r="I382" s="21">
        <v>59272</v>
      </c>
      <c r="J382" s="21">
        <v>37833</v>
      </c>
      <c r="K382" s="21">
        <v>214</v>
      </c>
      <c r="L382" s="21" t="s">
        <v>35</v>
      </c>
      <c r="M382" s="38" t="s">
        <v>17</v>
      </c>
      <c r="N382" s="48">
        <f t="shared" si="12"/>
        <v>5.3094209744904843E-2</v>
      </c>
      <c r="O382" s="21">
        <f t="shared" si="13"/>
        <v>3147</v>
      </c>
    </row>
    <row r="383" spans="1:15" ht="18" x14ac:dyDescent="0.35">
      <c r="A383" s="21" t="s">
        <v>270</v>
      </c>
      <c r="B383" s="21" t="s">
        <v>23</v>
      </c>
      <c r="C383" s="37">
        <v>45639</v>
      </c>
      <c r="D383" s="21" t="s">
        <v>24</v>
      </c>
      <c r="E383" s="21" t="s">
        <v>25</v>
      </c>
      <c r="F383" s="21">
        <v>4984</v>
      </c>
      <c r="G383" s="21">
        <v>300</v>
      </c>
      <c r="H383" s="21">
        <v>338</v>
      </c>
      <c r="I383" s="21">
        <v>32900</v>
      </c>
      <c r="J383" s="21">
        <v>31691</v>
      </c>
      <c r="K383" s="21">
        <v>160</v>
      </c>
      <c r="L383" s="21" t="s">
        <v>361</v>
      </c>
      <c r="M383" s="38" t="s">
        <v>17</v>
      </c>
      <c r="N383" s="48">
        <f t="shared" si="12"/>
        <v>0.17088145896656534</v>
      </c>
      <c r="O383" s="21">
        <f t="shared" si="13"/>
        <v>5622</v>
      </c>
    </row>
    <row r="384" spans="1:15" ht="18" x14ac:dyDescent="0.35">
      <c r="A384" s="21" t="s">
        <v>270</v>
      </c>
      <c r="B384" s="21" t="s">
        <v>23</v>
      </c>
      <c r="C384" s="37">
        <v>45639</v>
      </c>
      <c r="D384" s="21" t="s">
        <v>24</v>
      </c>
      <c r="E384" s="21" t="s">
        <v>25</v>
      </c>
      <c r="F384" s="21">
        <v>4984</v>
      </c>
      <c r="G384" s="21">
        <v>300</v>
      </c>
      <c r="H384" s="21">
        <v>338</v>
      </c>
      <c r="I384" s="21">
        <v>32900</v>
      </c>
      <c r="J384" s="21">
        <v>31691</v>
      </c>
      <c r="K384" s="21">
        <v>160</v>
      </c>
      <c r="L384" s="21" t="s">
        <v>35</v>
      </c>
      <c r="M384" s="38" t="s">
        <v>17</v>
      </c>
      <c r="N384" s="48">
        <f t="shared" si="12"/>
        <v>0.17088145896656534</v>
      </c>
      <c r="O384" s="21">
        <f t="shared" si="13"/>
        <v>5622</v>
      </c>
    </row>
    <row r="385" spans="1:15" ht="18" x14ac:dyDescent="0.35">
      <c r="A385" s="21" t="s">
        <v>271</v>
      </c>
      <c r="B385" s="21" t="s">
        <v>28</v>
      </c>
      <c r="C385" s="37">
        <v>45533</v>
      </c>
      <c r="D385" s="21" t="s">
        <v>15</v>
      </c>
      <c r="E385" s="21" t="s">
        <v>352</v>
      </c>
      <c r="F385" s="21">
        <v>4774</v>
      </c>
      <c r="G385" s="21">
        <v>389</v>
      </c>
      <c r="H385" s="21">
        <v>358</v>
      </c>
      <c r="I385" s="21">
        <v>52346</v>
      </c>
      <c r="J385" s="21">
        <v>30518</v>
      </c>
      <c r="K385" s="21">
        <v>277</v>
      </c>
      <c r="L385" s="21" t="s">
        <v>20</v>
      </c>
      <c r="M385" s="38" t="s">
        <v>21</v>
      </c>
      <c r="N385" s="48">
        <f t="shared" si="12"/>
        <v>0.10547128720437092</v>
      </c>
      <c r="O385" s="21">
        <f t="shared" si="13"/>
        <v>5521</v>
      </c>
    </row>
    <row r="386" spans="1:15" ht="18" x14ac:dyDescent="0.35">
      <c r="A386" s="21" t="s">
        <v>271</v>
      </c>
      <c r="B386" s="21" t="s">
        <v>28</v>
      </c>
      <c r="C386" s="37">
        <v>45533</v>
      </c>
      <c r="D386" s="21" t="s">
        <v>15</v>
      </c>
      <c r="E386" s="21" t="s">
        <v>352</v>
      </c>
      <c r="F386" s="21">
        <v>4774</v>
      </c>
      <c r="G386" s="21">
        <v>389</v>
      </c>
      <c r="H386" s="21">
        <v>358</v>
      </c>
      <c r="I386" s="21">
        <v>52346</v>
      </c>
      <c r="J386" s="21">
        <v>30518</v>
      </c>
      <c r="K386" s="21">
        <v>277</v>
      </c>
      <c r="L386" s="21" t="s">
        <v>362</v>
      </c>
      <c r="M386" s="38" t="s">
        <v>21</v>
      </c>
      <c r="N386" s="48">
        <f t="shared" ref="N386:N449" si="14">(F386+G386+H386)/I386</f>
        <v>0.10547128720437092</v>
      </c>
      <c r="O386" s="21">
        <f t="shared" si="13"/>
        <v>5521</v>
      </c>
    </row>
    <row r="387" spans="1:15" ht="18" x14ac:dyDescent="0.35">
      <c r="A387" s="21" t="s">
        <v>272</v>
      </c>
      <c r="B387" s="21" t="s">
        <v>23</v>
      </c>
      <c r="C387" s="37">
        <v>45550</v>
      </c>
      <c r="D387" s="21" t="s">
        <v>15</v>
      </c>
      <c r="E387" s="21" t="s">
        <v>31</v>
      </c>
      <c r="F387" s="21">
        <v>2145</v>
      </c>
      <c r="G387" s="21">
        <v>340</v>
      </c>
      <c r="H387" s="21">
        <v>85</v>
      </c>
      <c r="I387" s="21">
        <v>53323</v>
      </c>
      <c r="J387" s="21">
        <v>49938</v>
      </c>
      <c r="K387" s="21">
        <v>104</v>
      </c>
      <c r="L387" s="21" t="s">
        <v>35</v>
      </c>
      <c r="M387" s="38" t="s">
        <v>17</v>
      </c>
      <c r="N387" s="48">
        <f t="shared" si="14"/>
        <v>4.819683813738912E-2</v>
      </c>
      <c r="O387" s="21">
        <f t="shared" ref="O387:O450" si="15">F387+G387+H387</f>
        <v>2570</v>
      </c>
    </row>
    <row r="388" spans="1:15" ht="18" x14ac:dyDescent="0.35">
      <c r="A388" s="21" t="s">
        <v>273</v>
      </c>
      <c r="B388" s="21" t="s">
        <v>23</v>
      </c>
      <c r="C388" s="37">
        <v>45759</v>
      </c>
      <c r="D388" s="21" t="s">
        <v>24</v>
      </c>
      <c r="E388" s="21" t="s">
        <v>354</v>
      </c>
      <c r="F388" s="21">
        <v>4315</v>
      </c>
      <c r="G388" s="21">
        <v>208</v>
      </c>
      <c r="H388" s="21">
        <v>273</v>
      </c>
      <c r="I388" s="21">
        <v>35780</v>
      </c>
      <c r="J388" s="21">
        <v>44349</v>
      </c>
      <c r="K388" s="21">
        <v>133</v>
      </c>
      <c r="L388" s="21" t="s">
        <v>20</v>
      </c>
      <c r="M388" s="38" t="s">
        <v>17</v>
      </c>
      <c r="N388" s="48">
        <f t="shared" si="14"/>
        <v>0.13404136389044158</v>
      </c>
      <c r="O388" s="21">
        <f t="shared" si="15"/>
        <v>4796</v>
      </c>
    </row>
    <row r="389" spans="1:15" ht="18" x14ac:dyDescent="0.35">
      <c r="A389" s="21" t="s">
        <v>273</v>
      </c>
      <c r="B389" s="21" t="s">
        <v>23</v>
      </c>
      <c r="C389" s="37">
        <v>45759</v>
      </c>
      <c r="D389" s="21" t="s">
        <v>24</v>
      </c>
      <c r="E389" s="21" t="s">
        <v>354</v>
      </c>
      <c r="F389" s="21">
        <v>4315</v>
      </c>
      <c r="G389" s="21">
        <v>208</v>
      </c>
      <c r="H389" s="21">
        <v>273</v>
      </c>
      <c r="I389" s="21">
        <v>35780</v>
      </c>
      <c r="J389" s="21">
        <v>44349</v>
      </c>
      <c r="K389" s="21">
        <v>133</v>
      </c>
      <c r="L389" s="21" t="s">
        <v>361</v>
      </c>
      <c r="M389" s="38" t="s">
        <v>17</v>
      </c>
      <c r="N389" s="48">
        <f t="shared" si="14"/>
        <v>0.13404136389044158</v>
      </c>
      <c r="O389" s="21">
        <f t="shared" si="15"/>
        <v>4796</v>
      </c>
    </row>
    <row r="390" spans="1:15" ht="18" x14ac:dyDescent="0.35">
      <c r="A390" s="21" t="s">
        <v>274</v>
      </c>
      <c r="B390" s="21" t="s">
        <v>23</v>
      </c>
      <c r="C390" s="37">
        <v>45636</v>
      </c>
      <c r="D390" s="21" t="s">
        <v>24</v>
      </c>
      <c r="E390" s="21" t="s">
        <v>352</v>
      </c>
      <c r="F390" s="21">
        <v>2267</v>
      </c>
      <c r="G390" s="21">
        <v>230</v>
      </c>
      <c r="H390" s="21">
        <v>243</v>
      </c>
      <c r="I390" s="21">
        <v>27904</v>
      </c>
      <c r="J390" s="21">
        <v>69771</v>
      </c>
      <c r="K390" s="21">
        <v>255</v>
      </c>
      <c r="L390" s="21" t="s">
        <v>20</v>
      </c>
      <c r="M390" s="38" t="s">
        <v>17</v>
      </c>
      <c r="N390" s="48">
        <f t="shared" si="14"/>
        <v>9.8193807339449546E-2</v>
      </c>
      <c r="O390" s="21">
        <f t="shared" si="15"/>
        <v>2740</v>
      </c>
    </row>
    <row r="391" spans="1:15" ht="18" x14ac:dyDescent="0.35">
      <c r="A391" s="21" t="s">
        <v>274</v>
      </c>
      <c r="B391" s="21" t="s">
        <v>23</v>
      </c>
      <c r="C391" s="37">
        <v>45636</v>
      </c>
      <c r="D391" s="21" t="s">
        <v>24</v>
      </c>
      <c r="E391" s="21" t="s">
        <v>352</v>
      </c>
      <c r="F391" s="21">
        <v>2267</v>
      </c>
      <c r="G391" s="21">
        <v>230</v>
      </c>
      <c r="H391" s="21">
        <v>243</v>
      </c>
      <c r="I391" s="21">
        <v>27904</v>
      </c>
      <c r="J391" s="21">
        <v>69771</v>
      </c>
      <c r="K391" s="21">
        <v>255</v>
      </c>
      <c r="L391" s="21" t="s">
        <v>361</v>
      </c>
      <c r="M391" s="38" t="s">
        <v>17</v>
      </c>
      <c r="N391" s="48">
        <f t="shared" si="14"/>
        <v>9.8193807339449546E-2</v>
      </c>
      <c r="O391" s="21">
        <f t="shared" si="15"/>
        <v>2740</v>
      </c>
    </row>
    <row r="392" spans="1:15" ht="18" x14ac:dyDescent="0.35">
      <c r="A392" s="21" t="s">
        <v>275</v>
      </c>
      <c r="B392" s="21" t="s">
        <v>28</v>
      </c>
      <c r="C392" s="37">
        <v>45816</v>
      </c>
      <c r="D392" s="21" t="s">
        <v>15</v>
      </c>
      <c r="E392" s="21" t="s">
        <v>357</v>
      </c>
      <c r="F392" s="21">
        <v>4375</v>
      </c>
      <c r="G392" s="21">
        <v>303</v>
      </c>
      <c r="H392" s="21">
        <v>294</v>
      </c>
      <c r="I392" s="21">
        <v>57468</v>
      </c>
      <c r="J392" s="21">
        <v>53397</v>
      </c>
      <c r="K392" s="21">
        <v>159</v>
      </c>
      <c r="L392" s="21" t="s">
        <v>20</v>
      </c>
      <c r="M392" s="38" t="s">
        <v>21</v>
      </c>
      <c r="N392" s="48">
        <f t="shared" si="14"/>
        <v>8.6517714206166912E-2</v>
      </c>
      <c r="O392" s="21">
        <f t="shared" si="15"/>
        <v>4972</v>
      </c>
    </row>
    <row r="393" spans="1:15" ht="18" x14ac:dyDescent="0.35">
      <c r="A393" s="21" t="s">
        <v>275</v>
      </c>
      <c r="B393" s="21" t="s">
        <v>28</v>
      </c>
      <c r="C393" s="37">
        <v>45816</v>
      </c>
      <c r="D393" s="21" t="s">
        <v>15</v>
      </c>
      <c r="E393" s="21" t="s">
        <v>357</v>
      </c>
      <c r="F393" s="21">
        <v>4375</v>
      </c>
      <c r="G393" s="21">
        <v>303</v>
      </c>
      <c r="H393" s="21">
        <v>294</v>
      </c>
      <c r="I393" s="21">
        <v>57468</v>
      </c>
      <c r="J393" s="21">
        <v>53397</v>
      </c>
      <c r="K393" s="21">
        <v>159</v>
      </c>
      <c r="L393" s="21" t="s">
        <v>362</v>
      </c>
      <c r="M393" s="38" t="s">
        <v>21</v>
      </c>
      <c r="N393" s="48">
        <f t="shared" si="14"/>
        <v>8.6517714206166912E-2</v>
      </c>
      <c r="O393" s="21">
        <f t="shared" si="15"/>
        <v>4972</v>
      </c>
    </row>
    <row r="394" spans="1:15" ht="18" x14ac:dyDescent="0.35">
      <c r="A394" s="21" t="s">
        <v>276</v>
      </c>
      <c r="B394" s="21" t="s">
        <v>23</v>
      </c>
      <c r="C394" s="37">
        <v>45666</v>
      </c>
      <c r="D394" s="21" t="s">
        <v>24</v>
      </c>
      <c r="E394" s="21" t="s">
        <v>43</v>
      </c>
      <c r="F394" s="21">
        <v>3817</v>
      </c>
      <c r="G394" s="21">
        <v>284</v>
      </c>
      <c r="H394" s="21">
        <v>204</v>
      </c>
      <c r="I394" s="21">
        <v>46434</v>
      </c>
      <c r="J394" s="21">
        <v>53396</v>
      </c>
      <c r="K394" s="21">
        <v>104</v>
      </c>
      <c r="L394" s="21" t="s">
        <v>361</v>
      </c>
      <c r="M394" s="38" t="s">
        <v>17</v>
      </c>
      <c r="N394" s="48">
        <f t="shared" si="14"/>
        <v>9.2712236723090841E-2</v>
      </c>
      <c r="O394" s="21">
        <f t="shared" si="15"/>
        <v>4305</v>
      </c>
    </row>
    <row r="395" spans="1:15" ht="18" x14ac:dyDescent="0.35">
      <c r="A395" s="21" t="s">
        <v>276</v>
      </c>
      <c r="B395" s="21" t="s">
        <v>23</v>
      </c>
      <c r="C395" s="37">
        <v>45666</v>
      </c>
      <c r="D395" s="21" t="s">
        <v>24</v>
      </c>
      <c r="E395" s="21" t="s">
        <v>43</v>
      </c>
      <c r="F395" s="21">
        <v>3817</v>
      </c>
      <c r="G395" s="21">
        <v>284</v>
      </c>
      <c r="H395" s="21">
        <v>204</v>
      </c>
      <c r="I395" s="21">
        <v>46434</v>
      </c>
      <c r="J395" s="21">
        <v>53396</v>
      </c>
      <c r="K395" s="21">
        <v>104</v>
      </c>
      <c r="L395" s="21" t="s">
        <v>35</v>
      </c>
      <c r="M395" s="38" t="s">
        <v>17</v>
      </c>
      <c r="N395" s="48">
        <f t="shared" si="14"/>
        <v>9.2712236723090841E-2</v>
      </c>
      <c r="O395" s="21">
        <f t="shared" si="15"/>
        <v>4305</v>
      </c>
    </row>
    <row r="396" spans="1:15" ht="18" x14ac:dyDescent="0.35">
      <c r="A396" s="21" t="s">
        <v>277</v>
      </c>
      <c r="B396" s="21" t="s">
        <v>23</v>
      </c>
      <c r="C396" s="37">
        <v>45481</v>
      </c>
      <c r="D396" s="21" t="s">
        <v>24</v>
      </c>
      <c r="E396" s="21" t="s">
        <v>34</v>
      </c>
      <c r="F396" s="21">
        <v>2981</v>
      </c>
      <c r="G396" s="21">
        <v>258</v>
      </c>
      <c r="H396" s="21">
        <v>168</v>
      </c>
      <c r="I396" s="21">
        <v>20677</v>
      </c>
      <c r="J396" s="21">
        <v>68290</v>
      </c>
      <c r="K396" s="21">
        <v>130</v>
      </c>
      <c r="L396" s="21" t="s">
        <v>38</v>
      </c>
      <c r="M396" s="38" t="s">
        <v>17</v>
      </c>
      <c r="N396" s="48">
        <f t="shared" si="14"/>
        <v>0.16477245248343569</v>
      </c>
      <c r="O396" s="21">
        <f t="shared" si="15"/>
        <v>3407</v>
      </c>
    </row>
    <row r="397" spans="1:15" ht="18" x14ac:dyDescent="0.35">
      <c r="A397" s="21" t="s">
        <v>277</v>
      </c>
      <c r="B397" s="21" t="s">
        <v>23</v>
      </c>
      <c r="C397" s="37">
        <v>45481</v>
      </c>
      <c r="D397" s="21" t="s">
        <v>24</v>
      </c>
      <c r="E397" s="21" t="s">
        <v>34</v>
      </c>
      <c r="F397" s="21">
        <v>2981</v>
      </c>
      <c r="G397" s="21">
        <v>258</v>
      </c>
      <c r="H397" s="21">
        <v>168</v>
      </c>
      <c r="I397" s="21">
        <v>20677</v>
      </c>
      <c r="J397" s="21">
        <v>68290</v>
      </c>
      <c r="K397" s="21">
        <v>130</v>
      </c>
      <c r="L397" s="21" t="s">
        <v>35</v>
      </c>
      <c r="M397" s="38" t="s">
        <v>17</v>
      </c>
      <c r="N397" s="48">
        <f t="shared" si="14"/>
        <v>0.16477245248343569</v>
      </c>
      <c r="O397" s="21">
        <f t="shared" si="15"/>
        <v>3407</v>
      </c>
    </row>
    <row r="398" spans="1:15" ht="18" x14ac:dyDescent="0.35">
      <c r="A398" s="21" t="s">
        <v>278</v>
      </c>
      <c r="B398" s="21" t="s">
        <v>23</v>
      </c>
      <c r="C398" s="37">
        <v>45551</v>
      </c>
      <c r="D398" s="21" t="s">
        <v>24</v>
      </c>
      <c r="E398" s="21" t="s">
        <v>43</v>
      </c>
      <c r="F398" s="21">
        <v>3300</v>
      </c>
      <c r="G398" s="21">
        <v>354</v>
      </c>
      <c r="H398" s="21">
        <v>397</v>
      </c>
      <c r="I398" s="21">
        <v>56773</v>
      </c>
      <c r="J398" s="21">
        <v>72110</v>
      </c>
      <c r="K398" s="21">
        <v>163</v>
      </c>
      <c r="L398" s="21" t="s">
        <v>20</v>
      </c>
      <c r="M398" s="38" t="s">
        <v>17</v>
      </c>
      <c r="N398" s="48">
        <f t="shared" si="14"/>
        <v>7.1354340971940891E-2</v>
      </c>
      <c r="O398" s="21">
        <f t="shared" si="15"/>
        <v>4051</v>
      </c>
    </row>
    <row r="399" spans="1:15" ht="18" x14ac:dyDescent="0.35">
      <c r="A399" s="21" t="s">
        <v>278</v>
      </c>
      <c r="B399" s="21" t="s">
        <v>23</v>
      </c>
      <c r="C399" s="37">
        <v>45551</v>
      </c>
      <c r="D399" s="21" t="s">
        <v>24</v>
      </c>
      <c r="E399" s="21" t="s">
        <v>43</v>
      </c>
      <c r="F399" s="21">
        <v>3300</v>
      </c>
      <c r="G399" s="21">
        <v>354</v>
      </c>
      <c r="H399" s="21">
        <v>397</v>
      </c>
      <c r="I399" s="21">
        <v>56773</v>
      </c>
      <c r="J399" s="21">
        <v>72110</v>
      </c>
      <c r="K399" s="21">
        <v>163</v>
      </c>
      <c r="L399" s="21" t="s">
        <v>361</v>
      </c>
      <c r="M399" s="38" t="s">
        <v>17</v>
      </c>
      <c r="N399" s="48">
        <f t="shared" si="14"/>
        <v>7.1354340971940891E-2</v>
      </c>
      <c r="O399" s="21">
        <f t="shared" si="15"/>
        <v>4051</v>
      </c>
    </row>
    <row r="400" spans="1:15" ht="18" x14ac:dyDescent="0.35">
      <c r="A400" s="21" t="s">
        <v>279</v>
      </c>
      <c r="B400" s="21" t="s">
        <v>28</v>
      </c>
      <c r="C400" s="37">
        <v>45457</v>
      </c>
      <c r="D400" s="21" t="s">
        <v>49</v>
      </c>
      <c r="E400" s="21" t="s">
        <v>352</v>
      </c>
      <c r="F400" s="21">
        <v>4722</v>
      </c>
      <c r="G400" s="21">
        <v>310</v>
      </c>
      <c r="H400" s="21">
        <v>344</v>
      </c>
      <c r="I400" s="21">
        <v>27911</v>
      </c>
      <c r="J400" s="21">
        <v>19000</v>
      </c>
      <c r="K400" s="21">
        <v>225</v>
      </c>
      <c r="L400" s="21" t="s">
        <v>20</v>
      </c>
      <c r="M400" s="38" t="s">
        <v>50</v>
      </c>
      <c r="N400" s="48">
        <f t="shared" si="14"/>
        <v>0.19261223173659131</v>
      </c>
      <c r="O400" s="21">
        <f t="shared" si="15"/>
        <v>5376</v>
      </c>
    </row>
    <row r="401" spans="1:15" ht="18" x14ac:dyDescent="0.35">
      <c r="A401" s="21" t="s">
        <v>279</v>
      </c>
      <c r="B401" s="21" t="s">
        <v>28</v>
      </c>
      <c r="C401" s="37">
        <v>45457</v>
      </c>
      <c r="D401" s="21" t="s">
        <v>49</v>
      </c>
      <c r="E401" s="21" t="s">
        <v>352</v>
      </c>
      <c r="F401" s="21">
        <v>4722</v>
      </c>
      <c r="G401" s="21">
        <v>310</v>
      </c>
      <c r="H401" s="21">
        <v>344</v>
      </c>
      <c r="I401" s="21">
        <v>27911</v>
      </c>
      <c r="J401" s="21">
        <v>19000</v>
      </c>
      <c r="K401" s="21">
        <v>225</v>
      </c>
      <c r="L401" s="21" t="s">
        <v>38</v>
      </c>
      <c r="M401" s="38" t="s">
        <v>50</v>
      </c>
      <c r="N401" s="48">
        <f t="shared" si="14"/>
        <v>0.19261223173659131</v>
      </c>
      <c r="O401" s="21">
        <f t="shared" si="15"/>
        <v>5376</v>
      </c>
    </row>
    <row r="402" spans="1:15" ht="18" x14ac:dyDescent="0.35">
      <c r="A402" s="21" t="s">
        <v>280</v>
      </c>
      <c r="B402" s="21" t="s">
        <v>14</v>
      </c>
      <c r="C402" s="37">
        <v>45357</v>
      </c>
      <c r="D402" s="21" t="s">
        <v>15</v>
      </c>
      <c r="E402" s="21" t="s">
        <v>353</v>
      </c>
      <c r="F402" s="21">
        <v>3529</v>
      </c>
      <c r="G402" s="21">
        <v>263</v>
      </c>
      <c r="H402" s="21">
        <v>107</v>
      </c>
      <c r="I402" s="21">
        <v>26570</v>
      </c>
      <c r="J402" s="21">
        <v>19367</v>
      </c>
      <c r="K402" s="21">
        <v>96</v>
      </c>
      <c r="L402" s="21" t="s">
        <v>20</v>
      </c>
      <c r="M402" s="38" t="s">
        <v>21</v>
      </c>
      <c r="N402" s="48">
        <f t="shared" si="14"/>
        <v>0.14674444862627023</v>
      </c>
      <c r="O402" s="21">
        <f t="shared" si="15"/>
        <v>3899</v>
      </c>
    </row>
    <row r="403" spans="1:15" ht="18" x14ac:dyDescent="0.35">
      <c r="A403" s="21" t="s">
        <v>281</v>
      </c>
      <c r="B403" s="21" t="s">
        <v>23</v>
      </c>
      <c r="C403" s="37">
        <v>45792</v>
      </c>
      <c r="D403" s="21" t="s">
        <v>15</v>
      </c>
      <c r="E403" s="21" t="s">
        <v>43</v>
      </c>
      <c r="F403" s="21">
        <v>4782</v>
      </c>
      <c r="G403" s="21">
        <v>210</v>
      </c>
      <c r="H403" s="21">
        <v>311</v>
      </c>
      <c r="I403" s="21">
        <v>29793</v>
      </c>
      <c r="J403" s="21">
        <v>37543</v>
      </c>
      <c r="K403" s="21">
        <v>145</v>
      </c>
      <c r="L403" s="21" t="s">
        <v>35</v>
      </c>
      <c r="M403" s="38" t="s">
        <v>17</v>
      </c>
      <c r="N403" s="48">
        <f t="shared" si="14"/>
        <v>0.17799483100057059</v>
      </c>
      <c r="O403" s="21">
        <f t="shared" si="15"/>
        <v>5303</v>
      </c>
    </row>
    <row r="404" spans="1:15" ht="18" x14ac:dyDescent="0.35">
      <c r="A404" s="21" t="s">
        <v>282</v>
      </c>
      <c r="B404" s="21" t="s">
        <v>23</v>
      </c>
      <c r="C404" s="37">
        <v>45480</v>
      </c>
      <c r="D404" s="21" t="s">
        <v>15</v>
      </c>
      <c r="E404" s="21" t="s">
        <v>353</v>
      </c>
      <c r="F404" s="21">
        <v>1848</v>
      </c>
      <c r="G404" s="21">
        <v>417</v>
      </c>
      <c r="H404" s="21">
        <v>294</v>
      </c>
      <c r="I404" s="21">
        <v>57819</v>
      </c>
      <c r="J404" s="21">
        <v>19798</v>
      </c>
      <c r="K404" s="21">
        <v>262</v>
      </c>
      <c r="L404" s="21" t="s">
        <v>38</v>
      </c>
      <c r="M404" s="38" t="s">
        <v>21</v>
      </c>
      <c r="N404" s="48">
        <f t="shared" si="14"/>
        <v>4.4258807658382193E-2</v>
      </c>
      <c r="O404" s="21">
        <f t="shared" si="15"/>
        <v>2559</v>
      </c>
    </row>
    <row r="405" spans="1:15" ht="18" x14ac:dyDescent="0.35">
      <c r="A405" s="21" t="s">
        <v>283</v>
      </c>
      <c r="B405" s="21" t="s">
        <v>28</v>
      </c>
      <c r="C405" s="37">
        <v>45591</v>
      </c>
      <c r="D405" s="21" t="s">
        <v>15</v>
      </c>
      <c r="E405" s="21" t="s">
        <v>25</v>
      </c>
      <c r="F405" s="21">
        <v>4676</v>
      </c>
      <c r="G405" s="21">
        <v>211</v>
      </c>
      <c r="H405" s="21">
        <v>55</v>
      </c>
      <c r="I405" s="21">
        <v>45917</v>
      </c>
      <c r="J405" s="21">
        <v>73503</v>
      </c>
      <c r="K405" s="21">
        <v>248</v>
      </c>
      <c r="L405" s="21" t="s">
        <v>20</v>
      </c>
      <c r="M405" s="38" t="s">
        <v>21</v>
      </c>
      <c r="N405" s="48">
        <f t="shared" si="14"/>
        <v>0.10762898272970794</v>
      </c>
      <c r="O405" s="21">
        <f t="shared" si="15"/>
        <v>4942</v>
      </c>
    </row>
    <row r="406" spans="1:15" ht="18" x14ac:dyDescent="0.35">
      <c r="A406" s="21" t="s">
        <v>283</v>
      </c>
      <c r="B406" s="21" t="s">
        <v>28</v>
      </c>
      <c r="C406" s="37">
        <v>45591</v>
      </c>
      <c r="D406" s="21" t="s">
        <v>15</v>
      </c>
      <c r="E406" s="21" t="s">
        <v>25</v>
      </c>
      <c r="F406" s="21">
        <v>4676</v>
      </c>
      <c r="G406" s="21">
        <v>211</v>
      </c>
      <c r="H406" s="21">
        <v>55</v>
      </c>
      <c r="I406" s="21">
        <v>45917</v>
      </c>
      <c r="J406" s="21">
        <v>73503</v>
      </c>
      <c r="K406" s="21">
        <v>248</v>
      </c>
      <c r="L406" s="21" t="s">
        <v>362</v>
      </c>
      <c r="M406" s="38" t="s">
        <v>21</v>
      </c>
      <c r="N406" s="48">
        <f t="shared" si="14"/>
        <v>0.10762898272970794</v>
      </c>
      <c r="O406" s="21">
        <f t="shared" si="15"/>
        <v>4942</v>
      </c>
    </row>
    <row r="407" spans="1:15" ht="18" x14ac:dyDescent="0.35">
      <c r="A407" s="21" t="s">
        <v>284</v>
      </c>
      <c r="B407" s="21" t="s">
        <v>28</v>
      </c>
      <c r="C407" s="37">
        <v>45512</v>
      </c>
      <c r="D407" s="21" t="s">
        <v>15</v>
      </c>
      <c r="E407" s="21" t="s">
        <v>354</v>
      </c>
      <c r="F407" s="21">
        <v>1994</v>
      </c>
      <c r="G407" s="21">
        <v>197</v>
      </c>
      <c r="H407" s="21">
        <v>290</v>
      </c>
      <c r="I407" s="21">
        <v>49500</v>
      </c>
      <c r="J407" s="21">
        <v>23343</v>
      </c>
      <c r="K407" s="21">
        <v>160</v>
      </c>
      <c r="L407" s="21" t="s">
        <v>20</v>
      </c>
      <c r="M407" s="38" t="s">
        <v>21</v>
      </c>
      <c r="N407" s="48">
        <f t="shared" si="14"/>
        <v>5.0121212121212122E-2</v>
      </c>
      <c r="O407" s="21">
        <f t="shared" si="15"/>
        <v>2481</v>
      </c>
    </row>
    <row r="408" spans="1:15" ht="18" x14ac:dyDescent="0.35">
      <c r="A408" s="21" t="s">
        <v>284</v>
      </c>
      <c r="B408" s="21" t="s">
        <v>28</v>
      </c>
      <c r="C408" s="37">
        <v>45512</v>
      </c>
      <c r="D408" s="21" t="s">
        <v>15</v>
      </c>
      <c r="E408" s="21" t="s">
        <v>354</v>
      </c>
      <c r="F408" s="21">
        <v>1994</v>
      </c>
      <c r="G408" s="21">
        <v>197</v>
      </c>
      <c r="H408" s="21">
        <v>290</v>
      </c>
      <c r="I408" s="21">
        <v>49500</v>
      </c>
      <c r="J408" s="21">
        <v>23343</v>
      </c>
      <c r="K408" s="21">
        <v>160</v>
      </c>
      <c r="L408" s="21" t="s">
        <v>362</v>
      </c>
      <c r="M408" s="38" t="s">
        <v>21</v>
      </c>
      <c r="N408" s="48">
        <f t="shared" si="14"/>
        <v>5.0121212121212122E-2</v>
      </c>
      <c r="O408" s="21">
        <f t="shared" si="15"/>
        <v>2481</v>
      </c>
    </row>
    <row r="409" spans="1:15" ht="18" x14ac:dyDescent="0.35">
      <c r="A409" s="21" t="s">
        <v>285</v>
      </c>
      <c r="B409" s="21" t="s">
        <v>23</v>
      </c>
      <c r="C409" s="37">
        <v>45691</v>
      </c>
      <c r="D409" s="21" t="s">
        <v>15</v>
      </c>
      <c r="E409" s="21" t="s">
        <v>353</v>
      </c>
      <c r="F409" s="21">
        <v>4995</v>
      </c>
      <c r="G409" s="21">
        <v>231</v>
      </c>
      <c r="H409" s="21">
        <v>94</v>
      </c>
      <c r="I409" s="21">
        <v>34431</v>
      </c>
      <c r="J409" s="21">
        <v>32560</v>
      </c>
      <c r="K409" s="21">
        <v>262</v>
      </c>
      <c r="L409" s="21" t="s">
        <v>35</v>
      </c>
      <c r="M409" s="38" t="s">
        <v>17</v>
      </c>
      <c r="N409" s="48">
        <f t="shared" si="14"/>
        <v>0.15451192239551567</v>
      </c>
      <c r="O409" s="21">
        <f t="shared" si="15"/>
        <v>5320</v>
      </c>
    </row>
    <row r="410" spans="1:15" ht="18" x14ac:dyDescent="0.35">
      <c r="A410" s="21" t="s">
        <v>286</v>
      </c>
      <c r="B410" s="21" t="s">
        <v>23</v>
      </c>
      <c r="C410" s="37">
        <v>45385</v>
      </c>
      <c r="D410" s="21" t="s">
        <v>24</v>
      </c>
      <c r="E410" s="21" t="s">
        <v>34</v>
      </c>
      <c r="F410" s="21">
        <v>2291</v>
      </c>
      <c r="G410" s="21">
        <v>146</v>
      </c>
      <c r="H410" s="21">
        <v>399</v>
      </c>
      <c r="I410" s="21">
        <v>49319</v>
      </c>
      <c r="J410" s="21">
        <v>28056</v>
      </c>
      <c r="K410" s="21">
        <v>90</v>
      </c>
      <c r="L410" s="21" t="s">
        <v>20</v>
      </c>
      <c r="M410" s="38" t="s">
        <v>17</v>
      </c>
      <c r="N410" s="48">
        <f t="shared" si="14"/>
        <v>5.7503193495407452E-2</v>
      </c>
      <c r="O410" s="21">
        <f t="shared" si="15"/>
        <v>2836</v>
      </c>
    </row>
    <row r="411" spans="1:15" ht="18" x14ac:dyDescent="0.35">
      <c r="A411" s="21" t="s">
        <v>286</v>
      </c>
      <c r="B411" s="21" t="s">
        <v>23</v>
      </c>
      <c r="C411" s="37">
        <v>45385</v>
      </c>
      <c r="D411" s="21" t="s">
        <v>24</v>
      </c>
      <c r="E411" s="21" t="s">
        <v>34</v>
      </c>
      <c r="F411" s="21">
        <v>2291</v>
      </c>
      <c r="G411" s="21">
        <v>146</v>
      </c>
      <c r="H411" s="21">
        <v>399</v>
      </c>
      <c r="I411" s="21">
        <v>49319</v>
      </c>
      <c r="J411" s="21">
        <v>28056</v>
      </c>
      <c r="K411" s="21">
        <v>90</v>
      </c>
      <c r="L411" s="21" t="s">
        <v>361</v>
      </c>
      <c r="M411" s="38" t="s">
        <v>17</v>
      </c>
      <c r="N411" s="48">
        <f t="shared" si="14"/>
        <v>5.7503193495407452E-2</v>
      </c>
      <c r="O411" s="21">
        <f t="shared" si="15"/>
        <v>2836</v>
      </c>
    </row>
    <row r="412" spans="1:15" ht="18" x14ac:dyDescent="0.35">
      <c r="A412" s="21" t="s">
        <v>287</v>
      </c>
      <c r="B412" s="21" t="s">
        <v>23</v>
      </c>
      <c r="C412" s="37">
        <v>45481</v>
      </c>
      <c r="D412" s="21" t="s">
        <v>24</v>
      </c>
      <c r="E412" s="21" t="s">
        <v>352</v>
      </c>
      <c r="F412" s="21">
        <v>2304</v>
      </c>
      <c r="G412" s="21">
        <v>289</v>
      </c>
      <c r="H412" s="21">
        <v>161</v>
      </c>
      <c r="I412" s="21">
        <v>52645</v>
      </c>
      <c r="J412" s="21">
        <v>66262</v>
      </c>
      <c r="K412" s="21">
        <v>146</v>
      </c>
      <c r="L412" s="21" t="s">
        <v>361</v>
      </c>
      <c r="M412" s="38" t="s">
        <v>17</v>
      </c>
      <c r="N412" s="48">
        <f t="shared" si="14"/>
        <v>5.2312660271630736E-2</v>
      </c>
      <c r="O412" s="21">
        <f t="shared" si="15"/>
        <v>2754</v>
      </c>
    </row>
    <row r="413" spans="1:15" ht="18" x14ac:dyDescent="0.35">
      <c r="A413" s="21" t="s">
        <v>287</v>
      </c>
      <c r="B413" s="21" t="s">
        <v>23</v>
      </c>
      <c r="C413" s="37">
        <v>45481</v>
      </c>
      <c r="D413" s="21" t="s">
        <v>24</v>
      </c>
      <c r="E413" s="21" t="s">
        <v>352</v>
      </c>
      <c r="F413" s="21">
        <v>2304</v>
      </c>
      <c r="G413" s="21">
        <v>289</v>
      </c>
      <c r="H413" s="21">
        <v>161</v>
      </c>
      <c r="I413" s="21">
        <v>52645</v>
      </c>
      <c r="J413" s="21">
        <v>66262</v>
      </c>
      <c r="K413" s="21">
        <v>146</v>
      </c>
      <c r="L413" s="21" t="s">
        <v>35</v>
      </c>
      <c r="M413" s="38" t="s">
        <v>17</v>
      </c>
      <c r="N413" s="48">
        <f t="shared" si="14"/>
        <v>5.2312660271630736E-2</v>
      </c>
      <c r="O413" s="21">
        <f t="shared" si="15"/>
        <v>2754</v>
      </c>
    </row>
    <row r="414" spans="1:15" ht="18" x14ac:dyDescent="0.35">
      <c r="A414" s="21" t="s">
        <v>288</v>
      </c>
      <c r="B414" s="21" t="s">
        <v>23</v>
      </c>
      <c r="C414" s="37">
        <v>45451</v>
      </c>
      <c r="D414" s="21" t="s">
        <v>24</v>
      </c>
      <c r="E414" s="21" t="s">
        <v>34</v>
      </c>
      <c r="F414" s="21">
        <v>3413</v>
      </c>
      <c r="G414" s="21">
        <v>326</v>
      </c>
      <c r="H414" s="21">
        <v>86</v>
      </c>
      <c r="I414" s="21">
        <v>44680</v>
      </c>
      <c r="J414" s="21">
        <v>52719</v>
      </c>
      <c r="K414" s="21">
        <v>272</v>
      </c>
      <c r="L414" s="21" t="s">
        <v>20</v>
      </c>
      <c r="M414" s="38" t="s">
        <v>17</v>
      </c>
      <c r="N414" s="48">
        <f t="shared" si="14"/>
        <v>8.5608773500447627E-2</v>
      </c>
      <c r="O414" s="21">
        <f t="shared" si="15"/>
        <v>3825</v>
      </c>
    </row>
    <row r="415" spans="1:15" ht="18" x14ac:dyDescent="0.35">
      <c r="A415" s="21" t="s">
        <v>288</v>
      </c>
      <c r="B415" s="21" t="s">
        <v>23</v>
      </c>
      <c r="C415" s="37">
        <v>45451</v>
      </c>
      <c r="D415" s="21" t="s">
        <v>24</v>
      </c>
      <c r="E415" s="21" t="s">
        <v>34</v>
      </c>
      <c r="F415" s="21">
        <v>3413</v>
      </c>
      <c r="G415" s="21">
        <v>326</v>
      </c>
      <c r="H415" s="21">
        <v>86</v>
      </c>
      <c r="I415" s="21">
        <v>44680</v>
      </c>
      <c r="J415" s="21">
        <v>52719</v>
      </c>
      <c r="K415" s="21">
        <v>272</v>
      </c>
      <c r="L415" s="21" t="s">
        <v>361</v>
      </c>
      <c r="M415" s="38" t="s">
        <v>17</v>
      </c>
      <c r="N415" s="48">
        <f t="shared" si="14"/>
        <v>8.5608773500447627E-2</v>
      </c>
      <c r="O415" s="21">
        <f t="shared" si="15"/>
        <v>3825</v>
      </c>
    </row>
    <row r="416" spans="1:15" ht="18" x14ac:dyDescent="0.35">
      <c r="A416" s="21" t="s">
        <v>289</v>
      </c>
      <c r="B416" s="21" t="s">
        <v>28</v>
      </c>
      <c r="C416" s="37">
        <v>45736</v>
      </c>
      <c r="D416" s="21" t="s">
        <v>49</v>
      </c>
      <c r="E416" s="21" t="s">
        <v>354</v>
      </c>
      <c r="F416" s="21">
        <v>1453</v>
      </c>
      <c r="G416" s="21">
        <v>156</v>
      </c>
      <c r="H416" s="21">
        <v>178</v>
      </c>
      <c r="I416" s="21">
        <v>52980</v>
      </c>
      <c r="J416" s="21">
        <v>57180</v>
      </c>
      <c r="K416" s="21">
        <v>286</v>
      </c>
      <c r="L416" s="21" t="s">
        <v>20</v>
      </c>
      <c r="M416" s="38" t="s">
        <v>50</v>
      </c>
      <c r="N416" s="48">
        <f t="shared" si="14"/>
        <v>3.3729709324273313E-2</v>
      </c>
      <c r="O416" s="21">
        <f t="shared" si="15"/>
        <v>1787</v>
      </c>
    </row>
    <row r="417" spans="1:15" ht="18" x14ac:dyDescent="0.35">
      <c r="A417" s="21" t="s">
        <v>289</v>
      </c>
      <c r="B417" s="21" t="s">
        <v>28</v>
      </c>
      <c r="C417" s="37">
        <v>45736</v>
      </c>
      <c r="D417" s="21" t="s">
        <v>49</v>
      </c>
      <c r="E417" s="21" t="s">
        <v>354</v>
      </c>
      <c r="F417" s="21">
        <v>1453</v>
      </c>
      <c r="G417" s="21">
        <v>156</v>
      </c>
      <c r="H417" s="21">
        <v>178</v>
      </c>
      <c r="I417" s="21">
        <v>52980</v>
      </c>
      <c r="J417" s="21">
        <v>57180</v>
      </c>
      <c r="K417" s="21">
        <v>286</v>
      </c>
      <c r="L417" s="21" t="s">
        <v>38</v>
      </c>
      <c r="M417" s="38" t="s">
        <v>50</v>
      </c>
      <c r="N417" s="48">
        <f t="shared" si="14"/>
        <v>3.3729709324273313E-2</v>
      </c>
      <c r="O417" s="21">
        <f t="shared" si="15"/>
        <v>1787</v>
      </c>
    </row>
    <row r="418" spans="1:15" ht="18" x14ac:dyDescent="0.35">
      <c r="A418" s="21" t="s">
        <v>290</v>
      </c>
      <c r="B418" s="21" t="s">
        <v>23</v>
      </c>
      <c r="C418" s="37">
        <v>45676</v>
      </c>
      <c r="D418" s="21" t="s">
        <v>24</v>
      </c>
      <c r="E418" s="21" t="s">
        <v>357</v>
      </c>
      <c r="F418" s="21">
        <v>1651</v>
      </c>
      <c r="G418" s="21">
        <v>480</v>
      </c>
      <c r="H418" s="21">
        <v>282</v>
      </c>
      <c r="I418" s="21">
        <v>32140</v>
      </c>
      <c r="J418" s="21">
        <v>70560</v>
      </c>
      <c r="K418" s="21">
        <v>138</v>
      </c>
      <c r="L418" s="21" t="s">
        <v>38</v>
      </c>
      <c r="M418" s="38" t="s">
        <v>17</v>
      </c>
      <c r="N418" s="48">
        <f t="shared" si="14"/>
        <v>7.5077784691972627E-2</v>
      </c>
      <c r="O418" s="21">
        <f t="shared" si="15"/>
        <v>2413</v>
      </c>
    </row>
    <row r="419" spans="1:15" ht="18" x14ac:dyDescent="0.35">
      <c r="A419" s="21" t="s">
        <v>290</v>
      </c>
      <c r="B419" s="21" t="s">
        <v>23</v>
      </c>
      <c r="C419" s="37">
        <v>45676</v>
      </c>
      <c r="D419" s="21" t="s">
        <v>24</v>
      </c>
      <c r="E419" s="21" t="s">
        <v>357</v>
      </c>
      <c r="F419" s="21">
        <v>1651</v>
      </c>
      <c r="G419" s="21">
        <v>480</v>
      </c>
      <c r="H419" s="21">
        <v>282</v>
      </c>
      <c r="I419" s="21">
        <v>32140</v>
      </c>
      <c r="J419" s="21">
        <v>70560</v>
      </c>
      <c r="K419" s="21">
        <v>138</v>
      </c>
      <c r="L419" s="21" t="s">
        <v>35</v>
      </c>
      <c r="M419" s="38" t="s">
        <v>17</v>
      </c>
      <c r="N419" s="48">
        <f t="shared" si="14"/>
        <v>7.5077784691972627E-2</v>
      </c>
      <c r="O419" s="21">
        <f t="shared" si="15"/>
        <v>2413</v>
      </c>
    </row>
    <row r="420" spans="1:15" ht="18" x14ac:dyDescent="0.35">
      <c r="A420" s="21" t="s">
        <v>291</v>
      </c>
      <c r="B420" s="21" t="s">
        <v>23</v>
      </c>
      <c r="C420" s="37">
        <v>45662</v>
      </c>
      <c r="D420" s="21" t="s">
        <v>24</v>
      </c>
      <c r="E420" s="21" t="s">
        <v>19</v>
      </c>
      <c r="F420" s="21">
        <v>3341</v>
      </c>
      <c r="G420" s="21">
        <v>154</v>
      </c>
      <c r="H420" s="21">
        <v>123</v>
      </c>
      <c r="I420" s="21">
        <v>43369</v>
      </c>
      <c r="J420" s="21">
        <v>49035</v>
      </c>
      <c r="K420" s="21">
        <v>128</v>
      </c>
      <c r="L420" s="21" t="s">
        <v>361</v>
      </c>
      <c r="M420" s="38" t="s">
        <v>17</v>
      </c>
      <c r="N420" s="48">
        <f t="shared" si="14"/>
        <v>8.3423643616408028E-2</v>
      </c>
      <c r="O420" s="21">
        <f t="shared" si="15"/>
        <v>3618</v>
      </c>
    </row>
    <row r="421" spans="1:15" ht="18" x14ac:dyDescent="0.35">
      <c r="A421" s="21" t="s">
        <v>291</v>
      </c>
      <c r="B421" s="21" t="s">
        <v>23</v>
      </c>
      <c r="C421" s="37">
        <v>45662</v>
      </c>
      <c r="D421" s="21" t="s">
        <v>24</v>
      </c>
      <c r="E421" s="21" t="s">
        <v>19</v>
      </c>
      <c r="F421" s="21">
        <v>3341</v>
      </c>
      <c r="G421" s="21">
        <v>154</v>
      </c>
      <c r="H421" s="21">
        <v>123</v>
      </c>
      <c r="I421" s="21">
        <v>43369</v>
      </c>
      <c r="J421" s="21">
        <v>49035</v>
      </c>
      <c r="K421" s="21">
        <v>128</v>
      </c>
      <c r="L421" s="21" t="s">
        <v>35</v>
      </c>
      <c r="M421" s="38" t="s">
        <v>17</v>
      </c>
      <c r="N421" s="48">
        <f t="shared" si="14"/>
        <v>8.3423643616408028E-2</v>
      </c>
      <c r="O421" s="21">
        <f t="shared" si="15"/>
        <v>3618</v>
      </c>
    </row>
    <row r="422" spans="1:15" ht="18" x14ac:dyDescent="0.35">
      <c r="A422" s="21" t="s">
        <v>292</v>
      </c>
      <c r="B422" s="21" t="s">
        <v>23</v>
      </c>
      <c r="C422" s="37">
        <v>45612</v>
      </c>
      <c r="D422" s="21" t="s">
        <v>15</v>
      </c>
      <c r="E422" s="21" t="s">
        <v>354</v>
      </c>
      <c r="F422" s="21">
        <v>2972</v>
      </c>
      <c r="G422" s="21">
        <v>263</v>
      </c>
      <c r="H422" s="21">
        <v>308</v>
      </c>
      <c r="I422" s="21">
        <v>51740</v>
      </c>
      <c r="J422" s="21">
        <v>28214</v>
      </c>
      <c r="K422" s="21">
        <v>190</v>
      </c>
      <c r="L422" s="21" t="s">
        <v>38</v>
      </c>
      <c r="M422" s="38" t="s">
        <v>21</v>
      </c>
      <c r="N422" s="48">
        <f t="shared" si="14"/>
        <v>6.8477000386548123E-2</v>
      </c>
      <c r="O422" s="21">
        <f t="shared" si="15"/>
        <v>3543</v>
      </c>
    </row>
    <row r="423" spans="1:15" ht="18" x14ac:dyDescent="0.35">
      <c r="A423" s="21" t="s">
        <v>293</v>
      </c>
      <c r="B423" s="21" t="s">
        <v>23</v>
      </c>
      <c r="C423" s="37">
        <v>45626</v>
      </c>
      <c r="D423" s="21" t="s">
        <v>24</v>
      </c>
      <c r="E423" s="21" t="s">
        <v>19</v>
      </c>
      <c r="F423" s="21">
        <v>4963</v>
      </c>
      <c r="G423" s="21">
        <v>255</v>
      </c>
      <c r="H423" s="21">
        <v>193</v>
      </c>
      <c r="I423" s="21">
        <v>44386</v>
      </c>
      <c r="J423" s="21">
        <v>28415</v>
      </c>
      <c r="K423" s="21">
        <v>174</v>
      </c>
      <c r="L423" s="21" t="s">
        <v>361</v>
      </c>
      <c r="M423" s="38" t="s">
        <v>17</v>
      </c>
      <c r="N423" s="48">
        <f t="shared" si="14"/>
        <v>0.12190780876853062</v>
      </c>
      <c r="O423" s="21">
        <f t="shared" si="15"/>
        <v>5411</v>
      </c>
    </row>
    <row r="424" spans="1:15" ht="18" x14ac:dyDescent="0.35">
      <c r="A424" s="21" t="s">
        <v>293</v>
      </c>
      <c r="B424" s="21" t="s">
        <v>23</v>
      </c>
      <c r="C424" s="37">
        <v>45626</v>
      </c>
      <c r="D424" s="21" t="s">
        <v>24</v>
      </c>
      <c r="E424" s="21" t="s">
        <v>19</v>
      </c>
      <c r="F424" s="21">
        <v>4963</v>
      </c>
      <c r="G424" s="21">
        <v>255</v>
      </c>
      <c r="H424" s="21">
        <v>193</v>
      </c>
      <c r="I424" s="21">
        <v>44386</v>
      </c>
      <c r="J424" s="21">
        <v>28415</v>
      </c>
      <c r="K424" s="21">
        <v>174</v>
      </c>
      <c r="L424" s="21" t="s">
        <v>35</v>
      </c>
      <c r="M424" s="38" t="s">
        <v>17</v>
      </c>
      <c r="N424" s="48">
        <f t="shared" si="14"/>
        <v>0.12190780876853062</v>
      </c>
      <c r="O424" s="21">
        <f t="shared" si="15"/>
        <v>5411</v>
      </c>
    </row>
    <row r="425" spans="1:15" ht="18" x14ac:dyDescent="0.35">
      <c r="A425" s="21" t="s">
        <v>294</v>
      </c>
      <c r="B425" s="21" t="s">
        <v>28</v>
      </c>
      <c r="C425" s="37">
        <v>45378</v>
      </c>
      <c r="D425" s="21" t="s">
        <v>15</v>
      </c>
      <c r="E425" s="21" t="s">
        <v>357</v>
      </c>
      <c r="F425" s="21">
        <v>2399</v>
      </c>
      <c r="G425" s="21">
        <v>191</v>
      </c>
      <c r="H425" s="21">
        <v>221</v>
      </c>
      <c r="I425" s="21">
        <v>51603</v>
      </c>
      <c r="J425" s="21">
        <v>40033</v>
      </c>
      <c r="K425" s="21">
        <v>173</v>
      </c>
      <c r="L425" s="21" t="s">
        <v>20</v>
      </c>
      <c r="M425" s="38" t="s">
        <v>21</v>
      </c>
      <c r="N425" s="48">
        <f t="shared" si="14"/>
        <v>5.4473577117609438E-2</v>
      </c>
      <c r="O425" s="21">
        <f t="shared" si="15"/>
        <v>2811</v>
      </c>
    </row>
    <row r="426" spans="1:15" ht="18" x14ac:dyDescent="0.35">
      <c r="A426" s="21" t="s">
        <v>294</v>
      </c>
      <c r="B426" s="21" t="s">
        <v>28</v>
      </c>
      <c r="C426" s="37">
        <v>45378</v>
      </c>
      <c r="D426" s="21" t="s">
        <v>15</v>
      </c>
      <c r="E426" s="21" t="s">
        <v>357</v>
      </c>
      <c r="F426" s="21">
        <v>2399</v>
      </c>
      <c r="G426" s="21">
        <v>191</v>
      </c>
      <c r="H426" s="21">
        <v>221</v>
      </c>
      <c r="I426" s="21">
        <v>51603</v>
      </c>
      <c r="J426" s="21">
        <v>40033</v>
      </c>
      <c r="K426" s="21">
        <v>173</v>
      </c>
      <c r="L426" s="21" t="s">
        <v>362</v>
      </c>
      <c r="M426" s="38" t="s">
        <v>21</v>
      </c>
      <c r="N426" s="48">
        <f t="shared" si="14"/>
        <v>5.4473577117609438E-2</v>
      </c>
      <c r="O426" s="21">
        <f t="shared" si="15"/>
        <v>2811</v>
      </c>
    </row>
    <row r="427" spans="1:15" ht="18" x14ac:dyDescent="0.35">
      <c r="A427" s="21" t="s">
        <v>295</v>
      </c>
      <c r="B427" s="21" t="s">
        <v>28</v>
      </c>
      <c r="C427" s="37">
        <v>45808</v>
      </c>
      <c r="D427" s="21" t="s">
        <v>49</v>
      </c>
      <c r="E427" s="21" t="s">
        <v>31</v>
      </c>
      <c r="F427" s="21">
        <v>2162</v>
      </c>
      <c r="G427" s="21">
        <v>318</v>
      </c>
      <c r="H427" s="21">
        <v>83</v>
      </c>
      <c r="I427" s="21">
        <v>46719</v>
      </c>
      <c r="J427" s="21">
        <v>20482</v>
      </c>
      <c r="K427" s="21">
        <v>185</v>
      </c>
      <c r="L427" s="21" t="s">
        <v>20</v>
      </c>
      <c r="M427" s="38" t="s">
        <v>50</v>
      </c>
      <c r="N427" s="48">
        <f t="shared" si="14"/>
        <v>5.4859907104176028E-2</v>
      </c>
      <c r="O427" s="21">
        <f t="shared" si="15"/>
        <v>2563</v>
      </c>
    </row>
    <row r="428" spans="1:15" ht="18" x14ac:dyDescent="0.35">
      <c r="A428" s="21" t="s">
        <v>295</v>
      </c>
      <c r="B428" s="21" t="s">
        <v>28</v>
      </c>
      <c r="C428" s="37">
        <v>45808</v>
      </c>
      <c r="D428" s="21" t="s">
        <v>49</v>
      </c>
      <c r="E428" s="21" t="s">
        <v>31</v>
      </c>
      <c r="F428" s="21">
        <v>2162</v>
      </c>
      <c r="G428" s="21">
        <v>318</v>
      </c>
      <c r="H428" s="21">
        <v>83</v>
      </c>
      <c r="I428" s="21">
        <v>46719</v>
      </c>
      <c r="J428" s="21">
        <v>20482</v>
      </c>
      <c r="K428" s="21">
        <v>185</v>
      </c>
      <c r="L428" s="21" t="s">
        <v>38</v>
      </c>
      <c r="M428" s="38" t="s">
        <v>50</v>
      </c>
      <c r="N428" s="48">
        <f t="shared" si="14"/>
        <v>5.4859907104176028E-2</v>
      </c>
      <c r="O428" s="21">
        <f t="shared" si="15"/>
        <v>2563</v>
      </c>
    </row>
    <row r="429" spans="1:15" ht="18" x14ac:dyDescent="0.35">
      <c r="A429" s="21" t="s">
        <v>296</v>
      </c>
      <c r="B429" s="21" t="s">
        <v>23</v>
      </c>
      <c r="C429" s="37">
        <v>45825</v>
      </c>
      <c r="D429" s="21" t="s">
        <v>24</v>
      </c>
      <c r="E429" s="21" t="s">
        <v>19</v>
      </c>
      <c r="F429" s="21">
        <v>4341</v>
      </c>
      <c r="G429" s="21">
        <v>141</v>
      </c>
      <c r="H429" s="21">
        <v>63</v>
      </c>
      <c r="I429" s="21">
        <v>50081</v>
      </c>
      <c r="J429" s="21">
        <v>27507</v>
      </c>
      <c r="K429" s="21">
        <v>221</v>
      </c>
      <c r="L429" s="21" t="s">
        <v>20</v>
      </c>
      <c r="M429" s="38" t="s">
        <v>17</v>
      </c>
      <c r="N429" s="48">
        <f t="shared" si="14"/>
        <v>9.0752980172121162E-2</v>
      </c>
      <c r="O429" s="21">
        <f t="shared" si="15"/>
        <v>4545</v>
      </c>
    </row>
    <row r="430" spans="1:15" ht="18" x14ac:dyDescent="0.35">
      <c r="A430" s="21" t="s">
        <v>296</v>
      </c>
      <c r="B430" s="21" t="s">
        <v>23</v>
      </c>
      <c r="C430" s="37">
        <v>45825</v>
      </c>
      <c r="D430" s="21" t="s">
        <v>24</v>
      </c>
      <c r="E430" s="21" t="s">
        <v>19</v>
      </c>
      <c r="F430" s="21">
        <v>4341</v>
      </c>
      <c r="G430" s="21">
        <v>141</v>
      </c>
      <c r="H430" s="21">
        <v>63</v>
      </c>
      <c r="I430" s="21">
        <v>50081</v>
      </c>
      <c r="J430" s="21">
        <v>27507</v>
      </c>
      <c r="K430" s="21">
        <v>221</v>
      </c>
      <c r="L430" s="21" t="s">
        <v>361</v>
      </c>
      <c r="M430" s="38" t="s">
        <v>17</v>
      </c>
      <c r="N430" s="48">
        <f t="shared" si="14"/>
        <v>9.0752980172121162E-2</v>
      </c>
      <c r="O430" s="21">
        <f t="shared" si="15"/>
        <v>4545</v>
      </c>
    </row>
    <row r="431" spans="1:15" ht="18" x14ac:dyDescent="0.35">
      <c r="A431" s="21" t="s">
        <v>297</v>
      </c>
      <c r="B431" s="21" t="s">
        <v>14</v>
      </c>
      <c r="C431" s="37">
        <v>45442</v>
      </c>
      <c r="D431" s="21" t="s">
        <v>24</v>
      </c>
      <c r="E431" s="21" t="s">
        <v>31</v>
      </c>
      <c r="F431" s="21">
        <v>2448</v>
      </c>
      <c r="G431" s="21">
        <v>464</v>
      </c>
      <c r="H431" s="21">
        <v>98</v>
      </c>
      <c r="I431" s="21">
        <v>25737</v>
      </c>
      <c r="J431" s="21">
        <v>48545</v>
      </c>
      <c r="K431" s="21">
        <v>246</v>
      </c>
      <c r="L431" s="21" t="s">
        <v>35</v>
      </c>
      <c r="M431" s="38" t="s">
        <v>47</v>
      </c>
      <c r="N431" s="48">
        <f t="shared" si="14"/>
        <v>0.11695224773672146</v>
      </c>
      <c r="O431" s="21">
        <f t="shared" si="15"/>
        <v>3010</v>
      </c>
    </row>
    <row r="432" spans="1:15" ht="18" x14ac:dyDescent="0.35">
      <c r="A432" s="21" t="s">
        <v>298</v>
      </c>
      <c r="B432" s="21" t="s">
        <v>28</v>
      </c>
      <c r="C432" s="37">
        <v>45604</v>
      </c>
      <c r="D432" s="21" t="s">
        <v>15</v>
      </c>
      <c r="E432" s="21" t="s">
        <v>34</v>
      </c>
      <c r="F432" s="21">
        <v>2471</v>
      </c>
      <c r="G432" s="21">
        <v>166</v>
      </c>
      <c r="H432" s="21">
        <v>320</v>
      </c>
      <c r="I432" s="21">
        <v>48254</v>
      </c>
      <c r="J432" s="21">
        <v>46900</v>
      </c>
      <c r="K432" s="21">
        <v>111</v>
      </c>
      <c r="L432" s="21" t="s">
        <v>20</v>
      </c>
      <c r="M432" s="38" t="s">
        <v>21</v>
      </c>
      <c r="N432" s="48">
        <f t="shared" si="14"/>
        <v>6.1279893894806647E-2</v>
      </c>
      <c r="O432" s="21">
        <f t="shared" si="15"/>
        <v>2957</v>
      </c>
    </row>
    <row r="433" spans="1:15" ht="18" x14ac:dyDescent="0.35">
      <c r="A433" s="21" t="s">
        <v>298</v>
      </c>
      <c r="B433" s="21" t="s">
        <v>28</v>
      </c>
      <c r="C433" s="37">
        <v>45604</v>
      </c>
      <c r="D433" s="21" t="s">
        <v>15</v>
      </c>
      <c r="E433" s="21" t="s">
        <v>34</v>
      </c>
      <c r="F433" s="21">
        <v>2471</v>
      </c>
      <c r="G433" s="21">
        <v>166</v>
      </c>
      <c r="H433" s="21">
        <v>320</v>
      </c>
      <c r="I433" s="21">
        <v>48254</v>
      </c>
      <c r="J433" s="21">
        <v>46900</v>
      </c>
      <c r="K433" s="21">
        <v>111</v>
      </c>
      <c r="L433" s="21" t="s">
        <v>362</v>
      </c>
      <c r="M433" s="38" t="s">
        <v>21</v>
      </c>
      <c r="N433" s="48">
        <f t="shared" si="14"/>
        <v>6.1279893894806647E-2</v>
      </c>
      <c r="O433" s="21">
        <f t="shared" si="15"/>
        <v>2957</v>
      </c>
    </row>
    <row r="434" spans="1:15" ht="18" x14ac:dyDescent="0.35">
      <c r="A434" s="21" t="s">
        <v>299</v>
      </c>
      <c r="B434" s="21" t="s">
        <v>28</v>
      </c>
      <c r="C434" s="37">
        <v>45368</v>
      </c>
      <c r="D434" s="21" t="s">
        <v>49</v>
      </c>
      <c r="E434" s="21" t="s">
        <v>19</v>
      </c>
      <c r="F434" s="21">
        <v>2692</v>
      </c>
      <c r="G434" s="21">
        <v>446</v>
      </c>
      <c r="H434" s="21">
        <v>216</v>
      </c>
      <c r="I434" s="21">
        <v>45818</v>
      </c>
      <c r="J434" s="21">
        <v>62723</v>
      </c>
      <c r="K434" s="21">
        <v>85</v>
      </c>
      <c r="L434" s="21" t="s">
        <v>20</v>
      </c>
      <c r="M434" s="38" t="s">
        <v>50</v>
      </c>
      <c r="N434" s="48">
        <f t="shared" si="14"/>
        <v>7.3202671439172376E-2</v>
      </c>
      <c r="O434" s="21">
        <f t="shared" si="15"/>
        <v>3354</v>
      </c>
    </row>
    <row r="435" spans="1:15" ht="18" x14ac:dyDescent="0.35">
      <c r="A435" s="21" t="s">
        <v>299</v>
      </c>
      <c r="B435" s="21" t="s">
        <v>28</v>
      </c>
      <c r="C435" s="37">
        <v>45368</v>
      </c>
      <c r="D435" s="21" t="s">
        <v>49</v>
      </c>
      <c r="E435" s="21" t="s">
        <v>19</v>
      </c>
      <c r="F435" s="21">
        <v>2692</v>
      </c>
      <c r="G435" s="21">
        <v>446</v>
      </c>
      <c r="H435" s="21">
        <v>216</v>
      </c>
      <c r="I435" s="21">
        <v>45818</v>
      </c>
      <c r="J435" s="21">
        <v>62723</v>
      </c>
      <c r="K435" s="21">
        <v>85</v>
      </c>
      <c r="L435" s="21" t="s">
        <v>38</v>
      </c>
      <c r="M435" s="38" t="s">
        <v>50</v>
      </c>
      <c r="N435" s="48">
        <f t="shared" si="14"/>
        <v>7.3202671439172376E-2</v>
      </c>
      <c r="O435" s="21">
        <f t="shared" si="15"/>
        <v>3354</v>
      </c>
    </row>
    <row r="436" spans="1:15" ht="18" x14ac:dyDescent="0.35">
      <c r="A436" s="21" t="s">
        <v>300</v>
      </c>
      <c r="B436" s="21" t="s">
        <v>28</v>
      </c>
      <c r="C436" s="37">
        <v>45464</v>
      </c>
      <c r="D436" s="21" t="s">
        <v>49</v>
      </c>
      <c r="E436" s="21" t="s">
        <v>357</v>
      </c>
      <c r="F436" s="21">
        <v>4621</v>
      </c>
      <c r="G436" s="21">
        <v>374</v>
      </c>
      <c r="H436" s="21">
        <v>298</v>
      </c>
      <c r="I436" s="21">
        <v>56979</v>
      </c>
      <c r="J436" s="21">
        <v>24098</v>
      </c>
      <c r="K436" s="21">
        <v>205</v>
      </c>
      <c r="L436" s="21" t="s">
        <v>20</v>
      </c>
      <c r="M436" s="38" t="s">
        <v>50</v>
      </c>
      <c r="N436" s="48">
        <f t="shared" si="14"/>
        <v>9.2893873181347508E-2</v>
      </c>
      <c r="O436" s="21">
        <f t="shared" si="15"/>
        <v>5293</v>
      </c>
    </row>
    <row r="437" spans="1:15" ht="18" x14ac:dyDescent="0.35">
      <c r="A437" s="21" t="s">
        <v>300</v>
      </c>
      <c r="B437" s="21" t="s">
        <v>28</v>
      </c>
      <c r="C437" s="37">
        <v>45464</v>
      </c>
      <c r="D437" s="21" t="s">
        <v>49</v>
      </c>
      <c r="E437" s="21" t="s">
        <v>357</v>
      </c>
      <c r="F437" s="21">
        <v>4621</v>
      </c>
      <c r="G437" s="21">
        <v>374</v>
      </c>
      <c r="H437" s="21">
        <v>298</v>
      </c>
      <c r="I437" s="21">
        <v>56979</v>
      </c>
      <c r="J437" s="21">
        <v>24098</v>
      </c>
      <c r="K437" s="21">
        <v>205</v>
      </c>
      <c r="L437" s="21" t="s">
        <v>38</v>
      </c>
      <c r="M437" s="38" t="s">
        <v>50</v>
      </c>
      <c r="N437" s="48">
        <f t="shared" si="14"/>
        <v>9.2893873181347508E-2</v>
      </c>
      <c r="O437" s="21">
        <f t="shared" si="15"/>
        <v>5293</v>
      </c>
    </row>
    <row r="438" spans="1:15" ht="18" x14ac:dyDescent="0.35">
      <c r="A438" s="21" t="s">
        <v>301</v>
      </c>
      <c r="B438" s="21" t="s">
        <v>23</v>
      </c>
      <c r="C438" s="37">
        <v>45609</v>
      </c>
      <c r="D438" s="21" t="s">
        <v>24</v>
      </c>
      <c r="E438" s="21" t="s">
        <v>25</v>
      </c>
      <c r="F438" s="21">
        <v>1409</v>
      </c>
      <c r="G438" s="21">
        <v>466</v>
      </c>
      <c r="H438" s="21">
        <v>105</v>
      </c>
      <c r="I438" s="21">
        <v>58923</v>
      </c>
      <c r="J438" s="21">
        <v>38753</v>
      </c>
      <c r="K438" s="21">
        <v>265</v>
      </c>
      <c r="L438" s="21" t="s">
        <v>20</v>
      </c>
      <c r="M438" s="38" t="s">
        <v>17</v>
      </c>
      <c r="N438" s="48">
        <f t="shared" si="14"/>
        <v>3.3603177027646251E-2</v>
      </c>
      <c r="O438" s="21">
        <f t="shared" si="15"/>
        <v>1980</v>
      </c>
    </row>
    <row r="439" spans="1:15" ht="18" x14ac:dyDescent="0.35">
      <c r="A439" s="21" t="s">
        <v>301</v>
      </c>
      <c r="B439" s="21" t="s">
        <v>23</v>
      </c>
      <c r="C439" s="37">
        <v>45609</v>
      </c>
      <c r="D439" s="21" t="s">
        <v>24</v>
      </c>
      <c r="E439" s="21" t="s">
        <v>25</v>
      </c>
      <c r="F439" s="21">
        <v>1409</v>
      </c>
      <c r="G439" s="21">
        <v>466</v>
      </c>
      <c r="H439" s="21">
        <v>105</v>
      </c>
      <c r="I439" s="21">
        <v>58923</v>
      </c>
      <c r="J439" s="21">
        <v>38753</v>
      </c>
      <c r="K439" s="21">
        <v>265</v>
      </c>
      <c r="L439" s="21" t="s">
        <v>361</v>
      </c>
      <c r="M439" s="38" t="s">
        <v>17</v>
      </c>
      <c r="N439" s="48">
        <f t="shared" si="14"/>
        <v>3.3603177027646251E-2</v>
      </c>
      <c r="O439" s="21">
        <f t="shared" si="15"/>
        <v>1980</v>
      </c>
    </row>
    <row r="440" spans="1:15" ht="18" x14ac:dyDescent="0.35">
      <c r="A440" s="21" t="s">
        <v>302</v>
      </c>
      <c r="B440" s="21" t="s">
        <v>23</v>
      </c>
      <c r="C440" s="37">
        <v>45693</v>
      </c>
      <c r="D440" s="21" t="s">
        <v>24</v>
      </c>
      <c r="E440" s="21" t="s">
        <v>16</v>
      </c>
      <c r="F440" s="21">
        <v>3029</v>
      </c>
      <c r="G440" s="21">
        <v>440</v>
      </c>
      <c r="H440" s="21">
        <v>66</v>
      </c>
      <c r="I440" s="21">
        <v>23815</v>
      </c>
      <c r="J440" s="21">
        <v>47895</v>
      </c>
      <c r="K440" s="21">
        <v>210</v>
      </c>
      <c r="L440" s="21" t="s">
        <v>20</v>
      </c>
      <c r="M440" s="38" t="s">
        <v>17</v>
      </c>
      <c r="N440" s="48">
        <f t="shared" si="14"/>
        <v>0.14843585975225698</v>
      </c>
      <c r="O440" s="21">
        <f t="shared" si="15"/>
        <v>3535</v>
      </c>
    </row>
    <row r="441" spans="1:15" ht="18" x14ac:dyDescent="0.35">
      <c r="A441" s="21" t="s">
        <v>302</v>
      </c>
      <c r="B441" s="21" t="s">
        <v>23</v>
      </c>
      <c r="C441" s="37">
        <v>45693</v>
      </c>
      <c r="D441" s="21" t="s">
        <v>24</v>
      </c>
      <c r="E441" s="21" t="s">
        <v>16</v>
      </c>
      <c r="F441" s="21">
        <v>3029</v>
      </c>
      <c r="G441" s="21">
        <v>440</v>
      </c>
      <c r="H441" s="21">
        <v>66</v>
      </c>
      <c r="I441" s="21">
        <v>23815</v>
      </c>
      <c r="J441" s="21">
        <v>47895</v>
      </c>
      <c r="K441" s="21">
        <v>210</v>
      </c>
      <c r="L441" s="21" t="s">
        <v>361</v>
      </c>
      <c r="M441" s="38" t="s">
        <v>17</v>
      </c>
      <c r="N441" s="48">
        <f t="shared" si="14"/>
        <v>0.14843585975225698</v>
      </c>
      <c r="O441" s="21">
        <f t="shared" si="15"/>
        <v>3535</v>
      </c>
    </row>
    <row r="442" spans="1:15" ht="18" x14ac:dyDescent="0.35">
      <c r="A442" s="21" t="s">
        <v>303</v>
      </c>
      <c r="B442" s="21" t="s">
        <v>23</v>
      </c>
      <c r="C442" s="37">
        <v>45603</v>
      </c>
      <c r="D442" s="21" t="s">
        <v>15</v>
      </c>
      <c r="E442" s="21" t="s">
        <v>19</v>
      </c>
      <c r="F442" s="21">
        <v>2229</v>
      </c>
      <c r="G442" s="21">
        <v>395</v>
      </c>
      <c r="H442" s="21">
        <v>328</v>
      </c>
      <c r="I442" s="21">
        <v>56921</v>
      </c>
      <c r="J442" s="21">
        <v>37176</v>
      </c>
      <c r="K442" s="21">
        <v>126</v>
      </c>
      <c r="L442" s="21" t="s">
        <v>38</v>
      </c>
      <c r="M442" s="38" t="s">
        <v>21</v>
      </c>
      <c r="N442" s="48">
        <f t="shared" si="14"/>
        <v>5.1861351697967357E-2</v>
      </c>
      <c r="O442" s="21">
        <f t="shared" si="15"/>
        <v>2952</v>
      </c>
    </row>
    <row r="443" spans="1:15" ht="18" x14ac:dyDescent="0.35">
      <c r="A443" s="21" t="s">
        <v>304</v>
      </c>
      <c r="B443" s="21" t="s">
        <v>23</v>
      </c>
      <c r="C443" s="37">
        <v>45334</v>
      </c>
      <c r="D443" s="21" t="s">
        <v>15</v>
      </c>
      <c r="E443" s="21" t="s">
        <v>19</v>
      </c>
      <c r="F443" s="21">
        <v>2691</v>
      </c>
      <c r="G443" s="21">
        <v>486</v>
      </c>
      <c r="H443" s="21">
        <v>206</v>
      </c>
      <c r="I443" s="21">
        <v>51133</v>
      </c>
      <c r="J443" s="21">
        <v>44583</v>
      </c>
      <c r="K443" s="21">
        <v>276</v>
      </c>
      <c r="L443" s="21" t="s">
        <v>35</v>
      </c>
      <c r="M443" s="38" t="s">
        <v>17</v>
      </c>
      <c r="N443" s="48">
        <f t="shared" si="14"/>
        <v>6.6160796354604659E-2</v>
      </c>
      <c r="O443" s="21">
        <f t="shared" si="15"/>
        <v>3383</v>
      </c>
    </row>
    <row r="444" spans="1:15" ht="18" x14ac:dyDescent="0.35">
      <c r="A444" s="21" t="s">
        <v>305</v>
      </c>
      <c r="B444" s="21" t="s">
        <v>14</v>
      </c>
      <c r="C444" s="37">
        <v>45573</v>
      </c>
      <c r="D444" s="21" t="s">
        <v>15</v>
      </c>
      <c r="E444" s="21" t="s">
        <v>19</v>
      </c>
      <c r="F444" s="21">
        <v>2110</v>
      </c>
      <c r="G444" s="21">
        <v>384</v>
      </c>
      <c r="H444" s="21">
        <v>236</v>
      </c>
      <c r="I444" s="21">
        <v>49965</v>
      </c>
      <c r="J444" s="21">
        <v>61555</v>
      </c>
      <c r="K444" s="21">
        <v>195</v>
      </c>
      <c r="L444" s="21" t="s">
        <v>20</v>
      </c>
      <c r="M444" s="38" t="s">
        <v>21</v>
      </c>
      <c r="N444" s="48">
        <f t="shared" si="14"/>
        <v>5.4638246772740921E-2</v>
      </c>
      <c r="O444" s="21">
        <f t="shared" si="15"/>
        <v>2730</v>
      </c>
    </row>
    <row r="445" spans="1:15" ht="18" x14ac:dyDescent="0.35">
      <c r="A445" s="21" t="s">
        <v>306</v>
      </c>
      <c r="B445" s="21" t="s">
        <v>14</v>
      </c>
      <c r="C445" s="37">
        <v>45341</v>
      </c>
      <c r="D445" s="21" t="s">
        <v>15</v>
      </c>
      <c r="E445" s="21" t="s">
        <v>352</v>
      </c>
      <c r="F445" s="21">
        <v>4752</v>
      </c>
      <c r="G445" s="21">
        <v>449</v>
      </c>
      <c r="H445" s="21">
        <v>309</v>
      </c>
      <c r="I445" s="21">
        <v>58530</v>
      </c>
      <c r="J445" s="21">
        <v>26630</v>
      </c>
      <c r="K445" s="21">
        <v>234</v>
      </c>
      <c r="L445" s="21" t="s">
        <v>20</v>
      </c>
      <c r="M445" s="38" t="s">
        <v>21</v>
      </c>
      <c r="N445" s="48">
        <f t="shared" si="14"/>
        <v>9.4139757389372969E-2</v>
      </c>
      <c r="O445" s="21">
        <f t="shared" si="15"/>
        <v>5510</v>
      </c>
    </row>
    <row r="446" spans="1:15" ht="18" x14ac:dyDescent="0.35">
      <c r="A446" s="21" t="s">
        <v>307</v>
      </c>
      <c r="B446" s="21" t="s">
        <v>23</v>
      </c>
      <c r="C446" s="37">
        <v>45720</v>
      </c>
      <c r="D446" s="21" t="s">
        <v>15</v>
      </c>
      <c r="E446" s="21" t="s">
        <v>16</v>
      </c>
      <c r="F446" s="21">
        <v>2177</v>
      </c>
      <c r="G446" s="21">
        <v>258</v>
      </c>
      <c r="H446" s="21">
        <v>292</v>
      </c>
      <c r="I446" s="21">
        <v>47276</v>
      </c>
      <c r="J446" s="21">
        <v>51324</v>
      </c>
      <c r="K446" s="21">
        <v>143</v>
      </c>
      <c r="L446" s="21" t="s">
        <v>35</v>
      </c>
      <c r="M446" s="38" t="s">
        <v>17</v>
      </c>
      <c r="N446" s="48">
        <f t="shared" si="14"/>
        <v>5.7682545054573146E-2</v>
      </c>
      <c r="O446" s="21">
        <f t="shared" si="15"/>
        <v>2727</v>
      </c>
    </row>
    <row r="447" spans="1:15" ht="18" x14ac:dyDescent="0.35">
      <c r="A447" s="21" t="s">
        <v>308</v>
      </c>
      <c r="B447" s="21" t="s">
        <v>14</v>
      </c>
      <c r="C447" s="37">
        <v>45691</v>
      </c>
      <c r="D447" s="21" t="s">
        <v>24</v>
      </c>
      <c r="E447" s="21" t="s">
        <v>25</v>
      </c>
      <c r="F447" s="21">
        <v>1205</v>
      </c>
      <c r="G447" s="21">
        <v>486</v>
      </c>
      <c r="H447" s="21">
        <v>269</v>
      </c>
      <c r="I447" s="21">
        <v>23341</v>
      </c>
      <c r="J447" s="21">
        <v>42411</v>
      </c>
      <c r="K447" s="21">
        <v>184</v>
      </c>
      <c r="L447" s="21" t="s">
        <v>35</v>
      </c>
      <c r="M447" s="38" t="s">
        <v>47</v>
      </c>
      <c r="N447" s="48">
        <f t="shared" si="14"/>
        <v>8.3972409065592737E-2</v>
      </c>
      <c r="O447" s="21">
        <f t="shared" si="15"/>
        <v>1960</v>
      </c>
    </row>
    <row r="448" spans="1:15" ht="18" x14ac:dyDescent="0.35">
      <c r="A448" s="21" t="s">
        <v>309</v>
      </c>
      <c r="B448" s="21" t="s">
        <v>14</v>
      </c>
      <c r="C448" s="37">
        <v>45628</v>
      </c>
      <c r="D448" s="21" t="s">
        <v>15</v>
      </c>
      <c r="E448" s="21" t="s">
        <v>34</v>
      </c>
      <c r="F448" s="21">
        <v>3194</v>
      </c>
      <c r="G448" s="21">
        <v>292</v>
      </c>
      <c r="H448" s="21">
        <v>245</v>
      </c>
      <c r="I448" s="21">
        <v>56371</v>
      </c>
      <c r="J448" s="21">
        <v>65597</v>
      </c>
      <c r="K448" s="21">
        <v>163</v>
      </c>
      <c r="L448" s="21" t="s">
        <v>38</v>
      </c>
      <c r="M448" s="38" t="s">
        <v>17</v>
      </c>
      <c r="N448" s="48">
        <f t="shared" si="14"/>
        <v>6.6186514342481059E-2</v>
      </c>
      <c r="O448" s="21">
        <f t="shared" si="15"/>
        <v>3731</v>
      </c>
    </row>
    <row r="449" spans="1:15" ht="18" x14ac:dyDescent="0.35">
      <c r="A449" s="21" t="s">
        <v>309</v>
      </c>
      <c r="B449" s="21" t="s">
        <v>14</v>
      </c>
      <c r="C449" s="37">
        <v>45628</v>
      </c>
      <c r="D449" s="21" t="s">
        <v>15</v>
      </c>
      <c r="E449" s="21" t="s">
        <v>34</v>
      </c>
      <c r="F449" s="21">
        <v>3194</v>
      </c>
      <c r="G449" s="21">
        <v>292</v>
      </c>
      <c r="H449" s="21">
        <v>245</v>
      </c>
      <c r="I449" s="21">
        <v>56371</v>
      </c>
      <c r="J449" s="21">
        <v>65597</v>
      </c>
      <c r="K449" s="21">
        <v>163</v>
      </c>
      <c r="L449" s="21" t="s">
        <v>35</v>
      </c>
      <c r="M449" s="38" t="s">
        <v>17</v>
      </c>
      <c r="N449" s="48">
        <f t="shared" si="14"/>
        <v>6.6186514342481059E-2</v>
      </c>
      <c r="O449" s="21">
        <f t="shared" si="15"/>
        <v>3731</v>
      </c>
    </row>
    <row r="450" spans="1:15" ht="18" x14ac:dyDescent="0.35">
      <c r="A450" s="21" t="s">
        <v>310</v>
      </c>
      <c r="B450" s="21" t="s">
        <v>23</v>
      </c>
      <c r="C450" s="37">
        <v>45676</v>
      </c>
      <c r="D450" s="21" t="s">
        <v>24</v>
      </c>
      <c r="E450" s="21" t="s">
        <v>25</v>
      </c>
      <c r="F450" s="21">
        <v>3507</v>
      </c>
      <c r="G450" s="21">
        <v>295</v>
      </c>
      <c r="H450" s="21">
        <v>371</v>
      </c>
      <c r="I450" s="21">
        <v>20410</v>
      </c>
      <c r="J450" s="21">
        <v>53965</v>
      </c>
      <c r="K450" s="21">
        <v>212</v>
      </c>
      <c r="L450" s="21" t="s">
        <v>38</v>
      </c>
      <c r="M450" s="38" t="s">
        <v>17</v>
      </c>
      <c r="N450" s="48">
        <f t="shared" ref="N450:N484" si="16">(F450+G450+H450)/I450</f>
        <v>0.20445859872611466</v>
      </c>
      <c r="O450" s="21">
        <f t="shared" si="15"/>
        <v>4173</v>
      </c>
    </row>
    <row r="451" spans="1:15" ht="18" x14ac:dyDescent="0.35">
      <c r="A451" s="21" t="s">
        <v>310</v>
      </c>
      <c r="B451" s="21" t="s">
        <v>23</v>
      </c>
      <c r="C451" s="37">
        <v>45676</v>
      </c>
      <c r="D451" s="21" t="s">
        <v>24</v>
      </c>
      <c r="E451" s="21" t="s">
        <v>25</v>
      </c>
      <c r="F451" s="21">
        <v>3507</v>
      </c>
      <c r="G451" s="21">
        <v>295</v>
      </c>
      <c r="H451" s="21">
        <v>371</v>
      </c>
      <c r="I451" s="21">
        <v>20410</v>
      </c>
      <c r="J451" s="21">
        <v>53965</v>
      </c>
      <c r="K451" s="21">
        <v>212</v>
      </c>
      <c r="L451" s="21" t="s">
        <v>35</v>
      </c>
      <c r="M451" s="38" t="s">
        <v>17</v>
      </c>
      <c r="N451" s="48">
        <f t="shared" si="16"/>
        <v>0.20445859872611466</v>
      </c>
      <c r="O451" s="21">
        <f t="shared" ref="O451:O484" si="17">F451+G451+H451</f>
        <v>4173</v>
      </c>
    </row>
    <row r="452" spans="1:15" ht="18" x14ac:dyDescent="0.35">
      <c r="A452" s="21" t="s">
        <v>311</v>
      </c>
      <c r="B452" s="21" t="s">
        <v>23</v>
      </c>
      <c r="C452" s="37">
        <v>45563</v>
      </c>
      <c r="D452" s="21" t="s">
        <v>24</v>
      </c>
      <c r="E452" s="21" t="s">
        <v>352</v>
      </c>
      <c r="F452" s="21">
        <v>4471</v>
      </c>
      <c r="G452" s="21">
        <v>317</v>
      </c>
      <c r="H452" s="21">
        <v>249</v>
      </c>
      <c r="I452" s="21">
        <v>44862</v>
      </c>
      <c r="J452" s="21">
        <v>33365</v>
      </c>
      <c r="K452" s="21">
        <v>184</v>
      </c>
      <c r="L452" s="21" t="s">
        <v>20</v>
      </c>
      <c r="M452" s="38" t="s">
        <v>17</v>
      </c>
      <c r="N452" s="48">
        <f t="shared" si="16"/>
        <v>0.1122776514644911</v>
      </c>
      <c r="O452" s="21">
        <f t="shared" si="17"/>
        <v>5037</v>
      </c>
    </row>
    <row r="453" spans="1:15" ht="18" x14ac:dyDescent="0.35">
      <c r="A453" s="21" t="s">
        <v>311</v>
      </c>
      <c r="B453" s="21" t="s">
        <v>23</v>
      </c>
      <c r="C453" s="37">
        <v>45563</v>
      </c>
      <c r="D453" s="21" t="s">
        <v>24</v>
      </c>
      <c r="E453" s="21" t="s">
        <v>352</v>
      </c>
      <c r="F453" s="21">
        <v>4471</v>
      </c>
      <c r="G453" s="21">
        <v>317</v>
      </c>
      <c r="H453" s="21">
        <v>249</v>
      </c>
      <c r="I453" s="21">
        <v>44862</v>
      </c>
      <c r="J453" s="21">
        <v>33365</v>
      </c>
      <c r="K453" s="21">
        <v>184</v>
      </c>
      <c r="L453" s="21" t="s">
        <v>361</v>
      </c>
      <c r="M453" s="38" t="s">
        <v>17</v>
      </c>
      <c r="N453" s="48">
        <f t="shared" si="16"/>
        <v>0.1122776514644911</v>
      </c>
      <c r="O453" s="21">
        <f t="shared" si="17"/>
        <v>5037</v>
      </c>
    </row>
    <row r="454" spans="1:15" ht="18" x14ac:dyDescent="0.35">
      <c r="A454" s="21" t="s">
        <v>312</v>
      </c>
      <c r="B454" s="21" t="s">
        <v>14</v>
      </c>
      <c r="C454" s="37">
        <v>45298</v>
      </c>
      <c r="D454" s="21" t="s">
        <v>15</v>
      </c>
      <c r="E454" s="21" t="s">
        <v>34</v>
      </c>
      <c r="F454" s="21">
        <v>4931</v>
      </c>
      <c r="G454" s="21">
        <v>469</v>
      </c>
      <c r="H454" s="21">
        <v>193</v>
      </c>
      <c r="I454" s="21">
        <v>56701</v>
      </c>
      <c r="J454" s="21">
        <v>69437</v>
      </c>
      <c r="K454" s="21">
        <v>291</v>
      </c>
      <c r="L454" s="21" t="s">
        <v>38</v>
      </c>
      <c r="M454" s="38" t="s">
        <v>17</v>
      </c>
      <c r="N454" s="48">
        <f t="shared" si="16"/>
        <v>9.8640235621946709E-2</v>
      </c>
      <c r="O454" s="21">
        <f t="shared" si="17"/>
        <v>5593</v>
      </c>
    </row>
    <row r="455" spans="1:15" ht="18" x14ac:dyDescent="0.35">
      <c r="A455" s="21" t="s">
        <v>312</v>
      </c>
      <c r="B455" s="21" t="s">
        <v>14</v>
      </c>
      <c r="C455" s="37">
        <v>45298</v>
      </c>
      <c r="D455" s="21" t="s">
        <v>15</v>
      </c>
      <c r="E455" s="21" t="s">
        <v>34</v>
      </c>
      <c r="F455" s="21">
        <v>4931</v>
      </c>
      <c r="G455" s="21">
        <v>469</v>
      </c>
      <c r="H455" s="21">
        <v>193</v>
      </c>
      <c r="I455" s="21">
        <v>56701</v>
      </c>
      <c r="J455" s="21">
        <v>69437</v>
      </c>
      <c r="K455" s="21">
        <v>291</v>
      </c>
      <c r="L455" s="21" t="s">
        <v>35</v>
      </c>
      <c r="M455" s="38" t="s">
        <v>17</v>
      </c>
      <c r="N455" s="48">
        <f t="shared" si="16"/>
        <v>9.8640235621946709E-2</v>
      </c>
      <c r="O455" s="21">
        <f t="shared" si="17"/>
        <v>5593</v>
      </c>
    </row>
    <row r="456" spans="1:15" ht="18" x14ac:dyDescent="0.35">
      <c r="A456" s="21" t="s">
        <v>313</v>
      </c>
      <c r="B456" s="21" t="s">
        <v>23</v>
      </c>
      <c r="C456" s="37">
        <v>45343</v>
      </c>
      <c r="D456" s="21" t="s">
        <v>24</v>
      </c>
      <c r="E456" s="21" t="s">
        <v>31</v>
      </c>
      <c r="F456" s="21">
        <v>2604</v>
      </c>
      <c r="G456" s="21">
        <v>439</v>
      </c>
      <c r="H456" s="21">
        <v>148</v>
      </c>
      <c r="I456" s="21">
        <v>58468</v>
      </c>
      <c r="J456" s="21">
        <v>39629</v>
      </c>
      <c r="K456" s="21">
        <v>163</v>
      </c>
      <c r="L456" s="21" t="s">
        <v>361</v>
      </c>
      <c r="M456" s="38" t="s">
        <v>17</v>
      </c>
      <c r="N456" s="48">
        <f t="shared" si="16"/>
        <v>5.4576862557296296E-2</v>
      </c>
      <c r="O456" s="21">
        <f t="shared" si="17"/>
        <v>3191</v>
      </c>
    </row>
    <row r="457" spans="1:15" ht="18" x14ac:dyDescent="0.35">
      <c r="A457" s="21" t="s">
        <v>313</v>
      </c>
      <c r="B457" s="21" t="s">
        <v>23</v>
      </c>
      <c r="C457" s="37">
        <v>45343</v>
      </c>
      <c r="D457" s="21" t="s">
        <v>24</v>
      </c>
      <c r="E457" s="21" t="s">
        <v>31</v>
      </c>
      <c r="F457" s="21">
        <v>2604</v>
      </c>
      <c r="G457" s="21">
        <v>439</v>
      </c>
      <c r="H457" s="21">
        <v>148</v>
      </c>
      <c r="I457" s="21">
        <v>58468</v>
      </c>
      <c r="J457" s="21">
        <v>39629</v>
      </c>
      <c r="K457" s="21">
        <v>163</v>
      </c>
      <c r="L457" s="21" t="s">
        <v>35</v>
      </c>
      <c r="M457" s="38" t="s">
        <v>17</v>
      </c>
      <c r="N457" s="48">
        <f t="shared" si="16"/>
        <v>5.4576862557296296E-2</v>
      </c>
      <c r="O457" s="21">
        <f t="shared" si="17"/>
        <v>3191</v>
      </c>
    </row>
    <row r="458" spans="1:15" ht="18" x14ac:dyDescent="0.35">
      <c r="A458" s="21" t="s">
        <v>314</v>
      </c>
      <c r="B458" s="21" t="s">
        <v>14</v>
      </c>
      <c r="C458" s="37">
        <v>45531</v>
      </c>
      <c r="D458" s="21" t="s">
        <v>15</v>
      </c>
      <c r="E458" s="21" t="s">
        <v>357</v>
      </c>
      <c r="F458" s="21">
        <v>4197</v>
      </c>
      <c r="G458" s="21">
        <v>359</v>
      </c>
      <c r="H458" s="21">
        <v>280</v>
      </c>
      <c r="I458" s="21">
        <v>56048</v>
      </c>
      <c r="J458" s="21">
        <v>70930</v>
      </c>
      <c r="K458" s="21">
        <v>295</v>
      </c>
      <c r="L458" s="21" t="s">
        <v>20</v>
      </c>
      <c r="M458" s="38" t="s">
        <v>21</v>
      </c>
      <c r="N458" s="48">
        <f t="shared" si="16"/>
        <v>8.628318584070796E-2</v>
      </c>
      <c r="O458" s="21">
        <f t="shared" si="17"/>
        <v>4836</v>
      </c>
    </row>
    <row r="459" spans="1:15" ht="18" x14ac:dyDescent="0.35">
      <c r="A459" s="21" t="s">
        <v>315</v>
      </c>
      <c r="B459" s="21" t="s">
        <v>14</v>
      </c>
      <c r="C459" s="37">
        <v>45589</v>
      </c>
      <c r="D459" s="21" t="s">
        <v>24</v>
      </c>
      <c r="E459" s="21" t="s">
        <v>34</v>
      </c>
      <c r="F459" s="21">
        <v>1914</v>
      </c>
      <c r="G459" s="21">
        <v>255</v>
      </c>
      <c r="H459" s="21">
        <v>156</v>
      </c>
      <c r="I459" s="21">
        <v>27660</v>
      </c>
      <c r="J459" s="21">
        <v>47776</v>
      </c>
      <c r="K459" s="21">
        <v>111</v>
      </c>
      <c r="L459" s="21" t="s">
        <v>35</v>
      </c>
      <c r="M459" s="38" t="s">
        <v>47</v>
      </c>
      <c r="N459" s="48">
        <f t="shared" si="16"/>
        <v>8.4056399132321047E-2</v>
      </c>
      <c r="O459" s="21">
        <f t="shared" si="17"/>
        <v>2325</v>
      </c>
    </row>
    <row r="460" spans="1:15" ht="18" x14ac:dyDescent="0.35">
      <c r="A460" s="21" t="s">
        <v>316</v>
      </c>
      <c r="B460" s="21" t="s">
        <v>28</v>
      </c>
      <c r="C460" s="37">
        <v>45686</v>
      </c>
      <c r="D460" s="21" t="s">
        <v>15</v>
      </c>
      <c r="E460" s="21" t="s">
        <v>25</v>
      </c>
      <c r="F460" s="21">
        <v>1334</v>
      </c>
      <c r="G460" s="21">
        <v>357</v>
      </c>
      <c r="H460" s="21">
        <v>257</v>
      </c>
      <c r="I460" s="21">
        <v>56910</v>
      </c>
      <c r="J460" s="21">
        <v>70606</v>
      </c>
      <c r="K460" s="21">
        <v>228</v>
      </c>
      <c r="L460" s="21" t="s">
        <v>20</v>
      </c>
      <c r="M460" s="38" t="s">
        <v>21</v>
      </c>
      <c r="N460" s="48">
        <f t="shared" si="16"/>
        <v>3.4229485151994379E-2</v>
      </c>
      <c r="O460" s="21">
        <f t="shared" si="17"/>
        <v>1948</v>
      </c>
    </row>
    <row r="461" spans="1:15" ht="18" x14ac:dyDescent="0.35">
      <c r="A461" s="21" t="s">
        <v>316</v>
      </c>
      <c r="B461" s="21" t="s">
        <v>28</v>
      </c>
      <c r="C461" s="37">
        <v>45686</v>
      </c>
      <c r="D461" s="21" t="s">
        <v>15</v>
      </c>
      <c r="E461" s="21" t="s">
        <v>25</v>
      </c>
      <c r="F461" s="21">
        <v>1334</v>
      </c>
      <c r="G461" s="21">
        <v>357</v>
      </c>
      <c r="H461" s="21">
        <v>257</v>
      </c>
      <c r="I461" s="21">
        <v>56910</v>
      </c>
      <c r="J461" s="21">
        <v>70606</v>
      </c>
      <c r="K461" s="21">
        <v>228</v>
      </c>
      <c r="L461" s="21" t="s">
        <v>362</v>
      </c>
      <c r="M461" s="38" t="s">
        <v>21</v>
      </c>
      <c r="N461" s="48">
        <f t="shared" si="16"/>
        <v>3.4229485151994379E-2</v>
      </c>
      <c r="O461" s="21">
        <f t="shared" si="17"/>
        <v>1948</v>
      </c>
    </row>
    <row r="462" spans="1:15" ht="18" x14ac:dyDescent="0.35">
      <c r="A462" s="21" t="s">
        <v>317</v>
      </c>
      <c r="B462" s="21" t="s">
        <v>14</v>
      </c>
      <c r="C462" s="37">
        <v>45413</v>
      </c>
      <c r="D462" s="21" t="s">
        <v>15</v>
      </c>
      <c r="E462" s="21" t="s">
        <v>31</v>
      </c>
      <c r="F462" s="21">
        <v>3359</v>
      </c>
      <c r="G462" s="21">
        <v>137</v>
      </c>
      <c r="H462" s="21">
        <v>387</v>
      </c>
      <c r="I462" s="21">
        <v>33861</v>
      </c>
      <c r="J462" s="21">
        <v>47257</v>
      </c>
      <c r="K462" s="21">
        <v>198</v>
      </c>
      <c r="L462" s="21" t="s">
        <v>20</v>
      </c>
      <c r="M462" s="38" t="s">
        <v>21</v>
      </c>
      <c r="N462" s="48">
        <f t="shared" si="16"/>
        <v>0.11467469950680724</v>
      </c>
      <c r="O462" s="21">
        <f t="shared" si="17"/>
        <v>3883</v>
      </c>
    </row>
    <row r="463" spans="1:15" ht="18" x14ac:dyDescent="0.35">
      <c r="A463" s="21" t="s">
        <v>318</v>
      </c>
      <c r="B463" s="21" t="s">
        <v>28</v>
      </c>
      <c r="C463" s="37">
        <v>45468</v>
      </c>
      <c r="D463" s="21" t="s">
        <v>15</v>
      </c>
      <c r="E463" s="21" t="s">
        <v>43</v>
      </c>
      <c r="F463" s="21">
        <v>2172</v>
      </c>
      <c r="G463" s="21">
        <v>338</v>
      </c>
      <c r="H463" s="21">
        <v>70</v>
      </c>
      <c r="I463" s="21">
        <v>30515</v>
      </c>
      <c r="J463" s="21">
        <v>57853</v>
      </c>
      <c r="K463" s="21">
        <v>156</v>
      </c>
      <c r="L463" s="21" t="s">
        <v>20</v>
      </c>
      <c r="M463" s="38" t="s">
        <v>21</v>
      </c>
      <c r="N463" s="48">
        <f t="shared" si="16"/>
        <v>8.4548582664263475E-2</v>
      </c>
      <c r="O463" s="21">
        <f t="shared" si="17"/>
        <v>2580</v>
      </c>
    </row>
    <row r="464" spans="1:15" ht="18" x14ac:dyDescent="0.35">
      <c r="A464" s="21" t="s">
        <v>318</v>
      </c>
      <c r="B464" s="21" t="s">
        <v>28</v>
      </c>
      <c r="C464" s="37">
        <v>45468</v>
      </c>
      <c r="D464" s="21" t="s">
        <v>15</v>
      </c>
      <c r="E464" s="21" t="s">
        <v>43</v>
      </c>
      <c r="F464" s="21">
        <v>2172</v>
      </c>
      <c r="G464" s="21">
        <v>338</v>
      </c>
      <c r="H464" s="21">
        <v>70</v>
      </c>
      <c r="I464" s="21">
        <v>30515</v>
      </c>
      <c r="J464" s="21">
        <v>57853</v>
      </c>
      <c r="K464" s="21">
        <v>156</v>
      </c>
      <c r="L464" s="21" t="s">
        <v>362</v>
      </c>
      <c r="M464" s="38" t="s">
        <v>21</v>
      </c>
      <c r="N464" s="48">
        <f t="shared" si="16"/>
        <v>8.4548582664263475E-2</v>
      </c>
      <c r="O464" s="21">
        <f t="shared" si="17"/>
        <v>2580</v>
      </c>
    </row>
    <row r="465" spans="1:15" ht="18" x14ac:dyDescent="0.35">
      <c r="A465" s="21" t="s">
        <v>319</v>
      </c>
      <c r="B465" s="21" t="s">
        <v>23</v>
      </c>
      <c r="C465" s="37">
        <v>45513</v>
      </c>
      <c r="D465" s="21" t="s">
        <v>24</v>
      </c>
      <c r="E465" s="21" t="s">
        <v>354</v>
      </c>
      <c r="F465" s="21">
        <v>4877</v>
      </c>
      <c r="G465" s="21">
        <v>442</v>
      </c>
      <c r="H465" s="21">
        <v>236</v>
      </c>
      <c r="I465" s="21">
        <v>52673</v>
      </c>
      <c r="J465" s="21">
        <v>48241</v>
      </c>
      <c r="K465" s="21">
        <v>114</v>
      </c>
      <c r="L465" s="21" t="s">
        <v>20</v>
      </c>
      <c r="M465" s="38" t="s">
        <v>17</v>
      </c>
      <c r="N465" s="48">
        <f t="shared" si="16"/>
        <v>0.10546200140489435</v>
      </c>
      <c r="O465" s="21">
        <f t="shared" si="17"/>
        <v>5555</v>
      </c>
    </row>
    <row r="466" spans="1:15" ht="18" x14ac:dyDescent="0.35">
      <c r="A466" s="21" t="s">
        <v>319</v>
      </c>
      <c r="B466" s="21" t="s">
        <v>23</v>
      </c>
      <c r="C466" s="37">
        <v>45513</v>
      </c>
      <c r="D466" s="21" t="s">
        <v>24</v>
      </c>
      <c r="E466" s="21" t="s">
        <v>354</v>
      </c>
      <c r="F466" s="21">
        <v>4877</v>
      </c>
      <c r="G466" s="21">
        <v>442</v>
      </c>
      <c r="H466" s="21">
        <v>236</v>
      </c>
      <c r="I466" s="21">
        <v>52673</v>
      </c>
      <c r="J466" s="21">
        <v>48241</v>
      </c>
      <c r="K466" s="21">
        <v>114</v>
      </c>
      <c r="L466" s="21" t="s">
        <v>361</v>
      </c>
      <c r="M466" s="38" t="s">
        <v>17</v>
      </c>
      <c r="N466" s="48">
        <f t="shared" si="16"/>
        <v>0.10546200140489435</v>
      </c>
      <c r="O466" s="21">
        <f t="shared" si="17"/>
        <v>5555</v>
      </c>
    </row>
    <row r="467" spans="1:15" ht="18" x14ac:dyDescent="0.35">
      <c r="A467" s="21" t="s">
        <v>320</v>
      </c>
      <c r="B467" s="21" t="s">
        <v>14</v>
      </c>
      <c r="C467" s="37">
        <v>45678</v>
      </c>
      <c r="D467" s="21" t="s">
        <v>24</v>
      </c>
      <c r="E467" s="21" t="s">
        <v>25</v>
      </c>
      <c r="F467" s="21">
        <v>4918</v>
      </c>
      <c r="G467" s="21">
        <v>440</v>
      </c>
      <c r="H467" s="21">
        <v>149</v>
      </c>
      <c r="I467" s="21">
        <v>53269</v>
      </c>
      <c r="J467" s="21">
        <v>64370</v>
      </c>
      <c r="K467" s="21">
        <v>269</v>
      </c>
      <c r="L467" s="21" t="s">
        <v>35</v>
      </c>
      <c r="M467" s="38" t="s">
        <v>47</v>
      </c>
      <c r="N467" s="48">
        <f t="shared" si="16"/>
        <v>0.10338095327488783</v>
      </c>
      <c r="O467" s="21">
        <f t="shared" si="17"/>
        <v>5507</v>
      </c>
    </row>
    <row r="468" spans="1:15" ht="18" x14ac:dyDescent="0.35">
      <c r="A468" s="21" t="s">
        <v>321</v>
      </c>
      <c r="B468" s="21" t="s">
        <v>23</v>
      </c>
      <c r="C468" s="37">
        <v>45517</v>
      </c>
      <c r="D468" s="21" t="s">
        <v>15</v>
      </c>
      <c r="E468" s="21" t="s">
        <v>19</v>
      </c>
      <c r="F468" s="21">
        <v>3418</v>
      </c>
      <c r="G468" s="21">
        <v>107</v>
      </c>
      <c r="H468" s="21">
        <v>221</v>
      </c>
      <c r="I468" s="21">
        <v>23927</v>
      </c>
      <c r="J468" s="21">
        <v>26182</v>
      </c>
      <c r="K468" s="21">
        <v>155</v>
      </c>
      <c r="L468" s="21" t="s">
        <v>38</v>
      </c>
      <c r="M468" s="38" t="s">
        <v>21</v>
      </c>
      <c r="N468" s="48">
        <f t="shared" si="16"/>
        <v>0.1565595352530614</v>
      </c>
      <c r="O468" s="21">
        <f t="shared" si="17"/>
        <v>3746</v>
      </c>
    </row>
    <row r="469" spans="1:15" ht="18" x14ac:dyDescent="0.35">
      <c r="A469" s="21" t="s">
        <v>322</v>
      </c>
      <c r="B469" s="21" t="s">
        <v>14</v>
      </c>
      <c r="C469" s="37">
        <v>45472</v>
      </c>
      <c r="D469" s="21" t="s">
        <v>15</v>
      </c>
      <c r="E469" s="21" t="s">
        <v>43</v>
      </c>
      <c r="F469" s="21">
        <v>2088</v>
      </c>
      <c r="G469" s="21">
        <v>490</v>
      </c>
      <c r="H469" s="21">
        <v>124</v>
      </c>
      <c r="I469" s="21">
        <v>46544</v>
      </c>
      <c r="J469" s="21">
        <v>69346</v>
      </c>
      <c r="K469" s="21">
        <v>178</v>
      </c>
      <c r="L469" s="21" t="s">
        <v>38</v>
      </c>
      <c r="M469" s="38" t="s">
        <v>17</v>
      </c>
      <c r="N469" s="48">
        <f t="shared" si="16"/>
        <v>5.8052595393606049E-2</v>
      </c>
      <c r="O469" s="21">
        <f t="shared" si="17"/>
        <v>2702</v>
      </c>
    </row>
    <row r="470" spans="1:15" ht="18" x14ac:dyDescent="0.35">
      <c r="A470" s="21" t="s">
        <v>322</v>
      </c>
      <c r="B470" s="21" t="s">
        <v>14</v>
      </c>
      <c r="C470" s="37">
        <v>45472</v>
      </c>
      <c r="D470" s="21" t="s">
        <v>15</v>
      </c>
      <c r="E470" s="21" t="s">
        <v>43</v>
      </c>
      <c r="F470" s="21">
        <v>2088</v>
      </c>
      <c r="G470" s="21">
        <v>490</v>
      </c>
      <c r="H470" s="21">
        <v>124</v>
      </c>
      <c r="I470" s="21">
        <v>46544</v>
      </c>
      <c r="J470" s="21">
        <v>69346</v>
      </c>
      <c r="K470" s="21">
        <v>178</v>
      </c>
      <c r="L470" s="21" t="s">
        <v>35</v>
      </c>
      <c r="M470" s="38" t="s">
        <v>17</v>
      </c>
      <c r="N470" s="48">
        <f t="shared" si="16"/>
        <v>5.8052595393606049E-2</v>
      </c>
      <c r="O470" s="21">
        <f t="shared" si="17"/>
        <v>2702</v>
      </c>
    </row>
    <row r="471" spans="1:15" ht="18" x14ac:dyDescent="0.35">
      <c r="A471" s="21" t="s">
        <v>323</v>
      </c>
      <c r="B471" s="21" t="s">
        <v>23</v>
      </c>
      <c r="C471" s="37">
        <v>45599</v>
      </c>
      <c r="D471" s="21" t="s">
        <v>24</v>
      </c>
      <c r="E471" s="21" t="s">
        <v>19</v>
      </c>
      <c r="F471" s="21">
        <v>3061</v>
      </c>
      <c r="G471" s="21">
        <v>320</v>
      </c>
      <c r="H471" s="21">
        <v>76</v>
      </c>
      <c r="I471" s="21">
        <v>26640</v>
      </c>
      <c r="J471" s="21">
        <v>24306</v>
      </c>
      <c r="K471" s="21">
        <v>112</v>
      </c>
      <c r="L471" s="21" t="s">
        <v>361</v>
      </c>
      <c r="M471" s="38" t="s">
        <v>17</v>
      </c>
      <c r="N471" s="48">
        <f t="shared" si="16"/>
        <v>0.12976726726726726</v>
      </c>
      <c r="O471" s="21">
        <f t="shared" si="17"/>
        <v>3457</v>
      </c>
    </row>
    <row r="472" spans="1:15" ht="18" x14ac:dyDescent="0.35">
      <c r="A472" s="21" t="s">
        <v>323</v>
      </c>
      <c r="B472" s="21" t="s">
        <v>23</v>
      </c>
      <c r="C472" s="37">
        <v>45599</v>
      </c>
      <c r="D472" s="21" t="s">
        <v>24</v>
      </c>
      <c r="E472" s="21" t="s">
        <v>19</v>
      </c>
      <c r="F472" s="21">
        <v>3061</v>
      </c>
      <c r="G472" s="21">
        <v>320</v>
      </c>
      <c r="H472" s="21">
        <v>76</v>
      </c>
      <c r="I472" s="21">
        <v>26640</v>
      </c>
      <c r="J472" s="21">
        <v>24306</v>
      </c>
      <c r="K472" s="21">
        <v>112</v>
      </c>
      <c r="L472" s="21" t="s">
        <v>35</v>
      </c>
      <c r="M472" s="38" t="s">
        <v>17</v>
      </c>
      <c r="N472" s="48">
        <f t="shared" si="16"/>
        <v>0.12976726726726726</v>
      </c>
      <c r="O472" s="21">
        <f t="shared" si="17"/>
        <v>3457</v>
      </c>
    </row>
    <row r="473" spans="1:15" ht="18" x14ac:dyDescent="0.35">
      <c r="A473" s="21" t="s">
        <v>324</v>
      </c>
      <c r="B473" s="21" t="s">
        <v>28</v>
      </c>
      <c r="C473" s="37">
        <v>45765</v>
      </c>
      <c r="D473" s="21" t="s">
        <v>49</v>
      </c>
      <c r="E473" s="21" t="s">
        <v>43</v>
      </c>
      <c r="F473" s="21">
        <v>1265</v>
      </c>
      <c r="G473" s="21">
        <v>230</v>
      </c>
      <c r="H473" s="21">
        <v>364</v>
      </c>
      <c r="I473" s="21">
        <v>41312</v>
      </c>
      <c r="J473" s="21">
        <v>50382</v>
      </c>
      <c r="K473" s="21">
        <v>106</v>
      </c>
      <c r="L473" s="21" t="s">
        <v>20</v>
      </c>
      <c r="M473" s="38" t="s">
        <v>50</v>
      </c>
      <c r="N473" s="48">
        <f t="shared" si="16"/>
        <v>4.4999031758326875E-2</v>
      </c>
      <c r="O473" s="21">
        <f t="shared" si="17"/>
        <v>1859</v>
      </c>
    </row>
    <row r="474" spans="1:15" ht="18" x14ac:dyDescent="0.35">
      <c r="A474" s="21" t="s">
        <v>324</v>
      </c>
      <c r="B474" s="21" t="s">
        <v>28</v>
      </c>
      <c r="C474" s="37">
        <v>45765</v>
      </c>
      <c r="D474" s="21" t="s">
        <v>49</v>
      </c>
      <c r="E474" s="21" t="s">
        <v>43</v>
      </c>
      <c r="F474" s="21">
        <v>1265</v>
      </c>
      <c r="G474" s="21">
        <v>230</v>
      </c>
      <c r="H474" s="21">
        <v>364</v>
      </c>
      <c r="I474" s="21">
        <v>41312</v>
      </c>
      <c r="J474" s="21">
        <v>50382</v>
      </c>
      <c r="K474" s="21">
        <v>106</v>
      </c>
      <c r="L474" s="21" t="s">
        <v>38</v>
      </c>
      <c r="M474" s="38" t="s">
        <v>50</v>
      </c>
      <c r="N474" s="48">
        <f t="shared" si="16"/>
        <v>4.4999031758326875E-2</v>
      </c>
      <c r="O474" s="21">
        <f t="shared" si="17"/>
        <v>1859</v>
      </c>
    </row>
    <row r="475" spans="1:15" ht="18" x14ac:dyDescent="0.35">
      <c r="A475" s="21" t="s">
        <v>325</v>
      </c>
      <c r="B475" s="21" t="s">
        <v>14</v>
      </c>
      <c r="C475" s="37">
        <v>45653</v>
      </c>
      <c r="D475" s="21" t="s">
        <v>15</v>
      </c>
      <c r="E475" s="21" t="s">
        <v>354</v>
      </c>
      <c r="F475" s="21">
        <v>1436</v>
      </c>
      <c r="G475" s="21">
        <v>219</v>
      </c>
      <c r="H475" s="21">
        <v>229</v>
      </c>
      <c r="I475" s="21">
        <v>58488</v>
      </c>
      <c r="J475" s="21">
        <v>24314</v>
      </c>
      <c r="K475" s="21">
        <v>147</v>
      </c>
      <c r="L475" s="21" t="s">
        <v>20</v>
      </c>
      <c r="M475" s="38" t="s">
        <v>21</v>
      </c>
      <c r="N475" s="48">
        <f t="shared" si="16"/>
        <v>3.221173574066475E-2</v>
      </c>
      <c r="O475" s="21">
        <f t="shared" si="17"/>
        <v>1884</v>
      </c>
    </row>
    <row r="476" spans="1:15" ht="18" x14ac:dyDescent="0.35">
      <c r="A476" s="21" t="s">
        <v>326</v>
      </c>
      <c r="B476" s="21" t="s">
        <v>14</v>
      </c>
      <c r="C476" s="37">
        <v>45724</v>
      </c>
      <c r="D476" s="21" t="s">
        <v>24</v>
      </c>
      <c r="E476" s="21" t="s">
        <v>34</v>
      </c>
      <c r="F476" s="21">
        <v>2244</v>
      </c>
      <c r="G476" s="21">
        <v>392</v>
      </c>
      <c r="H476" s="21">
        <v>231</v>
      </c>
      <c r="I476" s="21">
        <v>25834</v>
      </c>
      <c r="J476" s="21">
        <v>50906</v>
      </c>
      <c r="K476" s="21">
        <v>165</v>
      </c>
      <c r="L476" s="21" t="s">
        <v>35</v>
      </c>
      <c r="M476" s="38" t="s">
        <v>47</v>
      </c>
      <c r="N476" s="48">
        <f t="shared" si="16"/>
        <v>0.1109777812185492</v>
      </c>
      <c r="O476" s="21">
        <f t="shared" si="17"/>
        <v>2867</v>
      </c>
    </row>
    <row r="477" spans="1:15" ht="18" x14ac:dyDescent="0.35">
      <c r="A477" s="21" t="s">
        <v>327</v>
      </c>
      <c r="B477" s="21" t="s">
        <v>23</v>
      </c>
      <c r="C477" s="37">
        <v>45736</v>
      </c>
      <c r="D477" s="21" t="s">
        <v>24</v>
      </c>
      <c r="E477" s="21" t="s">
        <v>43</v>
      </c>
      <c r="F477" s="21">
        <v>3393</v>
      </c>
      <c r="G477" s="21">
        <v>104</v>
      </c>
      <c r="H477" s="21">
        <v>79</v>
      </c>
      <c r="I477" s="21">
        <v>30025</v>
      </c>
      <c r="J477" s="21">
        <v>21593</v>
      </c>
      <c r="K477" s="21">
        <v>165</v>
      </c>
      <c r="L477" s="21" t="s">
        <v>361</v>
      </c>
      <c r="M477" s="38" t="s">
        <v>17</v>
      </c>
      <c r="N477" s="48">
        <f t="shared" si="16"/>
        <v>0.1191007493755204</v>
      </c>
      <c r="O477" s="21">
        <f t="shared" si="17"/>
        <v>3576</v>
      </c>
    </row>
    <row r="478" spans="1:15" ht="18" x14ac:dyDescent="0.35">
      <c r="A478" s="21" t="s">
        <v>327</v>
      </c>
      <c r="B478" s="21" t="s">
        <v>23</v>
      </c>
      <c r="C478" s="37">
        <v>45736</v>
      </c>
      <c r="D478" s="21" t="s">
        <v>24</v>
      </c>
      <c r="E478" s="21" t="s">
        <v>43</v>
      </c>
      <c r="F478" s="21">
        <v>3393</v>
      </c>
      <c r="G478" s="21">
        <v>104</v>
      </c>
      <c r="H478" s="21">
        <v>79</v>
      </c>
      <c r="I478" s="21">
        <v>30025</v>
      </c>
      <c r="J478" s="21">
        <v>21593</v>
      </c>
      <c r="K478" s="21">
        <v>165</v>
      </c>
      <c r="L478" s="21" t="s">
        <v>35</v>
      </c>
      <c r="M478" s="38" t="s">
        <v>17</v>
      </c>
      <c r="N478" s="48">
        <f t="shared" si="16"/>
        <v>0.1191007493755204</v>
      </c>
      <c r="O478" s="21">
        <f t="shared" si="17"/>
        <v>3576</v>
      </c>
    </row>
    <row r="479" spans="1:15" ht="18" x14ac:dyDescent="0.35">
      <c r="A479" s="21" t="s">
        <v>328</v>
      </c>
      <c r="B479" s="21" t="s">
        <v>23</v>
      </c>
      <c r="C479" s="37">
        <v>45612</v>
      </c>
      <c r="D479" s="21" t="s">
        <v>15</v>
      </c>
      <c r="E479" s="21" t="s">
        <v>19</v>
      </c>
      <c r="F479" s="21">
        <v>2901</v>
      </c>
      <c r="G479" s="21">
        <v>108</v>
      </c>
      <c r="H479" s="21">
        <v>86</v>
      </c>
      <c r="I479" s="21">
        <v>51777</v>
      </c>
      <c r="J479" s="21">
        <v>23773</v>
      </c>
      <c r="K479" s="21">
        <v>160</v>
      </c>
      <c r="L479" s="21" t="s">
        <v>38</v>
      </c>
      <c r="M479" s="38" t="s">
        <v>21</v>
      </c>
      <c r="N479" s="48">
        <f t="shared" si="16"/>
        <v>5.9775576027966085E-2</v>
      </c>
      <c r="O479" s="21">
        <f t="shared" si="17"/>
        <v>3095</v>
      </c>
    </row>
    <row r="480" spans="1:15" ht="18" x14ac:dyDescent="0.35">
      <c r="A480" s="21" t="s">
        <v>329</v>
      </c>
      <c r="B480" s="21" t="s">
        <v>23</v>
      </c>
      <c r="C480" s="37">
        <v>45838</v>
      </c>
      <c r="D480" s="21" t="s">
        <v>15</v>
      </c>
      <c r="E480" s="21" t="s">
        <v>353</v>
      </c>
      <c r="F480" s="21">
        <v>2275</v>
      </c>
      <c r="G480" s="21">
        <v>285</v>
      </c>
      <c r="H480" s="21">
        <v>125</v>
      </c>
      <c r="I480" s="21">
        <v>43970</v>
      </c>
      <c r="J480" s="21">
        <v>74761</v>
      </c>
      <c r="K480" s="21">
        <v>83</v>
      </c>
      <c r="L480" s="21" t="s">
        <v>35</v>
      </c>
      <c r="M480" s="38" t="s">
        <v>17</v>
      </c>
      <c r="N480" s="48">
        <f t="shared" si="16"/>
        <v>6.1064362065044349E-2</v>
      </c>
      <c r="O480" s="21">
        <f t="shared" si="17"/>
        <v>2685</v>
      </c>
    </row>
    <row r="481" spans="1:15" ht="18" x14ac:dyDescent="0.35">
      <c r="A481" s="21" t="s">
        <v>330</v>
      </c>
      <c r="B481" s="21" t="s">
        <v>23</v>
      </c>
      <c r="C481" s="37">
        <v>45303</v>
      </c>
      <c r="D481" s="21" t="s">
        <v>24</v>
      </c>
      <c r="E481" s="21" t="s">
        <v>352</v>
      </c>
      <c r="F481" s="21">
        <v>2227</v>
      </c>
      <c r="G481" s="21">
        <v>494</v>
      </c>
      <c r="H481" s="21">
        <v>161</v>
      </c>
      <c r="I481" s="21">
        <v>51651</v>
      </c>
      <c r="J481" s="21">
        <v>68074</v>
      </c>
      <c r="K481" s="21">
        <v>240</v>
      </c>
      <c r="L481" s="21" t="s">
        <v>20</v>
      </c>
      <c r="M481" s="38" t="s">
        <v>17</v>
      </c>
      <c r="N481" s="48">
        <f t="shared" si="16"/>
        <v>5.5797564422760453E-2</v>
      </c>
      <c r="O481" s="21">
        <f t="shared" si="17"/>
        <v>2882</v>
      </c>
    </row>
    <row r="482" spans="1:15" ht="18" x14ac:dyDescent="0.35">
      <c r="A482" s="21" t="s">
        <v>330</v>
      </c>
      <c r="B482" s="21" t="s">
        <v>23</v>
      </c>
      <c r="C482" s="37">
        <v>45303</v>
      </c>
      <c r="D482" s="21" t="s">
        <v>24</v>
      </c>
      <c r="E482" s="21" t="s">
        <v>352</v>
      </c>
      <c r="F482" s="21">
        <v>2227</v>
      </c>
      <c r="G482" s="21">
        <v>494</v>
      </c>
      <c r="H482" s="21">
        <v>161</v>
      </c>
      <c r="I482" s="21">
        <v>51651</v>
      </c>
      <c r="J482" s="21">
        <v>68074</v>
      </c>
      <c r="K482" s="21">
        <v>240</v>
      </c>
      <c r="L482" s="21" t="s">
        <v>361</v>
      </c>
      <c r="M482" s="38" t="s">
        <v>17</v>
      </c>
      <c r="N482" s="48">
        <f t="shared" si="16"/>
        <v>5.5797564422760453E-2</v>
      </c>
      <c r="O482" s="21">
        <f t="shared" si="17"/>
        <v>2882</v>
      </c>
    </row>
    <row r="483" spans="1:15" ht="18" x14ac:dyDescent="0.35">
      <c r="A483" s="21" t="s">
        <v>331</v>
      </c>
      <c r="B483" s="21" t="s">
        <v>14</v>
      </c>
      <c r="C483" s="37">
        <v>45329</v>
      </c>
      <c r="D483" s="21" t="s">
        <v>15</v>
      </c>
      <c r="E483" s="21" t="s">
        <v>357</v>
      </c>
      <c r="F483" s="21">
        <v>1883</v>
      </c>
      <c r="G483" s="21">
        <v>432</v>
      </c>
      <c r="H483" s="21">
        <v>397</v>
      </c>
      <c r="I483" s="21">
        <v>28759</v>
      </c>
      <c r="J483" s="21">
        <v>18691</v>
      </c>
      <c r="K483" s="21">
        <v>270</v>
      </c>
      <c r="L483" s="21" t="s">
        <v>38</v>
      </c>
      <c r="M483" s="38" t="s">
        <v>17</v>
      </c>
      <c r="N483" s="48">
        <f t="shared" si="16"/>
        <v>9.4300914496331587E-2</v>
      </c>
      <c r="O483" s="21">
        <f t="shared" si="17"/>
        <v>2712</v>
      </c>
    </row>
    <row r="484" spans="1:15" ht="18" x14ac:dyDescent="0.35">
      <c r="A484" s="21" t="s">
        <v>331</v>
      </c>
      <c r="B484" s="21" t="s">
        <v>14</v>
      </c>
      <c r="C484" s="37">
        <v>45329</v>
      </c>
      <c r="D484" s="21" t="s">
        <v>15</v>
      </c>
      <c r="E484" s="21" t="s">
        <v>357</v>
      </c>
      <c r="F484" s="21">
        <v>1883</v>
      </c>
      <c r="G484" s="21">
        <v>432</v>
      </c>
      <c r="H484" s="21">
        <v>397</v>
      </c>
      <c r="I484" s="21">
        <v>28759</v>
      </c>
      <c r="J484" s="21">
        <v>18691</v>
      </c>
      <c r="K484" s="21">
        <v>270</v>
      </c>
      <c r="L484" s="21" t="s">
        <v>35</v>
      </c>
      <c r="M484" s="38" t="s">
        <v>17</v>
      </c>
      <c r="N484" s="48">
        <f t="shared" si="16"/>
        <v>9.4300914496331587E-2</v>
      </c>
      <c r="O484" s="21">
        <f t="shared" si="17"/>
        <v>2712</v>
      </c>
    </row>
  </sheetData>
  <sortState xmlns:xlrd2="http://schemas.microsoft.com/office/spreadsheetml/2017/richdata2" ref="A2:N484">
    <sortCondition ref="A2:A484"/>
  </sortState>
  <mergeCells count="12">
    <mergeCell ref="Z40:AA40"/>
    <mergeCell ref="Y3:AB3"/>
    <mergeCell ref="S6:S7"/>
    <mergeCell ref="T28:W28"/>
    <mergeCell ref="Y29:Z29"/>
    <mergeCell ref="AE30:AH30"/>
    <mergeCell ref="S8:S9"/>
    <mergeCell ref="S10:S11"/>
    <mergeCell ref="S12:S13"/>
    <mergeCell ref="S15:S16"/>
    <mergeCell ref="S17:S18"/>
    <mergeCell ref="S19:S20"/>
  </mergeCells>
  <pageMargins left="0.81499999999999995" right="0.25" top="0.75" bottom="0.75" header="0.3" footer="0.3"/>
  <pageSetup paperSize="9" scale="18" fitToHeight="0" orientation="landscape"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19DAA-7F1B-4474-9770-0A6A24739F36}">
  <sheetPr>
    <tabColor theme="7" tint="0.59999389629810485"/>
    <pageSetUpPr fitToPage="1"/>
  </sheetPr>
  <dimension ref="A1:V301"/>
  <sheetViews>
    <sheetView tabSelected="1" zoomScaleNormal="100" workbookViewId="0">
      <selection activeCell="W1" sqref="W1"/>
    </sheetView>
  </sheetViews>
  <sheetFormatPr defaultRowHeight="14.4" x14ac:dyDescent="0.3"/>
  <cols>
    <col min="1" max="1" width="17.6640625" bestFit="1" customWidth="1"/>
    <col min="2" max="2" width="15" customWidth="1"/>
    <col min="3" max="3" width="19.44140625" bestFit="1" customWidth="1"/>
    <col min="4" max="4" width="24.21875" style="15" bestFit="1" customWidth="1"/>
    <col min="5" max="5" width="20.5546875" style="15" bestFit="1" customWidth="1"/>
    <col min="6" max="6" width="11.77734375" customWidth="1"/>
    <col min="7" max="7" width="17" customWidth="1"/>
    <col min="9" max="9" width="8" bestFit="1" customWidth="1"/>
    <col min="10" max="10" width="12.44140625" bestFit="1" customWidth="1"/>
    <col min="11" max="11" width="19.44140625" bestFit="1" customWidth="1"/>
    <col min="13" max="13" width="46.88671875" customWidth="1"/>
    <col min="14" max="14" width="52.21875" customWidth="1"/>
    <col min="15" max="15" width="32.109375" customWidth="1"/>
    <col min="16" max="16" width="30" customWidth="1"/>
  </cols>
  <sheetData>
    <row r="1" spans="1:14" ht="18" x14ac:dyDescent="0.35">
      <c r="A1" s="39" t="s">
        <v>332</v>
      </c>
      <c r="B1" s="40" t="s">
        <v>1</v>
      </c>
      <c r="C1" s="41" t="s">
        <v>367</v>
      </c>
      <c r="D1" s="41" t="s">
        <v>368</v>
      </c>
      <c r="E1" s="41" t="s">
        <v>369</v>
      </c>
      <c r="G1" s="96" t="s">
        <v>1</v>
      </c>
      <c r="H1" s="60" t="s">
        <v>5</v>
      </c>
      <c r="I1" s="60" t="s">
        <v>6</v>
      </c>
      <c r="J1" s="60" t="s">
        <v>7</v>
      </c>
      <c r="K1" s="60" t="s">
        <v>346</v>
      </c>
    </row>
    <row r="2" spans="1:14" ht="15.6" x14ac:dyDescent="0.3">
      <c r="A2" s="7">
        <v>45446</v>
      </c>
      <c r="B2" s="8" t="s">
        <v>14</v>
      </c>
      <c r="C2" s="23">
        <f>'Engagement Summary'!C2-'Engagement Summary'!D2</f>
        <v>1334</v>
      </c>
      <c r="D2" s="23">
        <f>'Engagement Summary'!E2-'Task 3'!C2</f>
        <v>123228</v>
      </c>
      <c r="E2" s="24">
        <f>IF(D2&gt;0,C2/D2,0)</f>
        <v>1.0825461745707145E-2</v>
      </c>
      <c r="G2" s="10" t="s">
        <v>14</v>
      </c>
      <c r="H2" s="14">
        <v>2414</v>
      </c>
      <c r="I2" s="14">
        <v>245</v>
      </c>
      <c r="J2" s="14">
        <v>137</v>
      </c>
      <c r="K2" s="23">
        <f>H2+I2+J2</f>
        <v>2796</v>
      </c>
    </row>
    <row r="3" spans="1:14" ht="21" x14ac:dyDescent="0.4">
      <c r="A3" s="7">
        <v>45446</v>
      </c>
      <c r="B3" s="8" t="s">
        <v>23</v>
      </c>
      <c r="C3" s="23">
        <f>'Engagement Summary'!C3-'Engagement Summary'!D3</f>
        <v>909</v>
      </c>
      <c r="D3" s="23">
        <f>'Engagement Summary'!E3-'Task 3'!C3</f>
        <v>227049</v>
      </c>
      <c r="E3" s="24">
        <f t="shared" ref="E3:E66" si="0">IF(D3&gt;0,C3/D3,0)</f>
        <v>4.0035410858449061E-3</v>
      </c>
      <c r="G3" s="10" t="s">
        <v>14</v>
      </c>
      <c r="H3" s="14">
        <v>1934</v>
      </c>
      <c r="I3" s="14">
        <v>210</v>
      </c>
      <c r="J3" s="14">
        <v>393</v>
      </c>
      <c r="K3" s="23">
        <f t="shared" ref="K3:K66" si="1">H3+I3+J3</f>
        <v>2537</v>
      </c>
      <c r="M3" s="119" t="s">
        <v>400</v>
      </c>
      <c r="N3" s="119"/>
    </row>
    <row r="4" spans="1:14" ht="15.6" x14ac:dyDescent="0.3">
      <c r="A4" s="7">
        <v>45446</v>
      </c>
      <c r="B4" s="8" t="s">
        <v>28</v>
      </c>
      <c r="C4" s="23">
        <f>'Engagement Summary'!C4-'Engagement Summary'!D4</f>
        <v>1176</v>
      </c>
      <c r="D4" s="23">
        <f>'Engagement Summary'!E4-'Task 3'!C4</f>
        <v>369066</v>
      </c>
      <c r="E4" s="24">
        <f t="shared" si="0"/>
        <v>3.1864219407910779E-3</v>
      </c>
      <c r="G4" s="10" t="s">
        <v>23</v>
      </c>
      <c r="H4" s="14">
        <v>3092</v>
      </c>
      <c r="I4" s="14">
        <v>177</v>
      </c>
      <c r="J4" s="14">
        <v>81</v>
      </c>
      <c r="K4" s="23">
        <f t="shared" si="1"/>
        <v>3350</v>
      </c>
    </row>
    <row r="5" spans="1:14" ht="18" x14ac:dyDescent="0.35">
      <c r="A5" s="7">
        <v>45453</v>
      </c>
      <c r="B5" s="8" t="s">
        <v>14</v>
      </c>
      <c r="C5" s="23">
        <f>'Engagement Summary'!C5-'Engagement Summary'!D5</f>
        <v>928</v>
      </c>
      <c r="D5" s="23">
        <f>'Engagement Summary'!E5-'Task 3'!C5</f>
        <v>91546</v>
      </c>
      <c r="E5" s="24">
        <f t="shared" si="0"/>
        <v>1.0136980315906758E-2</v>
      </c>
      <c r="G5" s="10" t="s">
        <v>14</v>
      </c>
      <c r="H5" s="14">
        <v>3173</v>
      </c>
      <c r="I5" s="14">
        <v>229</v>
      </c>
      <c r="J5" s="14">
        <v>197</v>
      </c>
      <c r="K5" s="23">
        <f t="shared" si="1"/>
        <v>3599</v>
      </c>
      <c r="M5" s="97" t="s">
        <v>370</v>
      </c>
      <c r="N5" s="97" t="s">
        <v>389</v>
      </c>
    </row>
    <row r="6" spans="1:14" ht="15.6" x14ac:dyDescent="0.3">
      <c r="A6" s="7">
        <v>45453</v>
      </c>
      <c r="B6" s="8" t="s">
        <v>23</v>
      </c>
      <c r="C6" s="23">
        <f>'Engagement Summary'!C6-'Engagement Summary'!D6</f>
        <v>1397</v>
      </c>
      <c r="D6" s="23">
        <f>'Engagement Summary'!E6-'Task 3'!C6</f>
        <v>327505</v>
      </c>
      <c r="E6" s="24">
        <f t="shared" si="0"/>
        <v>4.2655837315460831E-3</v>
      </c>
      <c r="G6" s="10" t="s">
        <v>28</v>
      </c>
      <c r="H6" s="14">
        <v>2748</v>
      </c>
      <c r="I6" s="14">
        <v>145</v>
      </c>
      <c r="J6" s="14">
        <v>315</v>
      </c>
      <c r="K6" s="23">
        <f t="shared" si="1"/>
        <v>3208</v>
      </c>
      <c r="M6" s="25" t="s">
        <v>14</v>
      </c>
      <c r="N6" s="23">
        <v>301576</v>
      </c>
    </row>
    <row r="7" spans="1:14" ht="15.6" x14ac:dyDescent="0.3">
      <c r="A7" s="7">
        <v>45453</v>
      </c>
      <c r="B7" s="8" t="s">
        <v>28</v>
      </c>
      <c r="C7" s="23">
        <f>'Engagement Summary'!C7-'Engagement Summary'!D7</f>
        <v>452</v>
      </c>
      <c r="D7" s="23">
        <f>'Engagement Summary'!E7-'Task 3'!C7</f>
        <v>391169</v>
      </c>
      <c r="E7" s="24">
        <f t="shared" si="0"/>
        <v>1.1555107894541746E-3</v>
      </c>
      <c r="G7" s="10" t="s">
        <v>28</v>
      </c>
      <c r="H7" s="14">
        <v>3882</v>
      </c>
      <c r="I7" s="14">
        <v>239</v>
      </c>
      <c r="J7" s="14">
        <v>275</v>
      </c>
      <c r="K7" s="23">
        <f t="shared" si="1"/>
        <v>4396</v>
      </c>
      <c r="M7" s="25" t="s">
        <v>23</v>
      </c>
      <c r="N7" s="23">
        <v>527370</v>
      </c>
    </row>
    <row r="8" spans="1:14" ht="15.6" x14ac:dyDescent="0.3">
      <c r="A8" s="7">
        <v>45460</v>
      </c>
      <c r="B8" s="8" t="s">
        <v>14</v>
      </c>
      <c r="C8" s="23">
        <f>'Engagement Summary'!C8-'Engagement Summary'!D8</f>
        <v>590</v>
      </c>
      <c r="D8" s="23">
        <f>'Engagement Summary'!E8-'Task 3'!C8</f>
        <v>95295</v>
      </c>
      <c r="E8" s="24">
        <f t="shared" si="0"/>
        <v>6.1913006978330451E-3</v>
      </c>
      <c r="G8" s="10" t="s">
        <v>23</v>
      </c>
      <c r="H8" s="14">
        <v>4674</v>
      </c>
      <c r="I8" s="14">
        <v>409</v>
      </c>
      <c r="J8" s="14">
        <v>327</v>
      </c>
      <c r="K8" s="23">
        <f t="shared" si="1"/>
        <v>5410</v>
      </c>
      <c r="M8" s="25" t="s">
        <v>28</v>
      </c>
      <c r="N8" s="23">
        <v>228696</v>
      </c>
    </row>
    <row r="9" spans="1:14" ht="15.6" x14ac:dyDescent="0.3">
      <c r="A9" s="7">
        <v>45460</v>
      </c>
      <c r="B9" s="8" t="s">
        <v>23</v>
      </c>
      <c r="C9" s="23">
        <f>'Engagement Summary'!C9-'Engagement Summary'!D9</f>
        <v>1283</v>
      </c>
      <c r="D9" s="23">
        <f>'Engagement Summary'!E9-'Task 3'!C9</f>
        <v>244664</v>
      </c>
      <c r="E9" s="24">
        <f t="shared" si="0"/>
        <v>5.2439263643200467E-3</v>
      </c>
      <c r="G9" s="10" t="s">
        <v>23</v>
      </c>
      <c r="H9" s="14">
        <v>1428</v>
      </c>
      <c r="I9" s="14">
        <v>347</v>
      </c>
      <c r="J9" s="14">
        <v>67</v>
      </c>
      <c r="K9" s="23">
        <f t="shared" si="1"/>
        <v>1842</v>
      </c>
    </row>
    <row r="10" spans="1:14" ht="15.6" x14ac:dyDescent="0.3">
      <c r="A10" s="7">
        <v>45460</v>
      </c>
      <c r="B10" s="8" t="s">
        <v>28</v>
      </c>
      <c r="C10" s="23">
        <f>'Engagement Summary'!C10-'Engagement Summary'!D10</f>
        <v>1302</v>
      </c>
      <c r="D10" s="23">
        <f>'Engagement Summary'!E10-'Task 3'!C10</f>
        <v>249126</v>
      </c>
      <c r="E10" s="24">
        <f t="shared" si="0"/>
        <v>5.226271043568315E-3</v>
      </c>
      <c r="G10" s="10" t="s">
        <v>23</v>
      </c>
      <c r="H10" s="14">
        <v>4432</v>
      </c>
      <c r="I10" s="14">
        <v>223</v>
      </c>
      <c r="J10" s="14">
        <v>299</v>
      </c>
      <c r="K10" s="23">
        <f t="shared" si="1"/>
        <v>4954</v>
      </c>
    </row>
    <row r="11" spans="1:14" ht="15.6" x14ac:dyDescent="0.3">
      <c r="A11" s="7">
        <v>45467</v>
      </c>
      <c r="B11" s="8" t="s">
        <v>14</v>
      </c>
      <c r="C11" s="23">
        <f>'Engagement Summary'!C11-'Engagement Summary'!D11</f>
        <v>612</v>
      </c>
      <c r="D11" s="23">
        <f>'Engagement Summary'!E11-'Task 3'!C11</f>
        <v>86574</v>
      </c>
      <c r="E11" s="24">
        <f t="shared" si="0"/>
        <v>7.0690969575161137E-3</v>
      </c>
      <c r="G11" s="10" t="s">
        <v>23</v>
      </c>
      <c r="H11" s="14">
        <v>2357</v>
      </c>
      <c r="I11" s="14">
        <v>274</v>
      </c>
      <c r="J11" s="14">
        <v>172</v>
      </c>
      <c r="K11" s="23">
        <f t="shared" si="1"/>
        <v>2803</v>
      </c>
    </row>
    <row r="12" spans="1:14" ht="15.6" x14ac:dyDescent="0.3">
      <c r="A12" s="7">
        <v>45467</v>
      </c>
      <c r="B12" s="8" t="s">
        <v>23</v>
      </c>
      <c r="C12" s="23">
        <f>'Engagement Summary'!C12-'Engagement Summary'!D12</f>
        <v>1121</v>
      </c>
      <c r="D12" s="23">
        <f>'Engagement Summary'!E12-'Task 3'!C12</f>
        <v>127499</v>
      </c>
      <c r="E12" s="24">
        <f t="shared" si="0"/>
        <v>8.7922258213789916E-3</v>
      </c>
      <c r="G12" s="10" t="s">
        <v>23</v>
      </c>
      <c r="H12" s="14">
        <v>1971</v>
      </c>
      <c r="I12" s="14">
        <v>370</v>
      </c>
      <c r="J12" s="14">
        <v>306</v>
      </c>
      <c r="K12" s="23">
        <f t="shared" si="1"/>
        <v>2647</v>
      </c>
    </row>
    <row r="13" spans="1:14" ht="15.6" x14ac:dyDescent="0.3">
      <c r="A13" s="7">
        <v>45467</v>
      </c>
      <c r="B13" s="8" t="s">
        <v>28</v>
      </c>
      <c r="C13" s="23">
        <f>'Engagement Summary'!C13-'Engagement Summary'!D13</f>
        <v>700</v>
      </c>
      <c r="D13" s="23">
        <f>'Engagement Summary'!E13-'Task 3'!C13</f>
        <v>125315</v>
      </c>
      <c r="E13" s="24">
        <f t="shared" si="0"/>
        <v>5.5859234728484223E-3</v>
      </c>
      <c r="G13" s="10" t="s">
        <v>14</v>
      </c>
      <c r="H13" s="14">
        <v>1485</v>
      </c>
      <c r="I13" s="14">
        <v>353</v>
      </c>
      <c r="J13" s="14">
        <v>244</v>
      </c>
      <c r="K13" s="23">
        <f t="shared" si="1"/>
        <v>2082</v>
      </c>
    </row>
    <row r="14" spans="1:14" ht="21" x14ac:dyDescent="0.4">
      <c r="A14" s="7">
        <v>45474</v>
      </c>
      <c r="B14" s="8" t="s">
        <v>14</v>
      </c>
      <c r="C14" s="23">
        <f>'Engagement Summary'!C14-'Engagement Summary'!D14</f>
        <v>714</v>
      </c>
      <c r="D14" s="23">
        <f>'Engagement Summary'!E14-'Task 3'!C14</f>
        <v>177901</v>
      </c>
      <c r="E14" s="24">
        <f t="shared" si="0"/>
        <v>4.0134681648782188E-3</v>
      </c>
      <c r="G14" s="10" t="s">
        <v>23</v>
      </c>
      <c r="H14" s="14">
        <v>3956</v>
      </c>
      <c r="I14" s="14">
        <v>319</v>
      </c>
      <c r="J14" s="14">
        <v>61</v>
      </c>
      <c r="K14" s="23">
        <f t="shared" si="1"/>
        <v>4336</v>
      </c>
      <c r="M14" s="117" t="s">
        <v>399</v>
      </c>
      <c r="N14" s="117"/>
    </row>
    <row r="15" spans="1:14" ht="15.6" x14ac:dyDescent="0.3">
      <c r="A15" s="7">
        <v>45474</v>
      </c>
      <c r="B15" s="8" t="s">
        <v>23</v>
      </c>
      <c r="C15" s="23">
        <f>'Engagement Summary'!C15-'Engagement Summary'!D15</f>
        <v>595</v>
      </c>
      <c r="D15" s="23">
        <f>'Engagement Summary'!E15-'Task 3'!C15</f>
        <v>217633</v>
      </c>
      <c r="E15" s="24">
        <f t="shared" si="0"/>
        <v>2.7339603828463515E-3</v>
      </c>
      <c r="G15" s="10" t="s">
        <v>23</v>
      </c>
      <c r="H15" s="14">
        <v>2460</v>
      </c>
      <c r="I15" s="14">
        <v>409</v>
      </c>
      <c r="J15" s="14">
        <v>253</v>
      </c>
      <c r="K15" s="23">
        <f t="shared" si="1"/>
        <v>3122</v>
      </c>
    </row>
    <row r="16" spans="1:14" ht="15.6" x14ac:dyDescent="0.3">
      <c r="A16" s="7">
        <v>45474</v>
      </c>
      <c r="B16" s="8" t="s">
        <v>28</v>
      </c>
      <c r="C16" s="23">
        <f>'Engagement Summary'!C16-'Engagement Summary'!D16</f>
        <v>1117</v>
      </c>
      <c r="D16" s="23">
        <f>'Engagement Summary'!E16-'Task 3'!C16</f>
        <v>299280</v>
      </c>
      <c r="E16" s="24">
        <f t="shared" si="0"/>
        <v>3.7322908313285217E-3</v>
      </c>
      <c r="G16" s="10" t="s">
        <v>23</v>
      </c>
      <c r="H16" s="14">
        <v>3476</v>
      </c>
      <c r="I16" s="14">
        <v>355</v>
      </c>
      <c r="J16" s="14">
        <v>396</v>
      </c>
      <c r="K16" s="23">
        <f t="shared" si="1"/>
        <v>4227</v>
      </c>
      <c r="M16" s="42" t="s">
        <v>386</v>
      </c>
      <c r="N16" s="42" t="s">
        <v>387</v>
      </c>
    </row>
    <row r="17" spans="1:22" ht="15.6" x14ac:dyDescent="0.3">
      <c r="A17" s="7">
        <v>45481</v>
      </c>
      <c r="B17" s="8" t="s">
        <v>14</v>
      </c>
      <c r="C17" s="23">
        <f>'Engagement Summary'!C17-'Engagement Summary'!D17</f>
        <v>667</v>
      </c>
      <c r="D17" s="23">
        <f>'Engagement Summary'!E17-'Task 3'!C17</f>
        <v>339454</v>
      </c>
      <c r="E17" s="24">
        <f t="shared" si="0"/>
        <v>1.9649201364544239E-3</v>
      </c>
      <c r="G17" s="10" t="s">
        <v>23</v>
      </c>
      <c r="H17" s="14">
        <v>4049</v>
      </c>
      <c r="I17" s="14">
        <v>377</v>
      </c>
      <c r="J17" s="14">
        <v>94</v>
      </c>
      <c r="K17" s="23">
        <f t="shared" si="1"/>
        <v>4520</v>
      </c>
      <c r="M17" s="43" t="s">
        <v>14</v>
      </c>
      <c r="N17" s="44">
        <v>4.3804233554163288E-3</v>
      </c>
    </row>
    <row r="18" spans="1:22" ht="15.6" x14ac:dyDescent="0.3">
      <c r="A18" s="7">
        <v>45481</v>
      </c>
      <c r="B18" s="8" t="s">
        <v>23</v>
      </c>
      <c r="C18" s="23">
        <f>'Engagement Summary'!C18-'Engagement Summary'!D18</f>
        <v>1371</v>
      </c>
      <c r="D18" s="23">
        <f>'Engagement Summary'!E18-'Task 3'!C18</f>
        <v>75495</v>
      </c>
      <c r="E18" s="24">
        <f t="shared" si="0"/>
        <v>1.8160143055831513E-2</v>
      </c>
      <c r="G18" s="10" t="s">
        <v>23</v>
      </c>
      <c r="H18" s="14">
        <v>1514</v>
      </c>
      <c r="I18" s="14">
        <v>164</v>
      </c>
      <c r="J18" s="14">
        <v>275</v>
      </c>
      <c r="K18" s="23">
        <f t="shared" si="1"/>
        <v>1953</v>
      </c>
      <c r="M18" s="43" t="s">
        <v>23</v>
      </c>
      <c r="N18" s="44">
        <v>4.7319605855309218E-3</v>
      </c>
    </row>
    <row r="19" spans="1:22" ht="15.6" x14ac:dyDescent="0.3">
      <c r="A19" s="7">
        <v>45481</v>
      </c>
      <c r="B19" s="8" t="s">
        <v>28</v>
      </c>
      <c r="C19" s="23">
        <f>'Engagement Summary'!C19-'Engagement Summary'!D19</f>
        <v>1117</v>
      </c>
      <c r="D19" s="23">
        <f>'Engagement Summary'!E19-'Task 3'!C19</f>
        <v>192014</v>
      </c>
      <c r="E19" s="24">
        <f t="shared" si="0"/>
        <v>5.8172841563635981E-3</v>
      </c>
      <c r="G19" s="10" t="s">
        <v>14</v>
      </c>
      <c r="H19" s="14">
        <v>4281</v>
      </c>
      <c r="I19" s="14">
        <v>101</v>
      </c>
      <c r="J19" s="14">
        <v>163</v>
      </c>
      <c r="K19" s="23">
        <f t="shared" si="1"/>
        <v>4545</v>
      </c>
      <c r="M19" s="43" t="s">
        <v>28</v>
      </c>
      <c r="N19" s="44">
        <v>3.9712869907161195E-3</v>
      </c>
    </row>
    <row r="20" spans="1:22" ht="15.6" x14ac:dyDescent="0.3">
      <c r="A20" s="7">
        <v>45488</v>
      </c>
      <c r="B20" s="8" t="s">
        <v>14</v>
      </c>
      <c r="C20" s="23">
        <f>'Engagement Summary'!C20-'Engagement Summary'!D20</f>
        <v>359</v>
      </c>
      <c r="D20" s="23">
        <f>'Engagement Summary'!E20-'Task 3'!C20</f>
        <v>169306</v>
      </c>
      <c r="E20" s="24">
        <f t="shared" si="0"/>
        <v>2.1204210128406556E-3</v>
      </c>
      <c r="G20" s="10" t="s">
        <v>28</v>
      </c>
      <c r="H20" s="14">
        <v>1751</v>
      </c>
      <c r="I20" s="14">
        <v>143</v>
      </c>
      <c r="J20" s="14">
        <v>151</v>
      </c>
      <c r="K20" s="23">
        <f t="shared" si="1"/>
        <v>2045</v>
      </c>
    </row>
    <row r="21" spans="1:22" ht="18" x14ac:dyDescent="0.35">
      <c r="A21" s="7">
        <v>45488</v>
      </c>
      <c r="B21" s="8" t="s">
        <v>23</v>
      </c>
      <c r="C21" s="23">
        <f>'Engagement Summary'!C21-'Engagement Summary'!D21</f>
        <v>1098</v>
      </c>
      <c r="D21" s="23">
        <f>'Engagement Summary'!E21-'Task 3'!C21</f>
        <v>262631</v>
      </c>
      <c r="E21" s="24">
        <f t="shared" si="0"/>
        <v>4.1807707391739741E-3</v>
      </c>
      <c r="G21" s="10" t="s">
        <v>14</v>
      </c>
      <c r="H21" s="14">
        <v>3753</v>
      </c>
      <c r="I21" s="14">
        <v>411</v>
      </c>
      <c r="J21" s="14">
        <v>308</v>
      </c>
      <c r="K21" s="23">
        <f t="shared" si="1"/>
        <v>4472</v>
      </c>
      <c r="P21" s="118" t="s">
        <v>398</v>
      </c>
      <c r="Q21" s="118"/>
      <c r="R21" s="118"/>
      <c r="S21" s="118"/>
      <c r="T21" s="118"/>
      <c r="U21" s="118"/>
      <c r="V21" s="118"/>
    </row>
    <row r="22" spans="1:22" ht="15.6" x14ac:dyDescent="0.3">
      <c r="A22" s="7">
        <v>45488</v>
      </c>
      <c r="B22" s="8" t="s">
        <v>28</v>
      </c>
      <c r="C22" s="23">
        <f>'Engagement Summary'!C22-'Engagement Summary'!D22</f>
        <v>912</v>
      </c>
      <c r="D22" s="23">
        <f>'Engagement Summary'!E22-'Task 3'!C22</f>
        <v>206009</v>
      </c>
      <c r="E22" s="24">
        <f t="shared" si="0"/>
        <v>4.4269910537889125E-3</v>
      </c>
      <c r="G22" s="10" t="s">
        <v>14</v>
      </c>
      <c r="H22" s="14">
        <v>1678</v>
      </c>
      <c r="I22" s="14">
        <v>423</v>
      </c>
      <c r="J22" s="14">
        <v>323</v>
      </c>
      <c r="K22" s="23">
        <f t="shared" si="1"/>
        <v>2424</v>
      </c>
    </row>
    <row r="23" spans="1:22" ht="15.6" x14ac:dyDescent="0.3">
      <c r="A23" s="7">
        <v>45495</v>
      </c>
      <c r="B23" s="8" t="s">
        <v>14</v>
      </c>
      <c r="C23" s="23">
        <f>'Engagement Summary'!C23-'Engagement Summary'!D23</f>
        <v>792</v>
      </c>
      <c r="D23" s="23">
        <f>'Engagement Summary'!E23-'Task 3'!C23</f>
        <v>203329</v>
      </c>
      <c r="E23" s="24">
        <f t="shared" si="0"/>
        <v>3.8951649789257803E-3</v>
      </c>
      <c r="G23" s="10" t="s">
        <v>14</v>
      </c>
      <c r="H23" s="14">
        <v>4896</v>
      </c>
      <c r="I23" s="14">
        <v>466</v>
      </c>
      <c r="J23" s="14">
        <v>233</v>
      </c>
      <c r="K23" s="23">
        <f t="shared" si="1"/>
        <v>5595</v>
      </c>
      <c r="P23" s="15"/>
      <c r="Q23" s="61"/>
      <c r="R23" s="61"/>
      <c r="S23" s="15"/>
      <c r="T23" s="15"/>
      <c r="U23" s="15"/>
      <c r="V23" s="15"/>
    </row>
    <row r="24" spans="1:22" ht="15.6" x14ac:dyDescent="0.3">
      <c r="A24" s="7">
        <v>45495</v>
      </c>
      <c r="B24" s="8" t="s">
        <v>23</v>
      </c>
      <c r="C24" s="23">
        <f>'Engagement Summary'!C24-'Engagement Summary'!D24</f>
        <v>364</v>
      </c>
      <c r="D24" s="23">
        <f>'Engagement Summary'!E24-'Task 3'!C24</f>
        <v>265986</v>
      </c>
      <c r="E24" s="24">
        <f t="shared" si="0"/>
        <v>1.3684930785830833E-3</v>
      </c>
      <c r="G24" s="10" t="s">
        <v>28</v>
      </c>
      <c r="H24" s="14">
        <v>2786</v>
      </c>
      <c r="I24" s="14">
        <v>368</v>
      </c>
      <c r="J24" s="14">
        <v>208</v>
      </c>
      <c r="K24" s="23">
        <f t="shared" si="1"/>
        <v>3362</v>
      </c>
      <c r="P24" s="15"/>
      <c r="Q24" s="61"/>
      <c r="R24" s="61"/>
      <c r="S24" s="15"/>
      <c r="T24" s="15"/>
      <c r="U24" s="15"/>
      <c r="V24" s="15"/>
    </row>
    <row r="25" spans="1:22" ht="15.6" x14ac:dyDescent="0.3">
      <c r="A25" s="7">
        <v>45495</v>
      </c>
      <c r="B25" s="8" t="s">
        <v>28</v>
      </c>
      <c r="C25" s="23">
        <f>'Engagement Summary'!C25-'Engagement Summary'!D25</f>
        <v>1125</v>
      </c>
      <c r="D25" s="23">
        <f>'Engagement Summary'!E25-'Task 3'!C25</f>
        <v>379481</v>
      </c>
      <c r="E25" s="24">
        <f t="shared" si="0"/>
        <v>2.9645753015302479E-3</v>
      </c>
      <c r="G25" s="10" t="s">
        <v>23</v>
      </c>
      <c r="H25" s="14">
        <v>2607</v>
      </c>
      <c r="I25" s="14">
        <v>379</v>
      </c>
      <c r="J25" s="14">
        <v>180</v>
      </c>
      <c r="K25" s="23">
        <f t="shared" si="1"/>
        <v>3166</v>
      </c>
      <c r="P25" s="15"/>
      <c r="Q25" s="61"/>
      <c r="R25" s="61"/>
      <c r="S25" s="15"/>
      <c r="T25" s="15"/>
      <c r="U25" s="15"/>
      <c r="V25" s="15"/>
    </row>
    <row r="26" spans="1:22" ht="15.6" x14ac:dyDescent="0.3">
      <c r="A26" s="7">
        <v>45502</v>
      </c>
      <c r="B26" s="8" t="s">
        <v>14</v>
      </c>
      <c r="C26" s="23">
        <f>'Engagement Summary'!C26-'Engagement Summary'!D26</f>
        <v>869</v>
      </c>
      <c r="D26" s="23">
        <f>'Engagement Summary'!E26-'Task 3'!C26</f>
        <v>375489</v>
      </c>
      <c r="E26" s="24">
        <f t="shared" si="0"/>
        <v>2.3143154659657139E-3</v>
      </c>
      <c r="G26" s="10" t="s">
        <v>28</v>
      </c>
      <c r="H26" s="14">
        <v>4013</v>
      </c>
      <c r="I26" s="14">
        <v>320</v>
      </c>
      <c r="J26" s="14">
        <v>92</v>
      </c>
      <c r="K26" s="23">
        <f t="shared" si="1"/>
        <v>4425</v>
      </c>
      <c r="P26" s="15"/>
      <c r="Q26" s="61"/>
      <c r="R26" s="61"/>
      <c r="S26" s="15"/>
      <c r="T26" s="15"/>
      <c r="U26" s="15"/>
      <c r="V26" s="15"/>
    </row>
    <row r="27" spans="1:22" ht="15.6" x14ac:dyDescent="0.3">
      <c r="A27" s="7">
        <v>45502</v>
      </c>
      <c r="B27" s="8" t="s">
        <v>23</v>
      </c>
      <c r="C27" s="23">
        <f>'Engagement Summary'!C27-'Engagement Summary'!D27</f>
        <v>414</v>
      </c>
      <c r="D27" s="23">
        <f>'Engagement Summary'!E27-'Task 3'!C27</f>
        <v>79009</v>
      </c>
      <c r="E27" s="24">
        <f t="shared" si="0"/>
        <v>5.2399093774127001E-3</v>
      </c>
      <c r="G27" s="10" t="s">
        <v>23</v>
      </c>
      <c r="H27" s="14">
        <v>2707</v>
      </c>
      <c r="I27" s="14">
        <v>103</v>
      </c>
      <c r="J27" s="14">
        <v>51</v>
      </c>
      <c r="K27" s="23">
        <f t="shared" si="1"/>
        <v>2861</v>
      </c>
      <c r="P27" s="15"/>
      <c r="Q27" s="61"/>
      <c r="R27" s="61"/>
      <c r="S27" s="15"/>
      <c r="T27" s="15"/>
      <c r="U27" s="15"/>
      <c r="V27" s="15"/>
    </row>
    <row r="28" spans="1:22" ht="15.6" x14ac:dyDescent="0.3">
      <c r="A28" s="7">
        <v>45502</v>
      </c>
      <c r="B28" s="8" t="s">
        <v>28</v>
      </c>
      <c r="C28" s="23">
        <f>'Engagement Summary'!C28-'Engagement Summary'!D28</f>
        <v>849</v>
      </c>
      <c r="D28" s="23">
        <f>'Engagement Summary'!E28-'Task 3'!C28</f>
        <v>351329</v>
      </c>
      <c r="E28" s="24">
        <f t="shared" si="0"/>
        <v>2.4165383444008323E-3</v>
      </c>
      <c r="G28" s="10" t="s">
        <v>14</v>
      </c>
      <c r="H28" s="14">
        <v>2824</v>
      </c>
      <c r="I28" s="14">
        <v>425</v>
      </c>
      <c r="J28" s="14">
        <v>274</v>
      </c>
      <c r="K28" s="23">
        <f t="shared" si="1"/>
        <v>3523</v>
      </c>
      <c r="P28" s="15"/>
      <c r="Q28" s="61"/>
      <c r="R28" s="61"/>
      <c r="S28" s="15"/>
      <c r="T28" s="15"/>
      <c r="U28" s="15"/>
      <c r="V28" s="15"/>
    </row>
    <row r="29" spans="1:22" ht="15.6" x14ac:dyDescent="0.3">
      <c r="A29" s="7">
        <v>45509</v>
      </c>
      <c r="B29" s="8" t="s">
        <v>14</v>
      </c>
      <c r="C29" s="23">
        <f>'Engagement Summary'!C29-'Engagement Summary'!D29</f>
        <v>1353</v>
      </c>
      <c r="D29" s="23">
        <f>'Engagement Summary'!E29-'Task 3'!C29</f>
        <v>199283</v>
      </c>
      <c r="E29" s="24">
        <f t="shared" si="0"/>
        <v>6.7893397831224941E-3</v>
      </c>
      <c r="G29" s="10" t="s">
        <v>28</v>
      </c>
      <c r="H29" s="14">
        <v>3558</v>
      </c>
      <c r="I29" s="14">
        <v>314</v>
      </c>
      <c r="J29" s="14">
        <v>199</v>
      </c>
      <c r="K29" s="23">
        <f t="shared" si="1"/>
        <v>4071</v>
      </c>
      <c r="P29" s="15"/>
      <c r="Q29" s="61"/>
      <c r="R29" s="61"/>
      <c r="S29" s="15"/>
      <c r="T29" s="15"/>
      <c r="U29" s="15"/>
      <c r="V29" s="15"/>
    </row>
    <row r="30" spans="1:22" ht="15.6" x14ac:dyDescent="0.3">
      <c r="A30" s="7">
        <v>45509</v>
      </c>
      <c r="B30" s="8" t="s">
        <v>23</v>
      </c>
      <c r="C30" s="23">
        <f>'Engagement Summary'!C30-'Engagement Summary'!D30</f>
        <v>582</v>
      </c>
      <c r="D30" s="23">
        <f>'Engagement Summary'!E30-'Task 3'!C30</f>
        <v>132174</v>
      </c>
      <c r="E30" s="24">
        <f t="shared" si="0"/>
        <v>4.4032865767851467E-3</v>
      </c>
      <c r="G30" s="10" t="s">
        <v>23</v>
      </c>
      <c r="H30" s="14">
        <v>3418</v>
      </c>
      <c r="I30" s="14">
        <v>188</v>
      </c>
      <c r="J30" s="14">
        <v>387</v>
      </c>
      <c r="K30" s="23">
        <f t="shared" si="1"/>
        <v>3993</v>
      </c>
      <c r="P30" s="15"/>
      <c r="Q30" s="61"/>
      <c r="R30" s="61"/>
      <c r="S30" s="15"/>
      <c r="T30" s="15"/>
      <c r="U30" s="15"/>
      <c r="V30" s="15"/>
    </row>
    <row r="31" spans="1:22" ht="15.6" x14ac:dyDescent="0.3">
      <c r="A31" s="7">
        <v>45509</v>
      </c>
      <c r="B31" s="8" t="s">
        <v>28</v>
      </c>
      <c r="C31" s="23">
        <f>'Engagement Summary'!C31-'Engagement Summary'!D31</f>
        <v>758</v>
      </c>
      <c r="D31" s="23">
        <f>'Engagement Summary'!E31-'Task 3'!C31</f>
        <v>317340</v>
      </c>
      <c r="E31" s="24">
        <f t="shared" si="0"/>
        <v>2.3886052814016514E-3</v>
      </c>
      <c r="G31" s="10" t="s">
        <v>23</v>
      </c>
      <c r="H31" s="14">
        <v>2411</v>
      </c>
      <c r="I31" s="14">
        <v>194</v>
      </c>
      <c r="J31" s="14">
        <v>168</v>
      </c>
      <c r="K31" s="23">
        <f t="shared" si="1"/>
        <v>2773</v>
      </c>
      <c r="P31" s="15"/>
      <c r="Q31" s="61"/>
      <c r="R31" s="61"/>
      <c r="S31" s="15"/>
      <c r="T31" s="15"/>
      <c r="U31" s="15"/>
      <c r="V31" s="15"/>
    </row>
    <row r="32" spans="1:22" ht="15.6" x14ac:dyDescent="0.3">
      <c r="A32" s="7">
        <v>45516</v>
      </c>
      <c r="B32" s="8" t="s">
        <v>14</v>
      </c>
      <c r="C32" s="23">
        <f>'Engagement Summary'!C32-'Engagement Summary'!D32</f>
        <v>977</v>
      </c>
      <c r="D32" s="23">
        <f>'Engagement Summary'!E32-'Task 3'!C32</f>
        <v>67747</v>
      </c>
      <c r="E32" s="24">
        <f t="shared" si="0"/>
        <v>1.4421302788315349E-2</v>
      </c>
      <c r="G32" s="10" t="s">
        <v>14</v>
      </c>
      <c r="H32" s="14">
        <v>4036</v>
      </c>
      <c r="I32" s="14">
        <v>112</v>
      </c>
      <c r="J32" s="14">
        <v>382</v>
      </c>
      <c r="K32" s="23">
        <f t="shared" si="1"/>
        <v>4530</v>
      </c>
    </row>
    <row r="33" spans="1:11" ht="15.6" x14ac:dyDescent="0.3">
      <c r="A33" s="7">
        <v>45516</v>
      </c>
      <c r="B33" s="8" t="s">
        <v>23</v>
      </c>
      <c r="C33" s="23">
        <f>'Engagement Summary'!C33-'Engagement Summary'!D33</f>
        <v>1191</v>
      </c>
      <c r="D33" s="23">
        <f>'Engagement Summary'!E33-'Task 3'!C33</f>
        <v>114314</v>
      </c>
      <c r="E33" s="24">
        <f t="shared" si="0"/>
        <v>1.0418671378833738E-2</v>
      </c>
      <c r="G33" s="10" t="s">
        <v>23</v>
      </c>
      <c r="H33" s="14">
        <v>2776</v>
      </c>
      <c r="I33" s="14">
        <v>307</v>
      </c>
      <c r="J33" s="14">
        <v>178</v>
      </c>
      <c r="K33" s="23">
        <f t="shared" si="1"/>
        <v>3261</v>
      </c>
    </row>
    <row r="34" spans="1:11" ht="15.6" x14ac:dyDescent="0.3">
      <c r="A34" s="7">
        <v>45516</v>
      </c>
      <c r="B34" s="8" t="s">
        <v>28</v>
      </c>
      <c r="C34" s="23">
        <f>'Engagement Summary'!C34-'Engagement Summary'!D34</f>
        <v>904</v>
      </c>
      <c r="D34" s="23">
        <f>'Engagement Summary'!E34-'Task 3'!C34</f>
        <v>275818</v>
      </c>
      <c r="E34" s="24">
        <f t="shared" si="0"/>
        <v>3.2775235843926069E-3</v>
      </c>
      <c r="G34" s="10" t="s">
        <v>23</v>
      </c>
      <c r="H34" s="14">
        <v>4929</v>
      </c>
      <c r="I34" s="14">
        <v>182</v>
      </c>
      <c r="J34" s="14">
        <v>95</v>
      </c>
      <c r="K34" s="23">
        <f t="shared" si="1"/>
        <v>5206</v>
      </c>
    </row>
    <row r="35" spans="1:11" ht="15.6" x14ac:dyDescent="0.3">
      <c r="A35" s="7">
        <v>45523</v>
      </c>
      <c r="B35" s="8" t="s">
        <v>14</v>
      </c>
      <c r="C35" s="23">
        <f>'Engagement Summary'!C35-'Engagement Summary'!D35</f>
        <v>909</v>
      </c>
      <c r="D35" s="23">
        <f>'Engagement Summary'!E35-'Task 3'!C35</f>
        <v>352629</v>
      </c>
      <c r="E35" s="24">
        <f t="shared" si="0"/>
        <v>2.577780046451086E-3</v>
      </c>
      <c r="G35" s="10" t="s">
        <v>14</v>
      </c>
      <c r="H35" s="14">
        <v>1015</v>
      </c>
      <c r="I35" s="14">
        <v>366</v>
      </c>
      <c r="J35" s="14">
        <v>308</v>
      </c>
      <c r="K35" s="23">
        <f t="shared" si="1"/>
        <v>1689</v>
      </c>
    </row>
    <row r="36" spans="1:11" ht="15.6" x14ac:dyDescent="0.3">
      <c r="A36" s="7">
        <v>45523</v>
      </c>
      <c r="B36" s="8" t="s">
        <v>23</v>
      </c>
      <c r="C36" s="23">
        <f>'Engagement Summary'!C36-'Engagement Summary'!D36</f>
        <v>382</v>
      </c>
      <c r="D36" s="23">
        <f>'Engagement Summary'!E36-'Task 3'!C36</f>
        <v>61063</v>
      </c>
      <c r="E36" s="24">
        <f t="shared" si="0"/>
        <v>6.255834138512684E-3</v>
      </c>
      <c r="G36" s="10" t="s">
        <v>23</v>
      </c>
      <c r="H36" s="14">
        <v>3316</v>
      </c>
      <c r="I36" s="14">
        <v>332</v>
      </c>
      <c r="J36" s="14">
        <v>268</v>
      </c>
      <c r="K36" s="23">
        <f t="shared" si="1"/>
        <v>3916</v>
      </c>
    </row>
    <row r="37" spans="1:11" ht="15.6" x14ac:dyDescent="0.3">
      <c r="A37" s="7">
        <v>45523</v>
      </c>
      <c r="B37" s="8" t="s">
        <v>28</v>
      </c>
      <c r="C37" s="23">
        <f>'Engagement Summary'!C37-'Engagement Summary'!D37</f>
        <v>1009</v>
      </c>
      <c r="D37" s="23">
        <f>'Engagement Summary'!E37-'Task 3'!C37</f>
        <v>164026</v>
      </c>
      <c r="E37" s="24">
        <f t="shared" si="0"/>
        <v>6.1514637923256073E-3</v>
      </c>
      <c r="G37" s="10" t="s">
        <v>14</v>
      </c>
      <c r="H37" s="14">
        <v>2274</v>
      </c>
      <c r="I37" s="14">
        <v>243</v>
      </c>
      <c r="J37" s="14">
        <v>222</v>
      </c>
      <c r="K37" s="23">
        <f t="shared" si="1"/>
        <v>2739</v>
      </c>
    </row>
    <row r="38" spans="1:11" ht="15.6" x14ac:dyDescent="0.3">
      <c r="A38" s="7">
        <v>45530</v>
      </c>
      <c r="B38" s="8" t="s">
        <v>14</v>
      </c>
      <c r="C38" s="23">
        <f>'Engagement Summary'!C38-'Engagement Summary'!D38</f>
        <v>1022</v>
      </c>
      <c r="D38" s="23">
        <f>'Engagement Summary'!E38-'Task 3'!C38</f>
        <v>193573</v>
      </c>
      <c r="E38" s="24">
        <f t="shared" si="0"/>
        <v>5.2796619363237639E-3</v>
      </c>
      <c r="G38" s="10" t="s">
        <v>23</v>
      </c>
      <c r="H38" s="14">
        <v>4095</v>
      </c>
      <c r="I38" s="14">
        <v>385</v>
      </c>
      <c r="J38" s="14">
        <v>400</v>
      </c>
      <c r="K38" s="23">
        <f t="shared" si="1"/>
        <v>4880</v>
      </c>
    </row>
    <row r="39" spans="1:11" ht="15.6" x14ac:dyDescent="0.3">
      <c r="A39" s="7">
        <v>45530</v>
      </c>
      <c r="B39" s="8" t="s">
        <v>23</v>
      </c>
      <c r="C39" s="23">
        <f>'Engagement Summary'!C39-'Engagement Summary'!D39</f>
        <v>262</v>
      </c>
      <c r="D39" s="23">
        <f>'Engagement Summary'!E39-'Task 3'!C39</f>
        <v>235976</v>
      </c>
      <c r="E39" s="24">
        <f t="shared" si="0"/>
        <v>1.1102824016001628E-3</v>
      </c>
      <c r="G39" s="10" t="s">
        <v>14</v>
      </c>
      <c r="H39" s="14">
        <v>1230</v>
      </c>
      <c r="I39" s="14">
        <v>309</v>
      </c>
      <c r="J39" s="14">
        <v>207</v>
      </c>
      <c r="K39" s="23">
        <f t="shared" si="1"/>
        <v>1746</v>
      </c>
    </row>
    <row r="40" spans="1:11" ht="15.6" x14ac:dyDescent="0.3">
      <c r="A40" s="7">
        <v>45530</v>
      </c>
      <c r="B40" s="8" t="s">
        <v>28</v>
      </c>
      <c r="C40" s="23">
        <f>'Engagement Summary'!C40-'Engagement Summary'!D40</f>
        <v>1166</v>
      </c>
      <c r="D40" s="23">
        <f>'Engagement Summary'!E40-'Task 3'!C40</f>
        <v>269878</v>
      </c>
      <c r="E40" s="24">
        <f t="shared" si="0"/>
        <v>4.3204707312192916E-3</v>
      </c>
      <c r="G40" s="10" t="s">
        <v>14</v>
      </c>
      <c r="H40" s="14">
        <v>1341</v>
      </c>
      <c r="I40" s="14">
        <v>472</v>
      </c>
      <c r="J40" s="14">
        <v>238</v>
      </c>
      <c r="K40" s="23">
        <f t="shared" si="1"/>
        <v>2051</v>
      </c>
    </row>
    <row r="41" spans="1:11" ht="15.6" x14ac:dyDescent="0.3">
      <c r="A41" s="7">
        <v>45537</v>
      </c>
      <c r="B41" s="8" t="s">
        <v>14</v>
      </c>
      <c r="C41" s="23">
        <f>'Engagement Summary'!C41-'Engagement Summary'!D41</f>
        <v>515</v>
      </c>
      <c r="D41" s="23">
        <f>'Engagement Summary'!E41-'Task 3'!C41</f>
        <v>334372</v>
      </c>
      <c r="E41" s="24">
        <f t="shared" si="0"/>
        <v>1.5402007345112628E-3</v>
      </c>
      <c r="G41" s="10" t="s">
        <v>23</v>
      </c>
      <c r="H41" s="14">
        <v>3615</v>
      </c>
      <c r="I41" s="14">
        <v>192</v>
      </c>
      <c r="J41" s="14">
        <v>162</v>
      </c>
      <c r="K41" s="23">
        <f t="shared" si="1"/>
        <v>3969</v>
      </c>
    </row>
    <row r="42" spans="1:11" ht="15.6" x14ac:dyDescent="0.3">
      <c r="A42" s="7">
        <v>45537</v>
      </c>
      <c r="B42" s="8" t="s">
        <v>23</v>
      </c>
      <c r="C42" s="23">
        <f>'Engagement Summary'!C42-'Engagement Summary'!D42</f>
        <v>956</v>
      </c>
      <c r="D42" s="23">
        <f>'Engagement Summary'!E42-'Task 3'!C42</f>
        <v>358194</v>
      </c>
      <c r="E42" s="24">
        <f t="shared" si="0"/>
        <v>2.6689447617771374E-3</v>
      </c>
      <c r="G42" s="10" t="s">
        <v>14</v>
      </c>
      <c r="H42" s="14">
        <v>4001</v>
      </c>
      <c r="I42" s="14">
        <v>353</v>
      </c>
      <c r="J42" s="14">
        <v>129</v>
      </c>
      <c r="K42" s="23">
        <f t="shared" si="1"/>
        <v>4483</v>
      </c>
    </row>
    <row r="43" spans="1:11" ht="15.6" x14ac:dyDescent="0.3">
      <c r="A43" s="7">
        <v>45537</v>
      </c>
      <c r="B43" s="8" t="s">
        <v>28</v>
      </c>
      <c r="C43" s="23">
        <f>'Engagement Summary'!C43-'Engagement Summary'!D43</f>
        <v>1031</v>
      </c>
      <c r="D43" s="23">
        <f>'Engagement Summary'!E43-'Task 3'!C43</f>
        <v>357264</v>
      </c>
      <c r="E43" s="24">
        <f t="shared" si="0"/>
        <v>2.8858211294728827E-3</v>
      </c>
      <c r="G43" s="10" t="s">
        <v>14</v>
      </c>
      <c r="H43" s="14">
        <v>3451</v>
      </c>
      <c r="I43" s="14">
        <v>363</v>
      </c>
      <c r="J43" s="14">
        <v>393</v>
      </c>
      <c r="K43" s="23">
        <f t="shared" si="1"/>
        <v>4207</v>
      </c>
    </row>
    <row r="44" spans="1:11" ht="15.6" x14ac:dyDescent="0.3">
      <c r="A44" s="7">
        <v>45544</v>
      </c>
      <c r="B44" s="8" t="s">
        <v>14</v>
      </c>
      <c r="C44" s="23">
        <f>'Engagement Summary'!C44-'Engagement Summary'!D44</f>
        <v>637</v>
      </c>
      <c r="D44" s="23">
        <f>'Engagement Summary'!E44-'Task 3'!C44</f>
        <v>367817</v>
      </c>
      <c r="E44" s="24">
        <f t="shared" si="0"/>
        <v>1.7318394745212972E-3</v>
      </c>
      <c r="G44" s="10" t="s">
        <v>14</v>
      </c>
      <c r="H44" s="14">
        <v>4891</v>
      </c>
      <c r="I44" s="14">
        <v>450</v>
      </c>
      <c r="J44" s="14">
        <v>387</v>
      </c>
      <c r="K44" s="23">
        <f t="shared" si="1"/>
        <v>5728</v>
      </c>
    </row>
    <row r="45" spans="1:11" ht="15.6" x14ac:dyDescent="0.3">
      <c r="A45" s="7">
        <v>45544</v>
      </c>
      <c r="B45" s="8" t="s">
        <v>23</v>
      </c>
      <c r="C45" s="23">
        <f>'Engagement Summary'!C45-'Engagement Summary'!D45</f>
        <v>1268</v>
      </c>
      <c r="D45" s="23">
        <f>'Engagement Summary'!E45-'Task 3'!C45</f>
        <v>267814</v>
      </c>
      <c r="E45" s="24">
        <f t="shared" si="0"/>
        <v>4.7346292576190942E-3</v>
      </c>
      <c r="G45" s="10" t="s">
        <v>14</v>
      </c>
      <c r="H45" s="14">
        <v>1452</v>
      </c>
      <c r="I45" s="14">
        <v>281</v>
      </c>
      <c r="J45" s="14">
        <v>326</v>
      </c>
      <c r="K45" s="23">
        <f t="shared" si="1"/>
        <v>2059</v>
      </c>
    </row>
    <row r="46" spans="1:11" ht="15.6" x14ac:dyDescent="0.3">
      <c r="A46" s="7">
        <v>45544</v>
      </c>
      <c r="B46" s="8" t="s">
        <v>28</v>
      </c>
      <c r="C46" s="23">
        <f>'Engagement Summary'!C46-'Engagement Summary'!D46</f>
        <v>725</v>
      </c>
      <c r="D46" s="23">
        <f>'Engagement Summary'!E46-'Task 3'!C46</f>
        <v>310178</v>
      </c>
      <c r="E46" s="24">
        <f t="shared" si="0"/>
        <v>2.3373675760369854E-3</v>
      </c>
      <c r="G46" s="10" t="s">
        <v>28</v>
      </c>
      <c r="H46" s="14">
        <v>3806</v>
      </c>
      <c r="I46" s="14">
        <v>114</v>
      </c>
      <c r="J46" s="14">
        <v>278</v>
      </c>
      <c r="K46" s="23">
        <f t="shared" si="1"/>
        <v>4198</v>
      </c>
    </row>
    <row r="47" spans="1:11" ht="15.6" x14ac:dyDescent="0.3">
      <c r="A47" s="7">
        <v>45551</v>
      </c>
      <c r="B47" s="8" t="s">
        <v>14</v>
      </c>
      <c r="C47" s="23">
        <f>'Engagement Summary'!C47-'Engagement Summary'!D47</f>
        <v>471</v>
      </c>
      <c r="D47" s="23">
        <f>'Engagement Summary'!E47-'Task 3'!C47</f>
        <v>248110</v>
      </c>
      <c r="E47" s="24">
        <f t="shared" si="0"/>
        <v>1.8983515376244408E-3</v>
      </c>
      <c r="G47" s="10" t="s">
        <v>14</v>
      </c>
      <c r="H47" s="14">
        <v>2923</v>
      </c>
      <c r="I47" s="14">
        <v>330</v>
      </c>
      <c r="J47" s="14">
        <v>250</v>
      </c>
      <c r="K47" s="23">
        <f t="shared" si="1"/>
        <v>3503</v>
      </c>
    </row>
    <row r="48" spans="1:11" ht="15.6" x14ac:dyDescent="0.3">
      <c r="A48" s="7">
        <v>45551</v>
      </c>
      <c r="B48" s="8" t="s">
        <v>23</v>
      </c>
      <c r="C48" s="23">
        <f>'Engagement Summary'!C48-'Engagement Summary'!D48</f>
        <v>1291</v>
      </c>
      <c r="D48" s="23">
        <f>'Engagement Summary'!E48-'Task 3'!C48</f>
        <v>369724</v>
      </c>
      <c r="E48" s="24">
        <f t="shared" si="0"/>
        <v>3.4917938786770673E-3</v>
      </c>
      <c r="G48" s="10" t="s">
        <v>28</v>
      </c>
      <c r="H48" s="14">
        <v>3361</v>
      </c>
      <c r="I48" s="14">
        <v>188</v>
      </c>
      <c r="J48" s="14">
        <v>358</v>
      </c>
      <c r="K48" s="23">
        <f t="shared" si="1"/>
        <v>3907</v>
      </c>
    </row>
    <row r="49" spans="1:11" ht="15.6" x14ac:dyDescent="0.3">
      <c r="A49" s="7">
        <v>45551</v>
      </c>
      <c r="B49" s="8" t="s">
        <v>28</v>
      </c>
      <c r="C49" s="23">
        <f>'Engagement Summary'!C49-'Engagement Summary'!D49</f>
        <v>400</v>
      </c>
      <c r="D49" s="23">
        <f>'Engagement Summary'!E49-'Task 3'!C49</f>
        <v>177052</v>
      </c>
      <c r="E49" s="24">
        <f t="shared" si="0"/>
        <v>2.2592232790366673E-3</v>
      </c>
      <c r="G49" s="10" t="s">
        <v>14</v>
      </c>
      <c r="H49" s="14">
        <v>3074</v>
      </c>
      <c r="I49" s="14">
        <v>371</v>
      </c>
      <c r="J49" s="14">
        <v>348</v>
      </c>
      <c r="K49" s="23">
        <f t="shared" si="1"/>
        <v>3793</v>
      </c>
    </row>
    <row r="50" spans="1:11" ht="15.6" x14ac:dyDescent="0.3">
      <c r="A50" s="7">
        <v>45558</v>
      </c>
      <c r="B50" s="8" t="s">
        <v>14</v>
      </c>
      <c r="C50" s="23">
        <f>'Engagement Summary'!C50-'Engagement Summary'!D50</f>
        <v>1113</v>
      </c>
      <c r="D50" s="23">
        <f>'Engagement Summary'!E50-'Task 3'!C50</f>
        <v>79632</v>
      </c>
      <c r="E50" s="24">
        <f t="shared" si="0"/>
        <v>1.3976793248945147E-2</v>
      </c>
      <c r="G50" s="10" t="s">
        <v>23</v>
      </c>
      <c r="H50" s="14">
        <v>4276</v>
      </c>
      <c r="I50" s="14">
        <v>227</v>
      </c>
      <c r="J50" s="14">
        <v>223</v>
      </c>
      <c r="K50" s="23">
        <f t="shared" si="1"/>
        <v>4726</v>
      </c>
    </row>
    <row r="51" spans="1:11" ht="15.6" x14ac:dyDescent="0.3">
      <c r="A51" s="7">
        <v>45558</v>
      </c>
      <c r="B51" s="8" t="s">
        <v>23</v>
      </c>
      <c r="C51" s="23">
        <f>'Engagement Summary'!C51-'Engagement Summary'!D51</f>
        <v>1198</v>
      </c>
      <c r="D51" s="23">
        <f>'Engagement Summary'!E51-'Task 3'!C51</f>
        <v>361243</v>
      </c>
      <c r="E51" s="24">
        <f t="shared" si="0"/>
        <v>3.3163272367907476E-3</v>
      </c>
      <c r="G51" s="10" t="s">
        <v>23</v>
      </c>
      <c r="H51" s="14">
        <v>4401</v>
      </c>
      <c r="I51" s="14">
        <v>421</v>
      </c>
      <c r="J51" s="14">
        <v>216</v>
      </c>
      <c r="K51" s="23">
        <f t="shared" si="1"/>
        <v>5038</v>
      </c>
    </row>
    <row r="52" spans="1:11" ht="15.6" x14ac:dyDescent="0.3">
      <c r="A52" s="7">
        <v>45558</v>
      </c>
      <c r="B52" s="8" t="s">
        <v>28</v>
      </c>
      <c r="C52" s="23">
        <f>'Engagement Summary'!C52-'Engagement Summary'!D52</f>
        <v>474</v>
      </c>
      <c r="D52" s="23">
        <f>'Engagement Summary'!E52-'Task 3'!C52</f>
        <v>344297</v>
      </c>
      <c r="E52" s="24">
        <f t="shared" si="0"/>
        <v>1.3767183565352008E-3</v>
      </c>
      <c r="G52" s="10" t="s">
        <v>28</v>
      </c>
      <c r="H52" s="14">
        <v>4161</v>
      </c>
      <c r="I52" s="14">
        <v>481</v>
      </c>
      <c r="J52" s="14">
        <v>61</v>
      </c>
      <c r="K52" s="23">
        <f t="shared" si="1"/>
        <v>4703</v>
      </c>
    </row>
    <row r="53" spans="1:11" ht="15.6" x14ac:dyDescent="0.3">
      <c r="A53" s="7">
        <v>45565</v>
      </c>
      <c r="B53" s="8" t="s">
        <v>14</v>
      </c>
      <c r="C53" s="23">
        <f>'Engagement Summary'!C53-'Engagement Summary'!D53</f>
        <v>1132</v>
      </c>
      <c r="D53" s="23">
        <f>'Engagement Summary'!E53-'Task 3'!C53</f>
        <v>373820</v>
      </c>
      <c r="E53" s="24">
        <f t="shared" si="0"/>
        <v>3.0281953881547267E-3</v>
      </c>
      <c r="G53" s="10" t="s">
        <v>23</v>
      </c>
      <c r="H53" s="14">
        <v>2613</v>
      </c>
      <c r="I53" s="14">
        <v>455</v>
      </c>
      <c r="J53" s="14">
        <v>228</v>
      </c>
      <c r="K53" s="23">
        <f t="shared" si="1"/>
        <v>3296</v>
      </c>
    </row>
    <row r="54" spans="1:11" ht="15.6" x14ac:dyDescent="0.3">
      <c r="A54" s="7">
        <v>45565</v>
      </c>
      <c r="B54" s="8" t="s">
        <v>23</v>
      </c>
      <c r="C54" s="23">
        <f>'Engagement Summary'!C54-'Engagement Summary'!D54</f>
        <v>844</v>
      </c>
      <c r="D54" s="23">
        <f>'Engagement Summary'!E54-'Task 3'!C54</f>
        <v>178937</v>
      </c>
      <c r="E54" s="24">
        <f t="shared" si="0"/>
        <v>4.7167438819249235E-3</v>
      </c>
      <c r="G54" s="10" t="s">
        <v>23</v>
      </c>
      <c r="H54" s="14">
        <v>2842</v>
      </c>
      <c r="I54" s="14">
        <v>213</v>
      </c>
      <c r="J54" s="14">
        <v>331</v>
      </c>
      <c r="K54" s="23">
        <f t="shared" si="1"/>
        <v>3386</v>
      </c>
    </row>
    <row r="55" spans="1:11" ht="15.6" x14ac:dyDescent="0.3">
      <c r="A55" s="7">
        <v>45565</v>
      </c>
      <c r="B55" s="8" t="s">
        <v>28</v>
      </c>
      <c r="C55" s="23">
        <f>'Engagement Summary'!C55-'Engagement Summary'!D55</f>
        <v>1175</v>
      </c>
      <c r="D55" s="23">
        <f>'Engagement Summary'!E55-'Task 3'!C55</f>
        <v>357406</v>
      </c>
      <c r="E55" s="24">
        <f t="shared" si="0"/>
        <v>3.2875777127412522E-3</v>
      </c>
      <c r="G55" s="10" t="s">
        <v>14</v>
      </c>
      <c r="H55" s="14">
        <v>4851</v>
      </c>
      <c r="I55" s="14">
        <v>460</v>
      </c>
      <c r="J55" s="14">
        <v>212</v>
      </c>
      <c r="K55" s="23">
        <f t="shared" si="1"/>
        <v>5523</v>
      </c>
    </row>
    <row r="56" spans="1:11" ht="15.6" x14ac:dyDescent="0.3">
      <c r="A56" s="7">
        <v>45572</v>
      </c>
      <c r="B56" s="8" t="s">
        <v>14</v>
      </c>
      <c r="C56" s="23">
        <f>'Engagement Summary'!C56-'Engagement Summary'!D56</f>
        <v>559</v>
      </c>
      <c r="D56" s="23">
        <f>'Engagement Summary'!E56-'Task 3'!C56</f>
        <v>318735</v>
      </c>
      <c r="E56" s="24">
        <f t="shared" si="0"/>
        <v>1.753808022338306E-3</v>
      </c>
      <c r="G56" s="10" t="s">
        <v>23</v>
      </c>
      <c r="H56" s="14">
        <v>1828</v>
      </c>
      <c r="I56" s="14">
        <v>450</v>
      </c>
      <c r="J56" s="14">
        <v>214</v>
      </c>
      <c r="K56" s="23">
        <f t="shared" si="1"/>
        <v>2492</v>
      </c>
    </row>
    <row r="57" spans="1:11" ht="15.6" x14ac:dyDescent="0.3">
      <c r="A57" s="7">
        <v>45572</v>
      </c>
      <c r="B57" s="8" t="s">
        <v>23</v>
      </c>
      <c r="C57" s="23">
        <f>'Engagement Summary'!C57-'Engagement Summary'!D57</f>
        <v>554</v>
      </c>
      <c r="D57" s="23">
        <f>'Engagement Summary'!E57-'Task 3'!C57</f>
        <v>191468</v>
      </c>
      <c r="E57" s="24">
        <f t="shared" si="0"/>
        <v>2.8934338897361441E-3</v>
      </c>
      <c r="G57" s="10" t="s">
        <v>14</v>
      </c>
      <c r="H57" s="14">
        <v>2422</v>
      </c>
      <c r="I57" s="14">
        <v>455</v>
      </c>
      <c r="J57" s="14">
        <v>376</v>
      </c>
      <c r="K57" s="23">
        <f t="shared" si="1"/>
        <v>3253</v>
      </c>
    </row>
    <row r="58" spans="1:11" ht="15.6" x14ac:dyDescent="0.3">
      <c r="A58" s="7">
        <v>45572</v>
      </c>
      <c r="B58" s="8" t="s">
        <v>28</v>
      </c>
      <c r="C58" s="23">
        <f>'Engagement Summary'!C58-'Engagement Summary'!D58</f>
        <v>1225</v>
      </c>
      <c r="D58" s="23">
        <f>'Engagement Summary'!E58-'Task 3'!C58</f>
        <v>150237</v>
      </c>
      <c r="E58" s="24">
        <f t="shared" si="0"/>
        <v>8.1537836884389338E-3</v>
      </c>
      <c r="G58" s="10" t="s">
        <v>14</v>
      </c>
      <c r="H58" s="14">
        <v>2683</v>
      </c>
      <c r="I58" s="14">
        <v>405</v>
      </c>
      <c r="J58" s="14">
        <v>223</v>
      </c>
      <c r="K58" s="23">
        <f t="shared" si="1"/>
        <v>3311</v>
      </c>
    </row>
    <row r="59" spans="1:11" ht="15.6" x14ac:dyDescent="0.3">
      <c r="A59" s="7">
        <v>45579</v>
      </c>
      <c r="B59" s="8" t="s">
        <v>14</v>
      </c>
      <c r="C59" s="23">
        <f>'Engagement Summary'!C59-'Engagement Summary'!D59</f>
        <v>892</v>
      </c>
      <c r="D59" s="23">
        <f>'Engagement Summary'!E59-'Task 3'!C59</f>
        <v>187301</v>
      </c>
      <c r="E59" s="24">
        <f t="shared" si="0"/>
        <v>4.7623878142668752E-3</v>
      </c>
      <c r="G59" s="10" t="s">
        <v>28</v>
      </c>
      <c r="H59" s="14">
        <v>3135</v>
      </c>
      <c r="I59" s="14">
        <v>110</v>
      </c>
      <c r="J59" s="14">
        <v>215</v>
      </c>
      <c r="K59" s="23">
        <f t="shared" si="1"/>
        <v>3460</v>
      </c>
    </row>
    <row r="60" spans="1:11" ht="15.6" x14ac:dyDescent="0.3">
      <c r="A60" s="7">
        <v>45579</v>
      </c>
      <c r="B60" s="8" t="s">
        <v>23</v>
      </c>
      <c r="C60" s="23">
        <f>'Engagement Summary'!C60-'Engagement Summary'!D60</f>
        <v>536</v>
      </c>
      <c r="D60" s="23">
        <f>'Engagement Summary'!E60-'Task 3'!C60</f>
        <v>291504</v>
      </c>
      <c r="E60" s="24">
        <f t="shared" si="0"/>
        <v>1.8387397771557166E-3</v>
      </c>
      <c r="G60" s="10" t="s">
        <v>28</v>
      </c>
      <c r="H60" s="14">
        <v>1105</v>
      </c>
      <c r="I60" s="14">
        <v>181</v>
      </c>
      <c r="J60" s="14">
        <v>55</v>
      </c>
      <c r="K60" s="23">
        <f t="shared" si="1"/>
        <v>1341</v>
      </c>
    </row>
    <row r="61" spans="1:11" ht="15.6" x14ac:dyDescent="0.3">
      <c r="A61" s="7">
        <v>45579</v>
      </c>
      <c r="B61" s="8" t="s">
        <v>28</v>
      </c>
      <c r="C61" s="23">
        <f>'Engagement Summary'!C61-'Engagement Summary'!D61</f>
        <v>1242</v>
      </c>
      <c r="D61" s="23">
        <f>'Engagement Summary'!E61-'Task 3'!C61</f>
        <v>324083</v>
      </c>
      <c r="E61" s="24">
        <f t="shared" si="0"/>
        <v>3.8323515889448073E-3</v>
      </c>
      <c r="G61" s="10" t="s">
        <v>28</v>
      </c>
      <c r="H61" s="14">
        <v>4674</v>
      </c>
      <c r="I61" s="14">
        <v>326</v>
      </c>
      <c r="J61" s="14">
        <v>62</v>
      </c>
      <c r="K61" s="23">
        <f t="shared" si="1"/>
        <v>5062</v>
      </c>
    </row>
    <row r="62" spans="1:11" ht="15.6" x14ac:dyDescent="0.3">
      <c r="A62" s="7">
        <v>45586</v>
      </c>
      <c r="B62" s="8" t="s">
        <v>14</v>
      </c>
      <c r="C62" s="23">
        <f>'Engagement Summary'!C62-'Engagement Summary'!D62</f>
        <v>948</v>
      </c>
      <c r="D62" s="23">
        <f>'Engagement Summary'!E62-'Task 3'!C62</f>
        <v>85901</v>
      </c>
      <c r="E62" s="24">
        <f t="shared" si="0"/>
        <v>1.1035960000465653E-2</v>
      </c>
      <c r="G62" s="10" t="s">
        <v>28</v>
      </c>
      <c r="H62" s="14">
        <v>3437</v>
      </c>
      <c r="I62" s="14">
        <v>129</v>
      </c>
      <c r="J62" s="14">
        <v>359</v>
      </c>
      <c r="K62" s="23">
        <f t="shared" si="1"/>
        <v>3925</v>
      </c>
    </row>
    <row r="63" spans="1:11" ht="15.6" x14ac:dyDescent="0.3">
      <c r="A63" s="7">
        <v>45586</v>
      </c>
      <c r="B63" s="8" t="s">
        <v>23</v>
      </c>
      <c r="C63" s="23">
        <f>'Engagement Summary'!C63-'Engagement Summary'!D63</f>
        <v>762</v>
      </c>
      <c r="D63" s="23">
        <f>'Engagement Summary'!E63-'Task 3'!C63</f>
        <v>140399</v>
      </c>
      <c r="E63" s="24">
        <f t="shared" si="0"/>
        <v>5.4273890839678348E-3</v>
      </c>
      <c r="G63" s="10" t="s">
        <v>23</v>
      </c>
      <c r="H63" s="14">
        <v>1959</v>
      </c>
      <c r="I63" s="14">
        <v>316</v>
      </c>
      <c r="J63" s="14">
        <v>82</v>
      </c>
      <c r="K63" s="23">
        <f t="shared" si="1"/>
        <v>2357</v>
      </c>
    </row>
    <row r="64" spans="1:11" ht="15.6" x14ac:dyDescent="0.3">
      <c r="A64" s="7">
        <v>45586</v>
      </c>
      <c r="B64" s="8" t="s">
        <v>28</v>
      </c>
      <c r="C64" s="23">
        <f>'Engagement Summary'!C64-'Engagement Summary'!D64</f>
        <v>1082</v>
      </c>
      <c r="D64" s="23">
        <f>'Engagement Summary'!E64-'Task 3'!C64</f>
        <v>148834</v>
      </c>
      <c r="E64" s="24">
        <f t="shared" si="0"/>
        <v>7.2698442560167704E-3</v>
      </c>
      <c r="G64" s="10" t="s">
        <v>23</v>
      </c>
      <c r="H64" s="14">
        <v>1035</v>
      </c>
      <c r="I64" s="14">
        <v>137</v>
      </c>
      <c r="J64" s="14">
        <v>184</v>
      </c>
      <c r="K64" s="23">
        <f t="shared" si="1"/>
        <v>1356</v>
      </c>
    </row>
    <row r="65" spans="1:11" ht="15.6" x14ac:dyDescent="0.3">
      <c r="A65" s="7">
        <v>45593</v>
      </c>
      <c r="B65" s="8" t="s">
        <v>14</v>
      </c>
      <c r="C65" s="23">
        <f>'Engagement Summary'!C65-'Engagement Summary'!D65</f>
        <v>1174</v>
      </c>
      <c r="D65" s="23">
        <f>'Engagement Summary'!E65-'Task 3'!C65</f>
        <v>307359</v>
      </c>
      <c r="E65" s="24">
        <f t="shared" si="0"/>
        <v>3.819637622454524E-3</v>
      </c>
      <c r="G65" s="10" t="s">
        <v>23</v>
      </c>
      <c r="H65" s="14">
        <v>4478</v>
      </c>
      <c r="I65" s="14">
        <v>101</v>
      </c>
      <c r="J65" s="14">
        <v>121</v>
      </c>
      <c r="K65" s="23">
        <f t="shared" si="1"/>
        <v>4700</v>
      </c>
    </row>
    <row r="66" spans="1:11" ht="15.6" x14ac:dyDescent="0.3">
      <c r="A66" s="7">
        <v>45593</v>
      </c>
      <c r="B66" s="8" t="s">
        <v>23</v>
      </c>
      <c r="C66" s="23">
        <f>'Engagement Summary'!C66-'Engagement Summary'!D66</f>
        <v>464</v>
      </c>
      <c r="D66" s="23">
        <f>'Engagement Summary'!E66-'Task 3'!C66</f>
        <v>293430</v>
      </c>
      <c r="E66" s="24">
        <f t="shared" si="0"/>
        <v>1.5812970725556351E-3</v>
      </c>
      <c r="G66" s="10" t="s">
        <v>28</v>
      </c>
      <c r="H66" s="14">
        <v>1488</v>
      </c>
      <c r="I66" s="14">
        <v>327</v>
      </c>
      <c r="J66" s="14">
        <v>110</v>
      </c>
      <c r="K66" s="23">
        <f t="shared" si="1"/>
        <v>1925</v>
      </c>
    </row>
    <row r="67" spans="1:11" ht="15.6" x14ac:dyDescent="0.3">
      <c r="A67" s="7">
        <v>45593</v>
      </c>
      <c r="B67" s="8" t="s">
        <v>28</v>
      </c>
      <c r="C67" s="23">
        <f>'Engagement Summary'!C67-'Engagement Summary'!D67</f>
        <v>543</v>
      </c>
      <c r="D67" s="23">
        <f>'Engagement Summary'!E67-'Task 3'!C67</f>
        <v>147113</v>
      </c>
      <c r="E67" s="24">
        <f t="shared" ref="E67:E130" si="2">IF(D67&gt;0,C67/D67,0)</f>
        <v>3.6910402207826635E-3</v>
      </c>
      <c r="G67" s="10" t="s">
        <v>14</v>
      </c>
      <c r="H67" s="14">
        <v>4836</v>
      </c>
      <c r="I67" s="14">
        <v>331</v>
      </c>
      <c r="J67" s="14">
        <v>140</v>
      </c>
      <c r="K67" s="23">
        <f t="shared" ref="K67:K130" si="3">H67+I67+J67</f>
        <v>5307</v>
      </c>
    </row>
    <row r="68" spans="1:11" ht="15.6" x14ac:dyDescent="0.3">
      <c r="A68" s="7">
        <v>45600</v>
      </c>
      <c r="B68" s="8" t="s">
        <v>14</v>
      </c>
      <c r="C68" s="23">
        <f>'Engagement Summary'!C68-'Engagement Summary'!D68</f>
        <v>1202</v>
      </c>
      <c r="D68" s="23">
        <f>'Engagement Summary'!E68-'Task 3'!C68</f>
        <v>325589</v>
      </c>
      <c r="E68" s="24">
        <f t="shared" si="2"/>
        <v>3.6917709136365172E-3</v>
      </c>
      <c r="G68" s="10" t="s">
        <v>28</v>
      </c>
      <c r="H68" s="14">
        <v>4563</v>
      </c>
      <c r="I68" s="14">
        <v>488</v>
      </c>
      <c r="J68" s="14">
        <v>356</v>
      </c>
      <c r="K68" s="23">
        <f t="shared" si="3"/>
        <v>5407</v>
      </c>
    </row>
    <row r="69" spans="1:11" ht="15.6" x14ac:dyDescent="0.3">
      <c r="A69" s="7">
        <v>45600</v>
      </c>
      <c r="B69" s="8" t="s">
        <v>23</v>
      </c>
      <c r="C69" s="23">
        <f>'Engagement Summary'!C69-'Engagement Summary'!D69</f>
        <v>1390</v>
      </c>
      <c r="D69" s="23">
        <f>'Engagement Summary'!E69-'Task 3'!C69</f>
        <v>347487</v>
      </c>
      <c r="E69" s="24">
        <f t="shared" si="2"/>
        <v>4.0001496458860327E-3</v>
      </c>
      <c r="G69" s="10" t="s">
        <v>23</v>
      </c>
      <c r="H69" s="14">
        <v>3276</v>
      </c>
      <c r="I69" s="14">
        <v>421</v>
      </c>
      <c r="J69" s="14">
        <v>114</v>
      </c>
      <c r="K69" s="23">
        <f t="shared" si="3"/>
        <v>3811</v>
      </c>
    </row>
    <row r="70" spans="1:11" ht="15.6" x14ac:dyDescent="0.3">
      <c r="A70" s="7">
        <v>45600</v>
      </c>
      <c r="B70" s="8" t="s">
        <v>28</v>
      </c>
      <c r="C70" s="23">
        <f>'Engagement Summary'!C70-'Engagement Summary'!D70</f>
        <v>984</v>
      </c>
      <c r="D70" s="23">
        <f>'Engagement Summary'!E70-'Task 3'!C70</f>
        <v>121746</v>
      </c>
      <c r="E70" s="24">
        <f t="shared" si="2"/>
        <v>8.0824010645113593E-3</v>
      </c>
      <c r="G70" s="10" t="s">
        <v>23</v>
      </c>
      <c r="H70" s="14">
        <v>1316</v>
      </c>
      <c r="I70" s="14">
        <v>472</v>
      </c>
      <c r="J70" s="14">
        <v>286</v>
      </c>
      <c r="K70" s="23">
        <f t="shared" si="3"/>
        <v>2074</v>
      </c>
    </row>
    <row r="71" spans="1:11" ht="15.6" x14ac:dyDescent="0.3">
      <c r="A71" s="7">
        <v>45607</v>
      </c>
      <c r="B71" s="8" t="s">
        <v>14</v>
      </c>
      <c r="C71" s="23">
        <f>'Engagement Summary'!C71-'Engagement Summary'!D71</f>
        <v>1204</v>
      </c>
      <c r="D71" s="23">
        <f>'Engagement Summary'!E71-'Task 3'!C71</f>
        <v>305304</v>
      </c>
      <c r="E71" s="24">
        <f t="shared" si="2"/>
        <v>3.9436103031732306E-3</v>
      </c>
      <c r="G71" s="10" t="s">
        <v>23</v>
      </c>
      <c r="H71" s="14">
        <v>4811</v>
      </c>
      <c r="I71" s="14">
        <v>473</v>
      </c>
      <c r="J71" s="14">
        <v>254</v>
      </c>
      <c r="K71" s="23">
        <f t="shared" si="3"/>
        <v>5538</v>
      </c>
    </row>
    <row r="72" spans="1:11" ht="15.6" x14ac:dyDescent="0.3">
      <c r="A72" s="7">
        <v>45607</v>
      </c>
      <c r="B72" s="8" t="s">
        <v>23</v>
      </c>
      <c r="C72" s="23">
        <f>'Engagement Summary'!C72-'Engagement Summary'!D72</f>
        <v>532</v>
      </c>
      <c r="D72" s="23">
        <f>'Engagement Summary'!E72-'Task 3'!C72</f>
        <v>201940</v>
      </c>
      <c r="E72" s="24">
        <f t="shared" si="2"/>
        <v>2.6344458750123798E-3</v>
      </c>
      <c r="G72" s="10" t="s">
        <v>23</v>
      </c>
      <c r="H72" s="14">
        <v>4218</v>
      </c>
      <c r="I72" s="14">
        <v>247</v>
      </c>
      <c r="J72" s="14">
        <v>183</v>
      </c>
      <c r="K72" s="23">
        <f t="shared" si="3"/>
        <v>4648</v>
      </c>
    </row>
    <row r="73" spans="1:11" ht="15.6" x14ac:dyDescent="0.3">
      <c r="A73" s="7">
        <v>45607</v>
      </c>
      <c r="B73" s="8" t="s">
        <v>28</v>
      </c>
      <c r="C73" s="23">
        <f>'Engagement Summary'!C73-'Engagement Summary'!D73</f>
        <v>1058</v>
      </c>
      <c r="D73" s="23">
        <f>'Engagement Summary'!E73-'Task 3'!C73</f>
        <v>226191</v>
      </c>
      <c r="E73" s="24">
        <f t="shared" si="2"/>
        <v>4.67746285219129E-3</v>
      </c>
      <c r="G73" s="10" t="s">
        <v>14</v>
      </c>
      <c r="H73" s="14">
        <v>1360</v>
      </c>
      <c r="I73" s="14">
        <v>249</v>
      </c>
      <c r="J73" s="14">
        <v>52</v>
      </c>
      <c r="K73" s="23">
        <f t="shared" si="3"/>
        <v>1661</v>
      </c>
    </row>
    <row r="74" spans="1:11" ht="15.6" x14ac:dyDescent="0.3">
      <c r="A74" s="7">
        <v>45614</v>
      </c>
      <c r="B74" s="8" t="s">
        <v>14</v>
      </c>
      <c r="C74" s="23">
        <f>'Engagement Summary'!C74-'Engagement Summary'!D74</f>
        <v>676</v>
      </c>
      <c r="D74" s="23">
        <f>'Engagement Summary'!E74-'Task 3'!C74</f>
        <v>245891</v>
      </c>
      <c r="E74" s="24">
        <f t="shared" si="2"/>
        <v>2.7491856147642654E-3</v>
      </c>
      <c r="G74" s="10" t="s">
        <v>28</v>
      </c>
      <c r="H74" s="14">
        <v>1085</v>
      </c>
      <c r="I74" s="14">
        <v>496</v>
      </c>
      <c r="J74" s="14">
        <v>320</v>
      </c>
      <c r="K74" s="23">
        <f t="shared" si="3"/>
        <v>1901</v>
      </c>
    </row>
    <row r="75" spans="1:11" ht="15.6" x14ac:dyDescent="0.3">
      <c r="A75" s="7">
        <v>45614</v>
      </c>
      <c r="B75" s="8" t="s">
        <v>23</v>
      </c>
      <c r="C75" s="23">
        <f>'Engagement Summary'!C75-'Engagement Summary'!D75</f>
        <v>577</v>
      </c>
      <c r="D75" s="23">
        <f>'Engagement Summary'!E75-'Task 3'!C75</f>
        <v>114161</v>
      </c>
      <c r="E75" s="24">
        <f t="shared" si="2"/>
        <v>5.0542654671910719E-3</v>
      </c>
      <c r="G75" s="10" t="s">
        <v>23</v>
      </c>
      <c r="H75" s="14">
        <v>1763</v>
      </c>
      <c r="I75" s="14">
        <v>206</v>
      </c>
      <c r="J75" s="14">
        <v>187</v>
      </c>
      <c r="K75" s="23">
        <f t="shared" si="3"/>
        <v>2156</v>
      </c>
    </row>
    <row r="76" spans="1:11" ht="15.6" x14ac:dyDescent="0.3">
      <c r="A76" s="7">
        <v>45614</v>
      </c>
      <c r="B76" s="8" t="s">
        <v>28</v>
      </c>
      <c r="C76" s="23">
        <f>'Engagement Summary'!C76-'Engagement Summary'!D76</f>
        <v>682</v>
      </c>
      <c r="D76" s="23">
        <f>'Engagement Summary'!E76-'Task 3'!C76</f>
        <v>332818</v>
      </c>
      <c r="E76" s="24">
        <f t="shared" si="2"/>
        <v>2.0491680137492562E-3</v>
      </c>
      <c r="G76" s="10" t="s">
        <v>23</v>
      </c>
      <c r="H76" s="14">
        <v>1554</v>
      </c>
      <c r="I76" s="14">
        <v>455</v>
      </c>
      <c r="J76" s="14">
        <v>158</v>
      </c>
      <c r="K76" s="23">
        <f t="shared" si="3"/>
        <v>2167</v>
      </c>
    </row>
    <row r="77" spans="1:11" ht="15.6" x14ac:dyDescent="0.3">
      <c r="A77" s="7">
        <v>45621</v>
      </c>
      <c r="B77" s="8" t="s">
        <v>14</v>
      </c>
      <c r="C77" s="23">
        <f>'Engagement Summary'!C77-'Engagement Summary'!D77</f>
        <v>450</v>
      </c>
      <c r="D77" s="23">
        <f>'Engagement Summary'!E77-'Task 3'!C77</f>
        <v>352227</v>
      </c>
      <c r="E77" s="24">
        <f t="shared" si="2"/>
        <v>1.2775851936393291E-3</v>
      </c>
      <c r="G77" s="10" t="s">
        <v>14</v>
      </c>
      <c r="H77" s="14">
        <v>2464</v>
      </c>
      <c r="I77" s="14">
        <v>401</v>
      </c>
      <c r="J77" s="14">
        <v>78</v>
      </c>
      <c r="K77" s="23">
        <f t="shared" si="3"/>
        <v>2943</v>
      </c>
    </row>
    <row r="78" spans="1:11" ht="15.6" x14ac:dyDescent="0.3">
      <c r="A78" s="7">
        <v>45621</v>
      </c>
      <c r="B78" s="8" t="s">
        <v>23</v>
      </c>
      <c r="C78" s="23">
        <f>'Engagement Summary'!C78-'Engagement Summary'!D78</f>
        <v>683</v>
      </c>
      <c r="D78" s="23">
        <f>'Engagement Summary'!E78-'Task 3'!C78</f>
        <v>160253</v>
      </c>
      <c r="E78" s="24">
        <f t="shared" si="2"/>
        <v>4.2620106955876024E-3</v>
      </c>
      <c r="G78" s="10" t="s">
        <v>23</v>
      </c>
      <c r="H78" s="14">
        <v>2418</v>
      </c>
      <c r="I78" s="14">
        <v>161</v>
      </c>
      <c r="J78" s="14">
        <v>360</v>
      </c>
      <c r="K78" s="23">
        <f t="shared" si="3"/>
        <v>2939</v>
      </c>
    </row>
    <row r="79" spans="1:11" ht="15.6" x14ac:dyDescent="0.3">
      <c r="A79" s="7">
        <v>45621</v>
      </c>
      <c r="B79" s="8" t="s">
        <v>28</v>
      </c>
      <c r="C79" s="23">
        <f>'Engagement Summary'!C79-'Engagement Summary'!D79</f>
        <v>1154</v>
      </c>
      <c r="D79" s="23">
        <f>'Engagement Summary'!E79-'Task 3'!C79</f>
        <v>196029</v>
      </c>
      <c r="E79" s="24">
        <f t="shared" si="2"/>
        <v>5.8868840834774448E-3</v>
      </c>
      <c r="G79" s="10" t="s">
        <v>23</v>
      </c>
      <c r="H79" s="14">
        <v>2494</v>
      </c>
      <c r="I79" s="14">
        <v>494</v>
      </c>
      <c r="J79" s="14">
        <v>55</v>
      </c>
      <c r="K79" s="23">
        <f t="shared" si="3"/>
        <v>3043</v>
      </c>
    </row>
    <row r="80" spans="1:11" ht="15.6" x14ac:dyDescent="0.3">
      <c r="A80" s="7">
        <v>45628</v>
      </c>
      <c r="B80" s="8" t="s">
        <v>14</v>
      </c>
      <c r="C80" s="23">
        <f>'Engagement Summary'!C80-'Engagement Summary'!D80</f>
        <v>808</v>
      </c>
      <c r="D80" s="23">
        <f>'Engagement Summary'!E80-'Task 3'!C80</f>
        <v>170463</v>
      </c>
      <c r="E80" s="24">
        <f t="shared" si="2"/>
        <v>4.7400315611012362E-3</v>
      </c>
      <c r="G80" s="10" t="s">
        <v>28</v>
      </c>
      <c r="H80" s="14">
        <v>4781</v>
      </c>
      <c r="I80" s="14">
        <v>191</v>
      </c>
      <c r="J80" s="14">
        <v>122</v>
      </c>
      <c r="K80" s="23">
        <f t="shared" si="3"/>
        <v>5094</v>
      </c>
    </row>
    <row r="81" spans="1:11" ht="15.6" x14ac:dyDescent="0.3">
      <c r="A81" s="7">
        <v>45628</v>
      </c>
      <c r="B81" s="8" t="s">
        <v>23</v>
      </c>
      <c r="C81" s="23">
        <f>'Engagement Summary'!C81-'Engagement Summary'!D81</f>
        <v>871</v>
      </c>
      <c r="D81" s="23">
        <f>'Engagement Summary'!E81-'Task 3'!C81</f>
        <v>110422</v>
      </c>
      <c r="E81" s="24">
        <f t="shared" si="2"/>
        <v>7.8879208853308222E-3</v>
      </c>
      <c r="G81" s="10" t="s">
        <v>14</v>
      </c>
      <c r="H81" s="14">
        <v>2284</v>
      </c>
      <c r="I81" s="14">
        <v>187</v>
      </c>
      <c r="J81" s="14">
        <v>260</v>
      </c>
      <c r="K81" s="23">
        <f t="shared" si="3"/>
        <v>2731</v>
      </c>
    </row>
    <row r="82" spans="1:11" ht="15.6" x14ac:dyDescent="0.3">
      <c r="A82" s="7">
        <v>45628</v>
      </c>
      <c r="B82" s="8" t="s">
        <v>28</v>
      </c>
      <c r="C82" s="23">
        <f>'Engagement Summary'!C82-'Engagement Summary'!D82</f>
        <v>704</v>
      </c>
      <c r="D82" s="23">
        <f>'Engagement Summary'!E82-'Task 3'!C82</f>
        <v>350789</v>
      </c>
      <c r="E82" s="24">
        <f t="shared" si="2"/>
        <v>2.0069044354298453E-3</v>
      </c>
      <c r="G82" s="10" t="s">
        <v>23</v>
      </c>
      <c r="H82" s="14">
        <v>4234</v>
      </c>
      <c r="I82" s="14">
        <v>486</v>
      </c>
      <c r="J82" s="14">
        <v>276</v>
      </c>
      <c r="K82" s="23">
        <f t="shared" si="3"/>
        <v>4996</v>
      </c>
    </row>
    <row r="83" spans="1:11" ht="15.6" x14ac:dyDescent="0.3">
      <c r="A83" s="7">
        <v>45635</v>
      </c>
      <c r="B83" s="8" t="s">
        <v>14</v>
      </c>
      <c r="C83" s="23">
        <f>'Engagement Summary'!C83-'Engagement Summary'!D83</f>
        <v>611</v>
      </c>
      <c r="D83" s="23">
        <f>'Engagement Summary'!E83-'Task 3'!C83</f>
        <v>345020</v>
      </c>
      <c r="E83" s="24">
        <f t="shared" si="2"/>
        <v>1.7709118311981915E-3</v>
      </c>
      <c r="G83" s="10" t="s">
        <v>14</v>
      </c>
      <c r="H83" s="14">
        <v>2102</v>
      </c>
      <c r="I83" s="14">
        <v>181</v>
      </c>
      <c r="J83" s="14">
        <v>306</v>
      </c>
      <c r="K83" s="23">
        <f t="shared" si="3"/>
        <v>2589</v>
      </c>
    </row>
    <row r="84" spans="1:11" ht="15.6" x14ac:dyDescent="0.3">
      <c r="A84" s="7">
        <v>45635</v>
      </c>
      <c r="B84" s="8" t="s">
        <v>23</v>
      </c>
      <c r="C84" s="23">
        <f>'Engagement Summary'!C84-'Engagement Summary'!D84</f>
        <v>405</v>
      </c>
      <c r="D84" s="23">
        <f>'Engagement Summary'!E84-'Task 3'!C84</f>
        <v>105217</v>
      </c>
      <c r="E84" s="24">
        <f t="shared" si="2"/>
        <v>3.849187868880504E-3</v>
      </c>
      <c r="G84" s="10" t="s">
        <v>23</v>
      </c>
      <c r="H84" s="14">
        <v>4845</v>
      </c>
      <c r="I84" s="14">
        <v>158</v>
      </c>
      <c r="J84" s="14">
        <v>84</v>
      </c>
      <c r="K84" s="23">
        <f t="shared" si="3"/>
        <v>5087</v>
      </c>
    </row>
    <row r="85" spans="1:11" ht="15.6" x14ac:dyDescent="0.3">
      <c r="A85" s="7">
        <v>45635</v>
      </c>
      <c r="B85" s="8" t="s">
        <v>28</v>
      </c>
      <c r="C85" s="23">
        <f>'Engagement Summary'!C85-'Engagement Summary'!D85</f>
        <v>382</v>
      </c>
      <c r="D85" s="23">
        <f>'Engagement Summary'!E85-'Task 3'!C85</f>
        <v>118672</v>
      </c>
      <c r="E85" s="24">
        <f t="shared" si="2"/>
        <v>3.218956451395443E-3</v>
      </c>
      <c r="G85" s="10" t="s">
        <v>23</v>
      </c>
      <c r="H85" s="14">
        <v>4247</v>
      </c>
      <c r="I85" s="14">
        <v>390</v>
      </c>
      <c r="J85" s="14">
        <v>213</v>
      </c>
      <c r="K85" s="23">
        <f t="shared" si="3"/>
        <v>4850</v>
      </c>
    </row>
    <row r="86" spans="1:11" ht="15.6" x14ac:dyDescent="0.3">
      <c r="A86" s="7">
        <v>45642</v>
      </c>
      <c r="B86" s="8" t="s">
        <v>14</v>
      </c>
      <c r="C86" s="23">
        <f>'Engagement Summary'!C86-'Engagement Summary'!D86</f>
        <v>1117</v>
      </c>
      <c r="D86" s="23">
        <f>'Engagement Summary'!E86-'Task 3'!C86</f>
        <v>170553</v>
      </c>
      <c r="E86" s="24">
        <f t="shared" si="2"/>
        <v>6.5492838003435886E-3</v>
      </c>
      <c r="G86" s="10" t="s">
        <v>14</v>
      </c>
      <c r="H86" s="14">
        <v>2965</v>
      </c>
      <c r="I86" s="14">
        <v>328</v>
      </c>
      <c r="J86" s="14">
        <v>171</v>
      </c>
      <c r="K86" s="23">
        <f t="shared" si="3"/>
        <v>3464</v>
      </c>
    </row>
    <row r="87" spans="1:11" ht="15.6" x14ac:dyDescent="0.3">
      <c r="A87" s="7">
        <v>45642</v>
      </c>
      <c r="B87" s="8" t="s">
        <v>23</v>
      </c>
      <c r="C87" s="23">
        <f>'Engagement Summary'!C87-'Engagement Summary'!D87</f>
        <v>477</v>
      </c>
      <c r="D87" s="23">
        <f>'Engagement Summary'!E87-'Task 3'!C87</f>
        <v>169955</v>
      </c>
      <c r="E87" s="24">
        <f t="shared" si="2"/>
        <v>2.8066252831631905E-3</v>
      </c>
      <c r="G87" s="10" t="s">
        <v>23</v>
      </c>
      <c r="H87" s="14">
        <v>1371</v>
      </c>
      <c r="I87" s="14">
        <v>139</v>
      </c>
      <c r="J87" s="14">
        <v>96</v>
      </c>
      <c r="K87" s="23">
        <f t="shared" si="3"/>
        <v>1606</v>
      </c>
    </row>
    <row r="88" spans="1:11" ht="15.6" x14ac:dyDescent="0.3">
      <c r="A88" s="7">
        <v>45642</v>
      </c>
      <c r="B88" s="8" t="s">
        <v>28</v>
      </c>
      <c r="C88" s="23">
        <f>'Engagement Summary'!C88-'Engagement Summary'!D88</f>
        <v>1099</v>
      </c>
      <c r="D88" s="23">
        <f>'Engagement Summary'!E88-'Task 3'!C88</f>
        <v>139201</v>
      </c>
      <c r="E88" s="24">
        <f t="shared" si="2"/>
        <v>7.8950582251564282E-3</v>
      </c>
      <c r="G88" s="10" t="s">
        <v>23</v>
      </c>
      <c r="H88" s="14">
        <v>2683</v>
      </c>
      <c r="I88" s="14">
        <v>496</v>
      </c>
      <c r="J88" s="14">
        <v>89</v>
      </c>
      <c r="K88" s="23">
        <f t="shared" si="3"/>
        <v>3268</v>
      </c>
    </row>
    <row r="89" spans="1:11" ht="15.6" x14ac:dyDescent="0.3">
      <c r="A89" s="7">
        <v>45649</v>
      </c>
      <c r="B89" s="8" t="s">
        <v>14</v>
      </c>
      <c r="C89" s="23">
        <f>'Engagement Summary'!C89-'Engagement Summary'!D89</f>
        <v>567</v>
      </c>
      <c r="D89" s="23">
        <f>'Engagement Summary'!E89-'Task 3'!C89</f>
        <v>115971</v>
      </c>
      <c r="E89" s="24">
        <f t="shared" si="2"/>
        <v>4.889153322813462E-3</v>
      </c>
      <c r="G89" s="10" t="s">
        <v>23</v>
      </c>
      <c r="H89" s="14">
        <v>4796</v>
      </c>
      <c r="I89" s="14">
        <v>427</v>
      </c>
      <c r="J89" s="14">
        <v>339</v>
      </c>
      <c r="K89" s="23">
        <f t="shared" si="3"/>
        <v>5562</v>
      </c>
    </row>
    <row r="90" spans="1:11" ht="15.6" x14ac:dyDescent="0.3">
      <c r="A90" s="7">
        <v>45649</v>
      </c>
      <c r="B90" s="8" t="s">
        <v>23</v>
      </c>
      <c r="C90" s="23">
        <f>'Engagement Summary'!C90-'Engagement Summary'!D90</f>
        <v>1133</v>
      </c>
      <c r="D90" s="23">
        <f>'Engagement Summary'!E90-'Task 3'!C90</f>
        <v>175769</v>
      </c>
      <c r="E90" s="24">
        <f t="shared" si="2"/>
        <v>6.4459603229238376E-3</v>
      </c>
      <c r="G90" s="10" t="s">
        <v>14</v>
      </c>
      <c r="H90" s="14">
        <v>2601</v>
      </c>
      <c r="I90" s="14">
        <v>336</v>
      </c>
      <c r="J90" s="14">
        <v>260</v>
      </c>
      <c r="K90" s="23">
        <f t="shared" si="3"/>
        <v>3197</v>
      </c>
    </row>
    <row r="91" spans="1:11" ht="15.6" x14ac:dyDescent="0.3">
      <c r="A91" s="7">
        <v>45649</v>
      </c>
      <c r="B91" s="8" t="s">
        <v>28</v>
      </c>
      <c r="C91" s="23">
        <f>'Engagement Summary'!C91-'Engagement Summary'!D91</f>
        <v>850</v>
      </c>
      <c r="D91" s="23">
        <f>'Engagement Summary'!E91-'Task 3'!C91</f>
        <v>325971</v>
      </c>
      <c r="E91" s="24">
        <f t="shared" si="2"/>
        <v>2.6075939270671319E-3</v>
      </c>
      <c r="G91" s="10" t="s">
        <v>23</v>
      </c>
      <c r="H91" s="14">
        <v>3336</v>
      </c>
      <c r="I91" s="14">
        <v>229</v>
      </c>
      <c r="J91" s="14">
        <v>337</v>
      </c>
      <c r="K91" s="23">
        <f t="shared" si="3"/>
        <v>3902</v>
      </c>
    </row>
    <row r="92" spans="1:11" ht="15.6" x14ac:dyDescent="0.3">
      <c r="A92" s="7">
        <v>45656</v>
      </c>
      <c r="B92" s="8" t="s">
        <v>14</v>
      </c>
      <c r="C92" s="23">
        <f>'Engagement Summary'!C92-'Engagement Summary'!D92</f>
        <v>413</v>
      </c>
      <c r="D92" s="23">
        <f>'Engagement Summary'!E92-'Task 3'!C92</f>
        <v>240185</v>
      </c>
      <c r="E92" s="24">
        <f t="shared" si="2"/>
        <v>1.7195078793430065E-3</v>
      </c>
      <c r="G92" s="10" t="s">
        <v>23</v>
      </c>
      <c r="H92" s="14">
        <v>1165</v>
      </c>
      <c r="I92" s="14">
        <v>294</v>
      </c>
      <c r="J92" s="14">
        <v>163</v>
      </c>
      <c r="K92" s="23">
        <f t="shared" si="3"/>
        <v>1622</v>
      </c>
    </row>
    <row r="93" spans="1:11" ht="15.6" x14ac:dyDescent="0.3">
      <c r="A93" s="7">
        <v>45656</v>
      </c>
      <c r="B93" s="8" t="s">
        <v>23</v>
      </c>
      <c r="C93" s="23">
        <f>'Engagement Summary'!C93-'Engagement Summary'!D93</f>
        <v>1387</v>
      </c>
      <c r="D93" s="23">
        <f>'Engagement Summary'!E93-'Task 3'!C93</f>
        <v>371887</v>
      </c>
      <c r="E93" s="24">
        <f t="shared" si="2"/>
        <v>3.7296275481530682E-3</v>
      </c>
      <c r="G93" s="10" t="s">
        <v>28</v>
      </c>
      <c r="H93" s="14">
        <v>1948</v>
      </c>
      <c r="I93" s="14">
        <v>155</v>
      </c>
      <c r="J93" s="14">
        <v>315</v>
      </c>
      <c r="K93" s="23">
        <f t="shared" si="3"/>
        <v>2418</v>
      </c>
    </row>
    <row r="94" spans="1:11" ht="15.6" x14ac:dyDescent="0.3">
      <c r="A94" s="7">
        <v>45656</v>
      </c>
      <c r="B94" s="8" t="s">
        <v>28</v>
      </c>
      <c r="C94" s="23">
        <f>'Engagement Summary'!C94-'Engagement Summary'!D94</f>
        <v>537</v>
      </c>
      <c r="D94" s="23">
        <f>'Engagement Summary'!E94-'Task 3'!C94</f>
        <v>122735</v>
      </c>
      <c r="E94" s="24">
        <f t="shared" si="2"/>
        <v>4.3752800749582432E-3</v>
      </c>
      <c r="G94" s="10" t="s">
        <v>14</v>
      </c>
      <c r="H94" s="14">
        <v>1100</v>
      </c>
      <c r="I94" s="14">
        <v>229</v>
      </c>
      <c r="J94" s="14">
        <v>312</v>
      </c>
      <c r="K94" s="23">
        <f t="shared" si="3"/>
        <v>1641</v>
      </c>
    </row>
    <row r="95" spans="1:11" ht="15.6" x14ac:dyDescent="0.3">
      <c r="A95" s="7">
        <v>45663</v>
      </c>
      <c r="B95" s="8" t="s">
        <v>14</v>
      </c>
      <c r="C95" s="23">
        <f>'Engagement Summary'!C95-'Engagement Summary'!D95</f>
        <v>443</v>
      </c>
      <c r="D95" s="23">
        <f>'Engagement Summary'!E95-'Task 3'!C95</f>
        <v>138823</v>
      </c>
      <c r="E95" s="24">
        <f t="shared" si="2"/>
        <v>3.1911138644172797E-3</v>
      </c>
      <c r="G95" s="10" t="s">
        <v>23</v>
      </c>
      <c r="H95" s="14">
        <v>4628</v>
      </c>
      <c r="I95" s="14">
        <v>257</v>
      </c>
      <c r="J95" s="14">
        <v>397</v>
      </c>
      <c r="K95" s="23">
        <f t="shared" si="3"/>
        <v>5282</v>
      </c>
    </row>
    <row r="96" spans="1:11" ht="15.6" x14ac:dyDescent="0.3">
      <c r="A96" s="7">
        <v>45663</v>
      </c>
      <c r="B96" s="8" t="s">
        <v>23</v>
      </c>
      <c r="C96" s="23">
        <f>'Engagement Summary'!C96-'Engagement Summary'!D96</f>
        <v>1283</v>
      </c>
      <c r="D96" s="23">
        <f>'Engagement Summary'!E96-'Task 3'!C96</f>
        <v>154644</v>
      </c>
      <c r="E96" s="24">
        <f t="shared" si="2"/>
        <v>8.2964744833294527E-3</v>
      </c>
      <c r="G96" s="10" t="s">
        <v>14</v>
      </c>
      <c r="H96" s="14">
        <v>2319</v>
      </c>
      <c r="I96" s="14">
        <v>484</v>
      </c>
      <c r="J96" s="14">
        <v>193</v>
      </c>
      <c r="K96" s="23">
        <f t="shared" si="3"/>
        <v>2996</v>
      </c>
    </row>
    <row r="97" spans="1:11" ht="15.6" x14ac:dyDescent="0.3">
      <c r="A97" s="7">
        <v>45663</v>
      </c>
      <c r="B97" s="8" t="s">
        <v>28</v>
      </c>
      <c r="C97" s="23">
        <f>'Engagement Summary'!C97-'Engagement Summary'!D97</f>
        <v>725</v>
      </c>
      <c r="D97" s="23">
        <f>'Engagement Summary'!E97-'Task 3'!C97</f>
        <v>257673</v>
      </c>
      <c r="E97" s="24">
        <f t="shared" si="2"/>
        <v>2.8136436491211728E-3</v>
      </c>
      <c r="G97" s="10" t="s">
        <v>23</v>
      </c>
      <c r="H97" s="14">
        <v>2895</v>
      </c>
      <c r="I97" s="14">
        <v>292</v>
      </c>
      <c r="J97" s="14">
        <v>90</v>
      </c>
      <c r="K97" s="23">
        <f t="shared" si="3"/>
        <v>3277</v>
      </c>
    </row>
    <row r="98" spans="1:11" ht="15.6" x14ac:dyDescent="0.3">
      <c r="A98" s="7">
        <v>45670</v>
      </c>
      <c r="B98" s="8" t="s">
        <v>14</v>
      </c>
      <c r="C98" s="23">
        <f>'Engagement Summary'!C98-'Engagement Summary'!D98</f>
        <v>467</v>
      </c>
      <c r="D98" s="23">
        <f>'Engagement Summary'!E98-'Task 3'!C98</f>
        <v>338094</v>
      </c>
      <c r="E98" s="24">
        <f t="shared" si="2"/>
        <v>1.3812726638153885E-3</v>
      </c>
      <c r="G98" s="10" t="s">
        <v>14</v>
      </c>
      <c r="H98" s="14">
        <v>3878</v>
      </c>
      <c r="I98" s="14">
        <v>431</v>
      </c>
      <c r="J98" s="14">
        <v>97</v>
      </c>
      <c r="K98" s="23">
        <f t="shared" si="3"/>
        <v>4406</v>
      </c>
    </row>
    <row r="99" spans="1:11" ht="15.6" x14ac:dyDescent="0.3">
      <c r="A99" s="7">
        <v>45670</v>
      </c>
      <c r="B99" s="8" t="s">
        <v>23</v>
      </c>
      <c r="C99" s="23">
        <f>'Engagement Summary'!C99-'Engagement Summary'!D99</f>
        <v>1354</v>
      </c>
      <c r="D99" s="23">
        <f>'Engagement Summary'!E99-'Task 3'!C99</f>
        <v>340502</v>
      </c>
      <c r="E99" s="24">
        <f t="shared" si="2"/>
        <v>3.976481782779543E-3</v>
      </c>
      <c r="G99" s="10" t="s">
        <v>23</v>
      </c>
      <c r="H99" s="14">
        <v>4969</v>
      </c>
      <c r="I99" s="14">
        <v>433</v>
      </c>
      <c r="J99" s="14">
        <v>237</v>
      </c>
      <c r="K99" s="23">
        <f t="shared" si="3"/>
        <v>5639</v>
      </c>
    </row>
    <row r="100" spans="1:11" ht="15.6" x14ac:dyDescent="0.3">
      <c r="A100" s="7">
        <v>45670</v>
      </c>
      <c r="B100" s="8" t="s">
        <v>28</v>
      </c>
      <c r="C100" s="23">
        <f>'Engagement Summary'!C100-'Engagement Summary'!D100</f>
        <v>520</v>
      </c>
      <c r="D100" s="23">
        <f>'Engagement Summary'!E100-'Task 3'!C100</f>
        <v>175340</v>
      </c>
      <c r="E100" s="24">
        <f t="shared" si="2"/>
        <v>2.9656667046880345E-3</v>
      </c>
      <c r="G100" s="10" t="s">
        <v>23</v>
      </c>
      <c r="H100" s="14">
        <v>1984</v>
      </c>
      <c r="I100" s="14">
        <v>481</v>
      </c>
      <c r="J100" s="14">
        <v>356</v>
      </c>
      <c r="K100" s="23">
        <f t="shared" si="3"/>
        <v>2821</v>
      </c>
    </row>
    <row r="101" spans="1:11" ht="15.6" x14ac:dyDescent="0.3">
      <c r="A101" s="7">
        <v>45677</v>
      </c>
      <c r="B101" s="8" t="s">
        <v>14</v>
      </c>
      <c r="C101" s="23">
        <f>'Engagement Summary'!C101-'Engagement Summary'!D101</f>
        <v>442</v>
      </c>
      <c r="D101" s="23">
        <f>'Engagement Summary'!E101-'Task 3'!C101</f>
        <v>327280</v>
      </c>
      <c r="E101" s="24">
        <f t="shared" si="2"/>
        <v>1.3505255438768027E-3</v>
      </c>
      <c r="G101" s="10" t="s">
        <v>14</v>
      </c>
      <c r="H101" s="14">
        <v>3004</v>
      </c>
      <c r="I101" s="14">
        <v>415</v>
      </c>
      <c r="J101" s="14">
        <v>218</v>
      </c>
      <c r="K101" s="23">
        <f t="shared" si="3"/>
        <v>3637</v>
      </c>
    </row>
    <row r="102" spans="1:11" ht="15.6" x14ac:dyDescent="0.3">
      <c r="A102" s="7">
        <v>45677</v>
      </c>
      <c r="B102" s="8" t="s">
        <v>23</v>
      </c>
      <c r="C102" s="23">
        <f>'Engagement Summary'!C102-'Engagement Summary'!D102</f>
        <v>546</v>
      </c>
      <c r="D102" s="23">
        <f>'Engagement Summary'!E102-'Task 3'!C102</f>
        <v>271092</v>
      </c>
      <c r="E102" s="24">
        <f t="shared" si="2"/>
        <v>2.0140764021070339E-3</v>
      </c>
      <c r="G102" s="10" t="s">
        <v>23</v>
      </c>
      <c r="H102" s="14">
        <v>3169</v>
      </c>
      <c r="I102" s="14">
        <v>386</v>
      </c>
      <c r="J102" s="14">
        <v>175</v>
      </c>
      <c r="K102" s="23">
        <f t="shared" si="3"/>
        <v>3730</v>
      </c>
    </row>
    <row r="103" spans="1:11" ht="15.6" x14ac:dyDescent="0.3">
      <c r="A103" s="7">
        <v>45677</v>
      </c>
      <c r="B103" s="8" t="s">
        <v>28</v>
      </c>
      <c r="C103" s="23">
        <f>'Engagement Summary'!C103-'Engagement Summary'!D103</f>
        <v>844</v>
      </c>
      <c r="D103" s="23">
        <f>'Engagement Summary'!E103-'Task 3'!C103</f>
        <v>333007</v>
      </c>
      <c r="E103" s="24">
        <f t="shared" si="2"/>
        <v>2.5344812571507507E-3</v>
      </c>
      <c r="G103" s="10" t="s">
        <v>23</v>
      </c>
      <c r="H103" s="14">
        <v>3036</v>
      </c>
      <c r="I103" s="14">
        <v>293</v>
      </c>
      <c r="J103" s="14">
        <v>115</v>
      </c>
      <c r="K103" s="23">
        <f t="shared" si="3"/>
        <v>3444</v>
      </c>
    </row>
    <row r="104" spans="1:11" ht="15.6" x14ac:dyDescent="0.3">
      <c r="A104" s="7">
        <v>45684</v>
      </c>
      <c r="B104" s="8" t="s">
        <v>14</v>
      </c>
      <c r="C104" s="23">
        <f>'Engagement Summary'!C104-'Engagement Summary'!D104</f>
        <v>341</v>
      </c>
      <c r="D104" s="23">
        <f>'Engagement Summary'!E104-'Task 3'!C104</f>
        <v>368643</v>
      </c>
      <c r="E104" s="24">
        <f t="shared" si="2"/>
        <v>9.2501417360427293E-4</v>
      </c>
      <c r="G104" s="10" t="s">
        <v>14</v>
      </c>
      <c r="H104" s="14">
        <v>1830</v>
      </c>
      <c r="I104" s="14">
        <v>112</v>
      </c>
      <c r="J104" s="14">
        <v>181</v>
      </c>
      <c r="K104" s="23">
        <f t="shared" si="3"/>
        <v>2123</v>
      </c>
    </row>
    <row r="105" spans="1:11" ht="15.6" x14ac:dyDescent="0.3">
      <c r="A105" s="7">
        <v>45684</v>
      </c>
      <c r="B105" s="8" t="s">
        <v>23</v>
      </c>
      <c r="C105" s="23">
        <f>'Engagement Summary'!C105-'Engagement Summary'!D105</f>
        <v>869</v>
      </c>
      <c r="D105" s="23">
        <f>'Engagement Summary'!E105-'Task 3'!C105</f>
        <v>166441</v>
      </c>
      <c r="E105" s="24">
        <f t="shared" si="2"/>
        <v>5.2210693278699361E-3</v>
      </c>
      <c r="G105" s="10" t="s">
        <v>23</v>
      </c>
      <c r="H105" s="14">
        <v>2587</v>
      </c>
      <c r="I105" s="14">
        <v>447</v>
      </c>
      <c r="J105" s="14">
        <v>183</v>
      </c>
      <c r="K105" s="23">
        <f t="shared" si="3"/>
        <v>3217</v>
      </c>
    </row>
    <row r="106" spans="1:11" ht="15.6" x14ac:dyDescent="0.3">
      <c r="A106" s="7">
        <v>45684</v>
      </c>
      <c r="B106" s="8" t="s">
        <v>28</v>
      </c>
      <c r="C106" s="23">
        <f>'Engagement Summary'!C106-'Engagement Summary'!D106</f>
        <v>718</v>
      </c>
      <c r="D106" s="23">
        <f>'Engagement Summary'!E106-'Task 3'!C106</f>
        <v>194093</v>
      </c>
      <c r="E106" s="24">
        <f t="shared" si="2"/>
        <v>3.6992575724008594E-3</v>
      </c>
      <c r="G106" s="10" t="s">
        <v>23</v>
      </c>
      <c r="H106" s="14">
        <v>2878</v>
      </c>
      <c r="I106" s="14">
        <v>265</v>
      </c>
      <c r="J106" s="14">
        <v>91</v>
      </c>
      <c r="K106" s="23">
        <f t="shared" si="3"/>
        <v>3234</v>
      </c>
    </row>
    <row r="107" spans="1:11" ht="15.6" x14ac:dyDescent="0.3">
      <c r="A107" s="7">
        <v>45691</v>
      </c>
      <c r="B107" s="8" t="s">
        <v>14</v>
      </c>
      <c r="C107" s="23">
        <f>'Engagement Summary'!C107-'Engagement Summary'!D107</f>
        <v>735</v>
      </c>
      <c r="D107" s="23">
        <f>'Engagement Summary'!E107-'Task 3'!C107</f>
        <v>314247</v>
      </c>
      <c r="E107" s="24">
        <f t="shared" si="2"/>
        <v>2.3389244766059817E-3</v>
      </c>
      <c r="G107" s="10" t="s">
        <v>23</v>
      </c>
      <c r="H107" s="14">
        <v>4619</v>
      </c>
      <c r="I107" s="14">
        <v>272</v>
      </c>
      <c r="J107" s="14">
        <v>57</v>
      </c>
      <c r="K107" s="23">
        <f t="shared" si="3"/>
        <v>4948</v>
      </c>
    </row>
    <row r="108" spans="1:11" ht="15.6" x14ac:dyDescent="0.3">
      <c r="A108" s="7">
        <v>45691</v>
      </c>
      <c r="B108" s="8" t="s">
        <v>23</v>
      </c>
      <c r="C108" s="23">
        <f>'Engagement Summary'!C108-'Engagement Summary'!D108</f>
        <v>523</v>
      </c>
      <c r="D108" s="23">
        <f>'Engagement Summary'!E108-'Task 3'!C108</f>
        <v>75437</v>
      </c>
      <c r="E108" s="24">
        <f t="shared" si="2"/>
        <v>6.9329374179779154E-3</v>
      </c>
      <c r="G108" s="10" t="s">
        <v>23</v>
      </c>
      <c r="H108" s="14">
        <v>4090</v>
      </c>
      <c r="I108" s="14">
        <v>209</v>
      </c>
      <c r="J108" s="14">
        <v>278</v>
      </c>
      <c r="K108" s="23">
        <f t="shared" si="3"/>
        <v>4577</v>
      </c>
    </row>
    <row r="109" spans="1:11" ht="15.6" x14ac:dyDescent="0.3">
      <c r="A109" s="7">
        <v>45691</v>
      </c>
      <c r="B109" s="8" t="s">
        <v>28</v>
      </c>
      <c r="C109" s="23">
        <f>'Engagement Summary'!C109-'Engagement Summary'!D109</f>
        <v>422</v>
      </c>
      <c r="D109" s="23">
        <f>'Engagement Summary'!E109-'Task 3'!C109</f>
        <v>360337</v>
      </c>
      <c r="E109" s="24">
        <f t="shared" si="2"/>
        <v>1.1711259182376498E-3</v>
      </c>
      <c r="G109" s="10" t="s">
        <v>28</v>
      </c>
      <c r="H109" s="14">
        <v>3882</v>
      </c>
      <c r="I109" s="14">
        <v>342</v>
      </c>
      <c r="J109" s="14">
        <v>374</v>
      </c>
      <c r="K109" s="23">
        <f t="shared" si="3"/>
        <v>4598</v>
      </c>
    </row>
    <row r="110" spans="1:11" ht="15.6" x14ac:dyDescent="0.3">
      <c r="A110" s="7">
        <v>45698</v>
      </c>
      <c r="B110" s="8" t="s">
        <v>14</v>
      </c>
      <c r="C110" s="23">
        <f>'Engagement Summary'!C110-'Engagement Summary'!D110</f>
        <v>915</v>
      </c>
      <c r="D110" s="23">
        <f>'Engagement Summary'!E110-'Task 3'!C110</f>
        <v>296175</v>
      </c>
      <c r="E110" s="24">
        <f t="shared" si="2"/>
        <v>3.0893897189161815E-3</v>
      </c>
      <c r="G110" s="10" t="s">
        <v>14</v>
      </c>
      <c r="H110" s="14">
        <v>4581</v>
      </c>
      <c r="I110" s="14">
        <v>181</v>
      </c>
      <c r="J110" s="14">
        <v>112</v>
      </c>
      <c r="K110" s="23">
        <f t="shared" si="3"/>
        <v>4874</v>
      </c>
    </row>
    <row r="111" spans="1:11" ht="15.6" x14ac:dyDescent="0.3">
      <c r="A111" s="7">
        <v>45698</v>
      </c>
      <c r="B111" s="8" t="s">
        <v>23</v>
      </c>
      <c r="C111" s="23">
        <f>'Engagement Summary'!C111-'Engagement Summary'!D111</f>
        <v>1108</v>
      </c>
      <c r="D111" s="23">
        <f>'Engagement Summary'!E111-'Task 3'!C111</f>
        <v>90932</v>
      </c>
      <c r="E111" s="24">
        <f t="shared" si="2"/>
        <v>1.2184929397791757E-2</v>
      </c>
      <c r="G111" s="10" t="s">
        <v>14</v>
      </c>
      <c r="H111" s="14">
        <v>3253</v>
      </c>
      <c r="I111" s="14">
        <v>483</v>
      </c>
      <c r="J111" s="14">
        <v>336</v>
      </c>
      <c r="K111" s="23">
        <f t="shared" si="3"/>
        <v>4072</v>
      </c>
    </row>
    <row r="112" spans="1:11" ht="15.6" x14ac:dyDescent="0.3">
      <c r="A112" s="7">
        <v>45698</v>
      </c>
      <c r="B112" s="8" t="s">
        <v>28</v>
      </c>
      <c r="C112" s="23">
        <f>'Engagement Summary'!C112-'Engagement Summary'!D112</f>
        <v>338</v>
      </c>
      <c r="D112" s="23">
        <f>'Engagement Summary'!E112-'Task 3'!C112</f>
        <v>174272</v>
      </c>
      <c r="E112" s="24">
        <f t="shared" si="2"/>
        <v>1.9394968784428939E-3</v>
      </c>
      <c r="G112" s="10" t="s">
        <v>28</v>
      </c>
      <c r="H112" s="14">
        <v>4955</v>
      </c>
      <c r="I112" s="14">
        <v>299</v>
      </c>
      <c r="J112" s="14">
        <v>345</v>
      </c>
      <c r="K112" s="23">
        <f t="shared" si="3"/>
        <v>5599</v>
      </c>
    </row>
    <row r="113" spans="1:11" ht="15.6" x14ac:dyDescent="0.3">
      <c r="A113" s="7">
        <v>45705</v>
      </c>
      <c r="B113" s="8" t="s">
        <v>14</v>
      </c>
      <c r="C113" s="23">
        <f>'Engagement Summary'!C113-'Engagement Summary'!D113</f>
        <v>724</v>
      </c>
      <c r="D113" s="23">
        <f>'Engagement Summary'!E113-'Task 3'!C113</f>
        <v>176652</v>
      </c>
      <c r="E113" s="24">
        <f t="shared" si="2"/>
        <v>4.0984534565133707E-3</v>
      </c>
      <c r="G113" s="10" t="s">
        <v>14</v>
      </c>
      <c r="H113" s="14">
        <v>1333</v>
      </c>
      <c r="I113" s="14">
        <v>286</v>
      </c>
      <c r="J113" s="14">
        <v>298</v>
      </c>
      <c r="K113" s="23">
        <f t="shared" si="3"/>
        <v>1917</v>
      </c>
    </row>
    <row r="114" spans="1:11" ht="15.6" x14ac:dyDescent="0.3">
      <c r="A114" s="7">
        <v>45705</v>
      </c>
      <c r="B114" s="8" t="s">
        <v>23</v>
      </c>
      <c r="C114" s="23">
        <f>'Engagement Summary'!C114-'Engagement Summary'!D114</f>
        <v>463</v>
      </c>
      <c r="D114" s="23">
        <f>'Engagement Summary'!E114-'Task 3'!C114</f>
        <v>198419</v>
      </c>
      <c r="E114" s="24">
        <f t="shared" si="2"/>
        <v>2.3334458897585411E-3</v>
      </c>
      <c r="G114" s="10" t="s">
        <v>14</v>
      </c>
      <c r="H114" s="14">
        <v>1616</v>
      </c>
      <c r="I114" s="14">
        <v>360</v>
      </c>
      <c r="J114" s="14">
        <v>180</v>
      </c>
      <c r="K114" s="23">
        <f t="shared" si="3"/>
        <v>2156</v>
      </c>
    </row>
    <row r="115" spans="1:11" ht="15.6" x14ac:dyDescent="0.3">
      <c r="A115" s="7">
        <v>45705</v>
      </c>
      <c r="B115" s="8" t="s">
        <v>28</v>
      </c>
      <c r="C115" s="23">
        <f>'Engagement Summary'!C115-'Engagement Summary'!D115</f>
        <v>356</v>
      </c>
      <c r="D115" s="23">
        <f>'Engagement Summary'!E115-'Task 3'!C115</f>
        <v>336027</v>
      </c>
      <c r="E115" s="24">
        <f t="shared" si="2"/>
        <v>1.0594386760587691E-3</v>
      </c>
      <c r="G115" s="10" t="s">
        <v>23</v>
      </c>
      <c r="H115" s="14">
        <v>1803</v>
      </c>
      <c r="I115" s="14">
        <v>273</v>
      </c>
      <c r="J115" s="14">
        <v>287</v>
      </c>
      <c r="K115" s="23">
        <f t="shared" si="3"/>
        <v>2363</v>
      </c>
    </row>
    <row r="116" spans="1:11" ht="15.6" x14ac:dyDescent="0.3">
      <c r="A116" s="7">
        <v>45712</v>
      </c>
      <c r="B116" s="8" t="s">
        <v>14</v>
      </c>
      <c r="C116" s="23">
        <f>'Engagement Summary'!C116-'Engagement Summary'!D116</f>
        <v>378</v>
      </c>
      <c r="D116" s="23">
        <f>'Engagement Summary'!E116-'Task 3'!C116</f>
        <v>346512</v>
      </c>
      <c r="E116" s="24">
        <f t="shared" si="2"/>
        <v>1.0908713118160411E-3</v>
      </c>
      <c r="G116" s="10" t="s">
        <v>14</v>
      </c>
      <c r="H116" s="14">
        <v>4177</v>
      </c>
      <c r="I116" s="14">
        <v>489</v>
      </c>
      <c r="J116" s="14">
        <v>331</v>
      </c>
      <c r="K116" s="23">
        <f t="shared" si="3"/>
        <v>4997</v>
      </c>
    </row>
    <row r="117" spans="1:11" ht="15.6" x14ac:dyDescent="0.3">
      <c r="A117" s="7">
        <v>45712</v>
      </c>
      <c r="B117" s="8" t="s">
        <v>23</v>
      </c>
      <c r="C117" s="23">
        <f>'Engagement Summary'!C117-'Engagement Summary'!D117</f>
        <v>636</v>
      </c>
      <c r="D117" s="23">
        <f>'Engagement Summary'!E117-'Task 3'!C117</f>
        <v>167534</v>
      </c>
      <c r="E117" s="24">
        <f t="shared" si="2"/>
        <v>3.7962443444315781E-3</v>
      </c>
      <c r="G117" s="10" t="s">
        <v>14</v>
      </c>
      <c r="H117" s="14">
        <v>1311</v>
      </c>
      <c r="I117" s="14">
        <v>181</v>
      </c>
      <c r="J117" s="14">
        <v>361</v>
      </c>
      <c r="K117" s="23">
        <f t="shared" si="3"/>
        <v>1853</v>
      </c>
    </row>
    <row r="118" spans="1:11" ht="15.6" x14ac:dyDescent="0.3">
      <c r="A118" s="7">
        <v>45712</v>
      </c>
      <c r="B118" s="8" t="s">
        <v>28</v>
      </c>
      <c r="C118" s="23">
        <f>'Engagement Summary'!C118-'Engagement Summary'!D118</f>
        <v>699</v>
      </c>
      <c r="D118" s="23">
        <f>'Engagement Summary'!E118-'Task 3'!C118</f>
        <v>368173</v>
      </c>
      <c r="E118" s="24">
        <f t="shared" si="2"/>
        <v>1.8985639902980391E-3</v>
      </c>
      <c r="G118" s="10" t="s">
        <v>14</v>
      </c>
      <c r="H118" s="14">
        <v>1516</v>
      </c>
      <c r="I118" s="14">
        <v>215</v>
      </c>
      <c r="J118" s="14">
        <v>332</v>
      </c>
      <c r="K118" s="23">
        <f t="shared" si="3"/>
        <v>2063</v>
      </c>
    </row>
    <row r="119" spans="1:11" ht="15.6" x14ac:dyDescent="0.3">
      <c r="A119" s="7">
        <v>45719</v>
      </c>
      <c r="B119" s="8" t="s">
        <v>14</v>
      </c>
      <c r="C119" s="23">
        <f>'Engagement Summary'!C119-'Engagement Summary'!D119</f>
        <v>1279</v>
      </c>
      <c r="D119" s="23">
        <f>'Engagement Summary'!E119-'Task 3'!C119</f>
        <v>115157</v>
      </c>
      <c r="E119" s="24">
        <f t="shared" si="2"/>
        <v>1.1106576239394914E-2</v>
      </c>
      <c r="G119" s="10" t="s">
        <v>23</v>
      </c>
      <c r="H119" s="14">
        <v>2023</v>
      </c>
      <c r="I119" s="14">
        <v>124</v>
      </c>
      <c r="J119" s="14">
        <v>99</v>
      </c>
      <c r="K119" s="23">
        <f t="shared" si="3"/>
        <v>2246</v>
      </c>
    </row>
    <row r="120" spans="1:11" ht="15.6" x14ac:dyDescent="0.3">
      <c r="A120" s="7">
        <v>45719</v>
      </c>
      <c r="B120" s="8" t="s">
        <v>23</v>
      </c>
      <c r="C120" s="23">
        <f>'Engagement Summary'!C120-'Engagement Summary'!D120</f>
        <v>1006</v>
      </c>
      <c r="D120" s="23">
        <f>'Engagement Summary'!E120-'Task 3'!C120</f>
        <v>126496</v>
      </c>
      <c r="E120" s="24">
        <f t="shared" si="2"/>
        <v>7.9528206425499622E-3</v>
      </c>
      <c r="G120" s="10" t="s">
        <v>23</v>
      </c>
      <c r="H120" s="14">
        <v>2134</v>
      </c>
      <c r="I120" s="14">
        <v>322</v>
      </c>
      <c r="J120" s="14">
        <v>114</v>
      </c>
      <c r="K120" s="23">
        <f t="shared" si="3"/>
        <v>2570</v>
      </c>
    </row>
    <row r="121" spans="1:11" ht="15.6" x14ac:dyDescent="0.3">
      <c r="A121" s="7">
        <v>45719</v>
      </c>
      <c r="B121" s="8" t="s">
        <v>28</v>
      </c>
      <c r="C121" s="23">
        <f>'Engagement Summary'!C121-'Engagement Summary'!D121</f>
        <v>478</v>
      </c>
      <c r="D121" s="23">
        <f>'Engagement Summary'!E121-'Task 3'!C121</f>
        <v>274089</v>
      </c>
      <c r="E121" s="24">
        <f t="shared" si="2"/>
        <v>1.7439590789852931E-3</v>
      </c>
      <c r="G121" s="10" t="s">
        <v>14</v>
      </c>
      <c r="H121" s="14">
        <v>2266</v>
      </c>
      <c r="I121" s="14">
        <v>126</v>
      </c>
      <c r="J121" s="14">
        <v>140</v>
      </c>
      <c r="K121" s="23">
        <f t="shared" si="3"/>
        <v>2532</v>
      </c>
    </row>
    <row r="122" spans="1:11" ht="15.6" x14ac:dyDescent="0.3">
      <c r="A122" s="7">
        <v>45726</v>
      </c>
      <c r="B122" s="8" t="s">
        <v>14</v>
      </c>
      <c r="C122" s="23">
        <f>'Engagement Summary'!C122-'Engagement Summary'!D122</f>
        <v>545</v>
      </c>
      <c r="D122" s="23">
        <f>'Engagement Summary'!E122-'Task 3'!C122</f>
        <v>294545</v>
      </c>
      <c r="E122" s="24">
        <f t="shared" si="2"/>
        <v>1.850311497394286E-3</v>
      </c>
      <c r="G122" s="10" t="s">
        <v>14</v>
      </c>
      <c r="H122" s="14">
        <v>3916</v>
      </c>
      <c r="I122" s="14">
        <v>459</v>
      </c>
      <c r="J122" s="14">
        <v>229</v>
      </c>
      <c r="K122" s="23">
        <f t="shared" si="3"/>
        <v>4604</v>
      </c>
    </row>
    <row r="123" spans="1:11" ht="15.6" x14ac:dyDescent="0.3">
      <c r="A123" s="7">
        <v>45726</v>
      </c>
      <c r="B123" s="8" t="s">
        <v>23</v>
      </c>
      <c r="C123" s="23">
        <f>'Engagement Summary'!C123-'Engagement Summary'!D123</f>
        <v>1005</v>
      </c>
      <c r="D123" s="23">
        <f>'Engagement Summary'!E123-'Task 3'!C123</f>
        <v>193989</v>
      </c>
      <c r="E123" s="24">
        <f t="shared" si="2"/>
        <v>5.1807061225121014E-3</v>
      </c>
      <c r="G123" s="10" t="s">
        <v>23</v>
      </c>
      <c r="H123" s="14">
        <v>1022</v>
      </c>
      <c r="I123" s="14">
        <v>463</v>
      </c>
      <c r="J123" s="14">
        <v>360</v>
      </c>
      <c r="K123" s="23">
        <f t="shared" si="3"/>
        <v>1845</v>
      </c>
    </row>
    <row r="124" spans="1:11" ht="15.6" x14ac:dyDescent="0.3">
      <c r="A124" s="7">
        <v>45726</v>
      </c>
      <c r="B124" s="8" t="s">
        <v>28</v>
      </c>
      <c r="C124" s="23">
        <f>'Engagement Summary'!C124-'Engagement Summary'!D124</f>
        <v>765</v>
      </c>
      <c r="D124" s="23">
        <f>'Engagement Summary'!E124-'Task 3'!C124</f>
        <v>339985</v>
      </c>
      <c r="E124" s="24">
        <f t="shared" si="2"/>
        <v>2.2500992690854009E-3</v>
      </c>
      <c r="G124" s="10" t="s">
        <v>28</v>
      </c>
      <c r="H124" s="14">
        <v>2911</v>
      </c>
      <c r="I124" s="14">
        <v>467</v>
      </c>
      <c r="J124" s="14">
        <v>94</v>
      </c>
      <c r="K124" s="23">
        <f t="shared" si="3"/>
        <v>3472</v>
      </c>
    </row>
    <row r="125" spans="1:11" ht="15.6" x14ac:dyDescent="0.3">
      <c r="A125" s="7">
        <v>45733</v>
      </c>
      <c r="B125" s="8" t="s">
        <v>14</v>
      </c>
      <c r="C125" s="23">
        <f>'Engagement Summary'!C125-'Engagement Summary'!D125</f>
        <v>564</v>
      </c>
      <c r="D125" s="23">
        <f>'Engagement Summary'!E125-'Task 3'!C125</f>
        <v>295467</v>
      </c>
      <c r="E125" s="24">
        <f t="shared" si="2"/>
        <v>1.9088426118652844E-3</v>
      </c>
      <c r="G125" s="10" t="s">
        <v>23</v>
      </c>
      <c r="H125" s="14">
        <v>3277</v>
      </c>
      <c r="I125" s="14">
        <v>423</v>
      </c>
      <c r="J125" s="14">
        <v>259</v>
      </c>
      <c r="K125" s="23">
        <f t="shared" si="3"/>
        <v>3959</v>
      </c>
    </row>
    <row r="126" spans="1:11" ht="15.6" x14ac:dyDescent="0.3">
      <c r="A126" s="7">
        <v>45733</v>
      </c>
      <c r="B126" s="8" t="s">
        <v>23</v>
      </c>
      <c r="C126" s="23">
        <f>'Engagement Summary'!C126-'Engagement Summary'!D126</f>
        <v>496</v>
      </c>
      <c r="D126" s="23">
        <f>'Engagement Summary'!E126-'Task 3'!C126</f>
        <v>345192</v>
      </c>
      <c r="E126" s="24">
        <f t="shared" si="2"/>
        <v>1.436881503626967E-3</v>
      </c>
      <c r="G126" s="10" t="s">
        <v>23</v>
      </c>
      <c r="H126" s="14">
        <v>2956</v>
      </c>
      <c r="I126" s="14">
        <v>381</v>
      </c>
      <c r="J126" s="14">
        <v>345</v>
      </c>
      <c r="K126" s="23">
        <f t="shared" si="3"/>
        <v>3682</v>
      </c>
    </row>
    <row r="127" spans="1:11" ht="15.6" x14ac:dyDescent="0.3">
      <c r="A127" s="7">
        <v>45733</v>
      </c>
      <c r="B127" s="8" t="s">
        <v>28</v>
      </c>
      <c r="C127" s="23">
        <f>'Engagement Summary'!C127-'Engagement Summary'!D127</f>
        <v>1128</v>
      </c>
      <c r="D127" s="23">
        <f>'Engagement Summary'!E127-'Task 3'!C127</f>
        <v>262360</v>
      </c>
      <c r="E127" s="24">
        <f t="shared" si="2"/>
        <v>4.2994358896173198E-3</v>
      </c>
      <c r="G127" s="10" t="s">
        <v>23</v>
      </c>
      <c r="H127" s="14">
        <v>3208</v>
      </c>
      <c r="I127" s="14">
        <v>476</v>
      </c>
      <c r="J127" s="14">
        <v>277</v>
      </c>
      <c r="K127" s="23">
        <f t="shared" si="3"/>
        <v>3961</v>
      </c>
    </row>
    <row r="128" spans="1:11" ht="15.6" x14ac:dyDescent="0.3">
      <c r="A128" s="7">
        <v>45740</v>
      </c>
      <c r="B128" s="8" t="s">
        <v>14</v>
      </c>
      <c r="C128" s="23">
        <f>'Engagement Summary'!C128-'Engagement Summary'!D128</f>
        <v>565</v>
      </c>
      <c r="D128" s="23">
        <f>'Engagement Summary'!E128-'Task 3'!C128</f>
        <v>184346</v>
      </c>
      <c r="E128" s="24">
        <f t="shared" si="2"/>
        <v>3.0648888503140835E-3</v>
      </c>
      <c r="G128" s="10" t="s">
        <v>23</v>
      </c>
      <c r="H128" s="14">
        <v>1456</v>
      </c>
      <c r="I128" s="14">
        <v>265</v>
      </c>
      <c r="J128" s="14">
        <v>137</v>
      </c>
      <c r="K128" s="23">
        <f t="shared" si="3"/>
        <v>1858</v>
      </c>
    </row>
    <row r="129" spans="1:11" ht="15.6" x14ac:dyDescent="0.3">
      <c r="A129" s="7">
        <v>45740</v>
      </c>
      <c r="B129" s="8" t="s">
        <v>23</v>
      </c>
      <c r="C129" s="23">
        <f>'Engagement Summary'!C129-'Engagement Summary'!D129</f>
        <v>813</v>
      </c>
      <c r="D129" s="23">
        <f>'Engagement Summary'!E129-'Task 3'!C129</f>
        <v>123684</v>
      </c>
      <c r="E129" s="24">
        <f t="shared" si="2"/>
        <v>6.5732026777917917E-3</v>
      </c>
      <c r="G129" s="10" t="s">
        <v>14</v>
      </c>
      <c r="H129" s="14">
        <v>1902</v>
      </c>
      <c r="I129" s="14">
        <v>394</v>
      </c>
      <c r="J129" s="14">
        <v>279</v>
      </c>
      <c r="K129" s="23">
        <f t="shared" si="3"/>
        <v>2575</v>
      </c>
    </row>
    <row r="130" spans="1:11" ht="15.6" x14ac:dyDescent="0.3">
      <c r="A130" s="7">
        <v>45740</v>
      </c>
      <c r="B130" s="8" t="s">
        <v>28</v>
      </c>
      <c r="C130" s="23">
        <f>'Engagement Summary'!C130-'Engagement Summary'!D130</f>
        <v>1301</v>
      </c>
      <c r="D130" s="23">
        <f>'Engagement Summary'!E130-'Task 3'!C130</f>
        <v>396306</v>
      </c>
      <c r="E130" s="24">
        <f t="shared" si="2"/>
        <v>3.2828168132705534E-3</v>
      </c>
      <c r="G130" s="10" t="s">
        <v>23</v>
      </c>
      <c r="H130" s="14">
        <v>3219</v>
      </c>
      <c r="I130" s="14">
        <v>424</v>
      </c>
      <c r="J130" s="14">
        <v>267</v>
      </c>
      <c r="K130" s="23">
        <f t="shared" si="3"/>
        <v>3910</v>
      </c>
    </row>
    <row r="131" spans="1:11" ht="15.6" x14ac:dyDescent="0.3">
      <c r="A131" s="7">
        <v>45747</v>
      </c>
      <c r="B131" s="8" t="s">
        <v>14</v>
      </c>
      <c r="C131" s="23">
        <f>'Engagement Summary'!C131-'Engagement Summary'!D131</f>
        <v>436</v>
      </c>
      <c r="D131" s="23">
        <f>'Engagement Summary'!E131-'Task 3'!C131</f>
        <v>138085</v>
      </c>
      <c r="E131" s="24">
        <f t="shared" ref="E131:E194" si="4">IF(D131&gt;0,C131/D131,0)</f>
        <v>3.1574754680088351E-3</v>
      </c>
      <c r="G131" s="10" t="s">
        <v>28</v>
      </c>
      <c r="H131" s="14">
        <v>1261</v>
      </c>
      <c r="I131" s="14">
        <v>190</v>
      </c>
      <c r="J131" s="14">
        <v>233</v>
      </c>
      <c r="K131" s="23">
        <f t="shared" ref="K131:K194" si="5">H131+I131+J131</f>
        <v>1684</v>
      </c>
    </row>
    <row r="132" spans="1:11" ht="15.6" x14ac:dyDescent="0.3">
      <c r="A132" s="7">
        <v>45747</v>
      </c>
      <c r="B132" s="8" t="s">
        <v>23</v>
      </c>
      <c r="C132" s="23">
        <f>'Engagement Summary'!C132-'Engagement Summary'!D132</f>
        <v>978</v>
      </c>
      <c r="D132" s="23">
        <f>'Engagement Summary'!E132-'Task 3'!C132</f>
        <v>106740</v>
      </c>
      <c r="E132" s="24">
        <f t="shared" si="4"/>
        <v>9.1624508150646433E-3</v>
      </c>
      <c r="G132" s="10" t="s">
        <v>23</v>
      </c>
      <c r="H132" s="14">
        <v>1564</v>
      </c>
      <c r="I132" s="14">
        <v>362</v>
      </c>
      <c r="J132" s="14">
        <v>371</v>
      </c>
      <c r="K132" s="23">
        <f t="shared" si="5"/>
        <v>2297</v>
      </c>
    </row>
    <row r="133" spans="1:11" ht="15.6" x14ac:dyDescent="0.3">
      <c r="A133" s="7">
        <v>45747</v>
      </c>
      <c r="B133" s="8" t="s">
        <v>28</v>
      </c>
      <c r="C133" s="23">
        <f>'Engagement Summary'!C133-'Engagement Summary'!D133</f>
        <v>1367</v>
      </c>
      <c r="D133" s="23">
        <f>'Engagement Summary'!E133-'Task 3'!C133</f>
        <v>200867</v>
      </c>
      <c r="E133" s="24">
        <f t="shared" si="4"/>
        <v>6.8054981654527627E-3</v>
      </c>
      <c r="G133" s="10" t="s">
        <v>23</v>
      </c>
      <c r="H133" s="14">
        <v>4006</v>
      </c>
      <c r="I133" s="14">
        <v>420</v>
      </c>
      <c r="J133" s="14">
        <v>194</v>
      </c>
      <c r="K133" s="23">
        <f t="shared" si="5"/>
        <v>4620</v>
      </c>
    </row>
    <row r="134" spans="1:11" ht="15.6" x14ac:dyDescent="0.3">
      <c r="A134" s="7">
        <v>45754</v>
      </c>
      <c r="B134" s="8" t="s">
        <v>14</v>
      </c>
      <c r="C134" s="23">
        <f>'Engagement Summary'!C134-'Engagement Summary'!D134</f>
        <v>1337</v>
      </c>
      <c r="D134" s="23">
        <f>'Engagement Summary'!E134-'Task 3'!C134</f>
        <v>339650</v>
      </c>
      <c r="E134" s="24">
        <f t="shared" si="4"/>
        <v>3.9364051229206533E-3</v>
      </c>
      <c r="G134" s="10" t="s">
        <v>28</v>
      </c>
      <c r="H134" s="14">
        <v>1976</v>
      </c>
      <c r="I134" s="14">
        <v>262</v>
      </c>
      <c r="J134" s="14">
        <v>218</v>
      </c>
      <c r="K134" s="23">
        <f t="shared" si="5"/>
        <v>2456</v>
      </c>
    </row>
    <row r="135" spans="1:11" ht="15.6" x14ac:dyDescent="0.3">
      <c r="A135" s="7">
        <v>45754</v>
      </c>
      <c r="B135" s="8" t="s">
        <v>23</v>
      </c>
      <c r="C135" s="23">
        <f>'Engagement Summary'!C135-'Engagement Summary'!D135</f>
        <v>1014</v>
      </c>
      <c r="D135" s="23">
        <f>'Engagement Summary'!E135-'Task 3'!C135</f>
        <v>339084</v>
      </c>
      <c r="E135" s="24">
        <f t="shared" si="4"/>
        <v>2.9904094560639842E-3</v>
      </c>
      <c r="G135" s="10" t="s">
        <v>23</v>
      </c>
      <c r="H135" s="14">
        <v>1583</v>
      </c>
      <c r="I135" s="14">
        <v>433</v>
      </c>
      <c r="J135" s="14">
        <v>249</v>
      </c>
      <c r="K135" s="23">
        <f t="shared" si="5"/>
        <v>2265</v>
      </c>
    </row>
    <row r="136" spans="1:11" ht="15.6" x14ac:dyDescent="0.3">
      <c r="A136" s="7">
        <v>45754</v>
      </c>
      <c r="B136" s="8" t="s">
        <v>28</v>
      </c>
      <c r="C136" s="23">
        <f>'Engagement Summary'!C136-'Engagement Summary'!D136</f>
        <v>940</v>
      </c>
      <c r="D136" s="23">
        <f>'Engagement Summary'!E136-'Task 3'!C136</f>
        <v>253787</v>
      </c>
      <c r="E136" s="24">
        <f t="shared" si="4"/>
        <v>3.7038934224369255E-3</v>
      </c>
      <c r="G136" s="10" t="s">
        <v>23</v>
      </c>
      <c r="H136" s="14">
        <v>2870</v>
      </c>
      <c r="I136" s="14">
        <v>380</v>
      </c>
      <c r="J136" s="14">
        <v>393</v>
      </c>
      <c r="K136" s="23">
        <f t="shared" si="5"/>
        <v>3643</v>
      </c>
    </row>
    <row r="137" spans="1:11" ht="15.6" x14ac:dyDescent="0.3">
      <c r="A137" s="7">
        <v>45761</v>
      </c>
      <c r="B137" s="8" t="s">
        <v>14</v>
      </c>
      <c r="C137" s="23">
        <f>'Engagement Summary'!C137-'Engagement Summary'!D137</f>
        <v>690</v>
      </c>
      <c r="D137" s="23">
        <f>'Engagement Summary'!E137-'Task 3'!C137</f>
        <v>344969</v>
      </c>
      <c r="E137" s="24">
        <f t="shared" si="4"/>
        <v>2.0001797262942469E-3</v>
      </c>
      <c r="G137" s="10" t="s">
        <v>23</v>
      </c>
      <c r="H137" s="14">
        <v>3728</v>
      </c>
      <c r="I137" s="14">
        <v>271</v>
      </c>
      <c r="J137" s="14">
        <v>275</v>
      </c>
      <c r="K137" s="23">
        <f t="shared" si="5"/>
        <v>4274</v>
      </c>
    </row>
    <row r="138" spans="1:11" ht="15.6" x14ac:dyDescent="0.3">
      <c r="A138" s="7">
        <v>45761</v>
      </c>
      <c r="B138" s="8" t="s">
        <v>23</v>
      </c>
      <c r="C138" s="23">
        <f>'Engagement Summary'!C138-'Engagement Summary'!D138</f>
        <v>1335</v>
      </c>
      <c r="D138" s="23">
        <f>'Engagement Summary'!E138-'Task 3'!C138</f>
        <v>212615</v>
      </c>
      <c r="E138" s="24">
        <f t="shared" si="4"/>
        <v>6.278954918514686E-3</v>
      </c>
      <c r="G138" s="10" t="s">
        <v>23</v>
      </c>
      <c r="H138" s="14">
        <v>4965</v>
      </c>
      <c r="I138" s="14">
        <v>175</v>
      </c>
      <c r="J138" s="14">
        <v>307</v>
      </c>
      <c r="K138" s="23">
        <f t="shared" si="5"/>
        <v>5447</v>
      </c>
    </row>
    <row r="139" spans="1:11" ht="15.6" x14ac:dyDescent="0.3">
      <c r="A139" s="7">
        <v>45761</v>
      </c>
      <c r="B139" s="8" t="s">
        <v>28</v>
      </c>
      <c r="C139" s="23">
        <f>'Engagement Summary'!C139-'Engagement Summary'!D139</f>
        <v>1191</v>
      </c>
      <c r="D139" s="23">
        <f>'Engagement Summary'!E139-'Task 3'!C139</f>
        <v>256924</v>
      </c>
      <c r="E139" s="24">
        <f t="shared" si="4"/>
        <v>4.6356120876212418E-3</v>
      </c>
      <c r="G139" s="10" t="s">
        <v>23</v>
      </c>
      <c r="H139" s="14">
        <v>1131</v>
      </c>
      <c r="I139" s="14">
        <v>100</v>
      </c>
      <c r="J139" s="14">
        <v>116</v>
      </c>
      <c r="K139" s="23">
        <f t="shared" si="5"/>
        <v>1347</v>
      </c>
    </row>
    <row r="140" spans="1:11" ht="15.6" x14ac:dyDescent="0.3">
      <c r="A140" s="7">
        <v>45768</v>
      </c>
      <c r="B140" s="8" t="s">
        <v>14</v>
      </c>
      <c r="C140" s="23">
        <f>'Engagement Summary'!C140-'Engagement Summary'!D140</f>
        <v>353</v>
      </c>
      <c r="D140" s="23">
        <f>'Engagement Summary'!E140-'Task 3'!C140</f>
        <v>320905</v>
      </c>
      <c r="E140" s="24">
        <f t="shared" si="4"/>
        <v>1.1000140228416509E-3</v>
      </c>
      <c r="G140" s="10" t="s">
        <v>23</v>
      </c>
      <c r="H140" s="14">
        <v>2754</v>
      </c>
      <c r="I140" s="14">
        <v>215</v>
      </c>
      <c r="J140" s="14">
        <v>264</v>
      </c>
      <c r="K140" s="23">
        <f t="shared" si="5"/>
        <v>3233</v>
      </c>
    </row>
    <row r="141" spans="1:11" ht="15.6" x14ac:dyDescent="0.3">
      <c r="A141" s="7">
        <v>45768</v>
      </c>
      <c r="B141" s="8" t="s">
        <v>23</v>
      </c>
      <c r="C141" s="23">
        <f>'Engagement Summary'!C141-'Engagement Summary'!D141</f>
        <v>486</v>
      </c>
      <c r="D141" s="23">
        <f>'Engagement Summary'!E141-'Task 3'!C141</f>
        <v>338164</v>
      </c>
      <c r="E141" s="24">
        <f t="shared" si="4"/>
        <v>1.437172496185283E-3</v>
      </c>
      <c r="G141" s="10" t="s">
        <v>23</v>
      </c>
      <c r="H141" s="14">
        <v>1856</v>
      </c>
      <c r="I141" s="14">
        <v>357</v>
      </c>
      <c r="J141" s="14">
        <v>348</v>
      </c>
      <c r="K141" s="23">
        <f t="shared" si="5"/>
        <v>2561</v>
      </c>
    </row>
    <row r="142" spans="1:11" ht="15.6" x14ac:dyDescent="0.3">
      <c r="A142" s="7">
        <v>45768</v>
      </c>
      <c r="B142" s="8" t="s">
        <v>28</v>
      </c>
      <c r="C142" s="23">
        <f>'Engagement Summary'!C142-'Engagement Summary'!D142</f>
        <v>889</v>
      </c>
      <c r="D142" s="23">
        <f>'Engagement Summary'!E142-'Task 3'!C142</f>
        <v>272100</v>
      </c>
      <c r="E142" s="24">
        <f t="shared" si="4"/>
        <v>3.2671811833884603E-3</v>
      </c>
      <c r="G142" s="10" t="s">
        <v>28</v>
      </c>
      <c r="H142" s="14">
        <v>3543</v>
      </c>
      <c r="I142" s="14">
        <v>334</v>
      </c>
      <c r="J142" s="14">
        <v>218</v>
      </c>
      <c r="K142" s="23">
        <f t="shared" si="5"/>
        <v>4095</v>
      </c>
    </row>
    <row r="143" spans="1:11" ht="15.6" x14ac:dyDescent="0.3">
      <c r="A143" s="7">
        <v>45775</v>
      </c>
      <c r="B143" s="8" t="s">
        <v>14</v>
      </c>
      <c r="C143" s="23">
        <f>'Engagement Summary'!C143-'Engagement Summary'!D143</f>
        <v>983</v>
      </c>
      <c r="D143" s="23">
        <f>'Engagement Summary'!E143-'Task 3'!C143</f>
        <v>259221</v>
      </c>
      <c r="E143" s="24">
        <f t="shared" si="4"/>
        <v>3.7921310387661494E-3</v>
      </c>
      <c r="G143" s="10" t="s">
        <v>14</v>
      </c>
      <c r="H143" s="14">
        <v>4563</v>
      </c>
      <c r="I143" s="14">
        <v>398</v>
      </c>
      <c r="J143" s="14">
        <v>163</v>
      </c>
      <c r="K143" s="23">
        <f t="shared" si="5"/>
        <v>5124</v>
      </c>
    </row>
    <row r="144" spans="1:11" ht="15.6" x14ac:dyDescent="0.3">
      <c r="A144" s="7">
        <v>45775</v>
      </c>
      <c r="B144" s="8" t="s">
        <v>23</v>
      </c>
      <c r="C144" s="23">
        <f>'Engagement Summary'!C144-'Engagement Summary'!D144</f>
        <v>581</v>
      </c>
      <c r="D144" s="23">
        <f>'Engagement Summary'!E144-'Task 3'!C144</f>
        <v>282697</v>
      </c>
      <c r="E144" s="24">
        <f t="shared" si="4"/>
        <v>2.0552039816481957E-3</v>
      </c>
      <c r="G144" s="10" t="s">
        <v>14</v>
      </c>
      <c r="H144" s="14">
        <v>4283</v>
      </c>
      <c r="I144" s="14">
        <v>471</v>
      </c>
      <c r="J144" s="14">
        <v>156</v>
      </c>
      <c r="K144" s="23">
        <f t="shared" si="5"/>
        <v>4910</v>
      </c>
    </row>
    <row r="145" spans="1:11" ht="15.6" x14ac:dyDescent="0.3">
      <c r="A145" s="7">
        <v>45775</v>
      </c>
      <c r="B145" s="8" t="s">
        <v>28</v>
      </c>
      <c r="C145" s="23">
        <f>'Engagement Summary'!C145-'Engagement Summary'!D145</f>
        <v>814</v>
      </c>
      <c r="D145" s="23">
        <f>'Engagement Summary'!E145-'Task 3'!C145</f>
        <v>276631</v>
      </c>
      <c r="E145" s="24">
        <f t="shared" si="4"/>
        <v>2.9425480152260593E-3</v>
      </c>
      <c r="G145" s="10" t="s">
        <v>14</v>
      </c>
      <c r="H145" s="14">
        <v>2329</v>
      </c>
      <c r="I145" s="14">
        <v>373</v>
      </c>
      <c r="J145" s="14">
        <v>291</v>
      </c>
      <c r="K145" s="23">
        <f t="shared" si="5"/>
        <v>2993</v>
      </c>
    </row>
    <row r="146" spans="1:11" ht="15.6" x14ac:dyDescent="0.3">
      <c r="A146" s="7">
        <v>45782</v>
      </c>
      <c r="B146" s="8" t="s">
        <v>14</v>
      </c>
      <c r="C146" s="23">
        <f>'Engagement Summary'!C146-'Engagement Summary'!D146</f>
        <v>919</v>
      </c>
      <c r="D146" s="23">
        <f>'Engagement Summary'!E146-'Task 3'!C146</f>
        <v>352862</v>
      </c>
      <c r="E146" s="24">
        <f t="shared" si="4"/>
        <v>2.6044175910129174E-3</v>
      </c>
      <c r="G146" s="10" t="s">
        <v>23</v>
      </c>
      <c r="H146" s="14">
        <v>4287</v>
      </c>
      <c r="I146" s="14">
        <v>273</v>
      </c>
      <c r="J146" s="14">
        <v>122</v>
      </c>
      <c r="K146" s="23">
        <f t="shared" si="5"/>
        <v>4682</v>
      </c>
    </row>
    <row r="147" spans="1:11" ht="15.6" x14ac:dyDescent="0.3">
      <c r="A147" s="7">
        <v>45782</v>
      </c>
      <c r="B147" s="8" t="s">
        <v>23</v>
      </c>
      <c r="C147" s="23">
        <f>'Engagement Summary'!C147-'Engagement Summary'!D147</f>
        <v>676</v>
      </c>
      <c r="D147" s="23">
        <f>'Engagement Summary'!E147-'Task 3'!C147</f>
        <v>264343</v>
      </c>
      <c r="E147" s="24">
        <f t="shared" si="4"/>
        <v>2.5572835293539075E-3</v>
      </c>
      <c r="G147" s="10" t="s">
        <v>14</v>
      </c>
      <c r="H147" s="14">
        <v>2633</v>
      </c>
      <c r="I147" s="14">
        <v>318</v>
      </c>
      <c r="J147" s="14">
        <v>380</v>
      </c>
      <c r="K147" s="23">
        <f t="shared" si="5"/>
        <v>3331</v>
      </c>
    </row>
    <row r="148" spans="1:11" ht="15.6" x14ac:dyDescent="0.3">
      <c r="A148" s="7">
        <v>45782</v>
      </c>
      <c r="B148" s="8" t="s">
        <v>28</v>
      </c>
      <c r="C148" s="23">
        <f>'Engagement Summary'!C148-'Engagement Summary'!D148</f>
        <v>459</v>
      </c>
      <c r="D148" s="23">
        <f>'Engagement Summary'!E148-'Task 3'!C148</f>
        <v>231466</v>
      </c>
      <c r="E148" s="24">
        <f t="shared" si="4"/>
        <v>1.9830126238842855E-3</v>
      </c>
      <c r="G148" s="10" t="s">
        <v>23</v>
      </c>
      <c r="H148" s="14">
        <v>2383</v>
      </c>
      <c r="I148" s="14">
        <v>136</v>
      </c>
      <c r="J148" s="14">
        <v>302</v>
      </c>
      <c r="K148" s="23">
        <f t="shared" si="5"/>
        <v>2821</v>
      </c>
    </row>
    <row r="149" spans="1:11" ht="15.6" x14ac:dyDescent="0.3">
      <c r="A149" s="7">
        <v>45789</v>
      </c>
      <c r="B149" s="8" t="s">
        <v>14</v>
      </c>
      <c r="C149" s="23">
        <f>'Engagement Summary'!C149-'Engagement Summary'!D149</f>
        <v>576</v>
      </c>
      <c r="D149" s="23">
        <f>'Engagement Summary'!E149-'Task 3'!C149</f>
        <v>365573</v>
      </c>
      <c r="E149" s="24">
        <f t="shared" si="4"/>
        <v>1.5756087019555601E-3</v>
      </c>
      <c r="G149" s="10" t="s">
        <v>23</v>
      </c>
      <c r="H149" s="14">
        <v>4752</v>
      </c>
      <c r="I149" s="14">
        <v>334</v>
      </c>
      <c r="J149" s="14">
        <v>56</v>
      </c>
      <c r="K149" s="23">
        <f t="shared" si="5"/>
        <v>5142</v>
      </c>
    </row>
    <row r="150" spans="1:11" ht="15.6" x14ac:dyDescent="0.3">
      <c r="A150" s="7">
        <v>45789</v>
      </c>
      <c r="B150" s="8" t="s">
        <v>23</v>
      </c>
      <c r="C150" s="23">
        <f>'Engagement Summary'!C150-'Engagement Summary'!D150</f>
        <v>447</v>
      </c>
      <c r="D150" s="23">
        <f>'Engagement Summary'!E150-'Task 3'!C150</f>
        <v>167928</v>
      </c>
      <c r="E150" s="24">
        <f t="shared" si="4"/>
        <v>2.6618550807488922E-3</v>
      </c>
      <c r="G150" s="10" t="s">
        <v>23</v>
      </c>
      <c r="H150" s="14">
        <v>3890</v>
      </c>
      <c r="I150" s="14">
        <v>408</v>
      </c>
      <c r="J150" s="14">
        <v>338</v>
      </c>
      <c r="K150" s="23">
        <f t="shared" si="5"/>
        <v>4636</v>
      </c>
    </row>
    <row r="151" spans="1:11" ht="15.6" x14ac:dyDescent="0.3">
      <c r="A151" s="7">
        <v>45789</v>
      </c>
      <c r="B151" s="8" t="s">
        <v>28</v>
      </c>
      <c r="C151" s="23">
        <f>'Engagement Summary'!C151-'Engagement Summary'!D151</f>
        <v>377</v>
      </c>
      <c r="D151" s="23">
        <f>'Engagement Summary'!E151-'Task 3'!C151</f>
        <v>252386</v>
      </c>
      <c r="E151" s="24">
        <f t="shared" si="4"/>
        <v>1.4937437100314597E-3</v>
      </c>
      <c r="G151" s="10" t="s">
        <v>23</v>
      </c>
      <c r="H151" s="14">
        <v>2311</v>
      </c>
      <c r="I151" s="14">
        <v>207</v>
      </c>
      <c r="J151" s="14">
        <v>363</v>
      </c>
      <c r="K151" s="23">
        <f t="shared" si="5"/>
        <v>2881</v>
      </c>
    </row>
    <row r="152" spans="1:11" ht="15.6" x14ac:dyDescent="0.3">
      <c r="A152" s="7">
        <v>45796</v>
      </c>
      <c r="B152" s="8" t="s">
        <v>14</v>
      </c>
      <c r="C152" s="23">
        <f>'Engagement Summary'!C152-'Engagement Summary'!D152</f>
        <v>932</v>
      </c>
      <c r="D152" s="23">
        <f>'Engagement Summary'!E152-'Task 3'!C152</f>
        <v>117461</v>
      </c>
      <c r="E152" s="24">
        <f t="shared" si="4"/>
        <v>7.9345484884344591E-3</v>
      </c>
      <c r="G152" s="10" t="s">
        <v>14</v>
      </c>
      <c r="H152" s="14">
        <v>2962</v>
      </c>
      <c r="I152" s="14">
        <v>400</v>
      </c>
      <c r="J152" s="14">
        <v>280</v>
      </c>
      <c r="K152" s="23">
        <f t="shared" si="5"/>
        <v>3642</v>
      </c>
    </row>
    <row r="153" spans="1:11" ht="15.6" x14ac:dyDescent="0.3">
      <c r="A153" s="7">
        <v>45796</v>
      </c>
      <c r="B153" s="8" t="s">
        <v>23</v>
      </c>
      <c r="C153" s="23">
        <f>'Engagement Summary'!C153-'Engagement Summary'!D153</f>
        <v>1356</v>
      </c>
      <c r="D153" s="23">
        <f>'Engagement Summary'!E153-'Task 3'!C153</f>
        <v>325656</v>
      </c>
      <c r="E153" s="24">
        <f t="shared" si="4"/>
        <v>4.163903014223598E-3</v>
      </c>
      <c r="G153" s="10" t="s">
        <v>14</v>
      </c>
      <c r="H153" s="14">
        <v>3118</v>
      </c>
      <c r="I153" s="14">
        <v>116</v>
      </c>
      <c r="J153" s="14">
        <v>195</v>
      </c>
      <c r="K153" s="23">
        <f t="shared" si="5"/>
        <v>3429</v>
      </c>
    </row>
    <row r="154" spans="1:11" ht="15.6" x14ac:dyDescent="0.3">
      <c r="A154" s="7">
        <v>45796</v>
      </c>
      <c r="B154" s="8" t="s">
        <v>28</v>
      </c>
      <c r="C154" s="23">
        <f>'Engagement Summary'!C154-'Engagement Summary'!D154</f>
        <v>1281</v>
      </c>
      <c r="D154" s="23">
        <f>'Engagement Summary'!E154-'Task 3'!C154</f>
        <v>168407</v>
      </c>
      <c r="E154" s="24">
        <f t="shared" si="4"/>
        <v>7.6065721733657148E-3</v>
      </c>
      <c r="G154" s="10" t="s">
        <v>23</v>
      </c>
      <c r="H154" s="14">
        <v>3805</v>
      </c>
      <c r="I154" s="14">
        <v>453</v>
      </c>
      <c r="J154" s="14">
        <v>63</v>
      </c>
      <c r="K154" s="23">
        <f t="shared" si="5"/>
        <v>4321</v>
      </c>
    </row>
    <row r="155" spans="1:11" ht="15.6" x14ac:dyDescent="0.3">
      <c r="A155" s="7">
        <v>45803</v>
      </c>
      <c r="B155" s="8" t="s">
        <v>14</v>
      </c>
      <c r="C155" s="23">
        <f>'Engagement Summary'!C155-'Engagement Summary'!D155</f>
        <v>1041</v>
      </c>
      <c r="D155" s="23">
        <f>'Engagement Summary'!E155-'Task 3'!C155</f>
        <v>270894</v>
      </c>
      <c r="E155" s="24">
        <f t="shared" si="4"/>
        <v>3.8428315134332986E-3</v>
      </c>
      <c r="G155" s="10" t="s">
        <v>14</v>
      </c>
      <c r="H155" s="14">
        <v>2525</v>
      </c>
      <c r="I155" s="14">
        <v>272</v>
      </c>
      <c r="J155" s="14">
        <v>294</v>
      </c>
      <c r="K155" s="23">
        <f t="shared" si="5"/>
        <v>3091</v>
      </c>
    </row>
    <row r="156" spans="1:11" ht="15.6" x14ac:dyDescent="0.3">
      <c r="A156" s="7">
        <v>45803</v>
      </c>
      <c r="B156" s="8" t="s">
        <v>23</v>
      </c>
      <c r="C156" s="23">
        <f>'Engagement Summary'!C156-'Engagement Summary'!D156</f>
        <v>1184</v>
      </c>
      <c r="D156" s="23">
        <f>'Engagement Summary'!E156-'Task 3'!C156</f>
        <v>314797</v>
      </c>
      <c r="E156" s="24">
        <f t="shared" si="4"/>
        <v>3.7611540135388836E-3</v>
      </c>
      <c r="G156" s="10" t="s">
        <v>14</v>
      </c>
      <c r="H156" s="14">
        <v>3563</v>
      </c>
      <c r="I156" s="14">
        <v>483</v>
      </c>
      <c r="J156" s="14">
        <v>227</v>
      </c>
      <c r="K156" s="23">
        <f t="shared" si="5"/>
        <v>4273</v>
      </c>
    </row>
    <row r="157" spans="1:11" ht="15.6" x14ac:dyDescent="0.3">
      <c r="A157" s="7">
        <v>45803</v>
      </c>
      <c r="B157" s="8" t="s">
        <v>28</v>
      </c>
      <c r="C157" s="23">
        <f>'Engagement Summary'!C157-'Engagement Summary'!D157</f>
        <v>684</v>
      </c>
      <c r="D157" s="23">
        <f>'Engagement Summary'!E157-'Task 3'!C157</f>
        <v>340332</v>
      </c>
      <c r="E157" s="24">
        <f t="shared" si="4"/>
        <v>2.0098021931525688E-3</v>
      </c>
      <c r="G157" s="10" t="s">
        <v>28</v>
      </c>
      <c r="H157" s="14">
        <v>1437</v>
      </c>
      <c r="I157" s="14">
        <v>494</v>
      </c>
      <c r="J157" s="14">
        <v>129</v>
      </c>
      <c r="K157" s="23">
        <f t="shared" si="5"/>
        <v>2060</v>
      </c>
    </row>
    <row r="158" spans="1:11" ht="15.6" x14ac:dyDescent="0.3">
      <c r="A158" s="7">
        <v>45810</v>
      </c>
      <c r="B158" s="8" t="s">
        <v>14</v>
      </c>
      <c r="C158" s="23">
        <f>'Engagement Summary'!C158-'Engagement Summary'!D158</f>
        <v>354</v>
      </c>
      <c r="D158" s="23">
        <f>'Engagement Summary'!E158-'Task 3'!C158</f>
        <v>284810</v>
      </c>
      <c r="E158" s="24">
        <f t="shared" si="4"/>
        <v>1.2429338857483936E-3</v>
      </c>
      <c r="G158" s="10" t="s">
        <v>28</v>
      </c>
      <c r="H158" s="14">
        <v>4425</v>
      </c>
      <c r="I158" s="14">
        <v>185</v>
      </c>
      <c r="J158" s="14">
        <v>162</v>
      </c>
      <c r="K158" s="23">
        <f t="shared" si="5"/>
        <v>4772</v>
      </c>
    </row>
    <row r="159" spans="1:11" ht="15.6" x14ac:dyDescent="0.3">
      <c r="A159" s="7">
        <v>45810</v>
      </c>
      <c r="B159" s="8" t="s">
        <v>23</v>
      </c>
      <c r="C159" s="23">
        <f>'Engagement Summary'!C159-'Engagement Summary'!D159</f>
        <v>1126</v>
      </c>
      <c r="D159" s="23">
        <f>'Engagement Summary'!E159-'Task 3'!C159</f>
        <v>115506</v>
      </c>
      <c r="E159" s="24">
        <f t="shared" si="4"/>
        <v>9.7484113379391543E-3</v>
      </c>
      <c r="G159" s="10" t="s">
        <v>23</v>
      </c>
      <c r="H159" s="14">
        <v>4609</v>
      </c>
      <c r="I159" s="14">
        <v>427</v>
      </c>
      <c r="J159" s="14">
        <v>395</v>
      </c>
      <c r="K159" s="23">
        <f t="shared" si="5"/>
        <v>5431</v>
      </c>
    </row>
    <row r="160" spans="1:11" ht="15.6" x14ac:dyDescent="0.3">
      <c r="A160" s="7">
        <v>45810</v>
      </c>
      <c r="B160" s="8" t="s">
        <v>28</v>
      </c>
      <c r="C160" s="23">
        <f>'Engagement Summary'!C160-'Engagement Summary'!D160</f>
        <v>569</v>
      </c>
      <c r="D160" s="23">
        <f>'Engagement Summary'!E160-'Task 3'!C160</f>
        <v>115125</v>
      </c>
      <c r="E160" s="24">
        <f t="shared" si="4"/>
        <v>4.9424538545059715E-3</v>
      </c>
      <c r="G160" s="10" t="s">
        <v>14</v>
      </c>
      <c r="H160" s="14">
        <v>1558</v>
      </c>
      <c r="I160" s="14">
        <v>352</v>
      </c>
      <c r="J160" s="14">
        <v>202</v>
      </c>
      <c r="K160" s="23">
        <f t="shared" si="5"/>
        <v>2112</v>
      </c>
    </row>
    <row r="161" spans="1:11" ht="15.6" x14ac:dyDescent="0.3">
      <c r="A161" s="7">
        <v>45817</v>
      </c>
      <c r="B161" s="8" t="s">
        <v>14</v>
      </c>
      <c r="C161" s="23">
        <f>'Engagement Summary'!C161-'Engagement Summary'!D161</f>
        <v>730</v>
      </c>
      <c r="D161" s="23">
        <f>'Engagement Summary'!E161-'Task 3'!C161</f>
        <v>63714</v>
      </c>
      <c r="E161" s="24">
        <f t="shared" si="4"/>
        <v>1.1457450481840726E-2</v>
      </c>
      <c r="G161" s="10" t="s">
        <v>28</v>
      </c>
      <c r="H161" s="14">
        <v>1889</v>
      </c>
      <c r="I161" s="14">
        <v>298</v>
      </c>
      <c r="J161" s="14">
        <v>122</v>
      </c>
      <c r="K161" s="23">
        <f t="shared" si="5"/>
        <v>2309</v>
      </c>
    </row>
    <row r="162" spans="1:11" ht="15.6" x14ac:dyDescent="0.3">
      <c r="A162" s="7">
        <v>45817</v>
      </c>
      <c r="B162" s="8" t="s">
        <v>23</v>
      </c>
      <c r="C162" s="23">
        <f>'Engagement Summary'!C162-'Engagement Summary'!D162</f>
        <v>578</v>
      </c>
      <c r="D162" s="23">
        <f>'Engagement Summary'!E162-'Task 3'!C162</f>
        <v>361981</v>
      </c>
      <c r="E162" s="24">
        <f t="shared" si="4"/>
        <v>1.5967688911848964E-3</v>
      </c>
      <c r="G162" s="10" t="s">
        <v>14</v>
      </c>
      <c r="H162" s="14">
        <v>3086</v>
      </c>
      <c r="I162" s="14">
        <v>148</v>
      </c>
      <c r="J162" s="14">
        <v>310</v>
      </c>
      <c r="K162" s="23">
        <f t="shared" si="5"/>
        <v>3544</v>
      </c>
    </row>
    <row r="163" spans="1:11" ht="15.6" x14ac:dyDescent="0.3">
      <c r="A163" s="7">
        <v>45817</v>
      </c>
      <c r="B163" s="8" t="s">
        <v>28</v>
      </c>
      <c r="C163" s="23">
        <f>'Engagement Summary'!C163-'Engagement Summary'!D163</f>
        <v>935</v>
      </c>
      <c r="D163" s="23">
        <f>'Engagement Summary'!E163-'Task 3'!C163</f>
        <v>225946</v>
      </c>
      <c r="E163" s="24">
        <f t="shared" si="4"/>
        <v>4.1381569047471518E-3</v>
      </c>
      <c r="G163" s="10" t="s">
        <v>14</v>
      </c>
      <c r="H163" s="14">
        <v>2422</v>
      </c>
      <c r="I163" s="14">
        <v>318</v>
      </c>
      <c r="J163" s="14">
        <v>118</v>
      </c>
      <c r="K163" s="23">
        <f t="shared" si="5"/>
        <v>2858</v>
      </c>
    </row>
    <row r="164" spans="1:11" ht="15.6" x14ac:dyDescent="0.3">
      <c r="A164" s="7">
        <v>45824</v>
      </c>
      <c r="B164" s="8" t="s">
        <v>14</v>
      </c>
      <c r="C164" s="23">
        <f>'Engagement Summary'!C164-'Engagement Summary'!D164</f>
        <v>698</v>
      </c>
      <c r="D164" s="23">
        <f>'Engagement Summary'!E164-'Task 3'!C164</f>
        <v>282839</v>
      </c>
      <c r="E164" s="24">
        <f t="shared" si="4"/>
        <v>2.4678350581072623E-3</v>
      </c>
      <c r="G164" s="10" t="s">
        <v>28</v>
      </c>
      <c r="H164" s="14">
        <v>3414</v>
      </c>
      <c r="I164" s="14">
        <v>154</v>
      </c>
      <c r="J164" s="14">
        <v>204</v>
      </c>
      <c r="K164" s="23">
        <f t="shared" si="5"/>
        <v>3772</v>
      </c>
    </row>
    <row r="165" spans="1:11" ht="15.6" x14ac:dyDescent="0.3">
      <c r="A165" s="7">
        <v>45824</v>
      </c>
      <c r="B165" s="8" t="s">
        <v>23</v>
      </c>
      <c r="C165" s="23">
        <f>'Engagement Summary'!C165-'Engagement Summary'!D165</f>
        <v>325</v>
      </c>
      <c r="D165" s="23">
        <f>'Engagement Summary'!E165-'Task 3'!C165</f>
        <v>62512</v>
      </c>
      <c r="E165" s="24">
        <f t="shared" si="4"/>
        <v>5.199001791656002E-3</v>
      </c>
      <c r="G165" s="10" t="s">
        <v>14</v>
      </c>
      <c r="H165" s="14">
        <v>1342</v>
      </c>
      <c r="I165" s="14">
        <v>332</v>
      </c>
      <c r="J165" s="14">
        <v>163</v>
      </c>
      <c r="K165" s="23">
        <f t="shared" si="5"/>
        <v>1837</v>
      </c>
    </row>
    <row r="166" spans="1:11" ht="15.6" x14ac:dyDescent="0.3">
      <c r="A166" s="7">
        <v>45824</v>
      </c>
      <c r="B166" s="8" t="s">
        <v>28</v>
      </c>
      <c r="C166" s="23">
        <f>'Engagement Summary'!C166-'Engagement Summary'!D166</f>
        <v>994</v>
      </c>
      <c r="D166" s="23">
        <f>'Engagement Summary'!E166-'Task 3'!C166</f>
        <v>181765</v>
      </c>
      <c r="E166" s="24">
        <f t="shared" si="4"/>
        <v>5.468599565372872E-3</v>
      </c>
      <c r="G166" s="10" t="s">
        <v>14</v>
      </c>
      <c r="H166" s="14">
        <v>2414</v>
      </c>
      <c r="I166" s="14">
        <v>220</v>
      </c>
      <c r="J166" s="14">
        <v>280</v>
      </c>
      <c r="K166" s="23">
        <f t="shared" si="5"/>
        <v>2914</v>
      </c>
    </row>
    <row r="167" spans="1:11" ht="15.6" x14ac:dyDescent="0.3">
      <c r="A167" s="7">
        <v>45831</v>
      </c>
      <c r="B167" s="8" t="s">
        <v>14</v>
      </c>
      <c r="C167" s="23">
        <f>'Engagement Summary'!C167-'Engagement Summary'!D167</f>
        <v>320</v>
      </c>
      <c r="D167" s="23">
        <f>'Engagement Summary'!E167-'Task 3'!C167</f>
        <v>279085</v>
      </c>
      <c r="E167" s="24">
        <f t="shared" si="4"/>
        <v>1.1466040811939015E-3</v>
      </c>
      <c r="G167" s="10" t="s">
        <v>14</v>
      </c>
      <c r="H167" s="14">
        <v>4383</v>
      </c>
      <c r="I167" s="14">
        <v>352</v>
      </c>
      <c r="J167" s="14">
        <v>176</v>
      </c>
      <c r="K167" s="23">
        <f t="shared" si="5"/>
        <v>4911</v>
      </c>
    </row>
    <row r="168" spans="1:11" ht="15.6" x14ac:dyDescent="0.3">
      <c r="A168" s="7">
        <v>45831</v>
      </c>
      <c r="B168" s="8" t="s">
        <v>23</v>
      </c>
      <c r="C168" s="23">
        <f>'Engagement Summary'!C168-'Engagement Summary'!D168</f>
        <v>544</v>
      </c>
      <c r="D168" s="23">
        <f>'Engagement Summary'!E168-'Task 3'!C168</f>
        <v>256941</v>
      </c>
      <c r="E168" s="24">
        <f t="shared" si="4"/>
        <v>2.1172175713490646E-3</v>
      </c>
      <c r="G168" s="10" t="s">
        <v>28</v>
      </c>
      <c r="H168" s="14">
        <v>4294</v>
      </c>
      <c r="I168" s="14">
        <v>423</v>
      </c>
      <c r="J168" s="14">
        <v>93</v>
      </c>
      <c r="K168" s="23">
        <f t="shared" si="5"/>
        <v>4810</v>
      </c>
    </row>
    <row r="169" spans="1:11" ht="15.6" x14ac:dyDescent="0.3">
      <c r="A169" s="7">
        <v>45831</v>
      </c>
      <c r="B169" s="8" t="s">
        <v>28</v>
      </c>
      <c r="C169" s="23">
        <f>'Engagement Summary'!C169-'Engagement Summary'!D169</f>
        <v>520</v>
      </c>
      <c r="D169" s="23">
        <f>'Engagement Summary'!E169-'Task 3'!C169</f>
        <v>154457</v>
      </c>
      <c r="E169" s="24">
        <f t="shared" si="4"/>
        <v>3.3666327845290273E-3</v>
      </c>
      <c r="G169" s="10" t="s">
        <v>14</v>
      </c>
      <c r="H169" s="14">
        <v>2762</v>
      </c>
      <c r="I169" s="14">
        <v>339</v>
      </c>
      <c r="J169" s="14">
        <v>323</v>
      </c>
      <c r="K169" s="23">
        <f t="shared" si="5"/>
        <v>3424</v>
      </c>
    </row>
    <row r="170" spans="1:11" ht="15.6" x14ac:dyDescent="0.3">
      <c r="A170" s="7">
        <v>45838</v>
      </c>
      <c r="B170" s="8" t="s">
        <v>14</v>
      </c>
      <c r="C170" s="23">
        <f>'Engagement Summary'!C170-'Engagement Summary'!D170</f>
        <v>485</v>
      </c>
      <c r="D170" s="23">
        <f>'Engagement Summary'!E170-'Task 3'!C170</f>
        <v>216015</v>
      </c>
      <c r="E170" s="24">
        <f t="shared" si="4"/>
        <v>2.2452144527000438E-3</v>
      </c>
      <c r="G170" s="10" t="s">
        <v>28</v>
      </c>
      <c r="H170" s="14">
        <v>3782</v>
      </c>
      <c r="I170" s="14">
        <v>484</v>
      </c>
      <c r="J170" s="14">
        <v>144</v>
      </c>
      <c r="K170" s="23">
        <f t="shared" si="5"/>
        <v>4410</v>
      </c>
    </row>
    <row r="171" spans="1:11" ht="15.6" x14ac:dyDescent="0.3">
      <c r="A171" s="7">
        <v>45838</v>
      </c>
      <c r="B171" s="8" t="s">
        <v>23</v>
      </c>
      <c r="C171" s="23">
        <f>'Engagement Summary'!C171-'Engagement Summary'!D171</f>
        <v>1234</v>
      </c>
      <c r="D171" s="23">
        <f>'Engagement Summary'!E171-'Task 3'!C171</f>
        <v>100868</v>
      </c>
      <c r="E171" s="24">
        <f t="shared" si="4"/>
        <v>1.2233810524646073E-2</v>
      </c>
      <c r="G171" s="10" t="s">
        <v>23</v>
      </c>
      <c r="H171" s="14">
        <v>4318</v>
      </c>
      <c r="I171" s="14">
        <v>371</v>
      </c>
      <c r="J171" s="14">
        <v>329</v>
      </c>
      <c r="K171" s="23">
        <f t="shared" si="5"/>
        <v>5018</v>
      </c>
    </row>
    <row r="172" spans="1:11" ht="15.6" x14ac:dyDescent="0.3">
      <c r="A172" s="7">
        <v>45838</v>
      </c>
      <c r="B172" s="8" t="s">
        <v>28</v>
      </c>
      <c r="C172" s="23">
        <f>'Engagement Summary'!C172-'Engagement Summary'!D172</f>
        <v>596</v>
      </c>
      <c r="D172" s="23">
        <f>'Engagement Summary'!E172-'Task 3'!C172</f>
        <v>91429</v>
      </c>
      <c r="E172" s="24">
        <f t="shared" si="4"/>
        <v>6.5187194435026088E-3</v>
      </c>
      <c r="G172" s="10" t="s">
        <v>14</v>
      </c>
      <c r="H172" s="14">
        <v>2335</v>
      </c>
      <c r="I172" s="14">
        <v>150</v>
      </c>
      <c r="J172" s="14">
        <v>75</v>
      </c>
      <c r="K172" s="23">
        <f t="shared" si="5"/>
        <v>2560</v>
      </c>
    </row>
    <row r="173" spans="1:11" ht="15.6" x14ac:dyDescent="0.3">
      <c r="A173" s="7">
        <v>45845</v>
      </c>
      <c r="B173" s="8" t="s">
        <v>14</v>
      </c>
      <c r="C173" s="23">
        <f>'Engagement Summary'!C173-'Engagement Summary'!D173</f>
        <v>831</v>
      </c>
      <c r="D173" s="23">
        <f>'Engagement Summary'!E173-'Task 3'!C173</f>
        <v>247134</v>
      </c>
      <c r="E173" s="24">
        <f t="shared" si="4"/>
        <v>3.3625482531743911E-3</v>
      </c>
      <c r="G173" s="10" t="s">
        <v>28</v>
      </c>
      <c r="H173" s="14">
        <v>4023</v>
      </c>
      <c r="I173" s="14">
        <v>293</v>
      </c>
      <c r="J173" s="14">
        <v>91</v>
      </c>
      <c r="K173" s="23">
        <f t="shared" si="5"/>
        <v>4407</v>
      </c>
    </row>
    <row r="174" spans="1:11" ht="15.6" x14ac:dyDescent="0.3">
      <c r="A174" s="7">
        <v>45845</v>
      </c>
      <c r="B174" s="8" t="s">
        <v>23</v>
      </c>
      <c r="C174" s="23">
        <f>'Engagement Summary'!C174-'Engagement Summary'!D174</f>
        <v>1033</v>
      </c>
      <c r="D174" s="23">
        <f>'Engagement Summary'!E174-'Task 3'!C174</f>
        <v>386319</v>
      </c>
      <c r="E174" s="24">
        <f t="shared" si="4"/>
        <v>2.6739559793849126E-3</v>
      </c>
      <c r="G174" s="10" t="s">
        <v>14</v>
      </c>
      <c r="H174" s="14">
        <v>3948</v>
      </c>
      <c r="I174" s="14">
        <v>151</v>
      </c>
      <c r="J174" s="14">
        <v>249</v>
      </c>
      <c r="K174" s="23">
        <f t="shared" si="5"/>
        <v>4348</v>
      </c>
    </row>
    <row r="175" spans="1:11" ht="15.6" x14ac:dyDescent="0.3">
      <c r="A175" s="7">
        <v>45845</v>
      </c>
      <c r="B175" s="8" t="s">
        <v>28</v>
      </c>
      <c r="C175" s="23">
        <f>'Engagement Summary'!C175-'Engagement Summary'!D175</f>
        <v>805</v>
      </c>
      <c r="D175" s="23">
        <f>'Engagement Summary'!E175-'Task 3'!C175</f>
        <v>253180</v>
      </c>
      <c r="E175" s="24">
        <f t="shared" si="4"/>
        <v>3.1795560470811281E-3</v>
      </c>
      <c r="G175" s="10" t="s">
        <v>28</v>
      </c>
      <c r="H175" s="14">
        <v>4598</v>
      </c>
      <c r="I175" s="14">
        <v>455</v>
      </c>
      <c r="J175" s="14">
        <v>378</v>
      </c>
      <c r="K175" s="23">
        <f t="shared" si="5"/>
        <v>5431</v>
      </c>
    </row>
    <row r="176" spans="1:11" ht="15.6" x14ac:dyDescent="0.3">
      <c r="A176" s="7">
        <v>45852</v>
      </c>
      <c r="B176" s="8" t="s">
        <v>14</v>
      </c>
      <c r="C176" s="23">
        <f>'Engagement Summary'!C176-'Engagement Summary'!D176</f>
        <v>1274</v>
      </c>
      <c r="D176" s="23">
        <f>'Engagement Summary'!E176-'Task 3'!C176</f>
        <v>128366</v>
      </c>
      <c r="E176" s="24">
        <f t="shared" si="4"/>
        <v>9.9247464281819169E-3</v>
      </c>
      <c r="G176" s="10" t="s">
        <v>23</v>
      </c>
      <c r="H176" s="14">
        <v>2665</v>
      </c>
      <c r="I176" s="14">
        <v>143</v>
      </c>
      <c r="J176" s="14">
        <v>315</v>
      </c>
      <c r="K176" s="23">
        <f t="shared" si="5"/>
        <v>3123</v>
      </c>
    </row>
    <row r="177" spans="1:11" ht="15.6" x14ac:dyDescent="0.3">
      <c r="A177" s="7">
        <v>45852</v>
      </c>
      <c r="B177" s="8" t="s">
        <v>23</v>
      </c>
      <c r="C177" s="23">
        <f>'Engagement Summary'!C177-'Engagement Summary'!D177</f>
        <v>428</v>
      </c>
      <c r="D177" s="23">
        <f>'Engagement Summary'!E177-'Task 3'!C177</f>
        <v>281485</v>
      </c>
      <c r="E177" s="24">
        <f t="shared" si="4"/>
        <v>1.5205073094481055E-3</v>
      </c>
      <c r="G177" s="10" t="s">
        <v>14</v>
      </c>
      <c r="H177" s="14">
        <v>3469</v>
      </c>
      <c r="I177" s="14">
        <v>371</v>
      </c>
      <c r="J177" s="14">
        <v>76</v>
      </c>
      <c r="K177" s="23">
        <f t="shared" si="5"/>
        <v>3916</v>
      </c>
    </row>
    <row r="178" spans="1:11" ht="15.6" x14ac:dyDescent="0.3">
      <c r="A178" s="7">
        <v>45852</v>
      </c>
      <c r="B178" s="8" t="s">
        <v>28</v>
      </c>
      <c r="C178" s="23">
        <f>'Engagement Summary'!C178-'Engagement Summary'!D178</f>
        <v>952</v>
      </c>
      <c r="D178" s="23">
        <f>'Engagement Summary'!E178-'Task 3'!C178</f>
        <v>359818</v>
      </c>
      <c r="E178" s="24">
        <f t="shared" si="4"/>
        <v>2.6457820342506489E-3</v>
      </c>
      <c r="G178" s="10" t="s">
        <v>23</v>
      </c>
      <c r="H178" s="14">
        <v>4823</v>
      </c>
      <c r="I178" s="14">
        <v>489</v>
      </c>
      <c r="J178" s="14">
        <v>302</v>
      </c>
      <c r="K178" s="23">
        <f t="shared" si="5"/>
        <v>5614</v>
      </c>
    </row>
    <row r="179" spans="1:11" ht="15.6" x14ac:dyDescent="0.3">
      <c r="A179" s="7">
        <v>45859</v>
      </c>
      <c r="B179" s="8" t="s">
        <v>14</v>
      </c>
      <c r="C179" s="23">
        <f>'Engagement Summary'!C179-'Engagement Summary'!D179</f>
        <v>951</v>
      </c>
      <c r="D179" s="23">
        <f>'Engagement Summary'!E179-'Task 3'!C179</f>
        <v>126322</v>
      </c>
      <c r="E179" s="24">
        <f t="shared" si="4"/>
        <v>7.5283798546571462E-3</v>
      </c>
      <c r="G179" s="10" t="s">
        <v>14</v>
      </c>
      <c r="H179" s="14">
        <v>3812</v>
      </c>
      <c r="I179" s="14">
        <v>321</v>
      </c>
      <c r="J179" s="14">
        <v>289</v>
      </c>
      <c r="K179" s="23">
        <f t="shared" si="5"/>
        <v>4422</v>
      </c>
    </row>
    <row r="180" spans="1:11" ht="15.6" x14ac:dyDescent="0.3">
      <c r="A180" s="7">
        <v>45859</v>
      </c>
      <c r="B180" s="8" t="s">
        <v>23</v>
      </c>
      <c r="C180" s="23">
        <f>'Engagement Summary'!C180-'Engagement Summary'!D180</f>
        <v>604</v>
      </c>
      <c r="D180" s="23">
        <f>'Engagement Summary'!E180-'Task 3'!C180</f>
        <v>189018</v>
      </c>
      <c r="E180" s="24">
        <f t="shared" si="4"/>
        <v>3.1954628659704369E-3</v>
      </c>
      <c r="G180" s="10" t="s">
        <v>23</v>
      </c>
      <c r="H180" s="14">
        <v>2387</v>
      </c>
      <c r="I180" s="14">
        <v>353</v>
      </c>
      <c r="J180" s="14">
        <v>78</v>
      </c>
      <c r="K180" s="23">
        <f t="shared" si="5"/>
        <v>2818</v>
      </c>
    </row>
    <row r="181" spans="1:11" ht="15.6" x14ac:dyDescent="0.3">
      <c r="A181" s="7">
        <v>45859</v>
      </c>
      <c r="B181" s="8" t="s">
        <v>28</v>
      </c>
      <c r="C181" s="23">
        <f>'Engagement Summary'!C181-'Engagement Summary'!D181</f>
        <v>1139</v>
      </c>
      <c r="D181" s="23">
        <f>'Engagement Summary'!E181-'Task 3'!C181</f>
        <v>349810</v>
      </c>
      <c r="E181" s="24">
        <f t="shared" si="4"/>
        <v>3.2560532860695804E-3</v>
      </c>
      <c r="G181" s="10" t="s">
        <v>23</v>
      </c>
      <c r="H181" s="14">
        <v>3929</v>
      </c>
      <c r="I181" s="14">
        <v>275</v>
      </c>
      <c r="J181" s="14">
        <v>330</v>
      </c>
      <c r="K181" s="23">
        <f t="shared" si="5"/>
        <v>4534</v>
      </c>
    </row>
    <row r="182" spans="1:11" ht="15.6" x14ac:dyDescent="0.3">
      <c r="A182" s="7">
        <v>45866</v>
      </c>
      <c r="B182" s="8" t="s">
        <v>14</v>
      </c>
      <c r="C182" s="23">
        <f>'Engagement Summary'!C182-'Engagement Summary'!D182</f>
        <v>567</v>
      </c>
      <c r="D182" s="23">
        <f>'Engagement Summary'!E182-'Task 3'!C182</f>
        <v>120864</v>
      </c>
      <c r="E182" s="24">
        <f t="shared" si="4"/>
        <v>4.691223193010326E-3</v>
      </c>
      <c r="G182" s="10" t="s">
        <v>23</v>
      </c>
      <c r="H182" s="14">
        <v>2191</v>
      </c>
      <c r="I182" s="14">
        <v>288</v>
      </c>
      <c r="J182" s="14">
        <v>83</v>
      </c>
      <c r="K182" s="23">
        <f t="shared" si="5"/>
        <v>2562</v>
      </c>
    </row>
    <row r="183" spans="1:11" ht="15.6" x14ac:dyDescent="0.3">
      <c r="A183" s="7">
        <v>45866</v>
      </c>
      <c r="B183" s="8" t="s">
        <v>23</v>
      </c>
      <c r="C183" s="23">
        <f>'Engagement Summary'!C183-'Engagement Summary'!D183</f>
        <v>1282</v>
      </c>
      <c r="D183" s="23">
        <f>'Engagement Summary'!E183-'Task 3'!C183</f>
        <v>115460</v>
      </c>
      <c r="E183" s="24">
        <f t="shared" si="4"/>
        <v>1.110341243720769E-2</v>
      </c>
      <c r="G183" s="10" t="s">
        <v>14</v>
      </c>
      <c r="H183" s="14">
        <v>2878</v>
      </c>
      <c r="I183" s="14">
        <v>278</v>
      </c>
      <c r="J183" s="14">
        <v>255</v>
      </c>
      <c r="K183" s="23">
        <f t="shared" si="5"/>
        <v>3411</v>
      </c>
    </row>
    <row r="184" spans="1:11" ht="15.6" x14ac:dyDescent="0.3">
      <c r="A184" s="7">
        <v>45866</v>
      </c>
      <c r="B184" s="8" t="s">
        <v>28</v>
      </c>
      <c r="C184" s="23">
        <f>'Engagement Summary'!C184-'Engagement Summary'!D184</f>
        <v>1387</v>
      </c>
      <c r="D184" s="23">
        <f>'Engagement Summary'!E184-'Task 3'!C184</f>
        <v>79797</v>
      </c>
      <c r="E184" s="24">
        <f t="shared" si="4"/>
        <v>1.7381605824780381E-2</v>
      </c>
      <c r="G184" s="10" t="s">
        <v>23</v>
      </c>
      <c r="H184" s="14">
        <v>3204</v>
      </c>
      <c r="I184" s="14">
        <v>398</v>
      </c>
      <c r="J184" s="14">
        <v>85</v>
      </c>
      <c r="K184" s="23">
        <f t="shared" si="5"/>
        <v>3687</v>
      </c>
    </row>
    <row r="185" spans="1:11" ht="15.6" x14ac:dyDescent="0.3">
      <c r="A185" s="7">
        <v>45873</v>
      </c>
      <c r="B185" s="8" t="s">
        <v>14</v>
      </c>
      <c r="C185" s="23">
        <f>'Engagement Summary'!C185-'Engagement Summary'!D185</f>
        <v>667</v>
      </c>
      <c r="D185" s="23">
        <f>'Engagement Summary'!E185-'Task 3'!C185</f>
        <v>86459</v>
      </c>
      <c r="E185" s="24">
        <f t="shared" si="4"/>
        <v>7.71463930880533E-3</v>
      </c>
      <c r="G185" s="10" t="s">
        <v>23</v>
      </c>
      <c r="H185" s="14">
        <v>2408</v>
      </c>
      <c r="I185" s="14">
        <v>323</v>
      </c>
      <c r="J185" s="14">
        <v>251</v>
      </c>
      <c r="K185" s="23">
        <f t="shared" si="5"/>
        <v>2982</v>
      </c>
    </row>
    <row r="186" spans="1:11" ht="15.6" x14ac:dyDescent="0.3">
      <c r="A186" s="7">
        <v>45873</v>
      </c>
      <c r="B186" s="8" t="s">
        <v>23</v>
      </c>
      <c r="C186" s="23">
        <f>'Engagement Summary'!C186-'Engagement Summary'!D186</f>
        <v>499</v>
      </c>
      <c r="D186" s="23">
        <f>'Engagement Summary'!E186-'Task 3'!C186</f>
        <v>267047</v>
      </c>
      <c r="E186" s="24">
        <f t="shared" si="4"/>
        <v>1.8685849307425284E-3</v>
      </c>
      <c r="G186" s="10" t="s">
        <v>28</v>
      </c>
      <c r="H186" s="14">
        <v>2733</v>
      </c>
      <c r="I186" s="14">
        <v>297</v>
      </c>
      <c r="J186" s="14">
        <v>235</v>
      </c>
      <c r="K186" s="23">
        <f t="shared" si="5"/>
        <v>3265</v>
      </c>
    </row>
    <row r="187" spans="1:11" ht="15.6" x14ac:dyDescent="0.3">
      <c r="A187" s="7">
        <v>45873</v>
      </c>
      <c r="B187" s="8" t="s">
        <v>28</v>
      </c>
      <c r="C187" s="23">
        <f>'Engagement Summary'!C187-'Engagement Summary'!D187</f>
        <v>523</v>
      </c>
      <c r="D187" s="23">
        <f>'Engagement Summary'!E187-'Task 3'!C187</f>
        <v>132559</v>
      </c>
      <c r="E187" s="24">
        <f t="shared" si="4"/>
        <v>3.9454129859157056E-3</v>
      </c>
      <c r="G187" s="10" t="s">
        <v>23</v>
      </c>
      <c r="H187" s="14">
        <v>4618</v>
      </c>
      <c r="I187" s="14">
        <v>312</v>
      </c>
      <c r="J187" s="14">
        <v>254</v>
      </c>
      <c r="K187" s="23">
        <f t="shared" si="5"/>
        <v>5184</v>
      </c>
    </row>
    <row r="188" spans="1:11" ht="15.6" x14ac:dyDescent="0.3">
      <c r="A188" s="7">
        <v>45880</v>
      </c>
      <c r="B188" s="8" t="s">
        <v>14</v>
      </c>
      <c r="C188" s="23">
        <f>'Engagement Summary'!C188-'Engagement Summary'!D188</f>
        <v>896</v>
      </c>
      <c r="D188" s="23">
        <f>'Engagement Summary'!E188-'Task 3'!C188</f>
        <v>339661</v>
      </c>
      <c r="E188" s="24">
        <f t="shared" si="4"/>
        <v>2.637924283329555E-3</v>
      </c>
      <c r="G188" s="10" t="s">
        <v>28</v>
      </c>
      <c r="H188" s="14">
        <v>4210</v>
      </c>
      <c r="I188" s="14">
        <v>319</v>
      </c>
      <c r="J188" s="14">
        <v>350</v>
      </c>
      <c r="K188" s="23">
        <f t="shared" si="5"/>
        <v>4879</v>
      </c>
    </row>
    <row r="189" spans="1:11" ht="15.6" x14ac:dyDescent="0.3">
      <c r="A189" s="7">
        <v>45880</v>
      </c>
      <c r="B189" s="8" t="s">
        <v>23</v>
      </c>
      <c r="C189" s="23">
        <f>'Engagement Summary'!C189-'Engagement Summary'!D189</f>
        <v>702</v>
      </c>
      <c r="D189" s="23">
        <f>'Engagement Summary'!E189-'Task 3'!C189</f>
        <v>115770</v>
      </c>
      <c r="E189" s="24">
        <f t="shared" si="4"/>
        <v>6.0637470847369783E-3</v>
      </c>
      <c r="G189" s="10" t="s">
        <v>14</v>
      </c>
      <c r="H189" s="14">
        <v>3987</v>
      </c>
      <c r="I189" s="14">
        <v>171</v>
      </c>
      <c r="J189" s="14">
        <v>274</v>
      </c>
      <c r="K189" s="23">
        <f t="shared" si="5"/>
        <v>4432</v>
      </c>
    </row>
    <row r="190" spans="1:11" ht="15.6" x14ac:dyDescent="0.3">
      <c r="A190" s="7">
        <v>45880</v>
      </c>
      <c r="B190" s="8" t="s">
        <v>28</v>
      </c>
      <c r="C190" s="23">
        <f>'Engagement Summary'!C190-'Engagement Summary'!D190</f>
        <v>749</v>
      </c>
      <c r="D190" s="23">
        <f>'Engagement Summary'!E190-'Task 3'!C190</f>
        <v>112663</v>
      </c>
      <c r="E190" s="24">
        <f t="shared" si="4"/>
        <v>6.6481453538428763E-3</v>
      </c>
      <c r="G190" s="10" t="s">
        <v>28</v>
      </c>
      <c r="H190" s="14">
        <v>4957</v>
      </c>
      <c r="I190" s="14">
        <v>262</v>
      </c>
      <c r="J190" s="14">
        <v>365</v>
      </c>
      <c r="K190" s="23">
        <f t="shared" si="5"/>
        <v>5584</v>
      </c>
    </row>
    <row r="191" spans="1:11" ht="15.6" x14ac:dyDescent="0.3">
      <c r="A191" s="7">
        <v>45887</v>
      </c>
      <c r="B191" s="8" t="s">
        <v>14</v>
      </c>
      <c r="C191" s="23">
        <f>'Engagement Summary'!C191-'Engagement Summary'!D191</f>
        <v>333</v>
      </c>
      <c r="D191" s="23">
        <f>'Engagement Summary'!E191-'Task 3'!C191</f>
        <v>157214</v>
      </c>
      <c r="E191" s="24">
        <f t="shared" si="4"/>
        <v>2.1181319729795057E-3</v>
      </c>
      <c r="G191" s="10" t="s">
        <v>14</v>
      </c>
      <c r="H191" s="14">
        <v>2605</v>
      </c>
      <c r="I191" s="14">
        <v>282</v>
      </c>
      <c r="J191" s="14">
        <v>148</v>
      </c>
      <c r="K191" s="23">
        <f t="shared" si="5"/>
        <v>3035</v>
      </c>
    </row>
    <row r="192" spans="1:11" ht="15.6" x14ac:dyDescent="0.3">
      <c r="A192" s="7">
        <v>45887</v>
      </c>
      <c r="B192" s="8" t="s">
        <v>23</v>
      </c>
      <c r="C192" s="23">
        <f>'Engagement Summary'!C192-'Engagement Summary'!D192</f>
        <v>647</v>
      </c>
      <c r="D192" s="23">
        <f>'Engagement Summary'!E192-'Task 3'!C192</f>
        <v>354169</v>
      </c>
      <c r="E192" s="24">
        <f t="shared" si="4"/>
        <v>1.8268114939478045E-3</v>
      </c>
      <c r="G192" s="10" t="s">
        <v>28</v>
      </c>
      <c r="H192" s="14">
        <v>4221</v>
      </c>
      <c r="I192" s="14">
        <v>307</v>
      </c>
      <c r="J192" s="14">
        <v>58</v>
      </c>
      <c r="K192" s="23">
        <f t="shared" si="5"/>
        <v>4586</v>
      </c>
    </row>
    <row r="193" spans="1:11" ht="15.6" x14ac:dyDescent="0.3">
      <c r="A193" s="7">
        <v>45887</v>
      </c>
      <c r="B193" s="8" t="s">
        <v>28</v>
      </c>
      <c r="C193" s="23">
        <f>'Engagement Summary'!C193-'Engagement Summary'!D193</f>
        <v>839</v>
      </c>
      <c r="D193" s="23">
        <f>'Engagement Summary'!E193-'Task 3'!C193</f>
        <v>150960</v>
      </c>
      <c r="E193" s="24">
        <f t="shared" si="4"/>
        <v>5.5577636459989404E-3</v>
      </c>
      <c r="G193" s="10" t="s">
        <v>23</v>
      </c>
      <c r="H193" s="14">
        <v>4422</v>
      </c>
      <c r="I193" s="14">
        <v>434</v>
      </c>
      <c r="J193" s="14">
        <v>156</v>
      </c>
      <c r="K193" s="23">
        <f t="shared" si="5"/>
        <v>5012</v>
      </c>
    </row>
    <row r="194" spans="1:11" ht="15.6" x14ac:dyDescent="0.3">
      <c r="A194" s="7">
        <v>45894</v>
      </c>
      <c r="B194" s="8" t="s">
        <v>14</v>
      </c>
      <c r="C194" s="23">
        <f>'Engagement Summary'!C194-'Engagement Summary'!D194</f>
        <v>960</v>
      </c>
      <c r="D194" s="23">
        <f>'Engagement Summary'!E194-'Task 3'!C194</f>
        <v>142851</v>
      </c>
      <c r="E194" s="24">
        <f t="shared" si="4"/>
        <v>6.720288972425814E-3</v>
      </c>
      <c r="G194" s="10" t="s">
        <v>28</v>
      </c>
      <c r="H194" s="14">
        <v>1211</v>
      </c>
      <c r="I194" s="14">
        <v>431</v>
      </c>
      <c r="J194" s="14">
        <v>83</v>
      </c>
      <c r="K194" s="23">
        <f t="shared" si="5"/>
        <v>1725</v>
      </c>
    </row>
    <row r="195" spans="1:11" ht="15.6" x14ac:dyDescent="0.3">
      <c r="A195" s="7">
        <v>45894</v>
      </c>
      <c r="B195" s="8" t="s">
        <v>23</v>
      </c>
      <c r="C195" s="23">
        <f>'Engagement Summary'!C195-'Engagement Summary'!D195</f>
        <v>1168</v>
      </c>
      <c r="D195" s="23">
        <f>'Engagement Summary'!E195-'Task 3'!C195</f>
        <v>295282</v>
      </c>
      <c r="E195" s="24">
        <f t="shared" ref="E195:E201" si="6">IF(D195&gt;0,C195/D195,0)</f>
        <v>3.9555408050609246E-3</v>
      </c>
      <c r="G195" s="10" t="s">
        <v>23</v>
      </c>
      <c r="H195" s="14">
        <v>2784</v>
      </c>
      <c r="I195" s="14">
        <v>111</v>
      </c>
      <c r="J195" s="14">
        <v>399</v>
      </c>
      <c r="K195" s="23">
        <f t="shared" ref="K195:K258" si="7">H195+I195+J195</f>
        <v>3294</v>
      </c>
    </row>
    <row r="196" spans="1:11" ht="15.6" x14ac:dyDescent="0.3">
      <c r="A196" s="7">
        <v>45894</v>
      </c>
      <c r="B196" s="8" t="s">
        <v>28</v>
      </c>
      <c r="C196" s="23">
        <f>'Engagement Summary'!C196-'Engagement Summary'!D196</f>
        <v>518</v>
      </c>
      <c r="D196" s="23">
        <f>'Engagement Summary'!E196-'Task 3'!C196</f>
        <v>143531</v>
      </c>
      <c r="E196" s="24">
        <f t="shared" si="6"/>
        <v>3.6089764580473907E-3</v>
      </c>
      <c r="G196" s="10" t="s">
        <v>28</v>
      </c>
      <c r="H196" s="14">
        <v>3634</v>
      </c>
      <c r="I196" s="14">
        <v>280</v>
      </c>
      <c r="J196" s="14">
        <v>399</v>
      </c>
      <c r="K196" s="23">
        <f t="shared" si="7"/>
        <v>4313</v>
      </c>
    </row>
    <row r="197" spans="1:11" ht="15.6" x14ac:dyDescent="0.3">
      <c r="A197" s="7">
        <v>45901</v>
      </c>
      <c r="B197" s="8" t="s">
        <v>14</v>
      </c>
      <c r="C197" s="23">
        <f>'Engagement Summary'!C197-'Engagement Summary'!D197</f>
        <v>872</v>
      </c>
      <c r="D197" s="23">
        <f>'Engagement Summary'!E197-'Task 3'!C197</f>
        <v>271662</v>
      </c>
      <c r="E197" s="24">
        <f t="shared" si="6"/>
        <v>3.2098710898101315E-3</v>
      </c>
      <c r="G197" s="10" t="s">
        <v>14</v>
      </c>
      <c r="H197" s="14">
        <v>1771</v>
      </c>
      <c r="I197" s="14">
        <v>487</v>
      </c>
      <c r="J197" s="14">
        <v>272</v>
      </c>
      <c r="K197" s="23">
        <f t="shared" si="7"/>
        <v>2530</v>
      </c>
    </row>
    <row r="198" spans="1:11" ht="15.6" x14ac:dyDescent="0.3">
      <c r="A198" s="7">
        <v>45901</v>
      </c>
      <c r="B198" s="8" t="s">
        <v>23</v>
      </c>
      <c r="C198" s="23">
        <f>'Engagement Summary'!C198-'Engagement Summary'!D198</f>
        <v>302</v>
      </c>
      <c r="D198" s="23">
        <f>'Engagement Summary'!E198-'Task 3'!C198</f>
        <v>81963</v>
      </c>
      <c r="E198" s="24">
        <f t="shared" si="6"/>
        <v>3.6845893878945379E-3</v>
      </c>
      <c r="G198" s="10" t="s">
        <v>28</v>
      </c>
      <c r="H198" s="14">
        <v>1424</v>
      </c>
      <c r="I198" s="14">
        <v>396</v>
      </c>
      <c r="J198" s="14">
        <v>312</v>
      </c>
      <c r="K198" s="23">
        <f t="shared" si="7"/>
        <v>2132</v>
      </c>
    </row>
    <row r="199" spans="1:11" ht="15.6" x14ac:dyDescent="0.3">
      <c r="A199" s="7">
        <v>45901</v>
      </c>
      <c r="B199" s="8" t="s">
        <v>28</v>
      </c>
      <c r="C199" s="23">
        <f>'Engagement Summary'!C199-'Engagement Summary'!D199</f>
        <v>250</v>
      </c>
      <c r="D199" s="23">
        <f>'Engagement Summary'!E199-'Task 3'!C199</f>
        <v>313312</v>
      </c>
      <c r="E199" s="24">
        <f t="shared" si="6"/>
        <v>7.9792666734756405E-4</v>
      </c>
      <c r="G199" s="10" t="s">
        <v>23</v>
      </c>
      <c r="H199" s="14">
        <v>1079</v>
      </c>
      <c r="I199" s="14">
        <v>265</v>
      </c>
      <c r="J199" s="14">
        <v>190</v>
      </c>
      <c r="K199" s="23">
        <f t="shared" si="7"/>
        <v>1534</v>
      </c>
    </row>
    <row r="200" spans="1:11" ht="15.6" x14ac:dyDescent="0.3">
      <c r="A200" s="7">
        <v>45908</v>
      </c>
      <c r="B200" s="8" t="s">
        <v>14</v>
      </c>
      <c r="C200" s="23">
        <f>'Engagement Summary'!C200-'Engagement Summary'!D200</f>
        <v>820</v>
      </c>
      <c r="D200" s="23">
        <f>'Engagement Summary'!E200-'Task 3'!C200</f>
        <v>89098</v>
      </c>
      <c r="E200" s="24">
        <f t="shared" si="6"/>
        <v>9.2033491211923942E-3</v>
      </c>
      <c r="G200" s="10" t="s">
        <v>23</v>
      </c>
      <c r="H200" s="14">
        <v>4247</v>
      </c>
      <c r="I200" s="14">
        <v>179</v>
      </c>
      <c r="J200" s="14">
        <v>175</v>
      </c>
      <c r="K200" s="23">
        <f t="shared" si="7"/>
        <v>4601</v>
      </c>
    </row>
    <row r="201" spans="1:11" ht="15.6" x14ac:dyDescent="0.3">
      <c r="A201" s="7">
        <v>45908</v>
      </c>
      <c r="B201" s="8" t="s">
        <v>23</v>
      </c>
      <c r="C201" s="23">
        <f>'Engagement Summary'!C201-'Engagement Summary'!D201</f>
        <v>616</v>
      </c>
      <c r="D201" s="23">
        <f>'Engagement Summary'!E201-'Task 3'!C201</f>
        <v>348070</v>
      </c>
      <c r="E201" s="24">
        <f t="shared" si="6"/>
        <v>1.769758956531732E-3</v>
      </c>
      <c r="G201" s="10" t="s">
        <v>23</v>
      </c>
      <c r="H201" s="14">
        <v>2033</v>
      </c>
      <c r="I201" s="14">
        <v>420</v>
      </c>
      <c r="J201" s="14">
        <v>94</v>
      </c>
      <c r="K201" s="23">
        <f t="shared" si="7"/>
        <v>2547</v>
      </c>
    </row>
    <row r="202" spans="1:11" ht="15.6" x14ac:dyDescent="0.3">
      <c r="D202" s="22"/>
      <c r="G202" s="10" t="s">
        <v>23</v>
      </c>
      <c r="H202" s="14">
        <v>1839</v>
      </c>
      <c r="I202" s="14">
        <v>223</v>
      </c>
      <c r="J202" s="14">
        <v>171</v>
      </c>
      <c r="K202" s="23">
        <f t="shared" si="7"/>
        <v>2233</v>
      </c>
    </row>
    <row r="203" spans="1:11" ht="15.6" x14ac:dyDescent="0.3">
      <c r="G203" s="10" t="s">
        <v>23</v>
      </c>
      <c r="H203" s="14">
        <v>2340</v>
      </c>
      <c r="I203" s="14">
        <v>141</v>
      </c>
      <c r="J203" s="14">
        <v>206</v>
      </c>
      <c r="K203" s="23">
        <f t="shared" si="7"/>
        <v>2687</v>
      </c>
    </row>
    <row r="204" spans="1:11" ht="15.6" x14ac:dyDescent="0.3">
      <c r="G204" s="10" t="s">
        <v>14</v>
      </c>
      <c r="H204" s="14">
        <v>2080</v>
      </c>
      <c r="I204" s="14">
        <v>389</v>
      </c>
      <c r="J204" s="14">
        <v>92</v>
      </c>
      <c r="K204" s="23">
        <f t="shared" si="7"/>
        <v>2561</v>
      </c>
    </row>
    <row r="205" spans="1:11" ht="15.6" x14ac:dyDescent="0.3">
      <c r="G205" s="10" t="s">
        <v>23</v>
      </c>
      <c r="H205" s="14">
        <v>4214</v>
      </c>
      <c r="I205" s="14">
        <v>286</v>
      </c>
      <c r="J205" s="14">
        <v>127</v>
      </c>
      <c r="K205" s="23">
        <f t="shared" si="7"/>
        <v>4627</v>
      </c>
    </row>
    <row r="206" spans="1:11" ht="15.6" x14ac:dyDescent="0.3">
      <c r="G206" s="10" t="s">
        <v>23</v>
      </c>
      <c r="H206" s="14">
        <v>3792</v>
      </c>
      <c r="I206" s="14">
        <v>315</v>
      </c>
      <c r="J206" s="14">
        <v>120</v>
      </c>
      <c r="K206" s="23">
        <f t="shared" si="7"/>
        <v>4227</v>
      </c>
    </row>
    <row r="207" spans="1:11" ht="15.6" x14ac:dyDescent="0.3">
      <c r="G207" s="10" t="s">
        <v>23</v>
      </c>
      <c r="H207" s="14">
        <v>3989</v>
      </c>
      <c r="I207" s="14">
        <v>476</v>
      </c>
      <c r="J207" s="14">
        <v>128</v>
      </c>
      <c r="K207" s="23">
        <f t="shared" si="7"/>
        <v>4593</v>
      </c>
    </row>
    <row r="208" spans="1:11" ht="15.6" x14ac:dyDescent="0.3">
      <c r="G208" s="10" t="s">
        <v>23</v>
      </c>
      <c r="H208" s="14">
        <v>2857</v>
      </c>
      <c r="I208" s="14">
        <v>443</v>
      </c>
      <c r="J208" s="14">
        <v>359</v>
      </c>
      <c r="K208" s="23">
        <f t="shared" si="7"/>
        <v>3659</v>
      </c>
    </row>
    <row r="209" spans="7:11" ht="15.6" x14ac:dyDescent="0.3">
      <c r="G209" s="10" t="s">
        <v>23</v>
      </c>
      <c r="H209" s="14">
        <v>1403</v>
      </c>
      <c r="I209" s="14">
        <v>385</v>
      </c>
      <c r="J209" s="14">
        <v>344</v>
      </c>
      <c r="K209" s="23">
        <f t="shared" si="7"/>
        <v>2132</v>
      </c>
    </row>
    <row r="210" spans="7:11" ht="15.6" x14ac:dyDescent="0.3">
      <c r="G210" s="10" t="s">
        <v>23</v>
      </c>
      <c r="H210" s="14">
        <v>3071</v>
      </c>
      <c r="I210" s="14">
        <v>126</v>
      </c>
      <c r="J210" s="14">
        <v>200</v>
      </c>
      <c r="K210" s="23">
        <f t="shared" si="7"/>
        <v>3397</v>
      </c>
    </row>
    <row r="211" spans="7:11" ht="15.6" x14ac:dyDescent="0.3">
      <c r="G211" s="10" t="s">
        <v>23</v>
      </c>
      <c r="H211" s="14">
        <v>1010</v>
      </c>
      <c r="I211" s="14">
        <v>361</v>
      </c>
      <c r="J211" s="14">
        <v>240</v>
      </c>
      <c r="K211" s="23">
        <f t="shared" si="7"/>
        <v>1611</v>
      </c>
    </row>
    <row r="212" spans="7:11" ht="15.6" x14ac:dyDescent="0.3">
      <c r="G212" s="10" t="s">
        <v>23</v>
      </c>
      <c r="H212" s="14">
        <v>1295</v>
      </c>
      <c r="I212" s="14">
        <v>153</v>
      </c>
      <c r="J212" s="14">
        <v>81</v>
      </c>
      <c r="K212" s="23">
        <f t="shared" si="7"/>
        <v>1529</v>
      </c>
    </row>
    <row r="213" spans="7:11" ht="15.6" x14ac:dyDescent="0.3">
      <c r="G213" s="10" t="s">
        <v>23</v>
      </c>
      <c r="H213" s="14">
        <v>1433</v>
      </c>
      <c r="I213" s="14">
        <v>452</v>
      </c>
      <c r="J213" s="14">
        <v>305</v>
      </c>
      <c r="K213" s="23">
        <f t="shared" si="7"/>
        <v>2190</v>
      </c>
    </row>
    <row r="214" spans="7:11" ht="15.6" x14ac:dyDescent="0.3">
      <c r="G214" s="10" t="s">
        <v>14</v>
      </c>
      <c r="H214" s="14">
        <v>4902</v>
      </c>
      <c r="I214" s="14">
        <v>422</v>
      </c>
      <c r="J214" s="14">
        <v>376</v>
      </c>
      <c r="K214" s="23">
        <f t="shared" si="7"/>
        <v>5700</v>
      </c>
    </row>
    <row r="215" spans="7:11" ht="15.6" x14ac:dyDescent="0.3">
      <c r="G215" s="10" t="s">
        <v>23</v>
      </c>
      <c r="H215" s="14">
        <v>2659</v>
      </c>
      <c r="I215" s="14">
        <v>167</v>
      </c>
      <c r="J215" s="14">
        <v>73</v>
      </c>
      <c r="K215" s="23">
        <f t="shared" si="7"/>
        <v>2899</v>
      </c>
    </row>
    <row r="216" spans="7:11" ht="15.6" x14ac:dyDescent="0.3">
      <c r="G216" s="10" t="s">
        <v>28</v>
      </c>
      <c r="H216" s="14">
        <v>2599</v>
      </c>
      <c r="I216" s="14">
        <v>324</v>
      </c>
      <c r="J216" s="14">
        <v>182</v>
      </c>
      <c r="K216" s="23">
        <f t="shared" si="7"/>
        <v>3105</v>
      </c>
    </row>
    <row r="217" spans="7:11" ht="15.6" x14ac:dyDescent="0.3">
      <c r="G217" s="10" t="s">
        <v>23</v>
      </c>
      <c r="H217" s="14">
        <v>1765</v>
      </c>
      <c r="I217" s="14">
        <v>285</v>
      </c>
      <c r="J217" s="14">
        <v>100</v>
      </c>
      <c r="K217" s="23">
        <f t="shared" si="7"/>
        <v>2150</v>
      </c>
    </row>
    <row r="218" spans="7:11" ht="15.6" x14ac:dyDescent="0.3">
      <c r="G218" s="10" t="s">
        <v>14</v>
      </c>
      <c r="H218" s="14">
        <v>2169</v>
      </c>
      <c r="I218" s="14">
        <v>240</v>
      </c>
      <c r="J218" s="14">
        <v>57</v>
      </c>
      <c r="K218" s="23">
        <f t="shared" si="7"/>
        <v>2466</v>
      </c>
    </row>
    <row r="219" spans="7:11" ht="15.6" x14ac:dyDescent="0.3">
      <c r="G219" s="10" t="s">
        <v>23</v>
      </c>
      <c r="H219" s="14">
        <v>4303</v>
      </c>
      <c r="I219" s="14">
        <v>306</v>
      </c>
      <c r="J219" s="14">
        <v>302</v>
      </c>
      <c r="K219" s="23">
        <f t="shared" si="7"/>
        <v>4911</v>
      </c>
    </row>
    <row r="220" spans="7:11" ht="15.6" x14ac:dyDescent="0.3">
      <c r="G220" s="10" t="s">
        <v>23</v>
      </c>
      <c r="H220" s="14">
        <v>1519</v>
      </c>
      <c r="I220" s="14">
        <v>456</v>
      </c>
      <c r="J220" s="14">
        <v>379</v>
      </c>
      <c r="K220" s="23">
        <f t="shared" si="7"/>
        <v>2354</v>
      </c>
    </row>
    <row r="221" spans="7:11" ht="15.6" x14ac:dyDescent="0.3">
      <c r="G221" s="10" t="s">
        <v>28</v>
      </c>
      <c r="H221" s="14">
        <v>2569</v>
      </c>
      <c r="I221" s="14">
        <v>140</v>
      </c>
      <c r="J221" s="14">
        <v>375</v>
      </c>
      <c r="K221" s="23">
        <f t="shared" si="7"/>
        <v>3084</v>
      </c>
    </row>
    <row r="222" spans="7:11" ht="15.6" x14ac:dyDescent="0.3">
      <c r="G222" s="10" t="s">
        <v>23</v>
      </c>
      <c r="H222" s="14">
        <v>2778</v>
      </c>
      <c r="I222" s="14">
        <v>241</v>
      </c>
      <c r="J222" s="14">
        <v>317</v>
      </c>
      <c r="K222" s="23">
        <f t="shared" si="7"/>
        <v>3336</v>
      </c>
    </row>
    <row r="223" spans="7:11" ht="15.6" x14ac:dyDescent="0.3">
      <c r="G223" s="10" t="s">
        <v>23</v>
      </c>
      <c r="H223" s="14">
        <v>3611</v>
      </c>
      <c r="I223" s="14">
        <v>127</v>
      </c>
      <c r="J223" s="14">
        <v>139</v>
      </c>
      <c r="K223" s="23">
        <f t="shared" si="7"/>
        <v>3877</v>
      </c>
    </row>
    <row r="224" spans="7:11" ht="15.6" x14ac:dyDescent="0.3">
      <c r="G224" s="10" t="s">
        <v>23</v>
      </c>
      <c r="H224" s="14">
        <v>1224</v>
      </c>
      <c r="I224" s="14">
        <v>168</v>
      </c>
      <c r="J224" s="14">
        <v>199</v>
      </c>
      <c r="K224" s="23">
        <f t="shared" si="7"/>
        <v>1591</v>
      </c>
    </row>
    <row r="225" spans="7:11" ht="15.6" x14ac:dyDescent="0.3">
      <c r="G225" s="10" t="s">
        <v>23</v>
      </c>
      <c r="H225" s="14">
        <v>4673</v>
      </c>
      <c r="I225" s="14">
        <v>270</v>
      </c>
      <c r="J225" s="14">
        <v>93</v>
      </c>
      <c r="K225" s="23">
        <f t="shared" si="7"/>
        <v>5036</v>
      </c>
    </row>
    <row r="226" spans="7:11" ht="15.6" x14ac:dyDescent="0.3">
      <c r="G226" s="10" t="s">
        <v>28</v>
      </c>
      <c r="H226" s="14">
        <v>1432</v>
      </c>
      <c r="I226" s="14">
        <v>437</v>
      </c>
      <c r="J226" s="14">
        <v>267</v>
      </c>
      <c r="K226" s="23">
        <f t="shared" si="7"/>
        <v>2136</v>
      </c>
    </row>
    <row r="227" spans="7:11" ht="15.6" x14ac:dyDescent="0.3">
      <c r="G227" s="10" t="s">
        <v>23</v>
      </c>
      <c r="H227" s="14">
        <v>2174</v>
      </c>
      <c r="I227" s="14">
        <v>499</v>
      </c>
      <c r="J227" s="14">
        <v>212</v>
      </c>
      <c r="K227" s="23">
        <f t="shared" si="7"/>
        <v>2885</v>
      </c>
    </row>
    <row r="228" spans="7:11" ht="15.6" x14ac:dyDescent="0.3">
      <c r="G228" s="10" t="s">
        <v>28</v>
      </c>
      <c r="H228" s="14">
        <v>4308</v>
      </c>
      <c r="I228" s="14">
        <v>171</v>
      </c>
      <c r="J228" s="14">
        <v>106</v>
      </c>
      <c r="K228" s="23">
        <f t="shared" si="7"/>
        <v>4585</v>
      </c>
    </row>
    <row r="229" spans="7:11" ht="15.6" x14ac:dyDescent="0.3">
      <c r="G229" s="10" t="s">
        <v>28</v>
      </c>
      <c r="H229" s="14">
        <v>1060</v>
      </c>
      <c r="I229" s="14">
        <v>442</v>
      </c>
      <c r="J229" s="14">
        <v>319</v>
      </c>
      <c r="K229" s="23">
        <f t="shared" si="7"/>
        <v>1821</v>
      </c>
    </row>
    <row r="230" spans="7:11" ht="15.6" x14ac:dyDescent="0.3">
      <c r="G230" s="10" t="s">
        <v>28</v>
      </c>
      <c r="H230" s="14">
        <v>4653</v>
      </c>
      <c r="I230" s="14">
        <v>226</v>
      </c>
      <c r="J230" s="14">
        <v>349</v>
      </c>
      <c r="K230" s="23">
        <f t="shared" si="7"/>
        <v>5228</v>
      </c>
    </row>
    <row r="231" spans="7:11" ht="15.6" x14ac:dyDescent="0.3">
      <c r="G231" s="10" t="s">
        <v>28</v>
      </c>
      <c r="H231" s="14">
        <v>1701</v>
      </c>
      <c r="I231" s="14">
        <v>272</v>
      </c>
      <c r="J231" s="14">
        <v>385</v>
      </c>
      <c r="K231" s="23">
        <f t="shared" si="7"/>
        <v>2358</v>
      </c>
    </row>
    <row r="232" spans="7:11" ht="15.6" x14ac:dyDescent="0.3">
      <c r="G232" s="10" t="s">
        <v>14</v>
      </c>
      <c r="H232" s="14">
        <v>1673</v>
      </c>
      <c r="I232" s="14">
        <v>280</v>
      </c>
      <c r="J232" s="14">
        <v>67</v>
      </c>
      <c r="K232" s="23">
        <f t="shared" si="7"/>
        <v>2020</v>
      </c>
    </row>
    <row r="233" spans="7:11" ht="15.6" x14ac:dyDescent="0.3">
      <c r="G233" s="10" t="s">
        <v>28</v>
      </c>
      <c r="H233" s="14">
        <v>4310</v>
      </c>
      <c r="I233" s="14">
        <v>284</v>
      </c>
      <c r="J233" s="14">
        <v>306</v>
      </c>
      <c r="K233" s="23">
        <f t="shared" si="7"/>
        <v>4900</v>
      </c>
    </row>
    <row r="234" spans="7:11" ht="15.6" x14ac:dyDescent="0.3">
      <c r="G234" s="10" t="s">
        <v>23</v>
      </c>
      <c r="H234" s="14">
        <v>2752</v>
      </c>
      <c r="I234" s="14">
        <v>309</v>
      </c>
      <c r="J234" s="14">
        <v>91</v>
      </c>
      <c r="K234" s="23">
        <f t="shared" si="7"/>
        <v>3152</v>
      </c>
    </row>
    <row r="235" spans="7:11" ht="15.6" x14ac:dyDescent="0.3">
      <c r="G235" s="10" t="s">
        <v>23</v>
      </c>
      <c r="H235" s="14">
        <v>3818</v>
      </c>
      <c r="I235" s="14">
        <v>115</v>
      </c>
      <c r="J235" s="14">
        <v>286</v>
      </c>
      <c r="K235" s="23">
        <f t="shared" si="7"/>
        <v>4219</v>
      </c>
    </row>
    <row r="236" spans="7:11" ht="15.6" x14ac:dyDescent="0.3">
      <c r="G236" s="10" t="s">
        <v>28</v>
      </c>
      <c r="H236" s="14">
        <v>2101</v>
      </c>
      <c r="I236" s="14">
        <v>411</v>
      </c>
      <c r="J236" s="14">
        <v>190</v>
      </c>
      <c r="K236" s="23">
        <f t="shared" si="7"/>
        <v>2702</v>
      </c>
    </row>
    <row r="237" spans="7:11" ht="15.6" x14ac:dyDescent="0.3">
      <c r="G237" s="10" t="s">
        <v>14</v>
      </c>
      <c r="H237" s="14">
        <v>2519</v>
      </c>
      <c r="I237" s="14">
        <v>202</v>
      </c>
      <c r="J237" s="14">
        <v>239</v>
      </c>
      <c r="K237" s="23">
        <f t="shared" si="7"/>
        <v>2960</v>
      </c>
    </row>
    <row r="238" spans="7:11" ht="15.6" x14ac:dyDescent="0.3">
      <c r="G238" s="10" t="s">
        <v>28</v>
      </c>
      <c r="H238" s="14">
        <v>4502</v>
      </c>
      <c r="I238" s="14">
        <v>238</v>
      </c>
      <c r="J238" s="14">
        <v>386</v>
      </c>
      <c r="K238" s="23">
        <f t="shared" si="7"/>
        <v>5126</v>
      </c>
    </row>
    <row r="239" spans="7:11" ht="15.6" x14ac:dyDescent="0.3">
      <c r="G239" s="10" t="s">
        <v>14</v>
      </c>
      <c r="H239" s="14">
        <v>2478</v>
      </c>
      <c r="I239" s="14">
        <v>427</v>
      </c>
      <c r="J239" s="14">
        <v>242</v>
      </c>
      <c r="K239" s="23">
        <f t="shared" si="7"/>
        <v>3147</v>
      </c>
    </row>
    <row r="240" spans="7:11" ht="15.6" x14ac:dyDescent="0.3">
      <c r="G240" s="10" t="s">
        <v>23</v>
      </c>
      <c r="H240" s="14">
        <v>4984</v>
      </c>
      <c r="I240" s="14">
        <v>300</v>
      </c>
      <c r="J240" s="14">
        <v>338</v>
      </c>
      <c r="K240" s="23">
        <f t="shared" si="7"/>
        <v>5622</v>
      </c>
    </row>
    <row r="241" spans="7:11" ht="15.6" x14ac:dyDescent="0.3">
      <c r="G241" s="10" t="s">
        <v>28</v>
      </c>
      <c r="H241" s="14">
        <v>4774</v>
      </c>
      <c r="I241" s="14">
        <v>389</v>
      </c>
      <c r="J241" s="14">
        <v>358</v>
      </c>
      <c r="K241" s="23">
        <f t="shared" si="7"/>
        <v>5521</v>
      </c>
    </row>
    <row r="242" spans="7:11" ht="15.6" x14ac:dyDescent="0.3">
      <c r="G242" s="10" t="s">
        <v>23</v>
      </c>
      <c r="H242" s="14">
        <v>2145</v>
      </c>
      <c r="I242" s="14">
        <v>340</v>
      </c>
      <c r="J242" s="14">
        <v>85</v>
      </c>
      <c r="K242" s="23">
        <f t="shared" si="7"/>
        <v>2570</v>
      </c>
    </row>
    <row r="243" spans="7:11" ht="15.6" x14ac:dyDescent="0.3">
      <c r="G243" s="10" t="s">
        <v>23</v>
      </c>
      <c r="H243" s="14">
        <v>4315</v>
      </c>
      <c r="I243" s="14">
        <v>208</v>
      </c>
      <c r="J243" s="14">
        <v>273</v>
      </c>
      <c r="K243" s="23">
        <f t="shared" si="7"/>
        <v>4796</v>
      </c>
    </row>
    <row r="244" spans="7:11" ht="15.6" x14ac:dyDescent="0.3">
      <c r="G244" s="10" t="s">
        <v>23</v>
      </c>
      <c r="H244" s="14">
        <v>2267</v>
      </c>
      <c r="I244" s="14">
        <v>230</v>
      </c>
      <c r="J244" s="14">
        <v>243</v>
      </c>
      <c r="K244" s="23">
        <f t="shared" si="7"/>
        <v>2740</v>
      </c>
    </row>
    <row r="245" spans="7:11" ht="15.6" x14ac:dyDescent="0.3">
      <c r="G245" s="10" t="s">
        <v>28</v>
      </c>
      <c r="H245" s="14">
        <v>4375</v>
      </c>
      <c r="I245" s="14">
        <v>303</v>
      </c>
      <c r="J245" s="14">
        <v>294</v>
      </c>
      <c r="K245" s="23">
        <f t="shared" si="7"/>
        <v>4972</v>
      </c>
    </row>
    <row r="246" spans="7:11" ht="15.6" x14ac:dyDescent="0.3">
      <c r="G246" s="10" t="s">
        <v>23</v>
      </c>
      <c r="H246" s="14">
        <v>3817</v>
      </c>
      <c r="I246" s="14">
        <v>284</v>
      </c>
      <c r="J246" s="14">
        <v>204</v>
      </c>
      <c r="K246" s="23">
        <f t="shared" si="7"/>
        <v>4305</v>
      </c>
    </row>
    <row r="247" spans="7:11" ht="15.6" x14ac:dyDescent="0.3">
      <c r="G247" s="10" t="s">
        <v>23</v>
      </c>
      <c r="H247" s="14">
        <v>2981</v>
      </c>
      <c r="I247" s="14">
        <v>258</v>
      </c>
      <c r="J247" s="14">
        <v>168</v>
      </c>
      <c r="K247" s="23">
        <f t="shared" si="7"/>
        <v>3407</v>
      </c>
    </row>
    <row r="248" spans="7:11" ht="15.6" x14ac:dyDescent="0.3">
      <c r="G248" s="10" t="s">
        <v>23</v>
      </c>
      <c r="H248" s="14">
        <v>3300</v>
      </c>
      <c r="I248" s="14">
        <v>354</v>
      </c>
      <c r="J248" s="14">
        <v>397</v>
      </c>
      <c r="K248" s="23">
        <f t="shared" si="7"/>
        <v>4051</v>
      </c>
    </row>
    <row r="249" spans="7:11" ht="15.6" x14ac:dyDescent="0.3">
      <c r="G249" s="10" t="s">
        <v>28</v>
      </c>
      <c r="H249" s="14">
        <v>4722</v>
      </c>
      <c r="I249" s="14">
        <v>310</v>
      </c>
      <c r="J249" s="14">
        <v>344</v>
      </c>
      <c r="K249" s="23">
        <f t="shared" si="7"/>
        <v>5376</v>
      </c>
    </row>
    <row r="250" spans="7:11" ht="15.6" x14ac:dyDescent="0.3">
      <c r="G250" s="10" t="s">
        <v>14</v>
      </c>
      <c r="H250" s="14">
        <v>3529</v>
      </c>
      <c r="I250" s="14">
        <v>263</v>
      </c>
      <c r="J250" s="14">
        <v>107</v>
      </c>
      <c r="K250" s="23">
        <f t="shared" si="7"/>
        <v>3899</v>
      </c>
    </row>
    <row r="251" spans="7:11" ht="15.6" x14ac:dyDescent="0.3">
      <c r="G251" s="10" t="s">
        <v>23</v>
      </c>
      <c r="H251" s="14">
        <v>4782</v>
      </c>
      <c r="I251" s="14">
        <v>210</v>
      </c>
      <c r="J251" s="14">
        <v>311</v>
      </c>
      <c r="K251" s="23">
        <f t="shared" si="7"/>
        <v>5303</v>
      </c>
    </row>
    <row r="252" spans="7:11" ht="15.6" x14ac:dyDescent="0.3">
      <c r="G252" s="10" t="s">
        <v>23</v>
      </c>
      <c r="H252" s="14">
        <v>1848</v>
      </c>
      <c r="I252" s="14">
        <v>417</v>
      </c>
      <c r="J252" s="14">
        <v>294</v>
      </c>
      <c r="K252" s="23">
        <f t="shared" si="7"/>
        <v>2559</v>
      </c>
    </row>
    <row r="253" spans="7:11" ht="15.6" x14ac:dyDescent="0.3">
      <c r="G253" s="10" t="s">
        <v>28</v>
      </c>
      <c r="H253" s="14">
        <v>4676</v>
      </c>
      <c r="I253" s="14">
        <v>211</v>
      </c>
      <c r="J253" s="14">
        <v>55</v>
      </c>
      <c r="K253" s="23">
        <f t="shared" si="7"/>
        <v>4942</v>
      </c>
    </row>
    <row r="254" spans="7:11" ht="15.6" x14ac:dyDescent="0.3">
      <c r="G254" s="10" t="s">
        <v>28</v>
      </c>
      <c r="H254" s="14">
        <v>1994</v>
      </c>
      <c r="I254" s="14">
        <v>197</v>
      </c>
      <c r="J254" s="14">
        <v>290</v>
      </c>
      <c r="K254" s="23">
        <f t="shared" si="7"/>
        <v>2481</v>
      </c>
    </row>
    <row r="255" spans="7:11" ht="15.6" x14ac:dyDescent="0.3">
      <c r="G255" s="10" t="s">
        <v>23</v>
      </c>
      <c r="H255" s="14">
        <v>4995</v>
      </c>
      <c r="I255" s="14">
        <v>231</v>
      </c>
      <c r="J255" s="14">
        <v>94</v>
      </c>
      <c r="K255" s="23">
        <f t="shared" si="7"/>
        <v>5320</v>
      </c>
    </row>
    <row r="256" spans="7:11" ht="15.6" x14ac:dyDescent="0.3">
      <c r="G256" s="10" t="s">
        <v>23</v>
      </c>
      <c r="H256" s="14">
        <v>2291</v>
      </c>
      <c r="I256" s="14">
        <v>146</v>
      </c>
      <c r="J256" s="14">
        <v>399</v>
      </c>
      <c r="K256" s="23">
        <f t="shared" si="7"/>
        <v>2836</v>
      </c>
    </row>
    <row r="257" spans="7:11" ht="15.6" x14ac:dyDescent="0.3">
      <c r="G257" s="10" t="s">
        <v>23</v>
      </c>
      <c r="H257" s="14">
        <v>2304</v>
      </c>
      <c r="I257" s="14">
        <v>289</v>
      </c>
      <c r="J257" s="14">
        <v>161</v>
      </c>
      <c r="K257" s="23">
        <f t="shared" si="7"/>
        <v>2754</v>
      </c>
    </row>
    <row r="258" spans="7:11" ht="15.6" x14ac:dyDescent="0.3">
      <c r="G258" s="10" t="s">
        <v>23</v>
      </c>
      <c r="H258" s="14">
        <v>3413</v>
      </c>
      <c r="I258" s="14">
        <v>326</v>
      </c>
      <c r="J258" s="14">
        <v>86</v>
      </c>
      <c r="K258" s="23">
        <f t="shared" si="7"/>
        <v>3825</v>
      </c>
    </row>
    <row r="259" spans="7:11" ht="15.6" x14ac:dyDescent="0.3">
      <c r="G259" s="10" t="s">
        <v>28</v>
      </c>
      <c r="H259" s="14">
        <v>1453</v>
      </c>
      <c r="I259" s="14">
        <v>156</v>
      </c>
      <c r="J259" s="14">
        <v>178</v>
      </c>
      <c r="K259" s="23">
        <f t="shared" ref="K259:K301" si="8">H259+I259+J259</f>
        <v>1787</v>
      </c>
    </row>
    <row r="260" spans="7:11" ht="15.6" x14ac:dyDescent="0.3">
      <c r="G260" s="10" t="s">
        <v>23</v>
      </c>
      <c r="H260" s="14">
        <v>1651</v>
      </c>
      <c r="I260" s="14">
        <v>480</v>
      </c>
      <c r="J260" s="14">
        <v>282</v>
      </c>
      <c r="K260" s="23">
        <f t="shared" si="8"/>
        <v>2413</v>
      </c>
    </row>
    <row r="261" spans="7:11" ht="15.6" x14ac:dyDescent="0.3">
      <c r="G261" s="10" t="s">
        <v>23</v>
      </c>
      <c r="H261" s="14">
        <v>3341</v>
      </c>
      <c r="I261" s="14">
        <v>154</v>
      </c>
      <c r="J261" s="14">
        <v>123</v>
      </c>
      <c r="K261" s="23">
        <f t="shared" si="8"/>
        <v>3618</v>
      </c>
    </row>
    <row r="262" spans="7:11" ht="15.6" x14ac:dyDescent="0.3">
      <c r="G262" s="10" t="s">
        <v>23</v>
      </c>
      <c r="H262" s="14">
        <v>2972</v>
      </c>
      <c r="I262" s="14">
        <v>263</v>
      </c>
      <c r="J262" s="14">
        <v>308</v>
      </c>
      <c r="K262" s="23">
        <f t="shared" si="8"/>
        <v>3543</v>
      </c>
    </row>
    <row r="263" spans="7:11" ht="15.6" x14ac:dyDescent="0.3">
      <c r="G263" s="10" t="s">
        <v>23</v>
      </c>
      <c r="H263" s="14">
        <v>4963</v>
      </c>
      <c r="I263" s="14">
        <v>255</v>
      </c>
      <c r="J263" s="14">
        <v>193</v>
      </c>
      <c r="K263" s="23">
        <f t="shared" si="8"/>
        <v>5411</v>
      </c>
    </row>
    <row r="264" spans="7:11" ht="15.6" x14ac:dyDescent="0.3">
      <c r="G264" s="10" t="s">
        <v>28</v>
      </c>
      <c r="H264" s="14">
        <v>2399</v>
      </c>
      <c r="I264" s="14">
        <v>191</v>
      </c>
      <c r="J264" s="14">
        <v>221</v>
      </c>
      <c r="K264" s="23">
        <f t="shared" si="8"/>
        <v>2811</v>
      </c>
    </row>
    <row r="265" spans="7:11" ht="15.6" x14ac:dyDescent="0.3">
      <c r="G265" s="10" t="s">
        <v>28</v>
      </c>
      <c r="H265" s="14">
        <v>2162</v>
      </c>
      <c r="I265" s="14">
        <v>318</v>
      </c>
      <c r="J265" s="14">
        <v>83</v>
      </c>
      <c r="K265" s="23">
        <f t="shared" si="8"/>
        <v>2563</v>
      </c>
    </row>
    <row r="266" spans="7:11" ht="15.6" x14ac:dyDescent="0.3">
      <c r="G266" s="10" t="s">
        <v>23</v>
      </c>
      <c r="H266" s="14">
        <v>4341</v>
      </c>
      <c r="I266" s="14">
        <v>141</v>
      </c>
      <c r="J266" s="14">
        <v>63</v>
      </c>
      <c r="K266" s="23">
        <f t="shared" si="8"/>
        <v>4545</v>
      </c>
    </row>
    <row r="267" spans="7:11" ht="15.6" x14ac:dyDescent="0.3">
      <c r="G267" s="10" t="s">
        <v>14</v>
      </c>
      <c r="H267" s="14">
        <v>2448</v>
      </c>
      <c r="I267" s="14">
        <v>464</v>
      </c>
      <c r="J267" s="14">
        <v>98</v>
      </c>
      <c r="K267" s="23">
        <f t="shared" si="8"/>
        <v>3010</v>
      </c>
    </row>
    <row r="268" spans="7:11" ht="15.6" x14ac:dyDescent="0.3">
      <c r="G268" s="10" t="s">
        <v>28</v>
      </c>
      <c r="H268" s="14">
        <v>2471</v>
      </c>
      <c r="I268" s="14">
        <v>166</v>
      </c>
      <c r="J268" s="14">
        <v>320</v>
      </c>
      <c r="K268" s="23">
        <f t="shared" si="8"/>
        <v>2957</v>
      </c>
    </row>
    <row r="269" spans="7:11" ht="15.6" x14ac:dyDescent="0.3">
      <c r="G269" s="10" t="s">
        <v>28</v>
      </c>
      <c r="H269" s="14">
        <v>2692</v>
      </c>
      <c r="I269" s="14">
        <v>446</v>
      </c>
      <c r="J269" s="14">
        <v>216</v>
      </c>
      <c r="K269" s="23">
        <f t="shared" si="8"/>
        <v>3354</v>
      </c>
    </row>
    <row r="270" spans="7:11" ht="15.6" x14ac:dyDescent="0.3">
      <c r="G270" s="10" t="s">
        <v>28</v>
      </c>
      <c r="H270" s="14">
        <v>4621</v>
      </c>
      <c r="I270" s="14">
        <v>374</v>
      </c>
      <c r="J270" s="14">
        <v>298</v>
      </c>
      <c r="K270" s="23">
        <f t="shared" si="8"/>
        <v>5293</v>
      </c>
    </row>
    <row r="271" spans="7:11" ht="15.6" x14ac:dyDescent="0.3">
      <c r="G271" s="10" t="s">
        <v>23</v>
      </c>
      <c r="H271" s="14">
        <v>1409</v>
      </c>
      <c r="I271" s="14">
        <v>466</v>
      </c>
      <c r="J271" s="14">
        <v>105</v>
      </c>
      <c r="K271" s="23">
        <f t="shared" si="8"/>
        <v>1980</v>
      </c>
    </row>
    <row r="272" spans="7:11" ht="15.6" x14ac:dyDescent="0.3">
      <c r="G272" s="10" t="s">
        <v>23</v>
      </c>
      <c r="H272" s="14">
        <v>3029</v>
      </c>
      <c r="I272" s="14">
        <v>440</v>
      </c>
      <c r="J272" s="14">
        <v>66</v>
      </c>
      <c r="K272" s="23">
        <f t="shared" si="8"/>
        <v>3535</v>
      </c>
    </row>
    <row r="273" spans="7:11" ht="15.6" x14ac:dyDescent="0.3">
      <c r="G273" s="10" t="s">
        <v>23</v>
      </c>
      <c r="H273" s="14">
        <v>2229</v>
      </c>
      <c r="I273" s="14">
        <v>395</v>
      </c>
      <c r="J273" s="14">
        <v>328</v>
      </c>
      <c r="K273" s="23">
        <f t="shared" si="8"/>
        <v>2952</v>
      </c>
    </row>
    <row r="274" spans="7:11" ht="15.6" x14ac:dyDescent="0.3">
      <c r="G274" s="10" t="s">
        <v>23</v>
      </c>
      <c r="H274" s="14">
        <v>2691</v>
      </c>
      <c r="I274" s="14">
        <v>486</v>
      </c>
      <c r="J274" s="14">
        <v>206</v>
      </c>
      <c r="K274" s="23">
        <f t="shared" si="8"/>
        <v>3383</v>
      </c>
    </row>
    <row r="275" spans="7:11" ht="15.6" x14ac:dyDescent="0.3">
      <c r="G275" s="10" t="s">
        <v>14</v>
      </c>
      <c r="H275" s="14">
        <v>2110</v>
      </c>
      <c r="I275" s="14">
        <v>384</v>
      </c>
      <c r="J275" s="14">
        <v>236</v>
      </c>
      <c r="K275" s="23">
        <f t="shared" si="8"/>
        <v>2730</v>
      </c>
    </row>
    <row r="276" spans="7:11" ht="15.6" x14ac:dyDescent="0.3">
      <c r="G276" s="10" t="s">
        <v>14</v>
      </c>
      <c r="H276" s="14">
        <v>4752</v>
      </c>
      <c r="I276" s="14">
        <v>449</v>
      </c>
      <c r="J276" s="14">
        <v>309</v>
      </c>
      <c r="K276" s="23">
        <f t="shared" si="8"/>
        <v>5510</v>
      </c>
    </row>
    <row r="277" spans="7:11" ht="15.6" x14ac:dyDescent="0.3">
      <c r="G277" s="10" t="s">
        <v>23</v>
      </c>
      <c r="H277" s="14">
        <v>2177</v>
      </c>
      <c r="I277" s="14">
        <v>258</v>
      </c>
      <c r="J277" s="14">
        <v>292</v>
      </c>
      <c r="K277" s="23">
        <f t="shared" si="8"/>
        <v>2727</v>
      </c>
    </row>
    <row r="278" spans="7:11" ht="15.6" x14ac:dyDescent="0.3">
      <c r="G278" s="10" t="s">
        <v>14</v>
      </c>
      <c r="H278" s="14">
        <v>1205</v>
      </c>
      <c r="I278" s="14">
        <v>486</v>
      </c>
      <c r="J278" s="14">
        <v>269</v>
      </c>
      <c r="K278" s="23">
        <f t="shared" si="8"/>
        <v>1960</v>
      </c>
    </row>
    <row r="279" spans="7:11" ht="15.6" x14ac:dyDescent="0.3">
      <c r="G279" s="10" t="s">
        <v>14</v>
      </c>
      <c r="H279" s="14">
        <v>3194</v>
      </c>
      <c r="I279" s="14">
        <v>292</v>
      </c>
      <c r="J279" s="14">
        <v>245</v>
      </c>
      <c r="K279" s="23">
        <f t="shared" si="8"/>
        <v>3731</v>
      </c>
    </row>
    <row r="280" spans="7:11" ht="15.6" x14ac:dyDescent="0.3">
      <c r="G280" s="10" t="s">
        <v>23</v>
      </c>
      <c r="H280" s="14">
        <v>3507</v>
      </c>
      <c r="I280" s="14">
        <v>295</v>
      </c>
      <c r="J280" s="14">
        <v>371</v>
      </c>
      <c r="K280" s="23">
        <f t="shared" si="8"/>
        <v>4173</v>
      </c>
    </row>
    <row r="281" spans="7:11" ht="15.6" x14ac:dyDescent="0.3">
      <c r="G281" s="10" t="s">
        <v>23</v>
      </c>
      <c r="H281" s="14">
        <v>4471</v>
      </c>
      <c r="I281" s="14">
        <v>317</v>
      </c>
      <c r="J281" s="14">
        <v>249</v>
      </c>
      <c r="K281" s="23">
        <f t="shared" si="8"/>
        <v>5037</v>
      </c>
    </row>
    <row r="282" spans="7:11" ht="15.6" x14ac:dyDescent="0.3">
      <c r="G282" s="10" t="s">
        <v>14</v>
      </c>
      <c r="H282" s="14">
        <v>4931</v>
      </c>
      <c r="I282" s="14">
        <v>469</v>
      </c>
      <c r="J282" s="14">
        <v>193</v>
      </c>
      <c r="K282" s="23">
        <f t="shared" si="8"/>
        <v>5593</v>
      </c>
    </row>
    <row r="283" spans="7:11" ht="15.6" x14ac:dyDescent="0.3">
      <c r="G283" s="10" t="s">
        <v>23</v>
      </c>
      <c r="H283" s="14">
        <v>2604</v>
      </c>
      <c r="I283" s="14">
        <v>439</v>
      </c>
      <c r="J283" s="14">
        <v>148</v>
      </c>
      <c r="K283" s="23">
        <f t="shared" si="8"/>
        <v>3191</v>
      </c>
    </row>
    <row r="284" spans="7:11" ht="15.6" x14ac:dyDescent="0.3">
      <c r="G284" s="10" t="s">
        <v>14</v>
      </c>
      <c r="H284" s="14">
        <v>4197</v>
      </c>
      <c r="I284" s="14">
        <v>359</v>
      </c>
      <c r="J284" s="14">
        <v>280</v>
      </c>
      <c r="K284" s="23">
        <f t="shared" si="8"/>
        <v>4836</v>
      </c>
    </row>
    <row r="285" spans="7:11" ht="15.6" x14ac:dyDescent="0.3">
      <c r="G285" s="10" t="s">
        <v>14</v>
      </c>
      <c r="H285" s="14">
        <v>1914</v>
      </c>
      <c r="I285" s="14">
        <v>255</v>
      </c>
      <c r="J285" s="14">
        <v>156</v>
      </c>
      <c r="K285" s="23">
        <f t="shared" si="8"/>
        <v>2325</v>
      </c>
    </row>
    <row r="286" spans="7:11" ht="15.6" x14ac:dyDescent="0.3">
      <c r="G286" s="10" t="s">
        <v>28</v>
      </c>
      <c r="H286" s="14">
        <v>1334</v>
      </c>
      <c r="I286" s="14">
        <v>357</v>
      </c>
      <c r="J286" s="14">
        <v>257</v>
      </c>
      <c r="K286" s="23">
        <f t="shared" si="8"/>
        <v>1948</v>
      </c>
    </row>
    <row r="287" spans="7:11" ht="15.6" x14ac:dyDescent="0.3">
      <c r="G287" s="10" t="s">
        <v>14</v>
      </c>
      <c r="H287" s="14">
        <v>3359</v>
      </c>
      <c r="I287" s="14">
        <v>137</v>
      </c>
      <c r="J287" s="14">
        <v>387</v>
      </c>
      <c r="K287" s="23">
        <f t="shared" si="8"/>
        <v>3883</v>
      </c>
    </row>
    <row r="288" spans="7:11" ht="15.6" x14ac:dyDescent="0.3">
      <c r="G288" s="10" t="s">
        <v>28</v>
      </c>
      <c r="H288" s="14">
        <v>2172</v>
      </c>
      <c r="I288" s="14">
        <v>338</v>
      </c>
      <c r="J288" s="14">
        <v>70</v>
      </c>
      <c r="K288" s="23">
        <f t="shared" si="8"/>
        <v>2580</v>
      </c>
    </row>
    <row r="289" spans="7:11" ht="15.6" x14ac:dyDescent="0.3">
      <c r="G289" s="10" t="s">
        <v>23</v>
      </c>
      <c r="H289" s="14">
        <v>4877</v>
      </c>
      <c r="I289" s="14">
        <v>442</v>
      </c>
      <c r="J289" s="14">
        <v>236</v>
      </c>
      <c r="K289" s="23">
        <f t="shared" si="8"/>
        <v>5555</v>
      </c>
    </row>
    <row r="290" spans="7:11" ht="15.6" x14ac:dyDescent="0.3">
      <c r="G290" s="10" t="s">
        <v>14</v>
      </c>
      <c r="H290" s="14">
        <v>4918</v>
      </c>
      <c r="I290" s="14">
        <v>440</v>
      </c>
      <c r="J290" s="14">
        <v>149</v>
      </c>
      <c r="K290" s="23">
        <f t="shared" si="8"/>
        <v>5507</v>
      </c>
    </row>
    <row r="291" spans="7:11" ht="15.6" x14ac:dyDescent="0.3">
      <c r="G291" s="10" t="s">
        <v>23</v>
      </c>
      <c r="H291" s="14">
        <v>3418</v>
      </c>
      <c r="I291" s="14">
        <v>107</v>
      </c>
      <c r="J291" s="14">
        <v>221</v>
      </c>
      <c r="K291" s="23">
        <f t="shared" si="8"/>
        <v>3746</v>
      </c>
    </row>
    <row r="292" spans="7:11" ht="15.6" x14ac:dyDescent="0.3">
      <c r="G292" s="10" t="s">
        <v>14</v>
      </c>
      <c r="H292" s="14">
        <v>2088</v>
      </c>
      <c r="I292" s="14">
        <v>490</v>
      </c>
      <c r="J292" s="14">
        <v>124</v>
      </c>
      <c r="K292" s="23">
        <f t="shared" si="8"/>
        <v>2702</v>
      </c>
    </row>
    <row r="293" spans="7:11" ht="15.6" x14ac:dyDescent="0.3">
      <c r="G293" s="10" t="s">
        <v>23</v>
      </c>
      <c r="H293" s="14">
        <v>3061</v>
      </c>
      <c r="I293" s="14">
        <v>320</v>
      </c>
      <c r="J293" s="14">
        <v>76</v>
      </c>
      <c r="K293" s="23">
        <f t="shared" si="8"/>
        <v>3457</v>
      </c>
    </row>
    <row r="294" spans="7:11" ht="15.6" x14ac:dyDescent="0.3">
      <c r="G294" s="10" t="s">
        <v>28</v>
      </c>
      <c r="H294" s="14">
        <v>1265</v>
      </c>
      <c r="I294" s="14">
        <v>230</v>
      </c>
      <c r="J294" s="14">
        <v>364</v>
      </c>
      <c r="K294" s="23">
        <f t="shared" si="8"/>
        <v>1859</v>
      </c>
    </row>
    <row r="295" spans="7:11" ht="15.6" x14ac:dyDescent="0.3">
      <c r="G295" s="10" t="s">
        <v>14</v>
      </c>
      <c r="H295" s="14">
        <v>1436</v>
      </c>
      <c r="I295" s="14">
        <v>219</v>
      </c>
      <c r="J295" s="14">
        <v>229</v>
      </c>
      <c r="K295" s="23">
        <f t="shared" si="8"/>
        <v>1884</v>
      </c>
    </row>
    <row r="296" spans="7:11" ht="15.6" x14ac:dyDescent="0.3">
      <c r="G296" s="10" t="s">
        <v>14</v>
      </c>
      <c r="H296" s="14">
        <v>2244</v>
      </c>
      <c r="I296" s="14">
        <v>392</v>
      </c>
      <c r="J296" s="14">
        <v>231</v>
      </c>
      <c r="K296" s="23">
        <f t="shared" si="8"/>
        <v>2867</v>
      </c>
    </row>
    <row r="297" spans="7:11" ht="15.6" x14ac:dyDescent="0.3">
      <c r="G297" s="10" t="s">
        <v>23</v>
      </c>
      <c r="H297" s="14">
        <v>3393</v>
      </c>
      <c r="I297" s="14">
        <v>104</v>
      </c>
      <c r="J297" s="14">
        <v>79</v>
      </c>
      <c r="K297" s="23">
        <f t="shared" si="8"/>
        <v>3576</v>
      </c>
    </row>
    <row r="298" spans="7:11" ht="15.6" x14ac:dyDescent="0.3">
      <c r="G298" s="10" t="s">
        <v>23</v>
      </c>
      <c r="H298" s="14">
        <v>2901</v>
      </c>
      <c r="I298" s="14">
        <v>108</v>
      </c>
      <c r="J298" s="14">
        <v>86</v>
      </c>
      <c r="K298" s="23">
        <f t="shared" si="8"/>
        <v>3095</v>
      </c>
    </row>
    <row r="299" spans="7:11" ht="15.6" x14ac:dyDescent="0.3">
      <c r="G299" s="10" t="s">
        <v>23</v>
      </c>
      <c r="H299" s="14">
        <v>2275</v>
      </c>
      <c r="I299" s="14">
        <v>285</v>
      </c>
      <c r="J299" s="14">
        <v>125</v>
      </c>
      <c r="K299" s="23">
        <f t="shared" si="8"/>
        <v>2685</v>
      </c>
    </row>
    <row r="300" spans="7:11" ht="15.6" x14ac:dyDescent="0.3">
      <c r="G300" s="10" t="s">
        <v>23</v>
      </c>
      <c r="H300" s="14">
        <v>2227</v>
      </c>
      <c r="I300" s="14">
        <v>494</v>
      </c>
      <c r="J300" s="14">
        <v>161</v>
      </c>
      <c r="K300" s="23">
        <f t="shared" si="8"/>
        <v>2882</v>
      </c>
    </row>
    <row r="301" spans="7:11" ht="15.6" x14ac:dyDescent="0.3">
      <c r="G301" s="10" t="s">
        <v>14</v>
      </c>
      <c r="H301" s="14">
        <v>1883</v>
      </c>
      <c r="I301" s="14">
        <v>432</v>
      </c>
      <c r="J301" s="14">
        <v>397</v>
      </c>
      <c r="K301" s="23">
        <f t="shared" si="8"/>
        <v>2712</v>
      </c>
    </row>
  </sheetData>
  <mergeCells count="3">
    <mergeCell ref="M14:N14"/>
    <mergeCell ref="P21:V21"/>
    <mergeCell ref="M3:N3"/>
  </mergeCells>
  <pageMargins left="0.81499999999999995" right="0.25" top="0.75" bottom="0.75" header="0.3" footer="0.3"/>
  <pageSetup paperSize="9" scale="32" fitToHeight="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35149-BD7A-49A3-9E9E-98514C452711}">
  <sheetPr>
    <tabColor theme="6" tint="0.39997558519241921"/>
    <pageSetUpPr fitToPage="1"/>
  </sheetPr>
  <dimension ref="B2:D36"/>
  <sheetViews>
    <sheetView topLeftCell="A3" zoomScale="83" zoomScaleNormal="55" workbookViewId="0">
      <selection activeCell="F32" sqref="F32"/>
    </sheetView>
  </sheetViews>
  <sheetFormatPr defaultRowHeight="14.4" x14ac:dyDescent="0.3"/>
  <cols>
    <col min="1" max="1" width="17.6640625" bestFit="1" customWidth="1"/>
    <col min="2" max="2" width="59.88671875" customWidth="1"/>
    <col min="3" max="3" width="38.6640625" bestFit="1" customWidth="1"/>
    <col min="4" max="4" width="23.77734375" bestFit="1" customWidth="1"/>
    <col min="5" max="5" width="16.33203125" bestFit="1" customWidth="1"/>
    <col min="6" max="6" width="17.5546875" bestFit="1" customWidth="1"/>
    <col min="7" max="7" width="21.33203125" bestFit="1" customWidth="1"/>
    <col min="8" max="8" width="26" bestFit="1" customWidth="1"/>
    <col min="9" max="9" width="16.77734375" bestFit="1" customWidth="1"/>
    <col min="10" max="10" width="7" bestFit="1" customWidth="1"/>
    <col min="11" max="11" width="10.77734375" bestFit="1" customWidth="1"/>
    <col min="13" max="13" width="19.33203125" bestFit="1" customWidth="1"/>
    <col min="14" max="14" width="20.6640625" bestFit="1" customWidth="1"/>
    <col min="15" max="15" width="16.77734375" bestFit="1" customWidth="1"/>
  </cols>
  <sheetData>
    <row r="2" spans="2:4" ht="18" x14ac:dyDescent="0.35">
      <c r="B2" s="120" t="s">
        <v>403</v>
      </c>
      <c r="C2" s="120"/>
      <c r="D2" s="120"/>
    </row>
    <row r="4" spans="2:4" ht="15.6" x14ac:dyDescent="0.3">
      <c r="B4" s="32" t="s">
        <v>364</v>
      </c>
      <c r="C4" s="32" t="s">
        <v>401</v>
      </c>
      <c r="D4" s="32" t="s">
        <v>402</v>
      </c>
    </row>
    <row r="5" spans="2:4" ht="15.6" x14ac:dyDescent="0.3">
      <c r="B5" s="17" t="s">
        <v>362</v>
      </c>
      <c r="C5" s="29">
        <v>3615.0882352941176</v>
      </c>
      <c r="D5" s="17">
        <v>34</v>
      </c>
    </row>
    <row r="6" spans="2:4" ht="15.6" x14ac:dyDescent="0.3">
      <c r="B6" s="63" t="s">
        <v>20</v>
      </c>
      <c r="C6" s="64">
        <v>3580.1846153846154</v>
      </c>
      <c r="D6" s="63">
        <v>130</v>
      </c>
    </row>
    <row r="7" spans="2:4" ht="15.6" x14ac:dyDescent="0.3">
      <c r="B7" s="17" t="s">
        <v>361</v>
      </c>
      <c r="C7" s="29">
        <v>3637.0149253731342</v>
      </c>
      <c r="D7" s="17">
        <v>67</v>
      </c>
    </row>
    <row r="8" spans="2:4" ht="15.6" x14ac:dyDescent="0.3">
      <c r="B8" s="63" t="s">
        <v>35</v>
      </c>
      <c r="C8" s="64">
        <v>3536.0629370629372</v>
      </c>
      <c r="D8" s="63">
        <v>143</v>
      </c>
    </row>
    <row r="9" spans="2:4" ht="15.6" x14ac:dyDescent="0.3">
      <c r="B9" s="17" t="s">
        <v>38</v>
      </c>
      <c r="C9" s="29">
        <v>3457.6422018348626</v>
      </c>
      <c r="D9" s="17">
        <v>109</v>
      </c>
    </row>
    <row r="15" spans="2:4" ht="18" x14ac:dyDescent="0.35">
      <c r="B15" s="120" t="s">
        <v>404</v>
      </c>
      <c r="C15" s="120"/>
    </row>
    <row r="17" spans="2:4" ht="15.6" x14ac:dyDescent="0.3">
      <c r="B17" s="32" t="s">
        <v>375</v>
      </c>
      <c r="C17" s="32" t="s">
        <v>374</v>
      </c>
    </row>
    <row r="18" spans="2:4" ht="15.6" x14ac:dyDescent="0.3">
      <c r="B18" s="17" t="s">
        <v>14</v>
      </c>
      <c r="C18" s="26">
        <v>9.0051299759712725E-2</v>
      </c>
    </row>
    <row r="19" spans="2:4" ht="15.6" x14ac:dyDescent="0.3">
      <c r="B19" s="17" t="s">
        <v>24</v>
      </c>
      <c r="C19" s="26">
        <v>9.5509123528654066E-2</v>
      </c>
    </row>
    <row r="20" spans="2:4" ht="15.6" x14ac:dyDescent="0.3">
      <c r="B20" s="17" t="s">
        <v>15</v>
      </c>
      <c r="C20" s="26">
        <v>8.8783320500261664E-2</v>
      </c>
    </row>
    <row r="21" spans="2:4" ht="15.6" x14ac:dyDescent="0.3">
      <c r="B21" s="17" t="s">
        <v>23</v>
      </c>
      <c r="C21" s="26">
        <v>9.6151444760706112E-2</v>
      </c>
    </row>
    <row r="22" spans="2:4" ht="15.6" x14ac:dyDescent="0.3">
      <c r="B22" s="17" t="s">
        <v>24</v>
      </c>
      <c r="C22" s="26">
        <v>9.6350204330797523E-2</v>
      </c>
    </row>
    <row r="23" spans="2:4" ht="15.6" x14ac:dyDescent="0.3">
      <c r="B23" s="17" t="s">
        <v>15</v>
      </c>
      <c r="C23" s="26">
        <v>9.5584491232904453E-2</v>
      </c>
    </row>
    <row r="24" spans="2:4" ht="15.6" x14ac:dyDescent="0.3">
      <c r="B24" s="17" t="s">
        <v>28</v>
      </c>
      <c r="C24" s="26">
        <v>8.8108118547634007E-2</v>
      </c>
    </row>
    <row r="25" spans="2:4" ht="15.6" x14ac:dyDescent="0.3">
      <c r="B25" s="17" t="s">
        <v>49</v>
      </c>
      <c r="C25" s="26">
        <v>9.010688153503349E-2</v>
      </c>
    </row>
    <row r="26" spans="2:4" ht="15.6" x14ac:dyDescent="0.3">
      <c r="B26" s="17" t="s">
        <v>15</v>
      </c>
      <c r="C26" s="26">
        <v>8.6403291293675771E-2</v>
      </c>
    </row>
    <row r="32" spans="2:4" ht="18" x14ac:dyDescent="0.35">
      <c r="B32" s="120" t="s">
        <v>405</v>
      </c>
      <c r="C32" s="120"/>
      <c r="D32" s="120"/>
    </row>
    <row r="34" spans="2:4" ht="15.6" x14ac:dyDescent="0.3">
      <c r="B34" s="45" t="s">
        <v>379</v>
      </c>
      <c r="C34" s="45"/>
      <c r="D34" s="46"/>
    </row>
    <row r="35" spans="2:4" ht="15.6" x14ac:dyDescent="0.3">
      <c r="B35" s="45" t="s">
        <v>380</v>
      </c>
      <c r="C35" s="45"/>
      <c r="D35" s="46"/>
    </row>
    <row r="36" spans="2:4" ht="15.6" x14ac:dyDescent="0.3">
      <c r="B36" s="45" t="s">
        <v>381</v>
      </c>
      <c r="C36" s="45"/>
      <c r="D36" s="46"/>
    </row>
  </sheetData>
  <sortState xmlns:xlrd2="http://schemas.microsoft.com/office/spreadsheetml/2017/richdata2" ref="B4:D12">
    <sortCondition ref="C4"/>
  </sortState>
  <mergeCells count="3">
    <mergeCell ref="B2:D2"/>
    <mergeCell ref="B15:C15"/>
    <mergeCell ref="B32:D32"/>
  </mergeCells>
  <conditionalFormatting sqref="B10:D12">
    <cfRule type="top10" dxfId="1" priority="2" rank="3"/>
  </conditionalFormatting>
  <pageMargins left="0.81499999999999995" right="0.25" top="0.75" bottom="0.75" header="0.3" footer="0.3"/>
  <pageSetup paperSize="9" scale="69" fitToHeight="0" orientation="landscape"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8626-95C4-4C17-9DB7-6B2CF49AB363}">
  <sheetPr>
    <tabColor theme="9" tint="0.59999389629810485"/>
    <pageSetUpPr fitToPage="1"/>
  </sheetPr>
  <dimension ref="A1:S301"/>
  <sheetViews>
    <sheetView zoomScale="80" zoomScaleNormal="80" workbookViewId="0">
      <selection activeCell="Q5" sqref="Q5"/>
    </sheetView>
  </sheetViews>
  <sheetFormatPr defaultRowHeight="14.4" x14ac:dyDescent="0.3"/>
  <cols>
    <col min="1" max="1" width="12.6640625" customWidth="1"/>
    <col min="2" max="2" width="14.44140625" customWidth="1"/>
    <col min="3" max="3" width="16.33203125" customWidth="1"/>
    <col min="4" max="4" width="21.44140625" customWidth="1"/>
    <col min="6" max="6" width="17.6640625" bestFit="1" customWidth="1"/>
    <col min="7" max="7" width="19.44140625" style="84" bestFit="1" customWidth="1"/>
    <col min="8" max="8" width="19.44140625" bestFit="1" customWidth="1"/>
    <col min="9" max="9" width="16.6640625" style="4" customWidth="1"/>
    <col min="10" max="11" width="20.77734375" bestFit="1" customWidth="1"/>
    <col min="12" max="12" width="24.77734375" bestFit="1" customWidth="1"/>
    <col min="13" max="13" width="33.44140625" bestFit="1" customWidth="1"/>
    <col min="14" max="14" width="33.6640625" bestFit="1" customWidth="1"/>
    <col min="15" max="15" width="34.77734375" customWidth="1"/>
    <col min="16" max="16" width="34.88671875" customWidth="1"/>
    <col min="17" max="18" width="38.109375" bestFit="1" customWidth="1"/>
    <col min="19" max="19" width="26.109375" bestFit="1" customWidth="1"/>
  </cols>
  <sheetData>
    <row r="1" spans="1:19" ht="18" x14ac:dyDescent="0.35">
      <c r="A1" s="65" t="s">
        <v>1</v>
      </c>
      <c r="B1" s="66" t="s">
        <v>2</v>
      </c>
      <c r="C1" s="67" t="s">
        <v>346</v>
      </c>
      <c r="D1" s="65" t="s">
        <v>12</v>
      </c>
      <c r="F1" s="83" t="s">
        <v>332</v>
      </c>
      <c r="G1" s="85" t="s">
        <v>1</v>
      </c>
      <c r="H1" s="89" t="s">
        <v>367</v>
      </c>
      <c r="I1" s="91" t="s">
        <v>337</v>
      </c>
    </row>
    <row r="2" spans="1:19" ht="21" x14ac:dyDescent="0.4">
      <c r="A2" s="10" t="s">
        <v>14</v>
      </c>
      <c r="B2" s="11">
        <v>45781</v>
      </c>
      <c r="C2" s="23">
        <f>SUM('Task 3'!H2,'Task 3'!I2,'Task 3'!J2)</f>
        <v>2796</v>
      </c>
      <c r="D2" s="10" t="s">
        <v>17</v>
      </c>
      <c r="F2" s="7">
        <v>45446</v>
      </c>
      <c r="G2" s="8" t="s">
        <v>14</v>
      </c>
      <c r="H2" s="90">
        <f>'Engagement Summary'!C2-'Engagement Summary'!D2</f>
        <v>1334</v>
      </c>
      <c r="I2" s="9">
        <v>23125</v>
      </c>
      <c r="M2" s="121" t="s">
        <v>415</v>
      </c>
      <c r="N2" s="121"/>
      <c r="O2" s="121"/>
    </row>
    <row r="3" spans="1:19" ht="15.6" x14ac:dyDescent="0.3">
      <c r="A3" s="10" t="s">
        <v>14</v>
      </c>
      <c r="B3" s="11">
        <v>45689</v>
      </c>
      <c r="C3" s="23">
        <f>SUM('Task 3'!H3,'Task 3'!I3,'Task 3'!J3)</f>
        <v>2537</v>
      </c>
      <c r="D3" s="10" t="s">
        <v>21</v>
      </c>
      <c r="F3" s="7">
        <v>45446</v>
      </c>
      <c r="G3" s="8" t="s">
        <v>23</v>
      </c>
      <c r="H3" s="90">
        <f>'Engagement Summary'!C3-'Engagement Summary'!D3</f>
        <v>909</v>
      </c>
      <c r="I3" s="9">
        <v>22788</v>
      </c>
    </row>
    <row r="4" spans="1:19" ht="18" x14ac:dyDescent="0.35">
      <c r="A4" s="10" t="s">
        <v>23</v>
      </c>
      <c r="B4" s="11">
        <v>45629</v>
      </c>
      <c r="C4" s="23">
        <f>SUM('Task 3'!H4,'Task 3'!I4,'Task 3'!J4)</f>
        <v>3350</v>
      </c>
      <c r="D4" s="10" t="s">
        <v>17</v>
      </c>
      <c r="F4" s="7">
        <v>45446</v>
      </c>
      <c r="G4" s="8" t="s">
        <v>28</v>
      </c>
      <c r="H4" s="90">
        <f>'Engagement Summary'!C4-'Engagement Summary'!D4</f>
        <v>1176</v>
      </c>
      <c r="I4" s="9">
        <v>7810</v>
      </c>
      <c r="K4" s="100" t="s">
        <v>384</v>
      </c>
      <c r="L4" s="101" t="s">
        <v>338</v>
      </c>
      <c r="M4" s="101" t="s">
        <v>339</v>
      </c>
      <c r="N4" s="101" t="s">
        <v>492</v>
      </c>
      <c r="O4" s="100" t="s">
        <v>493</v>
      </c>
      <c r="P4" s="100" t="s">
        <v>494</v>
      </c>
      <c r="Q4" s="100" t="s">
        <v>407</v>
      </c>
      <c r="R4" s="100" t="s">
        <v>408</v>
      </c>
      <c r="S4" s="102" t="s">
        <v>409</v>
      </c>
    </row>
    <row r="5" spans="1:19" ht="15.6" x14ac:dyDescent="0.3">
      <c r="A5" s="10" t="s">
        <v>14</v>
      </c>
      <c r="B5" s="11">
        <v>45629</v>
      </c>
      <c r="C5" s="23">
        <f>SUM('Task 3'!H5,'Task 3'!I5,'Task 3'!J5)</f>
        <v>3599</v>
      </c>
      <c r="D5" s="10" t="s">
        <v>17</v>
      </c>
      <c r="F5" s="7">
        <v>45453</v>
      </c>
      <c r="G5" s="8" t="s">
        <v>14</v>
      </c>
      <c r="H5" s="90">
        <f>'Engagement Summary'!C5-'Engagement Summary'!D5</f>
        <v>928</v>
      </c>
      <c r="I5" s="9">
        <v>11966</v>
      </c>
      <c r="K5" s="103" t="s">
        <v>50</v>
      </c>
      <c r="L5" s="104">
        <v>45458</v>
      </c>
      <c r="M5" s="104">
        <v>45488</v>
      </c>
      <c r="N5" s="105">
        <f>'Task 5'!$M5-'Task 5'!$L5</f>
        <v>30</v>
      </c>
      <c r="O5" s="104">
        <f>EDATE(L5,-1)</f>
        <v>45427</v>
      </c>
      <c r="P5" s="104">
        <f>'Task 5'!$L5-1</f>
        <v>45457</v>
      </c>
      <c r="Q5" s="105">
        <f>SUMIFS(C2:C301,D2:D301,'Task 5'!$K5,B2:B301,"&gt;="&amp;'Task 5'!$O5,B2:B301,"&lt;="&amp;'Task 5'!$P5)</f>
        <v>12284</v>
      </c>
      <c r="R5" s="105">
        <f>SUMIFS(C2:C301,D2:D301,'Task 5'!$K5,B2:B301,"&gt;="&amp;'Task 5'!$L5,B2:B301,"&lt;="&amp;'Task 5'!$M5)</f>
        <v>7338</v>
      </c>
      <c r="S5" s="106">
        <f>('Task 5'!$R5-'Task 5'!$Q5)/'Task 5'!$R5</f>
        <v>-0.67402562005996181</v>
      </c>
    </row>
    <row r="6" spans="1:19" ht="15.6" x14ac:dyDescent="0.3">
      <c r="A6" s="10" t="s">
        <v>28</v>
      </c>
      <c r="B6" s="11">
        <v>45388</v>
      </c>
      <c r="C6" s="23">
        <f>SUM('Task 3'!H6,'Task 3'!I6,'Task 3'!J6)</f>
        <v>3208</v>
      </c>
      <c r="D6" s="10" t="s">
        <v>21</v>
      </c>
      <c r="F6" s="7">
        <v>45453</v>
      </c>
      <c r="G6" s="8" t="s">
        <v>23</v>
      </c>
      <c r="H6" s="90">
        <f>'Engagement Summary'!C6-'Engagement Summary'!D6</f>
        <v>1397</v>
      </c>
      <c r="I6" s="9">
        <v>26298</v>
      </c>
      <c r="K6" s="103" t="s">
        <v>47</v>
      </c>
      <c r="L6" s="104">
        <v>45627</v>
      </c>
      <c r="M6" s="104">
        <v>45657</v>
      </c>
      <c r="N6" s="105">
        <f>'Task 5'!$M6-'Task 5'!$L6</f>
        <v>30</v>
      </c>
      <c r="O6" s="104">
        <f t="shared" ref="O6:O8" si="0">EDATE(L6,-1)</f>
        <v>45597</v>
      </c>
      <c r="P6" s="104">
        <f>'Task 5'!$L6-1</f>
        <v>45626</v>
      </c>
      <c r="Q6" s="105">
        <f>SUMIFS(C3:C302,D3:D302,'Task 5'!$K6,B3:B302,"&gt;="&amp;'Task 5'!$O6,B3:B302,"&lt;="&amp;'Task 5'!$P6)</f>
        <v>2424</v>
      </c>
      <c r="R6" s="105">
        <f>SUMIFS(C3:C302,D3:D302,'Task 5'!$K6,B3:B302,"&gt;="&amp;'Task 5'!$L6,B3:B302,"&lt;="&amp;'Task 5'!$M6)</f>
        <v>9546</v>
      </c>
      <c r="S6" s="107">
        <f>('Task 5'!$R6-'Task 5'!$Q6)/'Task 5'!$R6</f>
        <v>0.74607165304839729</v>
      </c>
    </row>
    <row r="7" spans="1:19" ht="15.6" x14ac:dyDescent="0.3">
      <c r="A7" s="10" t="s">
        <v>28</v>
      </c>
      <c r="B7" s="11">
        <v>45456</v>
      </c>
      <c r="C7" s="23">
        <f>SUM('Task 3'!H7,'Task 3'!I7,'Task 3'!J7)</f>
        <v>4396</v>
      </c>
      <c r="D7" s="10" t="s">
        <v>21</v>
      </c>
      <c r="F7" s="7">
        <v>45453</v>
      </c>
      <c r="G7" s="8" t="s">
        <v>28</v>
      </c>
      <c r="H7" s="90">
        <f>'Engagement Summary'!C7-'Engagement Summary'!D7</f>
        <v>452</v>
      </c>
      <c r="I7" s="9">
        <v>22029</v>
      </c>
      <c r="K7" s="103" t="s">
        <v>17</v>
      </c>
      <c r="L7" s="104">
        <v>45667</v>
      </c>
      <c r="M7" s="104">
        <v>45698</v>
      </c>
      <c r="N7" s="105">
        <f>'Task 5'!$M7-'Task 5'!$L7</f>
        <v>31</v>
      </c>
      <c r="O7" s="104">
        <f t="shared" si="0"/>
        <v>45636</v>
      </c>
      <c r="P7" s="104">
        <f>'Task 5'!$L7-1</f>
        <v>45666</v>
      </c>
      <c r="Q7" s="105">
        <f>SUMIFS(C4:C303,D4:D303,'Task 5'!$K7,B4:B303,"&gt;="&amp;'Task 5'!$O7,B4:B303,"&lt;="&amp;'Task 5'!$P7)</f>
        <v>54796</v>
      </c>
      <c r="R7" s="105">
        <f>SUMIFS(C4:C303,D4:D303,'Task 5'!$K7,B4:B303,"&gt;="&amp;'Task 5'!$L7,B4:B303,"&lt;="&amp;'Task 5'!$M7)</f>
        <v>40373</v>
      </c>
      <c r="S7" s="107">
        <f>('Task 5'!$R7-'Task 5'!$Q7)/'Task 5'!$R7</f>
        <v>-0.35724370247442599</v>
      </c>
    </row>
    <row r="8" spans="1:19" ht="15.6" x14ac:dyDescent="0.3">
      <c r="A8" s="10" t="s">
        <v>23</v>
      </c>
      <c r="B8" s="11">
        <v>45645</v>
      </c>
      <c r="C8" s="23">
        <f>SUM('Task 3'!H8,'Task 3'!I8,'Task 3'!J8)</f>
        <v>5410</v>
      </c>
      <c r="D8" s="10" t="s">
        <v>17</v>
      </c>
      <c r="F8" s="7">
        <v>45460</v>
      </c>
      <c r="G8" s="8" t="s">
        <v>14</v>
      </c>
      <c r="H8" s="90">
        <f>'Engagement Summary'!C8-'Engagement Summary'!D8</f>
        <v>590</v>
      </c>
      <c r="I8" s="9">
        <v>12391</v>
      </c>
      <c r="K8" s="19" t="s">
        <v>21</v>
      </c>
      <c r="L8" s="108">
        <v>45717</v>
      </c>
      <c r="M8" s="108">
        <v>45747</v>
      </c>
      <c r="N8" s="109">
        <f>'Task 5'!$M8-'Task 5'!$L8</f>
        <v>30</v>
      </c>
      <c r="O8" s="108">
        <f t="shared" si="0"/>
        <v>45689</v>
      </c>
      <c r="P8" s="108">
        <f>'Task 5'!$L8-1</f>
        <v>45716</v>
      </c>
      <c r="Q8" s="109">
        <f>SUMIFS(C2:C301,D2:D301,'Task 5'!$K8,B2:B301,"&gt;="&amp;'Task 5'!$O8,B2:B301,"&lt;="&amp;'Task 5'!$P8)</f>
        <v>2537</v>
      </c>
      <c r="R8" s="109">
        <f>SUMIFS(C5:C304,D5:D304,'Task 5'!$K8,B5:B304,"&gt;="&amp;'Task 5'!$L8,B5:B304,"&lt;="&amp;'Task 5'!$M8)</f>
        <v>27073</v>
      </c>
      <c r="S8" s="26">
        <f>('Task 5'!$R8-'Task 5'!$Q8)/'Task 5'!$R8</f>
        <v>0.90629040002954975</v>
      </c>
    </row>
    <row r="9" spans="1:19" ht="15.6" x14ac:dyDescent="0.3">
      <c r="A9" s="10" t="s">
        <v>23</v>
      </c>
      <c r="B9" s="11">
        <v>45421</v>
      </c>
      <c r="C9" s="23">
        <f>SUM('Task 3'!H9,'Task 3'!I9,'Task 3'!J9)</f>
        <v>1842</v>
      </c>
      <c r="D9" s="10" t="s">
        <v>17</v>
      </c>
      <c r="F9" s="7">
        <v>45460</v>
      </c>
      <c r="G9" s="8" t="s">
        <v>23</v>
      </c>
      <c r="H9" s="90">
        <f>'Engagement Summary'!C9-'Engagement Summary'!D9</f>
        <v>1283</v>
      </c>
      <c r="I9" s="9">
        <v>14477</v>
      </c>
    </row>
    <row r="10" spans="1:19" ht="15.6" x14ac:dyDescent="0.3">
      <c r="A10" s="10" t="s">
        <v>23</v>
      </c>
      <c r="B10" s="11">
        <v>45823</v>
      </c>
      <c r="C10" s="23">
        <f>SUM('Task 3'!H10,'Task 3'!I10,'Task 3'!J10)</f>
        <v>4954</v>
      </c>
      <c r="D10" s="10" t="s">
        <v>17</v>
      </c>
      <c r="F10" s="7">
        <v>45460</v>
      </c>
      <c r="G10" s="8" t="s">
        <v>28</v>
      </c>
      <c r="H10" s="90">
        <f>'Engagement Summary'!C10-'Engagement Summary'!D10</f>
        <v>1302</v>
      </c>
      <c r="I10" s="9">
        <v>25040</v>
      </c>
    </row>
    <row r="11" spans="1:19" ht="15.6" x14ac:dyDescent="0.3">
      <c r="A11" s="10" t="s">
        <v>23</v>
      </c>
      <c r="B11" s="11">
        <v>45630</v>
      </c>
      <c r="C11" s="23">
        <f>SUM('Task 3'!H11,'Task 3'!I11,'Task 3'!J11)</f>
        <v>2803</v>
      </c>
      <c r="D11" s="10" t="s">
        <v>17</v>
      </c>
      <c r="F11" s="7">
        <v>45467</v>
      </c>
      <c r="G11" s="8" t="s">
        <v>14</v>
      </c>
      <c r="H11" s="90">
        <f>'Engagement Summary'!C11-'Engagement Summary'!D11</f>
        <v>612</v>
      </c>
      <c r="I11" s="9">
        <v>22619</v>
      </c>
    </row>
    <row r="12" spans="1:19" ht="21" x14ac:dyDescent="0.4">
      <c r="A12" s="10" t="s">
        <v>23</v>
      </c>
      <c r="B12" s="11">
        <v>45357</v>
      </c>
      <c r="C12" s="23">
        <f>SUM('Task 3'!H12,'Task 3'!I12,'Task 3'!J12)</f>
        <v>2647</v>
      </c>
      <c r="D12" s="10" t="s">
        <v>21</v>
      </c>
      <c r="F12" s="7">
        <v>45467</v>
      </c>
      <c r="G12" s="8" t="s">
        <v>23</v>
      </c>
      <c r="H12" s="90">
        <f>'Engagement Summary'!C12-'Engagement Summary'!D12</f>
        <v>1121</v>
      </c>
      <c r="I12" s="9">
        <v>12399</v>
      </c>
      <c r="L12" s="121" t="s">
        <v>414</v>
      </c>
      <c r="M12" s="121"/>
      <c r="N12" s="121"/>
      <c r="O12" s="121"/>
      <c r="P12" s="121"/>
    </row>
    <row r="13" spans="1:19" ht="15.6" x14ac:dyDescent="0.3">
      <c r="A13" s="10" t="s">
        <v>14</v>
      </c>
      <c r="B13" s="11">
        <v>45426</v>
      </c>
      <c r="C13" s="23">
        <f>SUM('Task 3'!H13,'Task 3'!I13,'Task 3'!J13)</f>
        <v>2082</v>
      </c>
      <c r="D13" s="10" t="s">
        <v>17</v>
      </c>
      <c r="F13" s="7">
        <v>45467</v>
      </c>
      <c r="G13" s="8" t="s">
        <v>28</v>
      </c>
      <c r="H13" s="90">
        <f>'Engagement Summary'!C13-'Engagement Summary'!D13</f>
        <v>700</v>
      </c>
      <c r="I13" s="9">
        <v>22456</v>
      </c>
    </row>
    <row r="14" spans="1:19" ht="15.6" x14ac:dyDescent="0.3">
      <c r="A14" s="10" t="s">
        <v>23</v>
      </c>
      <c r="B14" s="11">
        <v>45826</v>
      </c>
      <c r="C14" s="23">
        <f>SUM('Task 3'!H14,'Task 3'!I14,'Task 3'!J14)</f>
        <v>4336</v>
      </c>
      <c r="D14" s="10" t="s">
        <v>17</v>
      </c>
      <c r="F14" s="7">
        <v>45474</v>
      </c>
      <c r="G14" s="8" t="s">
        <v>14</v>
      </c>
      <c r="H14" s="90">
        <f>'Engagement Summary'!C14-'Engagement Summary'!D14</f>
        <v>714</v>
      </c>
      <c r="I14" s="9">
        <v>19328</v>
      </c>
      <c r="K14" s="72" t="s">
        <v>384</v>
      </c>
      <c r="L14" s="72" t="s">
        <v>383</v>
      </c>
      <c r="M14" s="72" t="s">
        <v>376</v>
      </c>
      <c r="N14" s="72" t="s">
        <v>371</v>
      </c>
      <c r="O14" s="72" t="s">
        <v>377</v>
      </c>
      <c r="P14" s="72" t="s">
        <v>382</v>
      </c>
      <c r="Q14" s="72" t="s">
        <v>378</v>
      </c>
    </row>
    <row r="15" spans="1:19" ht="15.6" x14ac:dyDescent="0.3">
      <c r="A15" s="10" t="s">
        <v>23</v>
      </c>
      <c r="B15" s="11">
        <v>45573</v>
      </c>
      <c r="C15" s="23">
        <f>SUM('Task 3'!H15,'Task 3'!I15,'Task 3'!J15)</f>
        <v>3122</v>
      </c>
      <c r="D15" s="10" t="s">
        <v>17</v>
      </c>
      <c r="F15" s="7">
        <v>45474</v>
      </c>
      <c r="G15" s="8" t="s">
        <v>23</v>
      </c>
      <c r="H15" s="90">
        <f>'Engagement Summary'!C15-'Engagement Summary'!D15</f>
        <v>595</v>
      </c>
      <c r="I15" s="9">
        <v>21107</v>
      </c>
      <c r="K15" s="17" t="s">
        <v>17</v>
      </c>
      <c r="L15" s="17">
        <v>11334503</v>
      </c>
      <c r="M15" s="29">
        <v>41366.799270072996</v>
      </c>
      <c r="N15" s="17">
        <v>836035</v>
      </c>
      <c r="O15" s="29">
        <v>3051.2226277372265</v>
      </c>
      <c r="P15" s="17">
        <v>51159</v>
      </c>
      <c r="Q15" s="29">
        <v>186.71167883211677</v>
      </c>
    </row>
    <row r="16" spans="1:19" ht="15.6" x14ac:dyDescent="0.3">
      <c r="A16" s="10" t="s">
        <v>23</v>
      </c>
      <c r="B16" s="11">
        <v>45418</v>
      </c>
      <c r="C16" s="23">
        <f>SUM('Task 3'!H16,'Task 3'!I16,'Task 3'!J16)</f>
        <v>4227</v>
      </c>
      <c r="D16" s="10" t="s">
        <v>17</v>
      </c>
      <c r="F16" s="7">
        <v>45474</v>
      </c>
      <c r="G16" s="8" t="s">
        <v>28</v>
      </c>
      <c r="H16" s="90">
        <f>'Engagement Summary'!C16-'Engagement Summary'!D16</f>
        <v>1117</v>
      </c>
      <c r="I16" s="9">
        <v>12277</v>
      </c>
      <c r="K16" s="17" t="s">
        <v>21</v>
      </c>
      <c r="L16" s="17">
        <v>5583446</v>
      </c>
      <c r="M16" s="29">
        <v>43620.671875</v>
      </c>
      <c r="N16" s="17">
        <v>379991</v>
      </c>
      <c r="O16" s="29">
        <v>2968.6796875</v>
      </c>
      <c r="P16" s="17">
        <v>25805</v>
      </c>
      <c r="Q16" s="29">
        <v>201.6015625</v>
      </c>
    </row>
    <row r="17" spans="1:18" ht="15.6" x14ac:dyDescent="0.3">
      <c r="A17" s="10" t="s">
        <v>23</v>
      </c>
      <c r="B17" s="11">
        <v>45655</v>
      </c>
      <c r="C17" s="23">
        <f>SUM('Task 3'!H17,'Task 3'!I17,'Task 3'!J17)</f>
        <v>4520</v>
      </c>
      <c r="D17" s="10" t="s">
        <v>17</v>
      </c>
      <c r="F17" s="7">
        <v>45481</v>
      </c>
      <c r="G17" s="8" t="s">
        <v>14</v>
      </c>
      <c r="H17" s="90">
        <f>'Engagement Summary'!C17-'Engagement Summary'!D17</f>
        <v>667</v>
      </c>
      <c r="I17" s="9">
        <v>11684</v>
      </c>
      <c r="K17" s="17" t="s">
        <v>50</v>
      </c>
      <c r="L17" s="17">
        <v>2467706</v>
      </c>
      <c r="M17" s="29">
        <v>42546.65517241379</v>
      </c>
      <c r="N17" s="17">
        <v>179742</v>
      </c>
      <c r="O17" s="29">
        <v>3099</v>
      </c>
      <c r="P17" s="17">
        <v>11114</v>
      </c>
      <c r="Q17" s="29">
        <v>191.62068965517241</v>
      </c>
    </row>
    <row r="18" spans="1:18" ht="15.6" x14ac:dyDescent="0.3">
      <c r="A18" s="10" t="s">
        <v>23</v>
      </c>
      <c r="B18" s="11">
        <v>45453</v>
      </c>
      <c r="C18" s="23">
        <f>SUM('Task 3'!H18,'Task 3'!I18,'Task 3'!J18)</f>
        <v>1953</v>
      </c>
      <c r="D18" s="10" t="s">
        <v>17</v>
      </c>
      <c r="F18" s="7">
        <v>45481</v>
      </c>
      <c r="G18" s="8" t="s">
        <v>23</v>
      </c>
      <c r="H18" s="90">
        <f>'Engagement Summary'!C18-'Engagement Summary'!D18</f>
        <v>1371</v>
      </c>
      <c r="I18" s="9">
        <v>14412</v>
      </c>
      <c r="K18" s="17" t="s">
        <v>47</v>
      </c>
      <c r="L18" s="17">
        <v>865406</v>
      </c>
      <c r="M18" s="29">
        <v>37626.34782608696</v>
      </c>
      <c r="N18" s="17">
        <v>61815</v>
      </c>
      <c r="O18" s="29">
        <v>2687.608695652174</v>
      </c>
      <c r="P18" s="17">
        <v>4614</v>
      </c>
      <c r="Q18" s="29">
        <v>200.60869565217391</v>
      </c>
    </row>
    <row r="19" spans="1:18" ht="15.6" x14ac:dyDescent="0.3">
      <c r="A19" s="10" t="s">
        <v>14</v>
      </c>
      <c r="B19" s="11">
        <v>45325</v>
      </c>
      <c r="C19" s="23">
        <f>SUM('Task 3'!H19,'Task 3'!I19,'Task 3'!J19)</f>
        <v>4545</v>
      </c>
      <c r="D19" s="10" t="s">
        <v>47</v>
      </c>
      <c r="F19" s="7">
        <v>45481</v>
      </c>
      <c r="G19" s="8" t="s">
        <v>28</v>
      </c>
      <c r="H19" s="90">
        <f>'Engagement Summary'!C19-'Engagement Summary'!D19</f>
        <v>1117</v>
      </c>
      <c r="I19" s="9">
        <v>15924</v>
      </c>
    </row>
    <row r="20" spans="1:18" ht="15.6" x14ac:dyDescent="0.3">
      <c r="A20" s="10" t="s">
        <v>28</v>
      </c>
      <c r="B20" s="11">
        <v>45458</v>
      </c>
      <c r="C20" s="23">
        <f>SUM('Task 3'!H20,'Task 3'!I20,'Task 3'!J20)</f>
        <v>2045</v>
      </c>
      <c r="D20" s="10" t="s">
        <v>50</v>
      </c>
      <c r="F20" s="7">
        <v>45488</v>
      </c>
      <c r="G20" s="8" t="s">
        <v>14</v>
      </c>
      <c r="H20" s="90">
        <f>'Engagement Summary'!C20-'Engagement Summary'!D20</f>
        <v>359</v>
      </c>
      <c r="I20" s="9">
        <v>12390</v>
      </c>
    </row>
    <row r="21" spans="1:18" ht="15.6" x14ac:dyDescent="0.3">
      <c r="A21" s="10" t="s">
        <v>14</v>
      </c>
      <c r="B21" s="11">
        <v>45478</v>
      </c>
      <c r="C21" s="23">
        <f>SUM('Task 3'!H21,'Task 3'!I21,'Task 3'!J21)</f>
        <v>4472</v>
      </c>
      <c r="D21" s="10" t="s">
        <v>21</v>
      </c>
      <c r="F21" s="7">
        <v>45488</v>
      </c>
      <c r="G21" s="8" t="s">
        <v>23</v>
      </c>
      <c r="H21" s="90">
        <f>'Engagement Summary'!C21-'Engagement Summary'!D21</f>
        <v>1098</v>
      </c>
      <c r="I21" s="9">
        <v>25742</v>
      </c>
    </row>
    <row r="22" spans="1:18" ht="21" x14ac:dyDescent="0.4">
      <c r="A22" s="10" t="s">
        <v>14</v>
      </c>
      <c r="B22" s="11">
        <v>45603</v>
      </c>
      <c r="C22" s="23">
        <f>SUM('Task 3'!H22,'Task 3'!I22,'Task 3'!J22)</f>
        <v>2424</v>
      </c>
      <c r="D22" s="10" t="s">
        <v>47</v>
      </c>
      <c r="F22" s="7">
        <v>45488</v>
      </c>
      <c r="G22" s="8" t="s">
        <v>28</v>
      </c>
      <c r="H22" s="90">
        <f>'Engagement Summary'!C22-'Engagement Summary'!D22</f>
        <v>912</v>
      </c>
      <c r="I22" s="9">
        <v>10495</v>
      </c>
      <c r="L22" s="121" t="s">
        <v>416</v>
      </c>
      <c r="M22" s="121"/>
      <c r="P22" s="121" t="s">
        <v>417</v>
      </c>
      <c r="Q22" s="121"/>
      <c r="R22" s="121"/>
    </row>
    <row r="23" spans="1:18" ht="15.6" x14ac:dyDescent="0.3">
      <c r="A23" s="10" t="s">
        <v>14</v>
      </c>
      <c r="B23" s="11">
        <v>45823</v>
      </c>
      <c r="C23" s="23">
        <f>SUM('Task 3'!H23,'Task 3'!I23,'Task 3'!J23)</f>
        <v>5595</v>
      </c>
      <c r="D23" s="10" t="s">
        <v>17</v>
      </c>
      <c r="F23" s="7">
        <v>45495</v>
      </c>
      <c r="G23" s="8" t="s">
        <v>14</v>
      </c>
      <c r="H23" s="90">
        <f>'Engagement Summary'!C23-'Engagement Summary'!D23</f>
        <v>792</v>
      </c>
      <c r="I23" s="9">
        <v>7797</v>
      </c>
    </row>
    <row r="24" spans="1:18" ht="18" x14ac:dyDescent="0.35">
      <c r="A24" s="10" t="s">
        <v>28</v>
      </c>
      <c r="B24" s="11">
        <v>45452</v>
      </c>
      <c r="C24" s="23">
        <f>SUM('Task 3'!H24,'Task 3'!I24,'Task 3'!J24)</f>
        <v>3362</v>
      </c>
      <c r="D24" s="10" t="s">
        <v>50</v>
      </c>
      <c r="F24" s="7">
        <v>45495</v>
      </c>
      <c r="G24" s="8" t="s">
        <v>23</v>
      </c>
      <c r="H24" s="90">
        <f>'Engagement Summary'!C24-'Engagement Summary'!D24</f>
        <v>364</v>
      </c>
      <c r="I24" s="9">
        <v>15595</v>
      </c>
      <c r="K24" s="70" t="s">
        <v>384</v>
      </c>
      <c r="L24" s="71" t="s">
        <v>338</v>
      </c>
      <c r="M24" s="71" t="s">
        <v>339</v>
      </c>
      <c r="N24" s="70" t="s">
        <v>413</v>
      </c>
      <c r="P24" s="70" t="s">
        <v>384</v>
      </c>
      <c r="Q24" s="70" t="s">
        <v>411</v>
      </c>
      <c r="R24" s="70" t="s">
        <v>406</v>
      </c>
    </row>
    <row r="25" spans="1:18" ht="15.6" x14ac:dyDescent="0.3">
      <c r="A25" s="10" t="s">
        <v>23</v>
      </c>
      <c r="B25" s="11">
        <v>45583</v>
      </c>
      <c r="C25" s="23">
        <f>SUM('Task 3'!H25,'Task 3'!I25,'Task 3'!J25)</f>
        <v>3166</v>
      </c>
      <c r="D25" s="10" t="s">
        <v>21</v>
      </c>
      <c r="F25" s="7">
        <v>45495</v>
      </c>
      <c r="G25" s="8" t="s">
        <v>28</v>
      </c>
      <c r="H25" s="90">
        <f>'Engagement Summary'!C25-'Engagement Summary'!D25</f>
        <v>1125</v>
      </c>
      <c r="I25" s="9">
        <v>24617</v>
      </c>
      <c r="K25" s="17" t="s">
        <v>50</v>
      </c>
      <c r="L25" s="18">
        <v>45458</v>
      </c>
      <c r="M25" s="18">
        <v>45488</v>
      </c>
      <c r="N25" s="23">
        <f>SUMIFS(H2:H201,G2:G201,"Instagram",F2:F201,"&gt;="&amp;L25,F2:F201,"&lt;"&amp;M25)+SUMIFS(H2:H201,G2:G201,"Youtube",F2:F201,"&gt;="&amp;L25,F2:F201,"&lt;"&amp;M25)</f>
        <v>6819</v>
      </c>
      <c r="P25" s="17" t="s">
        <v>50</v>
      </c>
      <c r="Q25" s="23">
        <f>SUMIFS(I2:I201,G2:G201,"Instagram",F2:F201,"&gt;="&amp;L25,F2:F201,"&lt;"&amp;M25)+SUMIFS(I2:I201,G2:G201,"Youtube",F2:F201,"&gt;="&amp;L25,F2:F201,"&lt;"&amp;M25)</f>
        <v>141719</v>
      </c>
      <c r="R25" s="86">
        <f>R5/Q25</f>
        <v>5.1778519464574263E-2</v>
      </c>
    </row>
    <row r="26" spans="1:18" ht="15.6" x14ac:dyDescent="0.3">
      <c r="A26" s="10" t="s">
        <v>28</v>
      </c>
      <c r="B26" s="11">
        <v>45575</v>
      </c>
      <c r="C26" s="23">
        <f>SUM('Task 3'!H26,'Task 3'!I26,'Task 3'!J26)</f>
        <v>4425</v>
      </c>
      <c r="D26" s="10" t="s">
        <v>50</v>
      </c>
      <c r="F26" s="7">
        <v>45502</v>
      </c>
      <c r="G26" s="8" t="s">
        <v>14</v>
      </c>
      <c r="H26" s="90">
        <f>'Engagement Summary'!C26-'Engagement Summary'!D26</f>
        <v>869</v>
      </c>
      <c r="I26" s="9">
        <v>9847</v>
      </c>
      <c r="K26" s="63" t="s">
        <v>47</v>
      </c>
      <c r="L26" s="87">
        <v>45627</v>
      </c>
      <c r="M26" s="87">
        <v>45657</v>
      </c>
      <c r="N26" s="88">
        <f>SUMIFS(H2:H201,G2:G201,"Twitter",F2:F201,"&gt;="&amp;L26,F2:F201,"&lt;"&amp;M26)+SUMIFS(H2:H201,G2:G201,"Youtube",F2:F201,"&gt;="&amp;L26,F2:F201,"&lt;"&amp;M26)</f>
        <v>7845</v>
      </c>
      <c r="P26" s="17" t="s">
        <v>47</v>
      </c>
      <c r="Q26" s="23">
        <f>SUMIFS(I2:I201,G2:G201,"Twitter",F2:F201,"&gt;="&amp;L26,F2:F201,"&lt;"&amp;M26)+SUMIFS(I2:I201,G2:G201,"Youtube",F2:F201,"&gt;="&amp;L26,F2:F201,"&lt;"&amp;M26)</f>
        <v>143172</v>
      </c>
      <c r="R26" s="86">
        <f>R6/Q26</f>
        <v>6.6675048193780909E-2</v>
      </c>
    </row>
    <row r="27" spans="1:18" ht="15.6" x14ac:dyDescent="0.3">
      <c r="A27" s="10" t="s">
        <v>23</v>
      </c>
      <c r="B27" s="11">
        <v>45791</v>
      </c>
      <c r="C27" s="23">
        <f>SUM('Task 3'!H27,'Task 3'!I27,'Task 3'!J27)</f>
        <v>2861</v>
      </c>
      <c r="D27" s="10" t="s">
        <v>17</v>
      </c>
      <c r="F27" s="7">
        <v>45502</v>
      </c>
      <c r="G27" s="8" t="s">
        <v>23</v>
      </c>
      <c r="H27" s="90">
        <f>'Engagement Summary'!C27-'Engagement Summary'!D27</f>
        <v>414</v>
      </c>
      <c r="I27" s="9">
        <v>13644</v>
      </c>
      <c r="K27" s="17" t="s">
        <v>17</v>
      </c>
      <c r="L27" s="18">
        <v>45667</v>
      </c>
      <c r="M27" s="18">
        <v>45698</v>
      </c>
      <c r="N27" s="23">
        <f>SUMIFS(H2:H201,G2:G201,"Instagram",F2:F201,"&gt;="&amp;L27,F2:F201,"&lt;"&amp;M27)+SUMIFS(H2:H201,G2:G201,"Twitter",F2:F201,"&gt;="&amp;L27,F2:F201,"&lt;"&amp;M27)</f>
        <v>5277</v>
      </c>
      <c r="P27" s="17" t="s">
        <v>17</v>
      </c>
      <c r="Q27" s="23">
        <f>SUMIFS(I2:I201,G2:G201,"Instagram",F2:F201,"&gt;="&amp;L27,F2:F201,"&lt;"&amp;M27)+SUMIFS(I2:I201,G2:G201,"Twitter",F2:F201,"&gt;="&amp;L27,F2:F201,"&lt;"&amp;M27)</f>
        <v>98603</v>
      </c>
      <c r="R27" s="86">
        <f>R7/Q27</f>
        <v>0.40945001673377079</v>
      </c>
    </row>
    <row r="28" spans="1:18" ht="15.6" x14ac:dyDescent="0.3">
      <c r="A28" s="10" t="s">
        <v>14</v>
      </c>
      <c r="B28" s="11">
        <v>45625</v>
      </c>
      <c r="C28" s="23">
        <f>SUM('Task 3'!H28,'Task 3'!I28,'Task 3'!J28)</f>
        <v>3523</v>
      </c>
      <c r="D28" s="10" t="s">
        <v>17</v>
      </c>
      <c r="F28" s="7">
        <v>45502</v>
      </c>
      <c r="G28" s="8" t="s">
        <v>28</v>
      </c>
      <c r="H28" s="90">
        <f>'Engagement Summary'!C28-'Engagement Summary'!D28</f>
        <v>849</v>
      </c>
      <c r="I28" s="9">
        <v>11421</v>
      </c>
      <c r="K28" s="17" t="s">
        <v>385</v>
      </c>
      <c r="L28" s="18">
        <v>45717</v>
      </c>
      <c r="M28" s="18">
        <v>45747</v>
      </c>
      <c r="N28" s="25">
        <f>SUMIFS(H2:H201,G2:G201,"Instagram",F2:F201,"&gt;="&amp;L28,F2:F201,"&lt;"&amp;M28)</f>
        <v>2953</v>
      </c>
      <c r="P28" s="17" t="s">
        <v>385</v>
      </c>
      <c r="Q28" s="25">
        <f>SUMIFS(I2:I201,G2:G201,"Instagram",F2:F201,"&gt;="&amp;L28,F2:F201,"&lt;"&amp;M28)</f>
        <v>54687</v>
      </c>
      <c r="R28" s="86">
        <f>R8/Q28</f>
        <v>0.49505366906211712</v>
      </c>
    </row>
    <row r="29" spans="1:18" ht="15.6" x14ac:dyDescent="0.3">
      <c r="A29" s="10" t="s">
        <v>28</v>
      </c>
      <c r="B29" s="11">
        <v>45356</v>
      </c>
      <c r="C29" s="23">
        <f>SUM('Task 3'!H29,'Task 3'!I29,'Task 3'!J29)</f>
        <v>4071</v>
      </c>
      <c r="D29" s="10" t="s">
        <v>50</v>
      </c>
      <c r="F29" s="7">
        <v>45509</v>
      </c>
      <c r="G29" s="8" t="s">
        <v>14</v>
      </c>
      <c r="H29" s="90">
        <f>'Engagement Summary'!C29-'Engagement Summary'!D29</f>
        <v>1353</v>
      </c>
      <c r="I29" s="9">
        <v>15613</v>
      </c>
    </row>
    <row r="30" spans="1:18" ht="15.6" x14ac:dyDescent="0.3">
      <c r="A30" s="10" t="s">
        <v>23</v>
      </c>
      <c r="B30" s="11">
        <v>45734</v>
      </c>
      <c r="C30" s="23">
        <f>SUM('Task 3'!H30,'Task 3'!I30,'Task 3'!J30)</f>
        <v>3993</v>
      </c>
      <c r="D30" s="10" t="s">
        <v>17</v>
      </c>
      <c r="F30" s="7">
        <v>45509</v>
      </c>
      <c r="G30" s="8" t="s">
        <v>23</v>
      </c>
      <c r="H30" s="90">
        <f>'Engagement Summary'!C30-'Engagement Summary'!D30</f>
        <v>582</v>
      </c>
      <c r="I30" s="9">
        <v>23900</v>
      </c>
    </row>
    <row r="31" spans="1:18" ht="15.6" x14ac:dyDescent="0.3">
      <c r="A31" s="10" t="s">
        <v>23</v>
      </c>
      <c r="B31" s="11">
        <v>45773</v>
      </c>
      <c r="C31" s="23">
        <f>SUM('Task 3'!H31,'Task 3'!I31,'Task 3'!J31)</f>
        <v>2773</v>
      </c>
      <c r="D31" s="10" t="s">
        <v>17</v>
      </c>
      <c r="F31" s="7">
        <v>45509</v>
      </c>
      <c r="G31" s="8" t="s">
        <v>28</v>
      </c>
      <c r="H31" s="90">
        <f>'Engagement Summary'!C31-'Engagement Summary'!D31</f>
        <v>758</v>
      </c>
      <c r="I31" s="9">
        <v>5836</v>
      </c>
    </row>
    <row r="32" spans="1:18" ht="15.6" x14ac:dyDescent="0.3">
      <c r="A32" s="10" t="s">
        <v>14</v>
      </c>
      <c r="B32" s="11">
        <v>45658</v>
      </c>
      <c r="C32" s="23">
        <f>SUM('Task 3'!H32,'Task 3'!I32,'Task 3'!J32)</f>
        <v>4530</v>
      </c>
      <c r="D32" s="10" t="s">
        <v>17</v>
      </c>
      <c r="F32" s="7">
        <v>45516</v>
      </c>
      <c r="G32" s="8" t="s">
        <v>14</v>
      </c>
      <c r="H32" s="90">
        <f>'Engagement Summary'!C32-'Engagement Summary'!D32</f>
        <v>977</v>
      </c>
      <c r="I32" s="9">
        <v>5624</v>
      </c>
    </row>
    <row r="33" spans="1:9" ht="15.6" x14ac:dyDescent="0.3">
      <c r="A33" s="10" t="s">
        <v>23</v>
      </c>
      <c r="B33" s="11">
        <v>45419</v>
      </c>
      <c r="C33" s="23">
        <f>SUM('Task 3'!H33,'Task 3'!I33,'Task 3'!J33)</f>
        <v>3261</v>
      </c>
      <c r="D33" s="10" t="s">
        <v>17</v>
      </c>
      <c r="F33" s="7">
        <v>45516</v>
      </c>
      <c r="G33" s="8" t="s">
        <v>23</v>
      </c>
      <c r="H33" s="90">
        <f>'Engagement Summary'!C33-'Engagement Summary'!D33</f>
        <v>1191</v>
      </c>
      <c r="I33" s="9">
        <v>10311</v>
      </c>
    </row>
    <row r="34" spans="1:9" ht="15.6" x14ac:dyDescent="0.3">
      <c r="A34" s="10" t="s">
        <v>23</v>
      </c>
      <c r="B34" s="11">
        <v>45574</v>
      </c>
      <c r="C34" s="23">
        <f>SUM('Task 3'!H34,'Task 3'!I34,'Task 3'!J34)</f>
        <v>5206</v>
      </c>
      <c r="D34" s="10" t="s">
        <v>17</v>
      </c>
      <c r="F34" s="7">
        <v>45516</v>
      </c>
      <c r="G34" s="8" t="s">
        <v>28</v>
      </c>
      <c r="H34" s="90">
        <f>'Engagement Summary'!C34-'Engagement Summary'!D34</f>
        <v>904</v>
      </c>
      <c r="I34" s="9">
        <v>8274</v>
      </c>
    </row>
    <row r="35" spans="1:9" ht="15.6" x14ac:dyDescent="0.3">
      <c r="A35" s="10" t="s">
        <v>14</v>
      </c>
      <c r="B35" s="11">
        <v>45666</v>
      </c>
      <c r="C35" s="23">
        <f>SUM('Task 3'!H35,'Task 3'!I35,'Task 3'!J35)</f>
        <v>1689</v>
      </c>
      <c r="D35" s="10" t="s">
        <v>17</v>
      </c>
      <c r="F35" s="7">
        <v>45523</v>
      </c>
      <c r="G35" s="8" t="s">
        <v>14</v>
      </c>
      <c r="H35" s="90">
        <f>'Engagement Summary'!C35-'Engagement Summary'!D35</f>
        <v>909</v>
      </c>
      <c r="I35" s="9">
        <v>6031</v>
      </c>
    </row>
    <row r="36" spans="1:9" ht="15.6" x14ac:dyDescent="0.3">
      <c r="A36" s="10" t="s">
        <v>23</v>
      </c>
      <c r="B36" s="11">
        <v>45785</v>
      </c>
      <c r="C36" s="23">
        <f>SUM('Task 3'!H36,'Task 3'!I36,'Task 3'!J36)</f>
        <v>3916</v>
      </c>
      <c r="D36" s="10" t="s">
        <v>17</v>
      </c>
      <c r="F36" s="7">
        <v>45523</v>
      </c>
      <c r="G36" s="8" t="s">
        <v>23</v>
      </c>
      <c r="H36" s="90">
        <f>'Engagement Summary'!C36-'Engagement Summary'!D36</f>
        <v>382</v>
      </c>
      <c r="I36" s="9">
        <v>27829</v>
      </c>
    </row>
    <row r="37" spans="1:9" ht="15.6" x14ac:dyDescent="0.3">
      <c r="A37" s="10" t="s">
        <v>14</v>
      </c>
      <c r="B37" s="11">
        <v>45416</v>
      </c>
      <c r="C37" s="23">
        <f>SUM('Task 3'!H37,'Task 3'!I37,'Task 3'!J37)</f>
        <v>2739</v>
      </c>
      <c r="D37" s="10" t="s">
        <v>21</v>
      </c>
      <c r="F37" s="7">
        <v>45523</v>
      </c>
      <c r="G37" s="8" t="s">
        <v>28</v>
      </c>
      <c r="H37" s="90">
        <f>'Engagement Summary'!C37-'Engagement Summary'!D37</f>
        <v>1009</v>
      </c>
      <c r="I37" s="9">
        <v>18267</v>
      </c>
    </row>
    <row r="38" spans="1:9" ht="15.6" x14ac:dyDescent="0.3">
      <c r="A38" s="10" t="s">
        <v>23</v>
      </c>
      <c r="B38" s="11">
        <v>45804</v>
      </c>
      <c r="C38" s="23">
        <f>SUM('Task 3'!H38,'Task 3'!I38,'Task 3'!J38)</f>
        <v>4880</v>
      </c>
      <c r="D38" s="10" t="s">
        <v>17</v>
      </c>
      <c r="F38" s="7">
        <v>45530</v>
      </c>
      <c r="G38" s="8" t="s">
        <v>14</v>
      </c>
      <c r="H38" s="90">
        <f>'Engagement Summary'!C38-'Engagement Summary'!D38</f>
        <v>1022</v>
      </c>
      <c r="I38" s="9">
        <v>26624</v>
      </c>
    </row>
    <row r="39" spans="1:9" ht="15.6" x14ac:dyDescent="0.3">
      <c r="A39" s="10" t="s">
        <v>14</v>
      </c>
      <c r="B39" s="11">
        <v>45545</v>
      </c>
      <c r="C39" s="23">
        <f>SUM('Task 3'!H39,'Task 3'!I39,'Task 3'!J39)</f>
        <v>1746</v>
      </c>
      <c r="D39" s="10" t="s">
        <v>47</v>
      </c>
      <c r="F39" s="7">
        <v>45530</v>
      </c>
      <c r="G39" s="8" t="s">
        <v>23</v>
      </c>
      <c r="H39" s="90">
        <f>'Engagement Summary'!C39-'Engagement Summary'!D39</f>
        <v>262</v>
      </c>
      <c r="I39" s="9">
        <v>26644</v>
      </c>
    </row>
    <row r="40" spans="1:9" ht="15.6" x14ac:dyDescent="0.3">
      <c r="A40" s="10" t="s">
        <v>14</v>
      </c>
      <c r="B40" s="11">
        <v>45621</v>
      </c>
      <c r="C40" s="23">
        <f>SUM('Task 3'!H40,'Task 3'!I40,'Task 3'!J40)</f>
        <v>2051</v>
      </c>
      <c r="D40" s="10" t="s">
        <v>21</v>
      </c>
      <c r="F40" s="7">
        <v>45530</v>
      </c>
      <c r="G40" s="8" t="s">
        <v>28</v>
      </c>
      <c r="H40" s="90">
        <f>'Engagement Summary'!C40-'Engagement Summary'!D40</f>
        <v>1166</v>
      </c>
      <c r="I40" s="9">
        <v>13051</v>
      </c>
    </row>
    <row r="41" spans="1:9" ht="15.6" x14ac:dyDescent="0.3">
      <c r="A41" s="10" t="s">
        <v>23</v>
      </c>
      <c r="B41" s="11">
        <v>45818</v>
      </c>
      <c r="C41" s="23">
        <f>SUM('Task 3'!H41,'Task 3'!I41,'Task 3'!J41)</f>
        <v>3969</v>
      </c>
      <c r="D41" s="10" t="s">
        <v>17</v>
      </c>
      <c r="F41" s="7">
        <v>45537</v>
      </c>
      <c r="G41" s="8" t="s">
        <v>14</v>
      </c>
      <c r="H41" s="90">
        <f>'Engagement Summary'!C41-'Engagement Summary'!D41</f>
        <v>515</v>
      </c>
      <c r="I41" s="9">
        <v>14217</v>
      </c>
    </row>
    <row r="42" spans="1:9" ht="15.6" x14ac:dyDescent="0.3">
      <c r="A42" s="10" t="s">
        <v>14</v>
      </c>
      <c r="B42" s="11">
        <v>45401</v>
      </c>
      <c r="C42" s="23">
        <f>SUM('Task 3'!H42,'Task 3'!I42,'Task 3'!J42)</f>
        <v>4483</v>
      </c>
      <c r="D42" s="10" t="s">
        <v>17</v>
      </c>
      <c r="F42" s="7">
        <v>45537</v>
      </c>
      <c r="G42" s="8" t="s">
        <v>23</v>
      </c>
      <c r="H42" s="90">
        <f>'Engagement Summary'!C42-'Engagement Summary'!D42</f>
        <v>956</v>
      </c>
      <c r="I42" s="9">
        <v>16385</v>
      </c>
    </row>
    <row r="43" spans="1:9" ht="15.6" x14ac:dyDescent="0.3">
      <c r="A43" s="10" t="s">
        <v>14</v>
      </c>
      <c r="B43" s="11">
        <v>45683</v>
      </c>
      <c r="C43" s="23">
        <f>SUM('Task 3'!H43,'Task 3'!I43,'Task 3'!J43)</f>
        <v>4207</v>
      </c>
      <c r="D43" s="10" t="s">
        <v>47</v>
      </c>
      <c r="F43" s="7">
        <v>45537</v>
      </c>
      <c r="G43" s="8" t="s">
        <v>28</v>
      </c>
      <c r="H43" s="90">
        <f>'Engagement Summary'!C43-'Engagement Summary'!D43</f>
        <v>1031</v>
      </c>
      <c r="I43" s="9">
        <v>24548</v>
      </c>
    </row>
    <row r="44" spans="1:9" ht="15.6" x14ac:dyDescent="0.3">
      <c r="A44" s="10" t="s">
        <v>14</v>
      </c>
      <c r="B44" s="11">
        <v>45702</v>
      </c>
      <c r="C44" s="23">
        <f>SUM('Task 3'!H44,'Task 3'!I44,'Task 3'!J44)</f>
        <v>5728</v>
      </c>
      <c r="D44" s="10" t="s">
        <v>17</v>
      </c>
      <c r="F44" s="7">
        <v>45544</v>
      </c>
      <c r="G44" s="8" t="s">
        <v>14</v>
      </c>
      <c r="H44" s="90">
        <f>'Engagement Summary'!C44-'Engagement Summary'!D44</f>
        <v>637</v>
      </c>
      <c r="I44" s="9">
        <v>9195</v>
      </c>
    </row>
    <row r="45" spans="1:9" ht="15.6" x14ac:dyDescent="0.3">
      <c r="A45" s="10" t="s">
        <v>14</v>
      </c>
      <c r="B45" s="11">
        <v>45541</v>
      </c>
      <c r="C45" s="23">
        <f>SUM('Task 3'!H45,'Task 3'!I45,'Task 3'!J45)</f>
        <v>2059</v>
      </c>
      <c r="D45" s="10" t="s">
        <v>21</v>
      </c>
      <c r="F45" s="7">
        <v>45544</v>
      </c>
      <c r="G45" s="8" t="s">
        <v>23</v>
      </c>
      <c r="H45" s="90">
        <f>'Engagement Summary'!C45-'Engagement Summary'!D45</f>
        <v>1268</v>
      </c>
      <c r="I45" s="9">
        <v>18071</v>
      </c>
    </row>
    <row r="46" spans="1:9" ht="15.6" x14ac:dyDescent="0.3">
      <c r="A46" s="10" t="s">
        <v>28</v>
      </c>
      <c r="B46" s="11">
        <v>45487</v>
      </c>
      <c r="C46" s="23">
        <f>SUM('Task 3'!H46,'Task 3'!I46,'Task 3'!J46)</f>
        <v>4198</v>
      </c>
      <c r="D46" s="10" t="s">
        <v>21</v>
      </c>
      <c r="F46" s="7">
        <v>45544</v>
      </c>
      <c r="G46" s="8" t="s">
        <v>28</v>
      </c>
      <c r="H46" s="90">
        <f>'Engagement Summary'!C46-'Engagement Summary'!D46</f>
        <v>725</v>
      </c>
      <c r="I46" s="9">
        <v>16875</v>
      </c>
    </row>
    <row r="47" spans="1:9" ht="15.6" x14ac:dyDescent="0.3">
      <c r="A47" s="10" t="s">
        <v>14</v>
      </c>
      <c r="B47" s="11">
        <v>45334</v>
      </c>
      <c r="C47" s="23">
        <f>SUM('Task 3'!H47,'Task 3'!I47,'Task 3'!J47)</f>
        <v>3503</v>
      </c>
      <c r="D47" s="10" t="s">
        <v>21</v>
      </c>
      <c r="F47" s="7">
        <v>45551</v>
      </c>
      <c r="G47" s="8" t="s">
        <v>14</v>
      </c>
      <c r="H47" s="90">
        <f>'Engagement Summary'!C47-'Engagement Summary'!D47</f>
        <v>471</v>
      </c>
      <c r="I47" s="9">
        <v>9567</v>
      </c>
    </row>
    <row r="48" spans="1:9" ht="15.6" x14ac:dyDescent="0.3">
      <c r="A48" s="10" t="s">
        <v>28</v>
      </c>
      <c r="B48" s="11">
        <v>45365</v>
      </c>
      <c r="C48" s="23">
        <f>SUM('Task 3'!H48,'Task 3'!I48,'Task 3'!J48)</f>
        <v>3907</v>
      </c>
      <c r="D48" s="10" t="s">
        <v>50</v>
      </c>
      <c r="F48" s="7">
        <v>45551</v>
      </c>
      <c r="G48" s="8" t="s">
        <v>23</v>
      </c>
      <c r="H48" s="90">
        <f>'Engagement Summary'!C48-'Engagement Summary'!D48</f>
        <v>1291</v>
      </c>
      <c r="I48" s="9">
        <v>20306</v>
      </c>
    </row>
    <row r="49" spans="1:9" ht="15.6" x14ac:dyDescent="0.3">
      <c r="A49" s="10" t="s">
        <v>14</v>
      </c>
      <c r="B49" s="11">
        <v>45693</v>
      </c>
      <c r="C49" s="23">
        <f>SUM('Task 3'!H49,'Task 3'!I49,'Task 3'!J49)</f>
        <v>3793</v>
      </c>
      <c r="D49" s="10" t="s">
        <v>47</v>
      </c>
      <c r="F49" s="7">
        <v>45551</v>
      </c>
      <c r="G49" s="8" t="s">
        <v>28</v>
      </c>
      <c r="H49" s="90">
        <f>'Engagement Summary'!C49-'Engagement Summary'!D49</f>
        <v>400</v>
      </c>
      <c r="I49" s="9">
        <v>21134</v>
      </c>
    </row>
    <row r="50" spans="1:9" ht="15.6" x14ac:dyDescent="0.3">
      <c r="A50" s="10" t="s">
        <v>23</v>
      </c>
      <c r="B50" s="11">
        <v>45533</v>
      </c>
      <c r="C50" s="23">
        <f>SUM('Task 3'!H50,'Task 3'!I50,'Task 3'!J50)</f>
        <v>4726</v>
      </c>
      <c r="D50" s="10" t="s">
        <v>17</v>
      </c>
      <c r="F50" s="7">
        <v>45558</v>
      </c>
      <c r="G50" s="8" t="s">
        <v>14</v>
      </c>
      <c r="H50" s="90">
        <f>'Engagement Summary'!C50-'Engagement Summary'!D50</f>
        <v>1113</v>
      </c>
      <c r="I50" s="9">
        <v>26872</v>
      </c>
    </row>
    <row r="51" spans="1:9" ht="15.6" x14ac:dyDescent="0.3">
      <c r="A51" s="10" t="s">
        <v>23</v>
      </c>
      <c r="B51" s="11">
        <v>45769</v>
      </c>
      <c r="C51" s="23">
        <f>SUM('Task 3'!H51,'Task 3'!I51,'Task 3'!J51)</f>
        <v>5038</v>
      </c>
      <c r="D51" s="10" t="s">
        <v>17</v>
      </c>
      <c r="F51" s="7">
        <v>45558</v>
      </c>
      <c r="G51" s="8" t="s">
        <v>23</v>
      </c>
      <c r="H51" s="90">
        <f>'Engagement Summary'!C51-'Engagement Summary'!D51</f>
        <v>1198</v>
      </c>
      <c r="I51" s="9">
        <v>10253</v>
      </c>
    </row>
    <row r="52" spans="1:9" ht="15.6" x14ac:dyDescent="0.3">
      <c r="A52" s="10" t="s">
        <v>28</v>
      </c>
      <c r="B52" s="11">
        <v>45425</v>
      </c>
      <c r="C52" s="23">
        <f>SUM('Task 3'!H52,'Task 3'!I52,'Task 3'!J52)</f>
        <v>4703</v>
      </c>
      <c r="D52" s="10" t="s">
        <v>50</v>
      </c>
      <c r="F52" s="7">
        <v>45558</v>
      </c>
      <c r="G52" s="8" t="s">
        <v>28</v>
      </c>
      <c r="H52" s="90">
        <f>'Engagement Summary'!C52-'Engagement Summary'!D52</f>
        <v>474</v>
      </c>
      <c r="I52" s="9">
        <v>23963</v>
      </c>
    </row>
    <row r="53" spans="1:9" ht="15.6" x14ac:dyDescent="0.3">
      <c r="A53" s="10" t="s">
        <v>23</v>
      </c>
      <c r="B53" s="11">
        <v>45539</v>
      </c>
      <c r="C53" s="23">
        <f>SUM('Task 3'!H53,'Task 3'!I53,'Task 3'!J53)</f>
        <v>3296</v>
      </c>
      <c r="D53" s="10" t="s">
        <v>17</v>
      </c>
      <c r="F53" s="7">
        <v>45565</v>
      </c>
      <c r="G53" s="8" t="s">
        <v>14</v>
      </c>
      <c r="H53" s="90">
        <f>'Engagement Summary'!C53-'Engagement Summary'!D53</f>
        <v>1132</v>
      </c>
      <c r="I53" s="9">
        <v>11335</v>
      </c>
    </row>
    <row r="54" spans="1:9" ht="15.6" x14ac:dyDescent="0.3">
      <c r="A54" s="10" t="s">
        <v>23</v>
      </c>
      <c r="B54" s="11">
        <v>45516</v>
      </c>
      <c r="C54" s="23">
        <f>SUM('Task 3'!H54,'Task 3'!I54,'Task 3'!J54)</f>
        <v>3386</v>
      </c>
      <c r="D54" s="10" t="s">
        <v>17</v>
      </c>
      <c r="F54" s="7">
        <v>45565</v>
      </c>
      <c r="G54" s="8" t="s">
        <v>23</v>
      </c>
      <c r="H54" s="90">
        <f>'Engagement Summary'!C54-'Engagement Summary'!D54</f>
        <v>844</v>
      </c>
      <c r="I54" s="9">
        <v>12115</v>
      </c>
    </row>
    <row r="55" spans="1:9" ht="15.6" x14ac:dyDescent="0.3">
      <c r="A55" s="10" t="s">
        <v>14</v>
      </c>
      <c r="B55" s="11">
        <v>45722</v>
      </c>
      <c r="C55" s="23">
        <f>SUM('Task 3'!H55,'Task 3'!I55,'Task 3'!J55)</f>
        <v>5523</v>
      </c>
      <c r="D55" s="10" t="s">
        <v>21</v>
      </c>
      <c r="F55" s="7">
        <v>45565</v>
      </c>
      <c r="G55" s="8" t="s">
        <v>28</v>
      </c>
      <c r="H55" s="90">
        <f>'Engagement Summary'!C55-'Engagement Summary'!D55</f>
        <v>1175</v>
      </c>
      <c r="I55" s="9">
        <v>24358</v>
      </c>
    </row>
    <row r="56" spans="1:9" ht="15.6" x14ac:dyDescent="0.3">
      <c r="A56" s="10" t="s">
        <v>23</v>
      </c>
      <c r="B56" s="11">
        <v>45420</v>
      </c>
      <c r="C56" s="23">
        <f>SUM('Task 3'!H56,'Task 3'!I56,'Task 3'!J56)</f>
        <v>2492</v>
      </c>
      <c r="D56" s="10" t="s">
        <v>17</v>
      </c>
      <c r="F56" s="7">
        <v>45572</v>
      </c>
      <c r="G56" s="8" t="s">
        <v>14</v>
      </c>
      <c r="H56" s="90">
        <f>'Engagement Summary'!C56-'Engagement Summary'!D56</f>
        <v>559</v>
      </c>
      <c r="I56" s="9">
        <v>12181</v>
      </c>
    </row>
    <row r="57" spans="1:9" ht="15.6" x14ac:dyDescent="0.3">
      <c r="A57" s="10" t="s">
        <v>14</v>
      </c>
      <c r="B57" s="11">
        <v>45707</v>
      </c>
      <c r="C57" s="23">
        <f>SUM('Task 3'!H57,'Task 3'!I57,'Task 3'!J57)</f>
        <v>3253</v>
      </c>
      <c r="D57" s="10" t="s">
        <v>47</v>
      </c>
      <c r="F57" s="7">
        <v>45572</v>
      </c>
      <c r="G57" s="8" t="s">
        <v>23</v>
      </c>
      <c r="H57" s="90">
        <f>'Engagement Summary'!C57-'Engagement Summary'!D57</f>
        <v>554</v>
      </c>
      <c r="I57" s="9">
        <v>17729</v>
      </c>
    </row>
    <row r="58" spans="1:9" ht="15.6" x14ac:dyDescent="0.3">
      <c r="A58" s="10" t="s">
        <v>14</v>
      </c>
      <c r="B58" s="11">
        <v>45299</v>
      </c>
      <c r="C58" s="23">
        <f>SUM('Task 3'!H58,'Task 3'!I58,'Task 3'!J58)</f>
        <v>3311</v>
      </c>
      <c r="D58" s="10" t="s">
        <v>21</v>
      </c>
      <c r="F58" s="7">
        <v>45572</v>
      </c>
      <c r="G58" s="8" t="s">
        <v>28</v>
      </c>
      <c r="H58" s="90">
        <f>'Engagement Summary'!C58-'Engagement Summary'!D58</f>
        <v>1225</v>
      </c>
      <c r="I58" s="9">
        <v>10881</v>
      </c>
    </row>
    <row r="59" spans="1:9" ht="15.6" x14ac:dyDescent="0.3">
      <c r="A59" s="10" t="s">
        <v>28</v>
      </c>
      <c r="B59" s="11">
        <v>45490</v>
      </c>
      <c r="C59" s="23">
        <f>SUM('Task 3'!H59,'Task 3'!I59,'Task 3'!J59)</f>
        <v>3460</v>
      </c>
      <c r="D59" s="10" t="s">
        <v>21</v>
      </c>
      <c r="F59" s="7">
        <v>45579</v>
      </c>
      <c r="G59" s="8" t="s">
        <v>14</v>
      </c>
      <c r="H59" s="90">
        <f>'Engagement Summary'!C59-'Engagement Summary'!D59</f>
        <v>892</v>
      </c>
      <c r="I59" s="9">
        <v>18576</v>
      </c>
    </row>
    <row r="60" spans="1:9" ht="15.6" x14ac:dyDescent="0.3">
      <c r="A60" s="10" t="s">
        <v>28</v>
      </c>
      <c r="B60" s="11">
        <v>45514</v>
      </c>
      <c r="C60" s="23">
        <f>SUM('Task 3'!H60,'Task 3'!I60,'Task 3'!J60)</f>
        <v>1341</v>
      </c>
      <c r="D60" s="10" t="s">
        <v>21</v>
      </c>
      <c r="F60" s="7">
        <v>45579</v>
      </c>
      <c r="G60" s="8" t="s">
        <v>23</v>
      </c>
      <c r="H60" s="90">
        <f>'Engagement Summary'!C60-'Engagement Summary'!D60</f>
        <v>536</v>
      </c>
      <c r="I60" s="9">
        <v>9383</v>
      </c>
    </row>
    <row r="61" spans="1:9" ht="15.6" x14ac:dyDescent="0.3">
      <c r="A61" s="10" t="s">
        <v>28</v>
      </c>
      <c r="B61" s="11">
        <v>45398</v>
      </c>
      <c r="C61" s="23">
        <f>SUM('Task 3'!H61,'Task 3'!I61,'Task 3'!J61)</f>
        <v>5062</v>
      </c>
      <c r="D61" s="10" t="s">
        <v>21</v>
      </c>
      <c r="F61" s="7">
        <v>45579</v>
      </c>
      <c r="G61" s="8" t="s">
        <v>28</v>
      </c>
      <c r="H61" s="90">
        <f>'Engagement Summary'!C61-'Engagement Summary'!D61</f>
        <v>1242</v>
      </c>
      <c r="I61" s="9">
        <v>14178</v>
      </c>
    </row>
    <row r="62" spans="1:9" ht="15.6" x14ac:dyDescent="0.3">
      <c r="A62" s="10" t="s">
        <v>28</v>
      </c>
      <c r="B62" s="11">
        <v>45292</v>
      </c>
      <c r="C62" s="23">
        <f>SUM('Task 3'!H62,'Task 3'!I62,'Task 3'!J62)</f>
        <v>3925</v>
      </c>
      <c r="D62" s="10" t="s">
        <v>50</v>
      </c>
      <c r="F62" s="7">
        <v>45586</v>
      </c>
      <c r="G62" s="8" t="s">
        <v>14</v>
      </c>
      <c r="H62" s="90">
        <f>'Engagement Summary'!C62-'Engagement Summary'!D62</f>
        <v>948</v>
      </c>
      <c r="I62" s="9">
        <v>21254</v>
      </c>
    </row>
    <row r="63" spans="1:9" ht="15.6" x14ac:dyDescent="0.3">
      <c r="A63" s="10" t="s">
        <v>23</v>
      </c>
      <c r="B63" s="11">
        <v>45599</v>
      </c>
      <c r="C63" s="23">
        <f>SUM('Task 3'!H63,'Task 3'!I63,'Task 3'!J63)</f>
        <v>2357</v>
      </c>
      <c r="D63" s="10" t="s">
        <v>17</v>
      </c>
      <c r="F63" s="7">
        <v>45586</v>
      </c>
      <c r="G63" s="8" t="s">
        <v>23</v>
      </c>
      <c r="H63" s="90">
        <f>'Engagement Summary'!C63-'Engagement Summary'!D63</f>
        <v>762</v>
      </c>
      <c r="I63" s="9">
        <v>14215</v>
      </c>
    </row>
    <row r="64" spans="1:9" ht="15.6" x14ac:dyDescent="0.3">
      <c r="A64" s="10" t="s">
        <v>23</v>
      </c>
      <c r="B64" s="11">
        <v>45480</v>
      </c>
      <c r="C64" s="23">
        <f>SUM('Task 3'!H64,'Task 3'!I64,'Task 3'!J64)</f>
        <v>1356</v>
      </c>
      <c r="D64" s="10" t="s">
        <v>21</v>
      </c>
      <c r="F64" s="7">
        <v>45586</v>
      </c>
      <c r="G64" s="8" t="s">
        <v>28</v>
      </c>
      <c r="H64" s="90">
        <f>'Engagement Summary'!C64-'Engagement Summary'!D64</f>
        <v>1082</v>
      </c>
      <c r="I64" s="9">
        <v>16921</v>
      </c>
    </row>
    <row r="65" spans="1:9" ht="15.6" x14ac:dyDescent="0.3">
      <c r="A65" s="10" t="s">
        <v>23</v>
      </c>
      <c r="B65" s="11">
        <v>45679</v>
      </c>
      <c r="C65" s="23">
        <f>SUM('Task 3'!H65,'Task 3'!I65,'Task 3'!J65)</f>
        <v>4700</v>
      </c>
      <c r="D65" s="10" t="s">
        <v>17</v>
      </c>
      <c r="F65" s="7">
        <v>45593</v>
      </c>
      <c r="G65" s="8" t="s">
        <v>14</v>
      </c>
      <c r="H65" s="90">
        <f>'Engagement Summary'!C65-'Engagement Summary'!D65</f>
        <v>1174</v>
      </c>
      <c r="I65" s="9">
        <v>25130</v>
      </c>
    </row>
    <row r="66" spans="1:9" ht="15.6" x14ac:dyDescent="0.3">
      <c r="A66" s="10" t="s">
        <v>28</v>
      </c>
      <c r="B66" s="11">
        <v>45438</v>
      </c>
      <c r="C66" s="23">
        <f>SUM('Task 3'!H66,'Task 3'!I66,'Task 3'!J66)</f>
        <v>1925</v>
      </c>
      <c r="D66" s="10" t="s">
        <v>21</v>
      </c>
      <c r="F66" s="7">
        <v>45593</v>
      </c>
      <c r="G66" s="8" t="s">
        <v>23</v>
      </c>
      <c r="H66" s="90">
        <f>'Engagement Summary'!C66-'Engagement Summary'!D66</f>
        <v>464</v>
      </c>
      <c r="I66" s="9">
        <v>25537</v>
      </c>
    </row>
    <row r="67" spans="1:9" ht="15.6" x14ac:dyDescent="0.3">
      <c r="A67" s="10" t="s">
        <v>14</v>
      </c>
      <c r="B67" s="11">
        <v>45763</v>
      </c>
      <c r="C67" s="23">
        <f>SUM('Task 3'!H67,'Task 3'!I67,'Task 3'!J67)</f>
        <v>5307</v>
      </c>
      <c r="D67" s="10" t="s">
        <v>17</v>
      </c>
      <c r="F67" s="7">
        <v>45593</v>
      </c>
      <c r="G67" s="8" t="s">
        <v>28</v>
      </c>
      <c r="H67" s="90">
        <f>'Engagement Summary'!C67-'Engagement Summary'!D67</f>
        <v>543</v>
      </c>
      <c r="I67" s="9">
        <v>24943</v>
      </c>
    </row>
    <row r="68" spans="1:9" ht="15.6" x14ac:dyDescent="0.3">
      <c r="A68" s="10" t="s">
        <v>28</v>
      </c>
      <c r="B68" s="11">
        <v>45384</v>
      </c>
      <c r="C68" s="23">
        <f>SUM('Task 3'!H68,'Task 3'!I68,'Task 3'!J68)</f>
        <v>5407</v>
      </c>
      <c r="D68" s="10" t="s">
        <v>50</v>
      </c>
      <c r="F68" s="7">
        <v>45600</v>
      </c>
      <c r="G68" s="8" t="s">
        <v>14</v>
      </c>
      <c r="H68" s="90">
        <f>'Engagement Summary'!C68-'Engagement Summary'!D68</f>
        <v>1202</v>
      </c>
      <c r="I68" s="9">
        <v>14563</v>
      </c>
    </row>
    <row r="69" spans="1:9" ht="15.6" x14ac:dyDescent="0.3">
      <c r="A69" s="10" t="s">
        <v>23</v>
      </c>
      <c r="B69" s="11">
        <v>45379</v>
      </c>
      <c r="C69" s="23">
        <f>SUM('Task 3'!H69,'Task 3'!I69,'Task 3'!J69)</f>
        <v>3811</v>
      </c>
      <c r="D69" s="10" t="s">
        <v>21</v>
      </c>
      <c r="F69" s="7">
        <v>45600</v>
      </c>
      <c r="G69" s="8" t="s">
        <v>23</v>
      </c>
      <c r="H69" s="90">
        <f>'Engagement Summary'!C69-'Engagement Summary'!D69</f>
        <v>1390</v>
      </c>
      <c r="I69" s="9">
        <v>26273</v>
      </c>
    </row>
    <row r="70" spans="1:9" ht="15.6" x14ac:dyDescent="0.3">
      <c r="A70" s="10" t="s">
        <v>23</v>
      </c>
      <c r="B70" s="11">
        <v>45643</v>
      </c>
      <c r="C70" s="23">
        <f>SUM('Task 3'!H70,'Task 3'!I70,'Task 3'!J70)</f>
        <v>2074</v>
      </c>
      <c r="D70" s="10" t="s">
        <v>17</v>
      </c>
      <c r="F70" s="7">
        <v>45600</v>
      </c>
      <c r="G70" s="8" t="s">
        <v>28</v>
      </c>
      <c r="H70" s="90">
        <f>'Engagement Summary'!C70-'Engagement Summary'!D70</f>
        <v>984</v>
      </c>
      <c r="I70" s="9">
        <v>10858</v>
      </c>
    </row>
    <row r="71" spans="1:9" ht="15.6" x14ac:dyDescent="0.3">
      <c r="A71" s="10" t="s">
        <v>23</v>
      </c>
      <c r="B71" s="11">
        <v>45662</v>
      </c>
      <c r="C71" s="23">
        <f>SUM('Task 3'!H71,'Task 3'!I71,'Task 3'!J71)</f>
        <v>5538</v>
      </c>
      <c r="D71" s="10" t="s">
        <v>17</v>
      </c>
      <c r="F71" s="7">
        <v>45607</v>
      </c>
      <c r="G71" s="8" t="s">
        <v>14</v>
      </c>
      <c r="H71" s="90">
        <f>'Engagement Summary'!C71-'Engagement Summary'!D71</f>
        <v>1204</v>
      </c>
      <c r="I71" s="9">
        <v>25038</v>
      </c>
    </row>
    <row r="72" spans="1:9" ht="15.6" x14ac:dyDescent="0.3">
      <c r="A72" s="10" t="s">
        <v>23</v>
      </c>
      <c r="B72" s="11">
        <v>45302</v>
      </c>
      <c r="C72" s="23">
        <f>SUM('Task 3'!H72,'Task 3'!I72,'Task 3'!J72)</f>
        <v>4648</v>
      </c>
      <c r="D72" s="10" t="s">
        <v>21</v>
      </c>
      <c r="F72" s="7">
        <v>45607</v>
      </c>
      <c r="G72" s="8" t="s">
        <v>23</v>
      </c>
      <c r="H72" s="90">
        <f>'Engagement Summary'!C72-'Engagement Summary'!D72</f>
        <v>532</v>
      </c>
      <c r="I72" s="9">
        <v>9092</v>
      </c>
    </row>
    <row r="73" spans="1:9" ht="15.6" x14ac:dyDescent="0.3">
      <c r="A73" s="10" t="s">
        <v>14</v>
      </c>
      <c r="B73" s="11">
        <v>45576</v>
      </c>
      <c r="C73" s="23">
        <f>SUM('Task 3'!H73,'Task 3'!I73,'Task 3'!J73)</f>
        <v>1661</v>
      </c>
      <c r="D73" s="10" t="s">
        <v>21</v>
      </c>
      <c r="F73" s="7">
        <v>45607</v>
      </c>
      <c r="G73" s="8" t="s">
        <v>28</v>
      </c>
      <c r="H73" s="90">
        <f>'Engagement Summary'!C73-'Engagement Summary'!D73</f>
        <v>1058</v>
      </c>
      <c r="I73" s="9">
        <v>17662</v>
      </c>
    </row>
    <row r="74" spans="1:9" ht="15.6" x14ac:dyDescent="0.3">
      <c r="A74" s="10" t="s">
        <v>28</v>
      </c>
      <c r="B74" s="11">
        <v>45783</v>
      </c>
      <c r="C74" s="23">
        <f>SUM('Task 3'!H74,'Task 3'!I74,'Task 3'!J74)</f>
        <v>1901</v>
      </c>
      <c r="D74" s="10" t="s">
        <v>50</v>
      </c>
      <c r="F74" s="7">
        <v>45614</v>
      </c>
      <c r="G74" s="8" t="s">
        <v>14</v>
      </c>
      <c r="H74" s="90">
        <f>'Engagement Summary'!C74-'Engagement Summary'!D74</f>
        <v>676</v>
      </c>
      <c r="I74" s="9">
        <v>5924</v>
      </c>
    </row>
    <row r="75" spans="1:9" ht="15.6" x14ac:dyDescent="0.3">
      <c r="A75" s="10" t="s">
        <v>23</v>
      </c>
      <c r="B75" s="11">
        <v>45431</v>
      </c>
      <c r="C75" s="23">
        <f>SUM('Task 3'!H75,'Task 3'!I75,'Task 3'!J75)</f>
        <v>2156</v>
      </c>
      <c r="D75" s="10" t="s">
        <v>17</v>
      </c>
      <c r="F75" s="7">
        <v>45614</v>
      </c>
      <c r="G75" s="8" t="s">
        <v>23</v>
      </c>
      <c r="H75" s="90">
        <f>'Engagement Summary'!C75-'Engagement Summary'!D75</f>
        <v>577</v>
      </c>
      <c r="I75" s="9">
        <v>25347</v>
      </c>
    </row>
    <row r="76" spans="1:9" ht="15.6" x14ac:dyDescent="0.3">
      <c r="A76" s="10" t="s">
        <v>23</v>
      </c>
      <c r="B76" s="11">
        <v>45313</v>
      </c>
      <c r="C76" s="23">
        <f>SUM('Task 3'!H76,'Task 3'!I76,'Task 3'!J76)</f>
        <v>2167</v>
      </c>
      <c r="D76" s="10" t="s">
        <v>17</v>
      </c>
      <c r="F76" s="7">
        <v>45614</v>
      </c>
      <c r="G76" s="8" t="s">
        <v>28</v>
      </c>
      <c r="H76" s="90">
        <f>'Engagement Summary'!C76-'Engagement Summary'!D76</f>
        <v>682</v>
      </c>
      <c r="I76" s="9">
        <v>8910</v>
      </c>
    </row>
    <row r="77" spans="1:9" ht="15.6" x14ac:dyDescent="0.3">
      <c r="A77" s="10" t="s">
        <v>14</v>
      </c>
      <c r="B77" s="11">
        <v>45487</v>
      </c>
      <c r="C77" s="23">
        <f>SUM('Task 3'!H77,'Task 3'!I77,'Task 3'!J77)</f>
        <v>2943</v>
      </c>
      <c r="D77" s="10" t="s">
        <v>21</v>
      </c>
      <c r="F77" s="7">
        <v>45621</v>
      </c>
      <c r="G77" s="8" t="s">
        <v>14</v>
      </c>
      <c r="H77" s="90">
        <f>'Engagement Summary'!C77-'Engagement Summary'!D77</f>
        <v>450</v>
      </c>
      <c r="I77" s="9">
        <v>20438</v>
      </c>
    </row>
    <row r="78" spans="1:9" ht="15.6" x14ac:dyDescent="0.3">
      <c r="A78" s="10" t="s">
        <v>23</v>
      </c>
      <c r="B78" s="11">
        <v>45805</v>
      </c>
      <c r="C78" s="23">
        <f>SUM('Task 3'!H78,'Task 3'!I78,'Task 3'!J78)</f>
        <v>2939</v>
      </c>
      <c r="D78" s="10" t="s">
        <v>17</v>
      </c>
      <c r="F78" s="7">
        <v>45621</v>
      </c>
      <c r="G78" s="8" t="s">
        <v>23</v>
      </c>
      <c r="H78" s="90">
        <f>'Engagement Summary'!C78-'Engagement Summary'!D78</f>
        <v>683</v>
      </c>
      <c r="I78" s="9">
        <v>8760</v>
      </c>
    </row>
    <row r="79" spans="1:9" ht="15.6" x14ac:dyDescent="0.3">
      <c r="A79" s="10" t="s">
        <v>23</v>
      </c>
      <c r="B79" s="11">
        <v>45678</v>
      </c>
      <c r="C79" s="23">
        <f>SUM('Task 3'!H79,'Task 3'!I79,'Task 3'!J79)</f>
        <v>3043</v>
      </c>
      <c r="D79" s="10" t="s">
        <v>17</v>
      </c>
      <c r="F79" s="7">
        <v>45621</v>
      </c>
      <c r="G79" s="8" t="s">
        <v>28</v>
      </c>
      <c r="H79" s="90">
        <f>'Engagement Summary'!C79-'Engagement Summary'!D79</f>
        <v>1154</v>
      </c>
      <c r="I79" s="9">
        <v>6625</v>
      </c>
    </row>
    <row r="80" spans="1:9" ht="15.6" x14ac:dyDescent="0.3">
      <c r="A80" s="10" t="s">
        <v>28</v>
      </c>
      <c r="B80" s="11">
        <v>45304</v>
      </c>
      <c r="C80" s="23">
        <f>SUM('Task 3'!H80,'Task 3'!I80,'Task 3'!J80)</f>
        <v>5094</v>
      </c>
      <c r="D80" s="10" t="s">
        <v>50</v>
      </c>
      <c r="F80" s="7">
        <v>45628</v>
      </c>
      <c r="G80" s="8" t="s">
        <v>14</v>
      </c>
      <c r="H80" s="90">
        <f>'Engagement Summary'!C80-'Engagement Summary'!D80</f>
        <v>808</v>
      </c>
      <c r="I80" s="9">
        <v>23329</v>
      </c>
    </row>
    <row r="81" spans="1:9" ht="15.6" x14ac:dyDescent="0.3">
      <c r="A81" s="10" t="s">
        <v>14</v>
      </c>
      <c r="B81" s="11">
        <v>45825</v>
      </c>
      <c r="C81" s="23">
        <f>SUM('Task 3'!H81,'Task 3'!I81,'Task 3'!J81)</f>
        <v>2731</v>
      </c>
      <c r="D81" s="10" t="s">
        <v>17</v>
      </c>
      <c r="F81" s="7">
        <v>45628</v>
      </c>
      <c r="G81" s="8" t="s">
        <v>23</v>
      </c>
      <c r="H81" s="90">
        <f>'Engagement Summary'!C81-'Engagement Summary'!D81</f>
        <v>871</v>
      </c>
      <c r="I81" s="9">
        <v>7299</v>
      </c>
    </row>
    <row r="82" spans="1:9" ht="15.6" x14ac:dyDescent="0.3">
      <c r="A82" s="10" t="s">
        <v>23</v>
      </c>
      <c r="B82" s="11">
        <v>45723</v>
      </c>
      <c r="C82" s="23">
        <f>SUM('Task 3'!H82,'Task 3'!I82,'Task 3'!J82)</f>
        <v>4996</v>
      </c>
      <c r="D82" s="10" t="s">
        <v>21</v>
      </c>
      <c r="F82" s="7">
        <v>45628</v>
      </c>
      <c r="G82" s="8" t="s">
        <v>28</v>
      </c>
      <c r="H82" s="90">
        <f>'Engagement Summary'!C82-'Engagement Summary'!D82</f>
        <v>704</v>
      </c>
      <c r="I82" s="9">
        <v>14496</v>
      </c>
    </row>
    <row r="83" spans="1:9" ht="15.6" x14ac:dyDescent="0.3">
      <c r="A83" s="10" t="s">
        <v>14</v>
      </c>
      <c r="B83" s="11">
        <v>45530</v>
      </c>
      <c r="C83" s="23">
        <f>SUM('Task 3'!H83,'Task 3'!I83,'Task 3'!J83)</f>
        <v>2589</v>
      </c>
      <c r="D83" s="10" t="s">
        <v>21</v>
      </c>
      <c r="F83" s="7">
        <v>45635</v>
      </c>
      <c r="G83" s="8" t="s">
        <v>14</v>
      </c>
      <c r="H83" s="90">
        <f>'Engagement Summary'!C83-'Engagement Summary'!D83</f>
        <v>611</v>
      </c>
      <c r="I83" s="9">
        <v>25703</v>
      </c>
    </row>
    <row r="84" spans="1:9" ht="15.6" x14ac:dyDescent="0.3">
      <c r="A84" s="10" t="s">
        <v>23</v>
      </c>
      <c r="B84" s="11">
        <v>45660</v>
      </c>
      <c r="C84" s="23">
        <f>SUM('Task 3'!H84,'Task 3'!I84,'Task 3'!J84)</f>
        <v>5087</v>
      </c>
      <c r="D84" s="10" t="s">
        <v>17</v>
      </c>
      <c r="F84" s="7">
        <v>45635</v>
      </c>
      <c r="G84" s="8" t="s">
        <v>23</v>
      </c>
      <c r="H84" s="90">
        <f>'Engagement Summary'!C84-'Engagement Summary'!D84</f>
        <v>405</v>
      </c>
      <c r="I84" s="9">
        <v>15108</v>
      </c>
    </row>
    <row r="85" spans="1:9" ht="15.6" x14ac:dyDescent="0.3">
      <c r="A85" s="10" t="s">
        <v>23</v>
      </c>
      <c r="B85" s="11">
        <v>45507</v>
      </c>
      <c r="C85" s="23">
        <f>SUM('Task 3'!H85,'Task 3'!I85,'Task 3'!J85)</f>
        <v>4850</v>
      </c>
      <c r="D85" s="10" t="s">
        <v>17</v>
      </c>
      <c r="F85" s="7">
        <v>45635</v>
      </c>
      <c r="G85" s="8" t="s">
        <v>28</v>
      </c>
      <c r="H85" s="90">
        <f>'Engagement Summary'!C85-'Engagement Summary'!D85</f>
        <v>382</v>
      </c>
      <c r="I85" s="9">
        <v>18867</v>
      </c>
    </row>
    <row r="86" spans="1:9" ht="15.6" x14ac:dyDescent="0.3">
      <c r="A86" s="10" t="s">
        <v>14</v>
      </c>
      <c r="B86" s="11">
        <v>45522</v>
      </c>
      <c r="C86" s="23">
        <f>SUM('Task 3'!H86,'Task 3'!I86,'Task 3'!J86)</f>
        <v>3464</v>
      </c>
      <c r="D86" s="10" t="s">
        <v>17</v>
      </c>
      <c r="F86" s="7">
        <v>45642</v>
      </c>
      <c r="G86" s="8" t="s">
        <v>14</v>
      </c>
      <c r="H86" s="90">
        <f>'Engagement Summary'!C86-'Engagement Summary'!D86</f>
        <v>1117</v>
      </c>
      <c r="I86" s="9">
        <v>17574</v>
      </c>
    </row>
    <row r="87" spans="1:9" ht="15.6" x14ac:dyDescent="0.3">
      <c r="A87" s="10" t="s">
        <v>23</v>
      </c>
      <c r="B87" s="11">
        <v>45791</v>
      </c>
      <c r="C87" s="23">
        <f>SUM('Task 3'!H87,'Task 3'!I87,'Task 3'!J87)</f>
        <v>1606</v>
      </c>
      <c r="D87" s="10" t="s">
        <v>17</v>
      </c>
      <c r="F87" s="7">
        <v>45642</v>
      </c>
      <c r="G87" s="8" t="s">
        <v>23</v>
      </c>
      <c r="H87" s="90">
        <f>'Engagement Summary'!C87-'Engagement Summary'!D87</f>
        <v>477</v>
      </c>
      <c r="I87" s="9">
        <v>12840</v>
      </c>
    </row>
    <row r="88" spans="1:9" ht="15.6" x14ac:dyDescent="0.3">
      <c r="A88" s="10" t="s">
        <v>23</v>
      </c>
      <c r="B88" s="11">
        <v>45405</v>
      </c>
      <c r="C88" s="23">
        <f>SUM('Task 3'!H88,'Task 3'!I88,'Task 3'!J88)</f>
        <v>3268</v>
      </c>
      <c r="D88" s="10" t="s">
        <v>17</v>
      </c>
      <c r="F88" s="7">
        <v>45642</v>
      </c>
      <c r="G88" s="8" t="s">
        <v>28</v>
      </c>
      <c r="H88" s="90">
        <f>'Engagement Summary'!C88-'Engagement Summary'!D88</f>
        <v>1099</v>
      </c>
      <c r="I88" s="9">
        <v>21079</v>
      </c>
    </row>
    <row r="89" spans="1:9" ht="15.6" x14ac:dyDescent="0.3">
      <c r="A89" s="10" t="s">
        <v>23</v>
      </c>
      <c r="B89" s="11">
        <v>45705</v>
      </c>
      <c r="C89" s="23">
        <f>SUM('Task 3'!H89,'Task 3'!I89,'Task 3'!J89)</f>
        <v>5562</v>
      </c>
      <c r="D89" s="10" t="s">
        <v>17</v>
      </c>
      <c r="F89" s="7">
        <v>45649</v>
      </c>
      <c r="G89" s="8" t="s">
        <v>14</v>
      </c>
      <c r="H89" s="90">
        <f>'Engagement Summary'!C89-'Engagement Summary'!D89</f>
        <v>567</v>
      </c>
      <c r="I89" s="9">
        <v>23486</v>
      </c>
    </row>
    <row r="90" spans="1:9" ht="15.6" x14ac:dyDescent="0.3">
      <c r="A90" s="10" t="s">
        <v>14</v>
      </c>
      <c r="B90" s="11">
        <v>45630</v>
      </c>
      <c r="C90" s="23">
        <f>SUM('Task 3'!H90,'Task 3'!I90,'Task 3'!J90)</f>
        <v>3197</v>
      </c>
      <c r="D90" s="10" t="s">
        <v>17</v>
      </c>
      <c r="F90" s="7">
        <v>45649</v>
      </c>
      <c r="G90" s="8" t="s">
        <v>23</v>
      </c>
      <c r="H90" s="90">
        <f>'Engagement Summary'!C90-'Engagement Summary'!D90</f>
        <v>1133</v>
      </c>
      <c r="I90" s="9">
        <v>5960</v>
      </c>
    </row>
    <row r="91" spans="1:9" ht="15.6" x14ac:dyDescent="0.3">
      <c r="A91" s="10" t="s">
        <v>23</v>
      </c>
      <c r="B91" s="11">
        <v>45495</v>
      </c>
      <c r="C91" s="23">
        <f>SUM('Task 3'!H91,'Task 3'!I91,'Task 3'!J91)</f>
        <v>3902</v>
      </c>
      <c r="D91" s="10" t="s">
        <v>17</v>
      </c>
      <c r="F91" s="7">
        <v>45649</v>
      </c>
      <c r="G91" s="8" t="s">
        <v>28</v>
      </c>
      <c r="H91" s="90">
        <f>'Engagement Summary'!C91-'Engagement Summary'!D91</f>
        <v>850</v>
      </c>
      <c r="I91" s="9">
        <v>13301</v>
      </c>
    </row>
    <row r="92" spans="1:9" ht="15.6" x14ac:dyDescent="0.3">
      <c r="A92" s="10" t="s">
        <v>23</v>
      </c>
      <c r="B92" s="11">
        <v>45774</v>
      </c>
      <c r="C92" s="23">
        <f>SUM('Task 3'!H92,'Task 3'!I92,'Task 3'!J92)</f>
        <v>1622</v>
      </c>
      <c r="D92" s="10" t="s">
        <v>21</v>
      </c>
      <c r="F92" s="7">
        <v>45656</v>
      </c>
      <c r="G92" s="8" t="s">
        <v>14</v>
      </c>
      <c r="H92" s="90">
        <f>'Engagement Summary'!C92-'Engagement Summary'!D92</f>
        <v>413</v>
      </c>
      <c r="I92" s="9">
        <v>10563</v>
      </c>
    </row>
    <row r="93" spans="1:9" ht="15.6" x14ac:dyDescent="0.3">
      <c r="A93" s="10" t="s">
        <v>28</v>
      </c>
      <c r="B93" s="11">
        <v>45376</v>
      </c>
      <c r="C93" s="23">
        <f>SUM('Task 3'!H93,'Task 3'!I93,'Task 3'!J93)</f>
        <v>2418</v>
      </c>
      <c r="D93" s="10" t="s">
        <v>50</v>
      </c>
      <c r="F93" s="7">
        <v>45656</v>
      </c>
      <c r="G93" s="8" t="s">
        <v>23</v>
      </c>
      <c r="H93" s="90">
        <f>'Engagement Summary'!C93-'Engagement Summary'!D93</f>
        <v>1387</v>
      </c>
      <c r="I93" s="9">
        <v>19949</v>
      </c>
    </row>
    <row r="94" spans="1:9" ht="15.6" x14ac:dyDescent="0.3">
      <c r="A94" s="10" t="s">
        <v>14</v>
      </c>
      <c r="B94" s="11">
        <v>45351</v>
      </c>
      <c r="C94" s="23">
        <f>SUM('Task 3'!H94,'Task 3'!I94,'Task 3'!J94)</f>
        <v>1641</v>
      </c>
      <c r="D94" s="10" t="s">
        <v>21</v>
      </c>
      <c r="F94" s="7">
        <v>45656</v>
      </c>
      <c r="G94" s="8" t="s">
        <v>28</v>
      </c>
      <c r="H94" s="90">
        <f>'Engagement Summary'!C94-'Engagement Summary'!D94</f>
        <v>537</v>
      </c>
      <c r="I94" s="9">
        <v>14273</v>
      </c>
    </row>
    <row r="95" spans="1:9" ht="15.6" x14ac:dyDescent="0.3">
      <c r="A95" s="10" t="s">
        <v>23</v>
      </c>
      <c r="B95" s="11">
        <v>45609</v>
      </c>
      <c r="C95" s="23">
        <f>SUM('Task 3'!H95,'Task 3'!I95,'Task 3'!J95)</f>
        <v>5282</v>
      </c>
      <c r="D95" s="10" t="s">
        <v>17</v>
      </c>
      <c r="F95" s="7">
        <v>45663</v>
      </c>
      <c r="G95" s="8" t="s">
        <v>14</v>
      </c>
      <c r="H95" s="90">
        <f>'Engagement Summary'!C95-'Engagement Summary'!D95</f>
        <v>443</v>
      </c>
      <c r="I95" s="9">
        <v>9247</v>
      </c>
    </row>
    <row r="96" spans="1:9" ht="15.6" x14ac:dyDescent="0.3">
      <c r="A96" s="10" t="s">
        <v>14</v>
      </c>
      <c r="B96" s="11">
        <v>45373</v>
      </c>
      <c r="C96" s="23">
        <f>SUM('Task 3'!H96,'Task 3'!I96,'Task 3'!J96)</f>
        <v>2996</v>
      </c>
      <c r="D96" s="10" t="s">
        <v>47</v>
      </c>
      <c r="F96" s="7">
        <v>45663</v>
      </c>
      <c r="G96" s="8" t="s">
        <v>23</v>
      </c>
      <c r="H96" s="90">
        <f>'Engagement Summary'!C96-'Engagement Summary'!D96</f>
        <v>1283</v>
      </c>
      <c r="I96" s="9">
        <v>11972</v>
      </c>
    </row>
    <row r="97" spans="1:9" ht="15.6" x14ac:dyDescent="0.3">
      <c r="A97" s="10" t="s">
        <v>23</v>
      </c>
      <c r="B97" s="11">
        <v>45367</v>
      </c>
      <c r="C97" s="23">
        <f>SUM('Task 3'!H97,'Task 3'!I97,'Task 3'!J97)</f>
        <v>3277</v>
      </c>
      <c r="D97" s="10" t="s">
        <v>17</v>
      </c>
      <c r="F97" s="7">
        <v>45663</v>
      </c>
      <c r="G97" s="8" t="s">
        <v>28</v>
      </c>
      <c r="H97" s="90">
        <f>'Engagement Summary'!C97-'Engagement Summary'!D97</f>
        <v>725</v>
      </c>
      <c r="I97" s="9">
        <v>13314</v>
      </c>
    </row>
    <row r="98" spans="1:9" ht="15.6" x14ac:dyDescent="0.3">
      <c r="A98" s="10" t="s">
        <v>14</v>
      </c>
      <c r="B98" s="11">
        <v>45317</v>
      </c>
      <c r="C98" s="23">
        <f>SUM('Task 3'!H98,'Task 3'!I98,'Task 3'!J98)</f>
        <v>4406</v>
      </c>
      <c r="D98" s="10" t="s">
        <v>21</v>
      </c>
      <c r="F98" s="7">
        <v>45670</v>
      </c>
      <c r="G98" s="8" t="s">
        <v>14</v>
      </c>
      <c r="H98" s="90">
        <f>'Engagement Summary'!C98-'Engagement Summary'!D98</f>
        <v>467</v>
      </c>
      <c r="I98" s="9">
        <v>14749</v>
      </c>
    </row>
    <row r="99" spans="1:9" ht="15.6" x14ac:dyDescent="0.3">
      <c r="A99" s="10" t="s">
        <v>23</v>
      </c>
      <c r="B99" s="11">
        <v>45366</v>
      </c>
      <c r="C99" s="23">
        <f>SUM('Task 3'!H99,'Task 3'!I99,'Task 3'!J99)</f>
        <v>5639</v>
      </c>
      <c r="D99" s="10" t="s">
        <v>17</v>
      </c>
      <c r="F99" s="7">
        <v>45670</v>
      </c>
      <c r="G99" s="8" t="s">
        <v>23</v>
      </c>
      <c r="H99" s="90">
        <f>'Engagement Summary'!C99-'Engagement Summary'!D99</f>
        <v>1354</v>
      </c>
      <c r="I99" s="9">
        <v>6868</v>
      </c>
    </row>
    <row r="100" spans="1:9" ht="15.6" x14ac:dyDescent="0.3">
      <c r="A100" s="10" t="s">
        <v>23</v>
      </c>
      <c r="B100" s="11">
        <v>45580</v>
      </c>
      <c r="C100" s="23">
        <f>SUM('Task 3'!H100,'Task 3'!I100,'Task 3'!J100)</f>
        <v>2821</v>
      </c>
      <c r="D100" s="10" t="s">
        <v>17</v>
      </c>
      <c r="F100" s="7">
        <v>45670</v>
      </c>
      <c r="G100" s="8" t="s">
        <v>28</v>
      </c>
      <c r="H100" s="90">
        <f>'Engagement Summary'!C100-'Engagement Summary'!D100</f>
        <v>520</v>
      </c>
      <c r="I100" s="9">
        <v>6027</v>
      </c>
    </row>
    <row r="101" spans="1:9" ht="15.6" x14ac:dyDescent="0.3">
      <c r="A101" s="10" t="s">
        <v>14</v>
      </c>
      <c r="B101" s="11">
        <v>45494</v>
      </c>
      <c r="C101" s="23">
        <f>SUM('Task 3'!H101,'Task 3'!I101,'Task 3'!J101)</f>
        <v>3637</v>
      </c>
      <c r="D101" s="10" t="s">
        <v>21</v>
      </c>
      <c r="F101" s="7">
        <v>45677</v>
      </c>
      <c r="G101" s="8" t="s">
        <v>14</v>
      </c>
      <c r="H101" s="90">
        <f>'Engagement Summary'!C101-'Engagement Summary'!D101</f>
        <v>442</v>
      </c>
      <c r="I101" s="9">
        <v>25267</v>
      </c>
    </row>
    <row r="102" spans="1:9" ht="15.6" x14ac:dyDescent="0.3">
      <c r="A102" s="10" t="s">
        <v>23</v>
      </c>
      <c r="B102" s="11">
        <v>45577</v>
      </c>
      <c r="C102" s="23">
        <f>SUM('Task 3'!H102,'Task 3'!I102,'Task 3'!J102)</f>
        <v>3730</v>
      </c>
      <c r="D102" s="10" t="s">
        <v>17</v>
      </c>
      <c r="F102" s="7">
        <v>45677</v>
      </c>
      <c r="G102" s="8" t="s">
        <v>23</v>
      </c>
      <c r="H102" s="90">
        <f>'Engagement Summary'!C102-'Engagement Summary'!D102</f>
        <v>546</v>
      </c>
      <c r="I102" s="9">
        <v>5900</v>
      </c>
    </row>
    <row r="103" spans="1:9" ht="15.6" x14ac:dyDescent="0.3">
      <c r="A103" s="10" t="s">
        <v>23</v>
      </c>
      <c r="B103" s="11">
        <v>45591</v>
      </c>
      <c r="C103" s="23">
        <f>SUM('Task 3'!H103,'Task 3'!I103,'Task 3'!J103)</f>
        <v>3444</v>
      </c>
      <c r="D103" s="10" t="s">
        <v>17</v>
      </c>
      <c r="F103" s="7">
        <v>45677</v>
      </c>
      <c r="G103" s="8" t="s">
        <v>28</v>
      </c>
      <c r="H103" s="90">
        <f>'Engagement Summary'!C103-'Engagement Summary'!D103</f>
        <v>844</v>
      </c>
      <c r="I103" s="9">
        <v>11181</v>
      </c>
    </row>
    <row r="104" spans="1:9" ht="15.6" x14ac:dyDescent="0.3">
      <c r="A104" s="10" t="s">
        <v>14</v>
      </c>
      <c r="B104" s="11">
        <v>45336</v>
      </c>
      <c r="C104" s="23">
        <f>SUM('Task 3'!H104,'Task 3'!I104,'Task 3'!J104)</f>
        <v>2123</v>
      </c>
      <c r="D104" s="10" t="s">
        <v>17</v>
      </c>
      <c r="F104" s="7">
        <v>45684</v>
      </c>
      <c r="G104" s="8" t="s">
        <v>14</v>
      </c>
      <c r="H104" s="90">
        <f>'Engagement Summary'!C104-'Engagement Summary'!D104</f>
        <v>341</v>
      </c>
      <c r="I104" s="9">
        <v>9592</v>
      </c>
    </row>
    <row r="105" spans="1:9" ht="15.6" x14ac:dyDescent="0.3">
      <c r="A105" s="10" t="s">
        <v>23</v>
      </c>
      <c r="B105" s="11">
        <v>45413</v>
      </c>
      <c r="C105" s="23">
        <f>SUM('Task 3'!H105,'Task 3'!I105,'Task 3'!J105)</f>
        <v>3217</v>
      </c>
      <c r="D105" s="10" t="s">
        <v>17</v>
      </c>
      <c r="F105" s="7">
        <v>45684</v>
      </c>
      <c r="G105" s="8" t="s">
        <v>23</v>
      </c>
      <c r="H105" s="90">
        <f>'Engagement Summary'!C105-'Engagement Summary'!D105</f>
        <v>869</v>
      </c>
      <c r="I105" s="9">
        <v>5291</v>
      </c>
    </row>
    <row r="106" spans="1:9" ht="15.6" x14ac:dyDescent="0.3">
      <c r="A106" s="10" t="s">
        <v>23</v>
      </c>
      <c r="B106" s="11">
        <v>45553</v>
      </c>
      <c r="C106" s="23">
        <f>SUM('Task 3'!H106,'Task 3'!I106,'Task 3'!J106)</f>
        <v>3234</v>
      </c>
      <c r="D106" s="10" t="s">
        <v>17</v>
      </c>
      <c r="F106" s="7">
        <v>45684</v>
      </c>
      <c r="G106" s="8" t="s">
        <v>28</v>
      </c>
      <c r="H106" s="90">
        <f>'Engagement Summary'!C106-'Engagement Summary'!D106</f>
        <v>718</v>
      </c>
      <c r="I106" s="9">
        <v>22244</v>
      </c>
    </row>
    <row r="107" spans="1:9" ht="15.6" x14ac:dyDescent="0.3">
      <c r="A107" s="10" t="s">
        <v>23</v>
      </c>
      <c r="B107" s="11">
        <v>45677</v>
      </c>
      <c r="C107" s="23">
        <f>SUM('Task 3'!H107,'Task 3'!I107,'Task 3'!J107)</f>
        <v>4948</v>
      </c>
      <c r="D107" s="10" t="s">
        <v>17</v>
      </c>
      <c r="F107" s="7">
        <v>45691</v>
      </c>
      <c r="G107" s="8" t="s">
        <v>14</v>
      </c>
      <c r="H107" s="90">
        <f>'Engagement Summary'!C107-'Engagement Summary'!D107</f>
        <v>735</v>
      </c>
      <c r="I107" s="9">
        <v>6824</v>
      </c>
    </row>
    <row r="108" spans="1:9" ht="15.6" x14ac:dyDescent="0.3">
      <c r="A108" s="10" t="s">
        <v>23</v>
      </c>
      <c r="B108" s="11">
        <v>45670</v>
      </c>
      <c r="C108" s="23">
        <f>SUM('Task 3'!H108,'Task 3'!I108,'Task 3'!J108)</f>
        <v>4577</v>
      </c>
      <c r="D108" s="10" t="s">
        <v>21</v>
      </c>
      <c r="F108" s="7">
        <v>45691</v>
      </c>
      <c r="G108" s="8" t="s">
        <v>23</v>
      </c>
      <c r="H108" s="90">
        <f>'Engagement Summary'!C108-'Engagement Summary'!D108</f>
        <v>523</v>
      </c>
      <c r="I108" s="9">
        <v>24112</v>
      </c>
    </row>
    <row r="109" spans="1:9" ht="15.6" x14ac:dyDescent="0.3">
      <c r="A109" s="10" t="s">
        <v>28</v>
      </c>
      <c r="B109" s="11">
        <v>45542</v>
      </c>
      <c r="C109" s="23">
        <f>SUM('Task 3'!H109,'Task 3'!I109,'Task 3'!J109)</f>
        <v>4598</v>
      </c>
      <c r="D109" s="10" t="s">
        <v>50</v>
      </c>
      <c r="F109" s="7">
        <v>45691</v>
      </c>
      <c r="G109" s="8" t="s">
        <v>28</v>
      </c>
      <c r="H109" s="90">
        <f>'Engagement Summary'!C109-'Engagement Summary'!D109</f>
        <v>422</v>
      </c>
      <c r="I109" s="9">
        <v>25478</v>
      </c>
    </row>
    <row r="110" spans="1:9" ht="15.6" x14ac:dyDescent="0.3">
      <c r="A110" s="10" t="s">
        <v>14</v>
      </c>
      <c r="B110" s="11">
        <v>45617</v>
      </c>
      <c r="C110" s="23">
        <f>SUM('Task 3'!H110,'Task 3'!I110,'Task 3'!J110)</f>
        <v>4874</v>
      </c>
      <c r="D110" s="10" t="s">
        <v>17</v>
      </c>
      <c r="F110" s="7">
        <v>45698</v>
      </c>
      <c r="G110" s="8" t="s">
        <v>14</v>
      </c>
      <c r="H110" s="90">
        <f>'Engagement Summary'!C110-'Engagement Summary'!D110</f>
        <v>915</v>
      </c>
      <c r="I110" s="9">
        <v>11235</v>
      </c>
    </row>
    <row r="111" spans="1:9" ht="15.6" x14ac:dyDescent="0.3">
      <c r="A111" s="10" t="s">
        <v>14</v>
      </c>
      <c r="B111" s="11">
        <v>45469</v>
      </c>
      <c r="C111" s="23">
        <f>SUM('Task 3'!H111,'Task 3'!I111,'Task 3'!J111)</f>
        <v>4072</v>
      </c>
      <c r="D111" s="10" t="s">
        <v>21</v>
      </c>
      <c r="F111" s="7">
        <v>45698</v>
      </c>
      <c r="G111" s="8" t="s">
        <v>23</v>
      </c>
      <c r="H111" s="90">
        <f>'Engagement Summary'!C111-'Engagement Summary'!D111</f>
        <v>1108</v>
      </c>
      <c r="I111" s="9">
        <v>6120</v>
      </c>
    </row>
    <row r="112" spans="1:9" ht="15.6" x14ac:dyDescent="0.3">
      <c r="A112" s="10" t="s">
        <v>28</v>
      </c>
      <c r="B112" s="11">
        <v>45493</v>
      </c>
      <c r="C112" s="23">
        <f>SUM('Task 3'!H112,'Task 3'!I112,'Task 3'!J112)</f>
        <v>5599</v>
      </c>
      <c r="D112" s="10" t="s">
        <v>50</v>
      </c>
      <c r="F112" s="7">
        <v>45698</v>
      </c>
      <c r="G112" s="8" t="s">
        <v>28</v>
      </c>
      <c r="H112" s="90">
        <f>'Engagement Summary'!C112-'Engagement Summary'!D112</f>
        <v>338</v>
      </c>
      <c r="I112" s="9">
        <v>20572</v>
      </c>
    </row>
    <row r="113" spans="1:9" ht="15.6" x14ac:dyDescent="0.3">
      <c r="A113" s="10" t="s">
        <v>14</v>
      </c>
      <c r="B113" s="11">
        <v>45704</v>
      </c>
      <c r="C113" s="23">
        <f>SUM('Task 3'!H113,'Task 3'!I113,'Task 3'!J113)</f>
        <v>1917</v>
      </c>
      <c r="D113" s="10" t="s">
        <v>17</v>
      </c>
      <c r="F113" s="7">
        <v>45705</v>
      </c>
      <c r="G113" s="8" t="s">
        <v>14</v>
      </c>
      <c r="H113" s="90">
        <f>'Engagement Summary'!C113-'Engagement Summary'!D113</f>
        <v>724</v>
      </c>
      <c r="I113" s="9">
        <v>14975</v>
      </c>
    </row>
    <row r="114" spans="1:9" ht="15.6" x14ac:dyDescent="0.3">
      <c r="A114" s="10" t="s">
        <v>14</v>
      </c>
      <c r="B114" s="11">
        <v>45544</v>
      </c>
      <c r="C114" s="23">
        <f>SUM('Task 3'!H114,'Task 3'!I114,'Task 3'!J114)</f>
        <v>2156</v>
      </c>
      <c r="D114" s="10" t="s">
        <v>17</v>
      </c>
      <c r="F114" s="7">
        <v>45705</v>
      </c>
      <c r="G114" s="8" t="s">
        <v>23</v>
      </c>
      <c r="H114" s="90">
        <f>'Engagement Summary'!C114-'Engagement Summary'!D114</f>
        <v>463</v>
      </c>
      <c r="I114" s="9">
        <v>22234</v>
      </c>
    </row>
    <row r="115" spans="1:9" ht="15.6" x14ac:dyDescent="0.3">
      <c r="A115" s="10" t="s">
        <v>23</v>
      </c>
      <c r="B115" s="11">
        <v>45489</v>
      </c>
      <c r="C115" s="23">
        <f>SUM('Task 3'!H115,'Task 3'!I115,'Task 3'!J115)</f>
        <v>2363</v>
      </c>
      <c r="D115" s="10" t="s">
        <v>17</v>
      </c>
      <c r="F115" s="7">
        <v>45705</v>
      </c>
      <c r="G115" s="8" t="s">
        <v>28</v>
      </c>
      <c r="H115" s="90">
        <f>'Engagement Summary'!C115-'Engagement Summary'!D115</f>
        <v>356</v>
      </c>
      <c r="I115" s="9">
        <v>6532</v>
      </c>
    </row>
    <row r="116" spans="1:9" ht="15.6" x14ac:dyDescent="0.3">
      <c r="A116" s="10" t="s">
        <v>14</v>
      </c>
      <c r="B116" s="11">
        <v>45762</v>
      </c>
      <c r="C116" s="23">
        <f>SUM('Task 3'!H116,'Task 3'!I116,'Task 3'!J116)</f>
        <v>4997</v>
      </c>
      <c r="D116" s="10" t="s">
        <v>21</v>
      </c>
      <c r="F116" s="7">
        <v>45712</v>
      </c>
      <c r="G116" s="8" t="s">
        <v>14</v>
      </c>
      <c r="H116" s="90">
        <f>'Engagement Summary'!C116-'Engagement Summary'!D116</f>
        <v>378</v>
      </c>
      <c r="I116" s="9">
        <v>24858</v>
      </c>
    </row>
    <row r="117" spans="1:9" ht="15.6" x14ac:dyDescent="0.3">
      <c r="A117" s="10" t="s">
        <v>14</v>
      </c>
      <c r="B117" s="11">
        <v>45781</v>
      </c>
      <c r="C117" s="23">
        <f>SUM('Task 3'!H117,'Task 3'!I117,'Task 3'!J117)</f>
        <v>1853</v>
      </c>
      <c r="D117" s="10" t="s">
        <v>47</v>
      </c>
      <c r="F117" s="7">
        <v>45712</v>
      </c>
      <c r="G117" s="8" t="s">
        <v>23</v>
      </c>
      <c r="H117" s="90">
        <f>'Engagement Summary'!C117-'Engagement Summary'!D117</f>
        <v>636</v>
      </c>
      <c r="I117" s="9">
        <v>13883</v>
      </c>
    </row>
    <row r="118" spans="1:9" ht="15.6" x14ac:dyDescent="0.3">
      <c r="A118" s="10" t="s">
        <v>14</v>
      </c>
      <c r="B118" s="11">
        <v>45340</v>
      </c>
      <c r="C118" s="23">
        <f>SUM('Task 3'!H118,'Task 3'!I118,'Task 3'!J118)</f>
        <v>2063</v>
      </c>
      <c r="D118" s="10" t="s">
        <v>47</v>
      </c>
      <c r="F118" s="7">
        <v>45712</v>
      </c>
      <c r="G118" s="8" t="s">
        <v>28</v>
      </c>
      <c r="H118" s="90">
        <f>'Engagement Summary'!C118-'Engagement Summary'!D118</f>
        <v>699</v>
      </c>
      <c r="I118" s="9">
        <v>18654</v>
      </c>
    </row>
    <row r="119" spans="1:9" ht="15.6" x14ac:dyDescent="0.3">
      <c r="A119" s="10" t="s">
        <v>23</v>
      </c>
      <c r="B119" s="11">
        <v>45428</v>
      </c>
      <c r="C119" s="23">
        <f>SUM('Task 3'!H119,'Task 3'!I119,'Task 3'!J119)</f>
        <v>2246</v>
      </c>
      <c r="D119" s="10" t="s">
        <v>17</v>
      </c>
      <c r="F119" s="7">
        <v>45719</v>
      </c>
      <c r="G119" s="8" t="s">
        <v>14</v>
      </c>
      <c r="H119" s="90">
        <f>'Engagement Summary'!C119-'Engagement Summary'!D119</f>
        <v>1279</v>
      </c>
      <c r="I119" s="9">
        <v>25234</v>
      </c>
    </row>
    <row r="120" spans="1:9" ht="15.6" x14ac:dyDescent="0.3">
      <c r="A120" s="10" t="s">
        <v>23</v>
      </c>
      <c r="B120" s="11">
        <v>45806</v>
      </c>
      <c r="C120" s="23">
        <f>SUM('Task 3'!H120,'Task 3'!I120,'Task 3'!J120)</f>
        <v>2570</v>
      </c>
      <c r="D120" s="10" t="s">
        <v>17</v>
      </c>
      <c r="F120" s="7">
        <v>45719</v>
      </c>
      <c r="G120" s="8" t="s">
        <v>23</v>
      </c>
      <c r="H120" s="90">
        <f>'Engagement Summary'!C120-'Engagement Summary'!D120</f>
        <v>1006</v>
      </c>
      <c r="I120" s="9">
        <v>6772</v>
      </c>
    </row>
    <row r="121" spans="1:9" ht="15.6" x14ac:dyDescent="0.3">
      <c r="A121" s="10" t="s">
        <v>14</v>
      </c>
      <c r="B121" s="11">
        <v>45674</v>
      </c>
      <c r="C121" s="23">
        <f>SUM('Task 3'!H121,'Task 3'!I121,'Task 3'!J121)</f>
        <v>2532</v>
      </c>
      <c r="D121" s="10" t="s">
        <v>21</v>
      </c>
      <c r="F121" s="7">
        <v>45719</v>
      </c>
      <c r="G121" s="8" t="s">
        <v>28</v>
      </c>
      <c r="H121" s="90">
        <f>'Engagement Summary'!C121-'Engagement Summary'!D121</f>
        <v>478</v>
      </c>
      <c r="I121" s="9">
        <v>22428</v>
      </c>
    </row>
    <row r="122" spans="1:9" ht="15.6" x14ac:dyDescent="0.3">
      <c r="A122" s="10" t="s">
        <v>14</v>
      </c>
      <c r="B122" s="11">
        <v>45777</v>
      </c>
      <c r="C122" s="23">
        <f>SUM('Task 3'!H122,'Task 3'!I122,'Task 3'!J122)</f>
        <v>4604</v>
      </c>
      <c r="D122" s="10" t="s">
        <v>47</v>
      </c>
      <c r="F122" s="7">
        <v>45726</v>
      </c>
      <c r="G122" s="8" t="s">
        <v>14</v>
      </c>
      <c r="H122" s="90">
        <f>'Engagement Summary'!C122-'Engagement Summary'!D122</f>
        <v>545</v>
      </c>
      <c r="I122" s="9">
        <v>11911</v>
      </c>
    </row>
    <row r="123" spans="1:9" ht="15.6" x14ac:dyDescent="0.3">
      <c r="A123" s="10" t="s">
        <v>23</v>
      </c>
      <c r="B123" s="11">
        <v>45346</v>
      </c>
      <c r="C123" s="23">
        <f>SUM('Task 3'!H123,'Task 3'!I123,'Task 3'!J123)</f>
        <v>1845</v>
      </c>
      <c r="D123" s="10" t="s">
        <v>17</v>
      </c>
      <c r="F123" s="7">
        <v>45726</v>
      </c>
      <c r="G123" s="8" t="s">
        <v>23</v>
      </c>
      <c r="H123" s="90">
        <f>'Engagement Summary'!C123-'Engagement Summary'!D123</f>
        <v>1005</v>
      </c>
      <c r="I123" s="9">
        <v>21900</v>
      </c>
    </row>
    <row r="124" spans="1:9" ht="15.6" x14ac:dyDescent="0.3">
      <c r="A124" s="10" t="s">
        <v>28</v>
      </c>
      <c r="B124" s="11">
        <v>45424</v>
      </c>
      <c r="C124" s="23">
        <f>SUM('Task 3'!H124,'Task 3'!I124,'Task 3'!J124)</f>
        <v>3472</v>
      </c>
      <c r="D124" s="10" t="s">
        <v>21</v>
      </c>
      <c r="F124" s="7">
        <v>45726</v>
      </c>
      <c r="G124" s="8" t="s">
        <v>28</v>
      </c>
      <c r="H124" s="90">
        <f>'Engagement Summary'!C124-'Engagement Summary'!D124</f>
        <v>765</v>
      </c>
      <c r="I124" s="9">
        <v>25542</v>
      </c>
    </row>
    <row r="125" spans="1:9" ht="15.6" x14ac:dyDescent="0.3">
      <c r="A125" s="10" t="s">
        <v>23</v>
      </c>
      <c r="B125" s="11">
        <v>45421</v>
      </c>
      <c r="C125" s="23">
        <f>SUM('Task 3'!H125,'Task 3'!I125,'Task 3'!J125)</f>
        <v>3959</v>
      </c>
      <c r="D125" s="10" t="s">
        <v>17</v>
      </c>
      <c r="F125" s="7">
        <v>45733</v>
      </c>
      <c r="G125" s="8" t="s">
        <v>14</v>
      </c>
      <c r="H125" s="90">
        <f>'Engagement Summary'!C125-'Engagement Summary'!D125</f>
        <v>564</v>
      </c>
      <c r="I125" s="9">
        <v>7140</v>
      </c>
    </row>
    <row r="126" spans="1:9" ht="15.6" x14ac:dyDescent="0.3">
      <c r="A126" s="10" t="s">
        <v>23</v>
      </c>
      <c r="B126" s="11">
        <v>45602</v>
      </c>
      <c r="C126" s="23">
        <f>SUM('Task 3'!H126,'Task 3'!I126,'Task 3'!J126)</f>
        <v>3682</v>
      </c>
      <c r="D126" s="10" t="s">
        <v>17</v>
      </c>
      <c r="F126" s="7">
        <v>45733</v>
      </c>
      <c r="G126" s="8" t="s">
        <v>23</v>
      </c>
      <c r="H126" s="90">
        <f>'Engagement Summary'!C126-'Engagement Summary'!D126</f>
        <v>496</v>
      </c>
      <c r="I126" s="9">
        <v>20474</v>
      </c>
    </row>
    <row r="127" spans="1:9" ht="15.6" x14ac:dyDescent="0.3">
      <c r="A127" s="10" t="s">
        <v>23</v>
      </c>
      <c r="B127" s="11">
        <v>45295</v>
      </c>
      <c r="C127" s="23">
        <f>SUM('Task 3'!H127,'Task 3'!I127,'Task 3'!J127)</f>
        <v>3961</v>
      </c>
      <c r="D127" s="10" t="s">
        <v>17</v>
      </c>
      <c r="F127" s="7">
        <v>45733</v>
      </c>
      <c r="G127" s="8" t="s">
        <v>28</v>
      </c>
      <c r="H127" s="90">
        <f>'Engagement Summary'!C127-'Engagement Summary'!D127</f>
        <v>1128</v>
      </c>
      <c r="I127" s="9">
        <v>8698</v>
      </c>
    </row>
    <row r="128" spans="1:9" ht="15.6" x14ac:dyDescent="0.3">
      <c r="A128" s="10" t="s">
        <v>23</v>
      </c>
      <c r="B128" s="11">
        <v>45319</v>
      </c>
      <c r="C128" s="23">
        <f>SUM('Task 3'!H128,'Task 3'!I128,'Task 3'!J128)</f>
        <v>1858</v>
      </c>
      <c r="D128" s="10" t="s">
        <v>21</v>
      </c>
      <c r="F128" s="7">
        <v>45740</v>
      </c>
      <c r="G128" s="8" t="s">
        <v>14</v>
      </c>
      <c r="H128" s="90">
        <f>'Engagement Summary'!C128-'Engagement Summary'!D128</f>
        <v>565</v>
      </c>
      <c r="I128" s="9">
        <v>10402</v>
      </c>
    </row>
    <row r="129" spans="1:9" ht="15.6" x14ac:dyDescent="0.3">
      <c r="A129" s="10" t="s">
        <v>14</v>
      </c>
      <c r="B129" s="11">
        <v>45344</v>
      </c>
      <c r="C129" s="23">
        <f>SUM('Task 3'!H129,'Task 3'!I129,'Task 3'!J129)</f>
        <v>2575</v>
      </c>
      <c r="D129" s="10" t="s">
        <v>17</v>
      </c>
      <c r="F129" s="7">
        <v>45740</v>
      </c>
      <c r="G129" s="8" t="s">
        <v>23</v>
      </c>
      <c r="H129" s="90">
        <f>'Engagement Summary'!C129-'Engagement Summary'!D129</f>
        <v>813</v>
      </c>
      <c r="I129" s="9">
        <v>26618</v>
      </c>
    </row>
    <row r="130" spans="1:9" ht="15.6" x14ac:dyDescent="0.3">
      <c r="A130" s="10" t="s">
        <v>23</v>
      </c>
      <c r="B130" s="11">
        <v>45839</v>
      </c>
      <c r="C130" s="23">
        <f>SUM('Task 3'!H130,'Task 3'!I130,'Task 3'!J130)</f>
        <v>3910</v>
      </c>
      <c r="D130" s="10" t="s">
        <v>17</v>
      </c>
      <c r="F130" s="7">
        <v>45740</v>
      </c>
      <c r="G130" s="8" t="s">
        <v>28</v>
      </c>
      <c r="H130" s="90">
        <f>'Engagement Summary'!C130-'Engagement Summary'!D130</f>
        <v>1301</v>
      </c>
      <c r="I130" s="9">
        <v>7975</v>
      </c>
    </row>
    <row r="131" spans="1:9" ht="15.6" x14ac:dyDescent="0.3">
      <c r="A131" s="10" t="s">
        <v>28</v>
      </c>
      <c r="B131" s="11">
        <v>45301</v>
      </c>
      <c r="C131" s="23">
        <f>SUM('Task 3'!H131,'Task 3'!I131,'Task 3'!J131)</f>
        <v>1684</v>
      </c>
      <c r="D131" s="10" t="s">
        <v>21</v>
      </c>
      <c r="F131" s="7">
        <v>45747</v>
      </c>
      <c r="G131" s="8" t="s">
        <v>14</v>
      </c>
      <c r="H131" s="90">
        <f>'Engagement Summary'!C131-'Engagement Summary'!D131</f>
        <v>436</v>
      </c>
      <c r="I131" s="9">
        <v>19054</v>
      </c>
    </row>
    <row r="132" spans="1:9" ht="15.6" x14ac:dyDescent="0.3">
      <c r="A132" s="10" t="s">
        <v>23</v>
      </c>
      <c r="B132" s="11">
        <v>45736</v>
      </c>
      <c r="C132" s="23">
        <f>SUM('Task 3'!H132,'Task 3'!I132,'Task 3'!J132)</f>
        <v>2297</v>
      </c>
      <c r="D132" s="10" t="s">
        <v>21</v>
      </c>
      <c r="F132" s="7">
        <v>45747</v>
      </c>
      <c r="G132" s="8" t="s">
        <v>23</v>
      </c>
      <c r="H132" s="90">
        <f>'Engagement Summary'!C132-'Engagement Summary'!D132</f>
        <v>978</v>
      </c>
      <c r="I132" s="9">
        <v>13740</v>
      </c>
    </row>
    <row r="133" spans="1:9" ht="15.6" x14ac:dyDescent="0.3">
      <c r="A133" s="10" t="s">
        <v>23</v>
      </c>
      <c r="B133" s="11">
        <v>45563</v>
      </c>
      <c r="C133" s="23">
        <f>SUM('Task 3'!H133,'Task 3'!I133,'Task 3'!J133)</f>
        <v>4620</v>
      </c>
      <c r="D133" s="10" t="s">
        <v>17</v>
      </c>
      <c r="F133" s="7">
        <v>45747</v>
      </c>
      <c r="G133" s="8" t="s">
        <v>28</v>
      </c>
      <c r="H133" s="90">
        <f>'Engagement Summary'!C133-'Engagement Summary'!D133</f>
        <v>1367</v>
      </c>
      <c r="I133" s="9">
        <v>18442</v>
      </c>
    </row>
    <row r="134" spans="1:9" ht="15.6" x14ac:dyDescent="0.3">
      <c r="A134" s="10" t="s">
        <v>28</v>
      </c>
      <c r="B134" s="11">
        <v>45318</v>
      </c>
      <c r="C134" s="23">
        <f>SUM('Task 3'!H134,'Task 3'!I134,'Task 3'!J134)</f>
        <v>2456</v>
      </c>
      <c r="D134" s="10" t="s">
        <v>21</v>
      </c>
      <c r="F134" s="7">
        <v>45754</v>
      </c>
      <c r="G134" s="8" t="s">
        <v>14</v>
      </c>
      <c r="H134" s="90">
        <f>'Engagement Summary'!C134-'Engagement Summary'!D134</f>
        <v>1337</v>
      </c>
      <c r="I134" s="9">
        <v>10104</v>
      </c>
    </row>
    <row r="135" spans="1:9" ht="15.6" x14ac:dyDescent="0.3">
      <c r="A135" s="10" t="s">
        <v>23</v>
      </c>
      <c r="B135" s="11">
        <v>45792</v>
      </c>
      <c r="C135" s="23">
        <f>SUM('Task 3'!H135,'Task 3'!I135,'Task 3'!J135)</f>
        <v>2265</v>
      </c>
      <c r="D135" s="10" t="s">
        <v>17</v>
      </c>
      <c r="F135" s="7">
        <v>45754</v>
      </c>
      <c r="G135" s="8" t="s">
        <v>23</v>
      </c>
      <c r="H135" s="90">
        <f>'Engagement Summary'!C135-'Engagement Summary'!D135</f>
        <v>1014</v>
      </c>
      <c r="I135" s="9">
        <v>21771</v>
      </c>
    </row>
    <row r="136" spans="1:9" ht="15.6" x14ac:dyDescent="0.3">
      <c r="A136" s="10" t="s">
        <v>23</v>
      </c>
      <c r="B136" s="11">
        <v>45569</v>
      </c>
      <c r="C136" s="23">
        <f>SUM('Task 3'!H136,'Task 3'!I136,'Task 3'!J136)</f>
        <v>3643</v>
      </c>
      <c r="D136" s="10" t="s">
        <v>17</v>
      </c>
      <c r="F136" s="7">
        <v>45754</v>
      </c>
      <c r="G136" s="8" t="s">
        <v>28</v>
      </c>
      <c r="H136" s="90">
        <f>'Engagement Summary'!C136-'Engagement Summary'!D136</f>
        <v>940</v>
      </c>
      <c r="I136" s="9">
        <v>22191</v>
      </c>
    </row>
    <row r="137" spans="1:9" ht="15.6" x14ac:dyDescent="0.3">
      <c r="A137" s="10" t="s">
        <v>23</v>
      </c>
      <c r="B137" s="11">
        <v>45615</v>
      </c>
      <c r="C137" s="23">
        <f>SUM('Task 3'!H137,'Task 3'!I137,'Task 3'!J137)</f>
        <v>4274</v>
      </c>
      <c r="D137" s="10" t="s">
        <v>17</v>
      </c>
      <c r="F137" s="7">
        <v>45761</v>
      </c>
      <c r="G137" s="8" t="s">
        <v>14</v>
      </c>
      <c r="H137" s="90">
        <f>'Engagement Summary'!C137-'Engagement Summary'!D137</f>
        <v>690</v>
      </c>
      <c r="I137" s="9">
        <v>27753</v>
      </c>
    </row>
    <row r="138" spans="1:9" ht="15.6" x14ac:dyDescent="0.3">
      <c r="A138" s="10" t="s">
        <v>23</v>
      </c>
      <c r="B138" s="11">
        <v>45387</v>
      </c>
      <c r="C138" s="23">
        <f>SUM('Task 3'!H138,'Task 3'!I138,'Task 3'!J138)</f>
        <v>5447</v>
      </c>
      <c r="D138" s="10" t="s">
        <v>17</v>
      </c>
      <c r="F138" s="7">
        <v>45761</v>
      </c>
      <c r="G138" s="8" t="s">
        <v>23</v>
      </c>
      <c r="H138" s="90">
        <f>'Engagement Summary'!C138-'Engagement Summary'!D138</f>
        <v>1335</v>
      </c>
      <c r="I138" s="9">
        <v>23736</v>
      </c>
    </row>
    <row r="139" spans="1:9" ht="15.6" x14ac:dyDescent="0.3">
      <c r="A139" s="10" t="s">
        <v>23</v>
      </c>
      <c r="B139" s="11">
        <v>45624</v>
      </c>
      <c r="C139" s="23">
        <f>SUM('Task 3'!H139,'Task 3'!I139,'Task 3'!J139)</f>
        <v>1347</v>
      </c>
      <c r="D139" s="10" t="s">
        <v>17</v>
      </c>
      <c r="F139" s="7">
        <v>45761</v>
      </c>
      <c r="G139" s="8" t="s">
        <v>28</v>
      </c>
      <c r="H139" s="90">
        <f>'Engagement Summary'!C139-'Engagement Summary'!D139</f>
        <v>1191</v>
      </c>
      <c r="I139" s="9">
        <v>27393</v>
      </c>
    </row>
    <row r="140" spans="1:9" ht="15.6" x14ac:dyDescent="0.3">
      <c r="A140" s="10" t="s">
        <v>23</v>
      </c>
      <c r="B140" s="11">
        <v>45725</v>
      </c>
      <c r="C140" s="23">
        <f>SUM('Task 3'!H140,'Task 3'!I140,'Task 3'!J140)</f>
        <v>3233</v>
      </c>
      <c r="D140" s="10" t="s">
        <v>17</v>
      </c>
      <c r="F140" s="7">
        <v>45768</v>
      </c>
      <c r="G140" s="8" t="s">
        <v>14</v>
      </c>
      <c r="H140" s="90">
        <f>'Engagement Summary'!C140-'Engagement Summary'!D140</f>
        <v>353</v>
      </c>
      <c r="I140" s="9">
        <v>10343</v>
      </c>
    </row>
    <row r="141" spans="1:9" ht="15.6" x14ac:dyDescent="0.3">
      <c r="A141" s="10" t="s">
        <v>23</v>
      </c>
      <c r="B141" s="11">
        <v>45531</v>
      </c>
      <c r="C141" s="23">
        <f>SUM('Task 3'!H141,'Task 3'!I141,'Task 3'!J141)</f>
        <v>2561</v>
      </c>
      <c r="D141" s="10" t="s">
        <v>17</v>
      </c>
      <c r="F141" s="7">
        <v>45768</v>
      </c>
      <c r="G141" s="8" t="s">
        <v>23</v>
      </c>
      <c r="H141" s="90">
        <f>'Engagement Summary'!C141-'Engagement Summary'!D141</f>
        <v>486</v>
      </c>
      <c r="I141" s="9">
        <v>25259</v>
      </c>
    </row>
    <row r="142" spans="1:9" ht="15.6" x14ac:dyDescent="0.3">
      <c r="A142" s="10" t="s">
        <v>28</v>
      </c>
      <c r="B142" s="11">
        <v>45566</v>
      </c>
      <c r="C142" s="23">
        <f>SUM('Task 3'!H142,'Task 3'!I142,'Task 3'!J142)</f>
        <v>4095</v>
      </c>
      <c r="D142" s="10" t="s">
        <v>50</v>
      </c>
      <c r="F142" s="7">
        <v>45768</v>
      </c>
      <c r="G142" s="8" t="s">
        <v>28</v>
      </c>
      <c r="H142" s="90">
        <f>'Engagement Summary'!C142-'Engagement Summary'!D142</f>
        <v>889</v>
      </c>
      <c r="I142" s="9">
        <v>24827</v>
      </c>
    </row>
    <row r="143" spans="1:9" ht="15.6" x14ac:dyDescent="0.3">
      <c r="A143" s="10" t="s">
        <v>14</v>
      </c>
      <c r="B143" s="11">
        <v>45647</v>
      </c>
      <c r="C143" s="23">
        <f>SUM('Task 3'!H143,'Task 3'!I143,'Task 3'!J143)</f>
        <v>5124</v>
      </c>
      <c r="D143" s="10" t="s">
        <v>47</v>
      </c>
      <c r="F143" s="7">
        <v>45775</v>
      </c>
      <c r="G143" s="8" t="s">
        <v>14</v>
      </c>
      <c r="H143" s="90">
        <f>'Engagement Summary'!C143-'Engagement Summary'!D143</f>
        <v>983</v>
      </c>
      <c r="I143" s="9">
        <v>11908</v>
      </c>
    </row>
    <row r="144" spans="1:9" ht="15.6" x14ac:dyDescent="0.3">
      <c r="A144" s="10" t="s">
        <v>14</v>
      </c>
      <c r="B144" s="11">
        <v>45460</v>
      </c>
      <c r="C144" s="23">
        <f>SUM('Task 3'!H144,'Task 3'!I144,'Task 3'!J144)</f>
        <v>4910</v>
      </c>
      <c r="D144" s="10" t="s">
        <v>21</v>
      </c>
      <c r="F144" s="7">
        <v>45775</v>
      </c>
      <c r="G144" s="8" t="s">
        <v>23</v>
      </c>
      <c r="H144" s="90">
        <f>'Engagement Summary'!C144-'Engagement Summary'!D144</f>
        <v>581</v>
      </c>
      <c r="I144" s="9">
        <v>11005</v>
      </c>
    </row>
    <row r="145" spans="1:9" ht="15.6" x14ac:dyDescent="0.3">
      <c r="A145" s="10" t="s">
        <v>14</v>
      </c>
      <c r="B145" s="11">
        <v>45702</v>
      </c>
      <c r="C145" s="23">
        <f>SUM('Task 3'!H145,'Task 3'!I145,'Task 3'!J145)</f>
        <v>2993</v>
      </c>
      <c r="D145" s="10" t="s">
        <v>17</v>
      </c>
      <c r="F145" s="7">
        <v>45775</v>
      </c>
      <c r="G145" s="8" t="s">
        <v>28</v>
      </c>
      <c r="H145" s="90">
        <f>'Engagement Summary'!C145-'Engagement Summary'!D145</f>
        <v>814</v>
      </c>
      <c r="I145" s="9">
        <v>26333</v>
      </c>
    </row>
    <row r="146" spans="1:9" ht="15.6" x14ac:dyDescent="0.3">
      <c r="A146" s="10" t="s">
        <v>23</v>
      </c>
      <c r="B146" s="11">
        <v>45805</v>
      </c>
      <c r="C146" s="23">
        <f>SUM('Task 3'!H146,'Task 3'!I146,'Task 3'!J146)</f>
        <v>4682</v>
      </c>
      <c r="D146" s="10" t="s">
        <v>17</v>
      </c>
      <c r="F146" s="7">
        <v>45782</v>
      </c>
      <c r="G146" s="8" t="s">
        <v>14</v>
      </c>
      <c r="H146" s="90">
        <f>'Engagement Summary'!C146-'Engagement Summary'!D146</f>
        <v>919</v>
      </c>
      <c r="I146" s="9">
        <v>5495</v>
      </c>
    </row>
    <row r="147" spans="1:9" ht="15.6" x14ac:dyDescent="0.3">
      <c r="A147" s="10" t="s">
        <v>14</v>
      </c>
      <c r="B147" s="11">
        <v>45799</v>
      </c>
      <c r="C147" s="23">
        <f>SUM('Task 3'!H147,'Task 3'!I147,'Task 3'!J147)</f>
        <v>3331</v>
      </c>
      <c r="D147" s="10" t="s">
        <v>21</v>
      </c>
      <c r="F147" s="7">
        <v>45782</v>
      </c>
      <c r="G147" s="8" t="s">
        <v>23</v>
      </c>
      <c r="H147" s="90">
        <f>'Engagement Summary'!C147-'Engagement Summary'!D147</f>
        <v>676</v>
      </c>
      <c r="I147" s="9">
        <v>15655</v>
      </c>
    </row>
    <row r="148" spans="1:9" ht="15.6" x14ac:dyDescent="0.3">
      <c r="A148" s="10" t="s">
        <v>23</v>
      </c>
      <c r="B148" s="11">
        <v>45312</v>
      </c>
      <c r="C148" s="23">
        <f>SUM('Task 3'!H148,'Task 3'!I148,'Task 3'!J148)</f>
        <v>2821</v>
      </c>
      <c r="D148" s="10" t="s">
        <v>17</v>
      </c>
      <c r="F148" s="7">
        <v>45782</v>
      </c>
      <c r="G148" s="8" t="s">
        <v>28</v>
      </c>
      <c r="H148" s="90">
        <f>'Engagement Summary'!C148-'Engagement Summary'!D148</f>
        <v>459</v>
      </c>
      <c r="I148" s="9">
        <v>13763</v>
      </c>
    </row>
    <row r="149" spans="1:9" ht="15.6" x14ac:dyDescent="0.3">
      <c r="A149" s="10" t="s">
        <v>23</v>
      </c>
      <c r="B149" s="11">
        <v>45696</v>
      </c>
      <c r="C149" s="23">
        <f>SUM('Task 3'!H149,'Task 3'!I149,'Task 3'!J149)</f>
        <v>5142</v>
      </c>
      <c r="D149" s="10" t="s">
        <v>17</v>
      </c>
      <c r="F149" s="7">
        <v>45789</v>
      </c>
      <c r="G149" s="8" t="s">
        <v>14</v>
      </c>
      <c r="H149" s="90">
        <f>'Engagement Summary'!C149-'Engagement Summary'!D149</f>
        <v>576</v>
      </c>
      <c r="I149" s="9">
        <v>26073</v>
      </c>
    </row>
    <row r="150" spans="1:9" ht="15.6" x14ac:dyDescent="0.3">
      <c r="A150" s="10" t="s">
        <v>23</v>
      </c>
      <c r="B150" s="11">
        <v>45760</v>
      </c>
      <c r="C150" s="23">
        <f>SUM('Task 3'!H150,'Task 3'!I150,'Task 3'!J150)</f>
        <v>4636</v>
      </c>
      <c r="D150" s="10" t="s">
        <v>21</v>
      </c>
      <c r="F150" s="7">
        <v>45789</v>
      </c>
      <c r="G150" s="8" t="s">
        <v>23</v>
      </c>
      <c r="H150" s="90">
        <f>'Engagement Summary'!C150-'Engagement Summary'!D150</f>
        <v>447</v>
      </c>
      <c r="I150" s="9">
        <v>12774</v>
      </c>
    </row>
    <row r="151" spans="1:9" ht="15.6" x14ac:dyDescent="0.3">
      <c r="A151" s="10" t="s">
        <v>23</v>
      </c>
      <c r="B151" s="11">
        <v>45442</v>
      </c>
      <c r="C151" s="23">
        <f>SUM('Task 3'!H151,'Task 3'!I151,'Task 3'!J151)</f>
        <v>2881</v>
      </c>
      <c r="D151" s="10" t="s">
        <v>17</v>
      </c>
      <c r="F151" s="7">
        <v>45789</v>
      </c>
      <c r="G151" s="8" t="s">
        <v>28</v>
      </c>
      <c r="H151" s="90">
        <f>'Engagement Summary'!C151-'Engagement Summary'!D151</f>
        <v>377</v>
      </c>
      <c r="I151" s="9">
        <v>19000</v>
      </c>
    </row>
    <row r="152" spans="1:9" ht="15.6" x14ac:dyDescent="0.3">
      <c r="A152" s="10" t="s">
        <v>14</v>
      </c>
      <c r="B152" s="11">
        <v>45516</v>
      </c>
      <c r="C152" s="23">
        <f>SUM('Task 3'!H152,'Task 3'!I152,'Task 3'!J152)</f>
        <v>3642</v>
      </c>
      <c r="D152" s="10" t="s">
        <v>47</v>
      </c>
      <c r="F152" s="7">
        <v>45796</v>
      </c>
      <c r="G152" s="8" t="s">
        <v>14</v>
      </c>
      <c r="H152" s="90">
        <f>'Engagement Summary'!C152-'Engagement Summary'!D152</f>
        <v>932</v>
      </c>
      <c r="I152" s="9">
        <v>14051</v>
      </c>
    </row>
    <row r="153" spans="1:9" ht="15.6" x14ac:dyDescent="0.3">
      <c r="A153" s="10" t="s">
        <v>14</v>
      </c>
      <c r="B153" s="11">
        <v>45562</v>
      </c>
      <c r="C153" s="23">
        <f>SUM('Task 3'!H153,'Task 3'!I153,'Task 3'!J153)</f>
        <v>3429</v>
      </c>
      <c r="D153" s="10" t="s">
        <v>21</v>
      </c>
      <c r="F153" s="7">
        <v>45796</v>
      </c>
      <c r="G153" s="8" t="s">
        <v>23</v>
      </c>
      <c r="H153" s="90">
        <f>'Engagement Summary'!C153-'Engagement Summary'!D153</f>
        <v>1356</v>
      </c>
      <c r="I153" s="9">
        <v>27782</v>
      </c>
    </row>
    <row r="154" spans="1:9" ht="15.6" x14ac:dyDescent="0.3">
      <c r="A154" s="10" t="s">
        <v>23</v>
      </c>
      <c r="B154" s="11">
        <v>45819</v>
      </c>
      <c r="C154" s="23">
        <f>SUM('Task 3'!H154,'Task 3'!I154,'Task 3'!J154)</f>
        <v>4321</v>
      </c>
      <c r="D154" s="10" t="s">
        <v>17</v>
      </c>
      <c r="F154" s="7">
        <v>45796</v>
      </c>
      <c r="G154" s="8" t="s">
        <v>28</v>
      </c>
      <c r="H154" s="90">
        <f>'Engagement Summary'!C154-'Engagement Summary'!D154</f>
        <v>1281</v>
      </c>
      <c r="I154" s="9">
        <v>7859</v>
      </c>
    </row>
    <row r="155" spans="1:9" ht="15.6" x14ac:dyDescent="0.3">
      <c r="A155" s="10" t="s">
        <v>14</v>
      </c>
      <c r="B155" s="11">
        <v>45615</v>
      </c>
      <c r="C155" s="23">
        <f>SUM('Task 3'!H155,'Task 3'!I155,'Task 3'!J155)</f>
        <v>3091</v>
      </c>
      <c r="D155" s="10" t="s">
        <v>21</v>
      </c>
      <c r="F155" s="7">
        <v>45803</v>
      </c>
      <c r="G155" s="8" t="s">
        <v>14</v>
      </c>
      <c r="H155" s="90">
        <f>'Engagement Summary'!C155-'Engagement Summary'!D155</f>
        <v>1041</v>
      </c>
      <c r="I155" s="9">
        <v>15773</v>
      </c>
    </row>
    <row r="156" spans="1:9" ht="15.6" x14ac:dyDescent="0.3">
      <c r="A156" s="10" t="s">
        <v>14</v>
      </c>
      <c r="B156" s="11">
        <v>45407</v>
      </c>
      <c r="C156" s="23">
        <f>SUM('Task 3'!H156,'Task 3'!I156,'Task 3'!J156)</f>
        <v>4273</v>
      </c>
      <c r="D156" s="10" t="s">
        <v>17</v>
      </c>
      <c r="F156" s="7">
        <v>45803</v>
      </c>
      <c r="G156" s="8" t="s">
        <v>23</v>
      </c>
      <c r="H156" s="90">
        <f>'Engagement Summary'!C156-'Engagement Summary'!D156</f>
        <v>1184</v>
      </c>
      <c r="I156" s="9">
        <v>20595</v>
      </c>
    </row>
    <row r="157" spans="1:9" ht="15.6" x14ac:dyDescent="0.3">
      <c r="A157" s="10" t="s">
        <v>28</v>
      </c>
      <c r="B157" s="11">
        <v>45538</v>
      </c>
      <c r="C157" s="23">
        <f>SUM('Task 3'!H157,'Task 3'!I157,'Task 3'!J157)</f>
        <v>2060</v>
      </c>
      <c r="D157" s="10" t="s">
        <v>50</v>
      </c>
      <c r="F157" s="7">
        <v>45803</v>
      </c>
      <c r="G157" s="8" t="s">
        <v>28</v>
      </c>
      <c r="H157" s="90">
        <f>'Engagement Summary'!C157-'Engagement Summary'!D157</f>
        <v>684</v>
      </c>
      <c r="I157" s="9">
        <v>12031</v>
      </c>
    </row>
    <row r="158" spans="1:9" ht="15.6" x14ac:dyDescent="0.3">
      <c r="A158" s="10" t="s">
        <v>28</v>
      </c>
      <c r="B158" s="11">
        <v>45718</v>
      </c>
      <c r="C158" s="23">
        <f>SUM('Task 3'!H158,'Task 3'!I158,'Task 3'!J158)</f>
        <v>4772</v>
      </c>
      <c r="D158" s="10" t="s">
        <v>21</v>
      </c>
      <c r="F158" s="7">
        <v>45810</v>
      </c>
      <c r="G158" s="8" t="s">
        <v>14</v>
      </c>
      <c r="H158" s="90">
        <f>'Engagement Summary'!C158-'Engagement Summary'!D158</f>
        <v>354</v>
      </c>
      <c r="I158" s="9">
        <v>15128</v>
      </c>
    </row>
    <row r="159" spans="1:9" ht="15.6" x14ac:dyDescent="0.3">
      <c r="A159" s="10" t="s">
        <v>23</v>
      </c>
      <c r="B159" s="11">
        <v>45737</v>
      </c>
      <c r="C159" s="23">
        <f>SUM('Task 3'!H159,'Task 3'!I159,'Task 3'!J159)</f>
        <v>5431</v>
      </c>
      <c r="D159" s="10" t="s">
        <v>17</v>
      </c>
      <c r="F159" s="7">
        <v>45810</v>
      </c>
      <c r="G159" s="8" t="s">
        <v>23</v>
      </c>
      <c r="H159" s="90">
        <f>'Engagement Summary'!C159-'Engagement Summary'!D159</f>
        <v>1126</v>
      </c>
      <c r="I159" s="9">
        <v>11826</v>
      </c>
    </row>
    <row r="160" spans="1:9" ht="15.6" x14ac:dyDescent="0.3">
      <c r="A160" s="10" t="s">
        <v>14</v>
      </c>
      <c r="B160" s="11">
        <v>45394</v>
      </c>
      <c r="C160" s="23">
        <f>SUM('Task 3'!H160,'Task 3'!I160,'Task 3'!J160)</f>
        <v>2112</v>
      </c>
      <c r="D160" s="10" t="s">
        <v>47</v>
      </c>
      <c r="F160" s="7">
        <v>45810</v>
      </c>
      <c r="G160" s="8" t="s">
        <v>28</v>
      </c>
      <c r="H160" s="90">
        <f>'Engagement Summary'!C160-'Engagement Summary'!D160</f>
        <v>569</v>
      </c>
      <c r="I160" s="9">
        <v>12562</v>
      </c>
    </row>
    <row r="161" spans="1:9" ht="15.6" x14ac:dyDescent="0.3">
      <c r="A161" s="10" t="s">
        <v>28</v>
      </c>
      <c r="B161" s="11">
        <v>45330</v>
      </c>
      <c r="C161" s="23">
        <f>SUM('Task 3'!H161,'Task 3'!I161,'Task 3'!J161)</f>
        <v>2309</v>
      </c>
      <c r="D161" s="10" t="s">
        <v>50</v>
      </c>
      <c r="F161" s="7">
        <v>45817</v>
      </c>
      <c r="G161" s="8" t="s">
        <v>14</v>
      </c>
      <c r="H161" s="90">
        <f>'Engagement Summary'!C161-'Engagement Summary'!D161</f>
        <v>730</v>
      </c>
      <c r="I161" s="9">
        <v>13013</v>
      </c>
    </row>
    <row r="162" spans="1:9" ht="15.6" x14ac:dyDescent="0.3">
      <c r="A162" s="10" t="s">
        <v>14</v>
      </c>
      <c r="B162" s="11">
        <v>45803</v>
      </c>
      <c r="C162" s="23">
        <f>SUM('Task 3'!H162,'Task 3'!I162,'Task 3'!J162)</f>
        <v>3544</v>
      </c>
      <c r="D162" s="10" t="s">
        <v>21</v>
      </c>
      <c r="F162" s="7">
        <v>45817</v>
      </c>
      <c r="G162" s="8" t="s">
        <v>23</v>
      </c>
      <c r="H162" s="90">
        <f>'Engagement Summary'!C162-'Engagement Summary'!D162</f>
        <v>578</v>
      </c>
      <c r="I162" s="9">
        <v>12937</v>
      </c>
    </row>
    <row r="163" spans="1:9" ht="15.6" x14ac:dyDescent="0.3">
      <c r="A163" s="10" t="s">
        <v>14</v>
      </c>
      <c r="B163" s="11">
        <v>45610</v>
      </c>
      <c r="C163" s="23">
        <f>SUM('Task 3'!H163,'Task 3'!I163,'Task 3'!J163)</f>
        <v>2858</v>
      </c>
      <c r="D163" s="10" t="s">
        <v>17</v>
      </c>
      <c r="F163" s="7">
        <v>45817</v>
      </c>
      <c r="G163" s="8" t="s">
        <v>28</v>
      </c>
      <c r="H163" s="90">
        <f>'Engagement Summary'!C163-'Engagement Summary'!D163</f>
        <v>935</v>
      </c>
      <c r="I163" s="9">
        <v>14534</v>
      </c>
    </row>
    <row r="164" spans="1:9" ht="15.6" x14ac:dyDescent="0.3">
      <c r="A164" s="10" t="s">
        <v>28</v>
      </c>
      <c r="B164" s="11">
        <v>45513</v>
      </c>
      <c r="C164" s="23">
        <f>SUM('Task 3'!H164,'Task 3'!I164,'Task 3'!J164)</f>
        <v>3772</v>
      </c>
      <c r="D164" s="10" t="s">
        <v>50</v>
      </c>
      <c r="F164" s="7">
        <v>45824</v>
      </c>
      <c r="G164" s="8" t="s">
        <v>14</v>
      </c>
      <c r="H164" s="90">
        <f>'Engagement Summary'!C164-'Engagement Summary'!D164</f>
        <v>698</v>
      </c>
      <c r="I164" s="9">
        <v>8182</v>
      </c>
    </row>
    <row r="165" spans="1:9" ht="15.6" x14ac:dyDescent="0.3">
      <c r="A165" s="10" t="s">
        <v>14</v>
      </c>
      <c r="B165" s="11">
        <v>45835</v>
      </c>
      <c r="C165" s="23">
        <f>SUM('Task 3'!H165,'Task 3'!I165,'Task 3'!J165)</f>
        <v>1837</v>
      </c>
      <c r="D165" s="10" t="s">
        <v>47</v>
      </c>
      <c r="F165" s="7">
        <v>45824</v>
      </c>
      <c r="G165" s="8" t="s">
        <v>23</v>
      </c>
      <c r="H165" s="90">
        <f>'Engagement Summary'!C165-'Engagement Summary'!D165</f>
        <v>325</v>
      </c>
      <c r="I165" s="9">
        <v>10615</v>
      </c>
    </row>
    <row r="166" spans="1:9" ht="15.6" x14ac:dyDescent="0.3">
      <c r="A166" s="10" t="s">
        <v>14</v>
      </c>
      <c r="B166" s="11">
        <v>45420</v>
      </c>
      <c r="C166" s="23">
        <f>SUM('Task 3'!H166,'Task 3'!I166,'Task 3'!J166)</f>
        <v>2914</v>
      </c>
      <c r="D166" s="10" t="s">
        <v>47</v>
      </c>
      <c r="F166" s="7">
        <v>45824</v>
      </c>
      <c r="G166" s="8" t="s">
        <v>28</v>
      </c>
      <c r="H166" s="90">
        <f>'Engagement Summary'!C166-'Engagement Summary'!D166</f>
        <v>994</v>
      </c>
      <c r="I166" s="9">
        <v>20109</v>
      </c>
    </row>
    <row r="167" spans="1:9" ht="15.6" x14ac:dyDescent="0.3">
      <c r="A167" s="10" t="s">
        <v>14</v>
      </c>
      <c r="B167" s="11">
        <v>45387</v>
      </c>
      <c r="C167" s="23">
        <f>SUM('Task 3'!H167,'Task 3'!I167,'Task 3'!J167)</f>
        <v>4911</v>
      </c>
      <c r="D167" s="10" t="s">
        <v>21</v>
      </c>
      <c r="F167" s="7">
        <v>45831</v>
      </c>
      <c r="G167" s="8" t="s">
        <v>14</v>
      </c>
      <c r="H167" s="90">
        <f>'Engagement Summary'!C167-'Engagement Summary'!D167</f>
        <v>320</v>
      </c>
      <c r="I167" s="9">
        <v>26024</v>
      </c>
    </row>
    <row r="168" spans="1:9" ht="15.6" x14ac:dyDescent="0.3">
      <c r="A168" s="10" t="s">
        <v>28</v>
      </c>
      <c r="B168" s="11">
        <v>45684</v>
      </c>
      <c r="C168" s="23">
        <f>SUM('Task 3'!H168,'Task 3'!I168,'Task 3'!J168)</f>
        <v>4810</v>
      </c>
      <c r="D168" s="10" t="s">
        <v>21</v>
      </c>
      <c r="F168" s="7">
        <v>45831</v>
      </c>
      <c r="G168" s="8" t="s">
        <v>23</v>
      </c>
      <c r="H168" s="90">
        <f>'Engagement Summary'!C168-'Engagement Summary'!D168</f>
        <v>544</v>
      </c>
      <c r="I168" s="9">
        <v>26730</v>
      </c>
    </row>
    <row r="169" spans="1:9" ht="15.6" x14ac:dyDescent="0.3">
      <c r="A169" s="10" t="s">
        <v>14</v>
      </c>
      <c r="B169" s="11">
        <v>45385</v>
      </c>
      <c r="C169" s="23">
        <f>SUM('Task 3'!H169,'Task 3'!I169,'Task 3'!J169)</f>
        <v>3424</v>
      </c>
      <c r="D169" s="10" t="s">
        <v>17</v>
      </c>
      <c r="F169" s="7">
        <v>45831</v>
      </c>
      <c r="G169" s="8" t="s">
        <v>28</v>
      </c>
      <c r="H169" s="90">
        <f>'Engagement Summary'!C169-'Engagement Summary'!D169</f>
        <v>520</v>
      </c>
      <c r="I169" s="9">
        <v>10563</v>
      </c>
    </row>
    <row r="170" spans="1:9" ht="15.6" x14ac:dyDescent="0.3">
      <c r="A170" s="10" t="s">
        <v>28</v>
      </c>
      <c r="B170" s="11">
        <v>45660</v>
      </c>
      <c r="C170" s="23">
        <f>SUM('Task 3'!H170,'Task 3'!I170,'Task 3'!J170)</f>
        <v>4410</v>
      </c>
      <c r="D170" s="10" t="s">
        <v>21</v>
      </c>
      <c r="F170" s="7">
        <v>45838</v>
      </c>
      <c r="G170" s="8" t="s">
        <v>14</v>
      </c>
      <c r="H170" s="90">
        <f>'Engagement Summary'!C170-'Engagement Summary'!D170</f>
        <v>485</v>
      </c>
      <c r="I170" s="9">
        <v>27575</v>
      </c>
    </row>
    <row r="171" spans="1:9" ht="15.6" x14ac:dyDescent="0.3">
      <c r="A171" s="10" t="s">
        <v>23</v>
      </c>
      <c r="B171" s="11">
        <v>45619</v>
      </c>
      <c r="C171" s="23">
        <f>SUM('Task 3'!H171,'Task 3'!I171,'Task 3'!J171)</f>
        <v>5018</v>
      </c>
      <c r="D171" s="10" t="s">
        <v>21</v>
      </c>
      <c r="F171" s="7">
        <v>45838</v>
      </c>
      <c r="G171" s="8" t="s">
        <v>23</v>
      </c>
      <c r="H171" s="90">
        <f>'Engagement Summary'!C171-'Engagement Summary'!D171</f>
        <v>1234</v>
      </c>
      <c r="I171" s="9">
        <v>14479</v>
      </c>
    </row>
    <row r="172" spans="1:9" ht="15.6" x14ac:dyDescent="0.3">
      <c r="A172" s="10" t="s">
        <v>14</v>
      </c>
      <c r="B172" s="11">
        <v>45536</v>
      </c>
      <c r="C172" s="23">
        <f>SUM('Task 3'!H172,'Task 3'!I172,'Task 3'!J172)</f>
        <v>2560</v>
      </c>
      <c r="D172" s="10" t="s">
        <v>47</v>
      </c>
      <c r="F172" s="7">
        <v>45838</v>
      </c>
      <c r="G172" s="8" t="s">
        <v>28</v>
      </c>
      <c r="H172" s="90">
        <f>'Engagement Summary'!C172-'Engagement Summary'!D172</f>
        <v>596</v>
      </c>
      <c r="I172" s="9">
        <v>15915</v>
      </c>
    </row>
    <row r="173" spans="1:9" ht="15.6" x14ac:dyDescent="0.3">
      <c r="A173" s="10" t="s">
        <v>28</v>
      </c>
      <c r="B173" s="11">
        <v>45400</v>
      </c>
      <c r="C173" s="23">
        <f>SUM('Task 3'!H173,'Task 3'!I173,'Task 3'!J173)</f>
        <v>4407</v>
      </c>
      <c r="D173" s="10" t="s">
        <v>21</v>
      </c>
      <c r="F173" s="7">
        <v>45845</v>
      </c>
      <c r="G173" s="8" t="s">
        <v>14</v>
      </c>
      <c r="H173" s="90">
        <f>'Engagement Summary'!C173-'Engagement Summary'!D173</f>
        <v>831</v>
      </c>
      <c r="I173" s="9">
        <v>12767</v>
      </c>
    </row>
    <row r="174" spans="1:9" ht="15.6" x14ac:dyDescent="0.3">
      <c r="A174" s="10" t="s">
        <v>14</v>
      </c>
      <c r="B174" s="11">
        <v>45447</v>
      </c>
      <c r="C174" s="23">
        <f>SUM('Task 3'!H174,'Task 3'!I174,'Task 3'!J174)</f>
        <v>4348</v>
      </c>
      <c r="D174" s="10" t="s">
        <v>21</v>
      </c>
      <c r="F174" s="7">
        <v>45845</v>
      </c>
      <c r="G174" s="8" t="s">
        <v>23</v>
      </c>
      <c r="H174" s="90">
        <f>'Engagement Summary'!C174-'Engagement Summary'!D174</f>
        <v>1033</v>
      </c>
      <c r="I174" s="9">
        <v>12170</v>
      </c>
    </row>
    <row r="175" spans="1:9" ht="15.6" x14ac:dyDescent="0.3">
      <c r="A175" s="10" t="s">
        <v>28</v>
      </c>
      <c r="B175" s="11">
        <v>45749</v>
      </c>
      <c r="C175" s="23">
        <f>SUM('Task 3'!H175,'Task 3'!I175,'Task 3'!J175)</f>
        <v>5431</v>
      </c>
      <c r="D175" s="10" t="s">
        <v>21</v>
      </c>
      <c r="F175" s="7">
        <v>45845</v>
      </c>
      <c r="G175" s="8" t="s">
        <v>28</v>
      </c>
      <c r="H175" s="90">
        <f>'Engagement Summary'!C175-'Engagement Summary'!D175</f>
        <v>805</v>
      </c>
      <c r="I175" s="9">
        <v>7245</v>
      </c>
    </row>
    <row r="176" spans="1:9" ht="15.6" x14ac:dyDescent="0.3">
      <c r="A176" s="10" t="s">
        <v>23</v>
      </c>
      <c r="B176" s="11">
        <v>45748</v>
      </c>
      <c r="C176" s="23">
        <f>SUM('Task 3'!H176,'Task 3'!I176,'Task 3'!J176)</f>
        <v>3123</v>
      </c>
      <c r="D176" s="10" t="s">
        <v>17</v>
      </c>
      <c r="F176" s="7">
        <v>45852</v>
      </c>
      <c r="G176" s="8" t="s">
        <v>14</v>
      </c>
      <c r="H176" s="90">
        <f>'Engagement Summary'!C176-'Engagement Summary'!D176</f>
        <v>1274</v>
      </c>
      <c r="I176" s="9">
        <v>12985</v>
      </c>
    </row>
    <row r="177" spans="1:9" ht="15.6" x14ac:dyDescent="0.3">
      <c r="A177" s="10" t="s">
        <v>14</v>
      </c>
      <c r="B177" s="11">
        <v>45475</v>
      </c>
      <c r="C177" s="23">
        <f>SUM('Task 3'!H177,'Task 3'!I177,'Task 3'!J177)</f>
        <v>3916</v>
      </c>
      <c r="D177" s="10" t="s">
        <v>17</v>
      </c>
      <c r="F177" s="7">
        <v>45852</v>
      </c>
      <c r="G177" s="8" t="s">
        <v>23</v>
      </c>
      <c r="H177" s="90">
        <f>'Engagement Summary'!C177-'Engagement Summary'!D177</f>
        <v>428</v>
      </c>
      <c r="I177" s="9">
        <v>16377</v>
      </c>
    </row>
    <row r="178" spans="1:9" ht="15.6" x14ac:dyDescent="0.3">
      <c r="A178" s="10" t="s">
        <v>23</v>
      </c>
      <c r="B178" s="11">
        <v>45606</v>
      </c>
      <c r="C178" s="23">
        <f>SUM('Task 3'!H178,'Task 3'!I178,'Task 3'!J178)</f>
        <v>5614</v>
      </c>
      <c r="D178" s="10" t="s">
        <v>21</v>
      </c>
      <c r="F178" s="7">
        <v>45852</v>
      </c>
      <c r="G178" s="8" t="s">
        <v>28</v>
      </c>
      <c r="H178" s="90">
        <f>'Engagement Summary'!C178-'Engagement Summary'!D178</f>
        <v>952</v>
      </c>
      <c r="I178" s="9">
        <v>11453</v>
      </c>
    </row>
    <row r="179" spans="1:9" ht="15.6" x14ac:dyDescent="0.3">
      <c r="A179" s="10" t="s">
        <v>14</v>
      </c>
      <c r="B179" s="11">
        <v>45640</v>
      </c>
      <c r="C179" s="23">
        <f>SUM('Task 3'!H179,'Task 3'!I179,'Task 3'!J179)</f>
        <v>4422</v>
      </c>
      <c r="D179" s="10" t="s">
        <v>47</v>
      </c>
      <c r="F179" s="7">
        <v>45859</v>
      </c>
      <c r="G179" s="8" t="s">
        <v>14</v>
      </c>
      <c r="H179" s="90">
        <f>'Engagement Summary'!C179-'Engagement Summary'!D179</f>
        <v>951</v>
      </c>
      <c r="I179" s="9">
        <v>12323</v>
      </c>
    </row>
    <row r="180" spans="1:9" ht="15.6" x14ac:dyDescent="0.3">
      <c r="A180" s="10" t="s">
        <v>23</v>
      </c>
      <c r="B180" s="11">
        <v>45615</v>
      </c>
      <c r="C180" s="23">
        <f>SUM('Task 3'!H180,'Task 3'!I180,'Task 3'!J180)</f>
        <v>2818</v>
      </c>
      <c r="D180" s="10" t="s">
        <v>21</v>
      </c>
      <c r="F180" s="7">
        <v>45859</v>
      </c>
      <c r="G180" s="8" t="s">
        <v>23</v>
      </c>
      <c r="H180" s="90">
        <f>'Engagement Summary'!C180-'Engagement Summary'!D180</f>
        <v>604</v>
      </c>
      <c r="I180" s="9">
        <v>11911</v>
      </c>
    </row>
    <row r="181" spans="1:9" ht="15.6" x14ac:dyDescent="0.3">
      <c r="A181" s="10" t="s">
        <v>23</v>
      </c>
      <c r="B181" s="11">
        <v>45777</v>
      </c>
      <c r="C181" s="23">
        <f>SUM('Task 3'!H181,'Task 3'!I181,'Task 3'!J181)</f>
        <v>4534</v>
      </c>
      <c r="D181" s="10" t="s">
        <v>17</v>
      </c>
      <c r="F181" s="7">
        <v>45859</v>
      </c>
      <c r="G181" s="8" t="s">
        <v>28</v>
      </c>
      <c r="H181" s="90">
        <f>'Engagement Summary'!C181-'Engagement Summary'!D181</f>
        <v>1139</v>
      </c>
      <c r="I181" s="9">
        <v>27809</v>
      </c>
    </row>
    <row r="182" spans="1:9" ht="15.6" x14ac:dyDescent="0.3">
      <c r="A182" s="10" t="s">
        <v>23</v>
      </c>
      <c r="B182" s="11">
        <v>45370</v>
      </c>
      <c r="C182" s="23">
        <f>SUM('Task 3'!H182,'Task 3'!I182,'Task 3'!J182)</f>
        <v>2562</v>
      </c>
      <c r="D182" s="10" t="s">
        <v>21</v>
      </c>
      <c r="F182" s="7">
        <v>45866</v>
      </c>
      <c r="G182" s="8" t="s">
        <v>14</v>
      </c>
      <c r="H182" s="90">
        <f>'Engagement Summary'!C182-'Engagement Summary'!D182</f>
        <v>567</v>
      </c>
      <c r="I182" s="9">
        <v>21464</v>
      </c>
    </row>
    <row r="183" spans="1:9" ht="15.6" x14ac:dyDescent="0.3">
      <c r="A183" s="10" t="s">
        <v>14</v>
      </c>
      <c r="B183" s="11">
        <v>45370</v>
      </c>
      <c r="C183" s="23">
        <f>SUM('Task 3'!H183,'Task 3'!I183,'Task 3'!J183)</f>
        <v>3411</v>
      </c>
      <c r="D183" s="10" t="s">
        <v>17</v>
      </c>
      <c r="F183" s="7">
        <v>45866</v>
      </c>
      <c r="G183" s="8" t="s">
        <v>23</v>
      </c>
      <c r="H183" s="90">
        <f>'Engagement Summary'!C183-'Engagement Summary'!D183</f>
        <v>1282</v>
      </c>
      <c r="I183" s="9">
        <v>27126</v>
      </c>
    </row>
    <row r="184" spans="1:9" ht="15.6" x14ac:dyDescent="0.3">
      <c r="A184" s="10" t="s">
        <v>23</v>
      </c>
      <c r="B184" s="11">
        <v>45496</v>
      </c>
      <c r="C184" s="23">
        <f>SUM('Task 3'!H184,'Task 3'!I184,'Task 3'!J184)</f>
        <v>3687</v>
      </c>
      <c r="D184" s="10" t="s">
        <v>21</v>
      </c>
      <c r="F184" s="7">
        <v>45866</v>
      </c>
      <c r="G184" s="8" t="s">
        <v>28</v>
      </c>
      <c r="H184" s="90">
        <f>'Engagement Summary'!C184-'Engagement Summary'!D184</f>
        <v>1387</v>
      </c>
      <c r="I184" s="9">
        <v>10681</v>
      </c>
    </row>
    <row r="185" spans="1:9" ht="15.6" x14ac:dyDescent="0.3">
      <c r="A185" s="10" t="s">
        <v>23</v>
      </c>
      <c r="B185" s="11">
        <v>45486</v>
      </c>
      <c r="C185" s="23">
        <f>SUM('Task 3'!H185,'Task 3'!I185,'Task 3'!J185)</f>
        <v>2982</v>
      </c>
      <c r="D185" s="10" t="s">
        <v>17</v>
      </c>
      <c r="F185" s="7">
        <v>45873</v>
      </c>
      <c r="G185" s="8" t="s">
        <v>14</v>
      </c>
      <c r="H185" s="90">
        <f>'Engagement Summary'!C185-'Engagement Summary'!D185</f>
        <v>667</v>
      </c>
      <c r="I185" s="9">
        <v>5413</v>
      </c>
    </row>
    <row r="186" spans="1:9" ht="15.6" x14ac:dyDescent="0.3">
      <c r="A186" s="10" t="s">
        <v>28</v>
      </c>
      <c r="B186" s="11">
        <v>45769</v>
      </c>
      <c r="C186" s="23">
        <f>SUM('Task 3'!H186,'Task 3'!I186,'Task 3'!J186)</f>
        <v>3265</v>
      </c>
      <c r="D186" s="10" t="s">
        <v>50</v>
      </c>
      <c r="F186" s="7">
        <v>45873</v>
      </c>
      <c r="G186" s="8" t="s">
        <v>23</v>
      </c>
      <c r="H186" s="90">
        <f>'Engagement Summary'!C186-'Engagement Summary'!D186</f>
        <v>499</v>
      </c>
      <c r="I186" s="9">
        <v>25058</v>
      </c>
    </row>
    <row r="187" spans="1:9" ht="15.6" x14ac:dyDescent="0.3">
      <c r="A187" s="10" t="s">
        <v>23</v>
      </c>
      <c r="B187" s="11">
        <v>45459</v>
      </c>
      <c r="C187" s="23">
        <f>SUM('Task 3'!H187,'Task 3'!I187,'Task 3'!J187)</f>
        <v>5184</v>
      </c>
      <c r="D187" s="10" t="s">
        <v>17</v>
      </c>
      <c r="F187" s="7">
        <v>45873</v>
      </c>
      <c r="G187" s="8" t="s">
        <v>28</v>
      </c>
      <c r="H187" s="90">
        <f>'Engagement Summary'!C187-'Engagement Summary'!D187</f>
        <v>523</v>
      </c>
      <c r="I187" s="9">
        <v>18303</v>
      </c>
    </row>
    <row r="188" spans="1:9" ht="15.6" x14ac:dyDescent="0.3">
      <c r="A188" s="10" t="s">
        <v>28</v>
      </c>
      <c r="B188" s="11">
        <v>45795</v>
      </c>
      <c r="C188" s="23">
        <f>SUM('Task 3'!H188,'Task 3'!I188,'Task 3'!J188)</f>
        <v>4879</v>
      </c>
      <c r="D188" s="10" t="s">
        <v>50</v>
      </c>
      <c r="F188" s="7">
        <v>45880</v>
      </c>
      <c r="G188" s="8" t="s">
        <v>14</v>
      </c>
      <c r="H188" s="90">
        <f>'Engagement Summary'!C188-'Engagement Summary'!D188</f>
        <v>896</v>
      </c>
      <c r="I188" s="9">
        <v>5526</v>
      </c>
    </row>
    <row r="189" spans="1:9" ht="15.6" x14ac:dyDescent="0.3">
      <c r="A189" s="10" t="s">
        <v>14</v>
      </c>
      <c r="B189" s="11">
        <v>45814</v>
      </c>
      <c r="C189" s="23">
        <f>SUM('Task 3'!H189,'Task 3'!I189,'Task 3'!J189)</f>
        <v>4432</v>
      </c>
      <c r="D189" s="10" t="s">
        <v>21</v>
      </c>
      <c r="F189" s="7">
        <v>45880</v>
      </c>
      <c r="G189" s="8" t="s">
        <v>23</v>
      </c>
      <c r="H189" s="90">
        <f>'Engagement Summary'!C189-'Engagement Summary'!D189</f>
        <v>702</v>
      </c>
      <c r="I189" s="9">
        <v>17460</v>
      </c>
    </row>
    <row r="190" spans="1:9" ht="15.6" x14ac:dyDescent="0.3">
      <c r="A190" s="10" t="s">
        <v>28</v>
      </c>
      <c r="B190" s="11">
        <v>45708</v>
      </c>
      <c r="C190" s="23">
        <f>SUM('Task 3'!H190,'Task 3'!I190,'Task 3'!J190)</f>
        <v>5584</v>
      </c>
      <c r="D190" s="10" t="s">
        <v>50</v>
      </c>
      <c r="F190" s="7">
        <v>45880</v>
      </c>
      <c r="G190" s="8" t="s">
        <v>28</v>
      </c>
      <c r="H190" s="90">
        <f>'Engagement Summary'!C190-'Engagement Summary'!D190</f>
        <v>749</v>
      </c>
      <c r="I190" s="9">
        <v>14475</v>
      </c>
    </row>
    <row r="191" spans="1:9" ht="15.6" x14ac:dyDescent="0.3">
      <c r="A191" s="10" t="s">
        <v>14</v>
      </c>
      <c r="B191" s="11">
        <v>45673</v>
      </c>
      <c r="C191" s="23">
        <f>SUM('Task 3'!H191,'Task 3'!I191,'Task 3'!J191)</f>
        <v>3035</v>
      </c>
      <c r="D191" s="10" t="s">
        <v>17</v>
      </c>
      <c r="F191" s="7">
        <v>45887</v>
      </c>
      <c r="G191" s="8" t="s">
        <v>14</v>
      </c>
      <c r="H191" s="90">
        <f>'Engagement Summary'!C191-'Engagement Summary'!D191</f>
        <v>333</v>
      </c>
      <c r="I191" s="9">
        <v>20162</v>
      </c>
    </row>
    <row r="192" spans="1:9" ht="15.6" x14ac:dyDescent="0.3">
      <c r="A192" s="10" t="s">
        <v>28</v>
      </c>
      <c r="B192" s="11">
        <v>45346</v>
      </c>
      <c r="C192" s="23">
        <f>SUM('Task 3'!H192,'Task 3'!I192,'Task 3'!J192)</f>
        <v>4586</v>
      </c>
      <c r="D192" s="10" t="s">
        <v>50</v>
      </c>
      <c r="F192" s="7">
        <v>45887</v>
      </c>
      <c r="G192" s="8" t="s">
        <v>23</v>
      </c>
      <c r="H192" s="90">
        <f>'Engagement Summary'!C192-'Engagement Summary'!D192</f>
        <v>647</v>
      </c>
      <c r="I192" s="9">
        <v>17103</v>
      </c>
    </row>
    <row r="193" spans="1:9" ht="15.6" x14ac:dyDescent="0.3">
      <c r="A193" s="10" t="s">
        <v>23</v>
      </c>
      <c r="B193" s="11">
        <v>45551</v>
      </c>
      <c r="C193" s="23">
        <f>SUM('Task 3'!H193,'Task 3'!I193,'Task 3'!J193)</f>
        <v>5012</v>
      </c>
      <c r="D193" s="10" t="s">
        <v>17</v>
      </c>
      <c r="F193" s="7">
        <v>45887</v>
      </c>
      <c r="G193" s="8" t="s">
        <v>28</v>
      </c>
      <c r="H193" s="90">
        <f>'Engagement Summary'!C193-'Engagement Summary'!D193</f>
        <v>839</v>
      </c>
      <c r="I193" s="9">
        <v>15461</v>
      </c>
    </row>
    <row r="194" spans="1:9" ht="15.6" x14ac:dyDescent="0.3">
      <c r="A194" s="10" t="s">
        <v>28</v>
      </c>
      <c r="B194" s="11">
        <v>45447</v>
      </c>
      <c r="C194" s="23">
        <f>SUM('Task 3'!H194,'Task 3'!I194,'Task 3'!J194)</f>
        <v>1725</v>
      </c>
      <c r="D194" s="10" t="s">
        <v>50</v>
      </c>
      <c r="F194" s="7">
        <v>45894</v>
      </c>
      <c r="G194" s="8" t="s">
        <v>14</v>
      </c>
      <c r="H194" s="90">
        <f>'Engagement Summary'!C194-'Engagement Summary'!D194</f>
        <v>960</v>
      </c>
      <c r="I194" s="9">
        <v>22103</v>
      </c>
    </row>
    <row r="195" spans="1:9" ht="15.6" x14ac:dyDescent="0.3">
      <c r="A195" s="10" t="s">
        <v>23</v>
      </c>
      <c r="B195" s="11">
        <v>45422</v>
      </c>
      <c r="C195" s="23">
        <f>SUM('Task 3'!H195,'Task 3'!I195,'Task 3'!J195)</f>
        <v>3294</v>
      </c>
      <c r="D195" s="10" t="s">
        <v>17</v>
      </c>
      <c r="F195" s="7">
        <v>45894</v>
      </c>
      <c r="G195" s="8" t="s">
        <v>23</v>
      </c>
      <c r="H195" s="90">
        <f>'Engagement Summary'!C195-'Engagement Summary'!D195</f>
        <v>1168</v>
      </c>
      <c r="I195" s="9">
        <v>11625</v>
      </c>
    </row>
    <row r="196" spans="1:9" ht="15.6" x14ac:dyDescent="0.3">
      <c r="A196" s="10" t="s">
        <v>28</v>
      </c>
      <c r="B196" s="11">
        <v>45305</v>
      </c>
      <c r="C196" s="23">
        <f>SUM('Task 3'!H196,'Task 3'!I196,'Task 3'!J196)</f>
        <v>4313</v>
      </c>
      <c r="D196" s="10" t="s">
        <v>21</v>
      </c>
      <c r="F196" s="7">
        <v>45894</v>
      </c>
      <c r="G196" s="8" t="s">
        <v>28</v>
      </c>
      <c r="H196" s="90">
        <f>'Engagement Summary'!C196-'Engagement Summary'!D196</f>
        <v>518</v>
      </c>
      <c r="I196" s="9">
        <v>5281</v>
      </c>
    </row>
    <row r="197" spans="1:9" ht="15.6" x14ac:dyDescent="0.3">
      <c r="A197" s="10" t="s">
        <v>14</v>
      </c>
      <c r="B197" s="11">
        <v>45669</v>
      </c>
      <c r="C197" s="23">
        <f>SUM('Task 3'!H197,'Task 3'!I197,'Task 3'!J197)</f>
        <v>2530</v>
      </c>
      <c r="D197" s="10" t="s">
        <v>17</v>
      </c>
      <c r="F197" s="7">
        <v>45901</v>
      </c>
      <c r="G197" s="8" t="s">
        <v>14</v>
      </c>
      <c r="H197" s="90">
        <f>'Engagement Summary'!C197-'Engagement Summary'!D197</f>
        <v>872</v>
      </c>
      <c r="I197" s="9">
        <v>13424</v>
      </c>
    </row>
    <row r="198" spans="1:9" ht="15.6" x14ac:dyDescent="0.3">
      <c r="A198" s="10" t="s">
        <v>28</v>
      </c>
      <c r="B198" s="11">
        <v>45634</v>
      </c>
      <c r="C198" s="23">
        <f>SUM('Task 3'!H198,'Task 3'!I198,'Task 3'!J198)</f>
        <v>2132</v>
      </c>
      <c r="D198" s="10" t="s">
        <v>21</v>
      </c>
      <c r="F198" s="7">
        <v>45901</v>
      </c>
      <c r="G198" s="8" t="s">
        <v>23</v>
      </c>
      <c r="H198" s="90">
        <f>'Engagement Summary'!C198-'Engagement Summary'!D198</f>
        <v>302</v>
      </c>
      <c r="I198" s="9">
        <v>13140</v>
      </c>
    </row>
    <row r="199" spans="1:9" ht="15.6" x14ac:dyDescent="0.3">
      <c r="A199" s="10" t="s">
        <v>23</v>
      </c>
      <c r="B199" s="11">
        <v>45689</v>
      </c>
      <c r="C199" s="23">
        <f>SUM('Task 3'!H199,'Task 3'!I199,'Task 3'!J199)</f>
        <v>1534</v>
      </c>
      <c r="D199" s="10" t="s">
        <v>17</v>
      </c>
      <c r="F199" s="7">
        <v>45901</v>
      </c>
      <c r="G199" s="8" t="s">
        <v>28</v>
      </c>
      <c r="H199" s="90">
        <f>'Engagement Summary'!C199-'Engagement Summary'!D199</f>
        <v>250</v>
      </c>
      <c r="I199" s="9">
        <v>19538</v>
      </c>
    </row>
    <row r="200" spans="1:9" ht="15.6" x14ac:dyDescent="0.3">
      <c r="A200" s="10" t="s">
        <v>23</v>
      </c>
      <c r="B200" s="11">
        <v>45484</v>
      </c>
      <c r="C200" s="23">
        <f>SUM('Task 3'!H200,'Task 3'!I200,'Task 3'!J200)</f>
        <v>4601</v>
      </c>
      <c r="D200" s="10" t="s">
        <v>17</v>
      </c>
      <c r="F200" s="7">
        <v>45908</v>
      </c>
      <c r="G200" s="8" t="s">
        <v>14</v>
      </c>
      <c r="H200" s="90">
        <f>'Engagement Summary'!C200-'Engagement Summary'!D200</f>
        <v>820</v>
      </c>
      <c r="I200" s="9">
        <v>7881</v>
      </c>
    </row>
    <row r="201" spans="1:9" ht="15.6" x14ac:dyDescent="0.3">
      <c r="A201" s="10" t="s">
        <v>23</v>
      </c>
      <c r="B201" s="11">
        <v>45369</v>
      </c>
      <c r="C201" s="23">
        <f>SUM('Task 3'!H201,'Task 3'!I201,'Task 3'!J201)</f>
        <v>2547</v>
      </c>
      <c r="D201" s="10" t="s">
        <v>17</v>
      </c>
      <c r="F201" s="7">
        <v>45908</v>
      </c>
      <c r="G201" s="8" t="s">
        <v>23</v>
      </c>
      <c r="H201" s="90">
        <f>'Engagement Summary'!C201-'Engagement Summary'!D201</f>
        <v>616</v>
      </c>
      <c r="I201" s="9">
        <v>11418</v>
      </c>
    </row>
    <row r="202" spans="1:9" ht="15.6" x14ac:dyDescent="0.3">
      <c r="A202" s="10" t="s">
        <v>23</v>
      </c>
      <c r="B202" s="11">
        <v>45547</v>
      </c>
      <c r="C202" s="23">
        <f>SUM('Task 3'!H202,'Task 3'!I202,'Task 3'!J202)</f>
        <v>2233</v>
      </c>
      <c r="D202" s="10" t="s">
        <v>17</v>
      </c>
    </row>
    <row r="203" spans="1:9" ht="15.6" x14ac:dyDescent="0.3">
      <c r="A203" s="10" t="s">
        <v>23</v>
      </c>
      <c r="B203" s="11">
        <v>45302</v>
      </c>
      <c r="C203" s="23">
        <f>SUM('Task 3'!H203,'Task 3'!I203,'Task 3'!J203)</f>
        <v>2687</v>
      </c>
      <c r="D203" s="10" t="s">
        <v>17</v>
      </c>
    </row>
    <row r="204" spans="1:9" ht="15.6" x14ac:dyDescent="0.3">
      <c r="A204" s="10" t="s">
        <v>14</v>
      </c>
      <c r="B204" s="11">
        <v>45571</v>
      </c>
      <c r="C204" s="23">
        <f>SUM('Task 3'!H204,'Task 3'!I204,'Task 3'!J204)</f>
        <v>2561</v>
      </c>
      <c r="D204" s="10" t="s">
        <v>21</v>
      </c>
    </row>
    <row r="205" spans="1:9" ht="15.6" x14ac:dyDescent="0.3">
      <c r="A205" s="10" t="s">
        <v>23</v>
      </c>
      <c r="B205" s="11">
        <v>45656</v>
      </c>
      <c r="C205" s="23">
        <f>SUM('Task 3'!H205,'Task 3'!I205,'Task 3'!J205)</f>
        <v>4627</v>
      </c>
      <c r="D205" s="10" t="s">
        <v>17</v>
      </c>
    </row>
    <row r="206" spans="1:9" ht="15.6" x14ac:dyDescent="0.3">
      <c r="A206" s="10" t="s">
        <v>23</v>
      </c>
      <c r="B206" s="11">
        <v>45763</v>
      </c>
      <c r="C206" s="23">
        <f>SUM('Task 3'!H206,'Task 3'!I206,'Task 3'!J206)</f>
        <v>4227</v>
      </c>
      <c r="D206" s="10" t="s">
        <v>21</v>
      </c>
    </row>
    <row r="207" spans="1:9" ht="15.6" x14ac:dyDescent="0.3">
      <c r="A207" s="10" t="s">
        <v>23</v>
      </c>
      <c r="B207" s="11">
        <v>45525</v>
      </c>
      <c r="C207" s="23">
        <f>SUM('Task 3'!H207,'Task 3'!I207,'Task 3'!J207)</f>
        <v>4593</v>
      </c>
      <c r="D207" s="10" t="s">
        <v>17</v>
      </c>
    </row>
    <row r="208" spans="1:9" ht="15.6" x14ac:dyDescent="0.3">
      <c r="A208" s="10" t="s">
        <v>23</v>
      </c>
      <c r="B208" s="11">
        <v>45387</v>
      </c>
      <c r="C208" s="23">
        <f>SUM('Task 3'!H208,'Task 3'!I208,'Task 3'!J208)</f>
        <v>3659</v>
      </c>
      <c r="D208" s="10" t="s">
        <v>17</v>
      </c>
    </row>
    <row r="209" spans="1:4" ht="15.6" x14ac:dyDescent="0.3">
      <c r="A209" s="10" t="s">
        <v>23</v>
      </c>
      <c r="B209" s="11">
        <v>45754</v>
      </c>
      <c r="C209" s="23">
        <f>SUM('Task 3'!H209,'Task 3'!I209,'Task 3'!J209)</f>
        <v>2132</v>
      </c>
      <c r="D209" s="10" t="s">
        <v>21</v>
      </c>
    </row>
    <row r="210" spans="1:4" ht="15.6" x14ac:dyDescent="0.3">
      <c r="A210" s="10" t="s">
        <v>23</v>
      </c>
      <c r="B210" s="11">
        <v>45492</v>
      </c>
      <c r="C210" s="23">
        <f>SUM('Task 3'!H210,'Task 3'!I210,'Task 3'!J210)</f>
        <v>3397</v>
      </c>
      <c r="D210" s="10" t="s">
        <v>17</v>
      </c>
    </row>
    <row r="211" spans="1:4" ht="15.6" x14ac:dyDescent="0.3">
      <c r="A211" s="10" t="s">
        <v>23</v>
      </c>
      <c r="B211" s="11">
        <v>45780</v>
      </c>
      <c r="C211" s="23">
        <f>SUM('Task 3'!H211,'Task 3'!I211,'Task 3'!J211)</f>
        <v>1611</v>
      </c>
      <c r="D211" s="10" t="s">
        <v>17</v>
      </c>
    </row>
    <row r="212" spans="1:4" ht="15.6" x14ac:dyDescent="0.3">
      <c r="A212" s="10" t="s">
        <v>23</v>
      </c>
      <c r="B212" s="11">
        <v>45396</v>
      </c>
      <c r="C212" s="23">
        <f>SUM('Task 3'!H212,'Task 3'!I212,'Task 3'!J212)</f>
        <v>1529</v>
      </c>
      <c r="D212" s="10" t="s">
        <v>17</v>
      </c>
    </row>
    <row r="213" spans="1:4" ht="15.6" x14ac:dyDescent="0.3">
      <c r="A213" s="10" t="s">
        <v>23</v>
      </c>
      <c r="B213" s="11">
        <v>45827</v>
      </c>
      <c r="C213" s="23">
        <f>SUM('Task 3'!H213,'Task 3'!I213,'Task 3'!J213)</f>
        <v>2190</v>
      </c>
      <c r="D213" s="10" t="s">
        <v>17</v>
      </c>
    </row>
    <row r="214" spans="1:4" ht="15.6" x14ac:dyDescent="0.3">
      <c r="A214" s="10" t="s">
        <v>14</v>
      </c>
      <c r="B214" s="11">
        <v>45832</v>
      </c>
      <c r="C214" s="23">
        <f>SUM('Task 3'!H214,'Task 3'!I214,'Task 3'!J214)</f>
        <v>5700</v>
      </c>
      <c r="D214" s="10" t="s">
        <v>47</v>
      </c>
    </row>
    <row r="215" spans="1:4" ht="15.6" x14ac:dyDescent="0.3">
      <c r="A215" s="10" t="s">
        <v>23</v>
      </c>
      <c r="B215" s="11">
        <v>45574</v>
      </c>
      <c r="C215" s="23">
        <f>SUM('Task 3'!H215,'Task 3'!I215,'Task 3'!J215)</f>
        <v>2899</v>
      </c>
      <c r="D215" s="10" t="s">
        <v>21</v>
      </c>
    </row>
    <row r="216" spans="1:4" ht="15.6" x14ac:dyDescent="0.3">
      <c r="A216" s="10" t="s">
        <v>28</v>
      </c>
      <c r="B216" s="11">
        <v>45672</v>
      </c>
      <c r="C216" s="23">
        <f>SUM('Task 3'!H216,'Task 3'!I216,'Task 3'!J216)</f>
        <v>3105</v>
      </c>
      <c r="D216" s="10" t="s">
        <v>21</v>
      </c>
    </row>
    <row r="217" spans="1:4" ht="15.6" x14ac:dyDescent="0.3">
      <c r="A217" s="10" t="s">
        <v>23</v>
      </c>
      <c r="B217" s="11">
        <v>45669</v>
      </c>
      <c r="C217" s="23">
        <f>SUM('Task 3'!H217,'Task 3'!I217,'Task 3'!J217)</f>
        <v>2150</v>
      </c>
      <c r="D217" s="10" t="s">
        <v>21</v>
      </c>
    </row>
    <row r="218" spans="1:4" ht="15.6" x14ac:dyDescent="0.3">
      <c r="A218" s="10" t="s">
        <v>14</v>
      </c>
      <c r="B218" s="11">
        <v>45808</v>
      </c>
      <c r="C218" s="23">
        <f>SUM('Task 3'!H218,'Task 3'!I218,'Task 3'!J218)</f>
        <v>2466</v>
      </c>
      <c r="D218" s="10" t="s">
        <v>17</v>
      </c>
    </row>
    <row r="219" spans="1:4" ht="15.6" x14ac:dyDescent="0.3">
      <c r="A219" s="10" t="s">
        <v>23</v>
      </c>
      <c r="B219" s="11">
        <v>45579</v>
      </c>
      <c r="C219" s="23">
        <f>SUM('Task 3'!H219,'Task 3'!I219,'Task 3'!J219)</f>
        <v>4911</v>
      </c>
      <c r="D219" s="10" t="s">
        <v>17</v>
      </c>
    </row>
    <row r="220" spans="1:4" ht="15.6" x14ac:dyDescent="0.3">
      <c r="A220" s="10" t="s">
        <v>23</v>
      </c>
      <c r="B220" s="11">
        <v>45332</v>
      </c>
      <c r="C220" s="23">
        <f>SUM('Task 3'!H220,'Task 3'!I220,'Task 3'!J220)</f>
        <v>2354</v>
      </c>
      <c r="D220" s="10" t="s">
        <v>21</v>
      </c>
    </row>
    <row r="221" spans="1:4" ht="15.6" x14ac:dyDescent="0.3">
      <c r="A221" s="10" t="s">
        <v>28</v>
      </c>
      <c r="B221" s="11">
        <v>45636</v>
      </c>
      <c r="C221" s="23">
        <f>SUM('Task 3'!H221,'Task 3'!I221,'Task 3'!J221)</f>
        <v>3084</v>
      </c>
      <c r="D221" s="10" t="s">
        <v>21</v>
      </c>
    </row>
    <row r="222" spans="1:4" ht="15.6" x14ac:dyDescent="0.3">
      <c r="A222" s="10" t="s">
        <v>23</v>
      </c>
      <c r="B222" s="11">
        <v>45786</v>
      </c>
      <c r="C222" s="23">
        <f>SUM('Task 3'!H222,'Task 3'!I222,'Task 3'!J222)</f>
        <v>3336</v>
      </c>
      <c r="D222" s="10" t="s">
        <v>17</v>
      </c>
    </row>
    <row r="223" spans="1:4" ht="15.6" x14ac:dyDescent="0.3">
      <c r="A223" s="10" t="s">
        <v>23</v>
      </c>
      <c r="B223" s="11">
        <v>45829</v>
      </c>
      <c r="C223" s="23">
        <f>SUM('Task 3'!H223,'Task 3'!I223,'Task 3'!J223)</f>
        <v>3877</v>
      </c>
      <c r="D223" s="10" t="s">
        <v>17</v>
      </c>
    </row>
    <row r="224" spans="1:4" ht="15.6" x14ac:dyDescent="0.3">
      <c r="A224" s="10" t="s">
        <v>23</v>
      </c>
      <c r="B224" s="11">
        <v>45462</v>
      </c>
      <c r="C224" s="23">
        <f>SUM('Task 3'!H224,'Task 3'!I224,'Task 3'!J224)</f>
        <v>1591</v>
      </c>
      <c r="D224" s="10" t="s">
        <v>21</v>
      </c>
    </row>
    <row r="225" spans="1:4" ht="15.6" x14ac:dyDescent="0.3">
      <c r="A225" s="10" t="s">
        <v>23</v>
      </c>
      <c r="B225" s="11">
        <v>45636</v>
      </c>
      <c r="C225" s="23">
        <f>SUM('Task 3'!H225,'Task 3'!I225,'Task 3'!J225)</f>
        <v>5036</v>
      </c>
      <c r="D225" s="10" t="s">
        <v>17</v>
      </c>
    </row>
    <row r="226" spans="1:4" ht="15.6" x14ac:dyDescent="0.3">
      <c r="A226" s="10" t="s">
        <v>28</v>
      </c>
      <c r="B226" s="11">
        <v>45323</v>
      </c>
      <c r="C226" s="23">
        <f>SUM('Task 3'!H226,'Task 3'!I226,'Task 3'!J226)</f>
        <v>2136</v>
      </c>
      <c r="D226" s="10" t="s">
        <v>21</v>
      </c>
    </row>
    <row r="227" spans="1:4" ht="15.6" x14ac:dyDescent="0.3">
      <c r="A227" s="10" t="s">
        <v>23</v>
      </c>
      <c r="B227" s="11">
        <v>45308</v>
      </c>
      <c r="C227" s="23">
        <f>SUM('Task 3'!H227,'Task 3'!I227,'Task 3'!J227)</f>
        <v>2885</v>
      </c>
      <c r="D227" s="10" t="s">
        <v>17</v>
      </c>
    </row>
    <row r="228" spans="1:4" ht="15.6" x14ac:dyDescent="0.3">
      <c r="A228" s="10" t="s">
        <v>28</v>
      </c>
      <c r="B228" s="11">
        <v>45738</v>
      </c>
      <c r="C228" s="23">
        <f>SUM('Task 3'!H228,'Task 3'!I228,'Task 3'!J228)</f>
        <v>4585</v>
      </c>
      <c r="D228" s="10" t="s">
        <v>21</v>
      </c>
    </row>
    <row r="229" spans="1:4" ht="15.6" x14ac:dyDescent="0.3">
      <c r="A229" s="10" t="s">
        <v>28</v>
      </c>
      <c r="B229" s="11">
        <v>45442</v>
      </c>
      <c r="C229" s="23">
        <f>SUM('Task 3'!H229,'Task 3'!I229,'Task 3'!J229)</f>
        <v>1821</v>
      </c>
      <c r="D229" s="10" t="s">
        <v>50</v>
      </c>
    </row>
    <row r="230" spans="1:4" ht="15.6" x14ac:dyDescent="0.3">
      <c r="A230" s="10" t="s">
        <v>28</v>
      </c>
      <c r="B230" s="11">
        <v>45346</v>
      </c>
      <c r="C230" s="23">
        <f>SUM('Task 3'!H230,'Task 3'!I230,'Task 3'!J230)</f>
        <v>5228</v>
      </c>
      <c r="D230" s="10" t="s">
        <v>21</v>
      </c>
    </row>
    <row r="231" spans="1:4" ht="15.6" x14ac:dyDescent="0.3">
      <c r="A231" s="10" t="s">
        <v>28</v>
      </c>
      <c r="B231" s="11">
        <v>45791</v>
      </c>
      <c r="C231" s="23">
        <f>SUM('Task 3'!H231,'Task 3'!I231,'Task 3'!J231)</f>
        <v>2358</v>
      </c>
      <c r="D231" s="10" t="s">
        <v>21</v>
      </c>
    </row>
    <row r="232" spans="1:4" ht="15.6" x14ac:dyDescent="0.3">
      <c r="A232" s="10" t="s">
        <v>14</v>
      </c>
      <c r="B232" s="11">
        <v>45379</v>
      </c>
      <c r="C232" s="23">
        <f>SUM('Task 3'!H232,'Task 3'!I232,'Task 3'!J232)</f>
        <v>2020</v>
      </c>
      <c r="D232" s="10" t="s">
        <v>17</v>
      </c>
    </row>
    <row r="233" spans="1:4" ht="15.6" x14ac:dyDescent="0.3">
      <c r="A233" s="10" t="s">
        <v>28</v>
      </c>
      <c r="B233" s="11">
        <v>45723</v>
      </c>
      <c r="C233" s="23">
        <f>SUM('Task 3'!H233,'Task 3'!I233,'Task 3'!J233)</f>
        <v>4900</v>
      </c>
      <c r="D233" s="10" t="s">
        <v>21</v>
      </c>
    </row>
    <row r="234" spans="1:4" ht="15.6" x14ac:dyDescent="0.3">
      <c r="A234" s="10" t="s">
        <v>23</v>
      </c>
      <c r="B234" s="11">
        <v>45585</v>
      </c>
      <c r="C234" s="23">
        <f>SUM('Task 3'!H234,'Task 3'!I234,'Task 3'!J234)</f>
        <v>3152</v>
      </c>
      <c r="D234" s="10" t="s">
        <v>17</v>
      </c>
    </row>
    <row r="235" spans="1:4" ht="15.6" x14ac:dyDescent="0.3">
      <c r="A235" s="10" t="s">
        <v>23</v>
      </c>
      <c r="B235" s="11">
        <v>45324</v>
      </c>
      <c r="C235" s="23">
        <f>SUM('Task 3'!H235,'Task 3'!I235,'Task 3'!J235)</f>
        <v>4219</v>
      </c>
      <c r="D235" s="10" t="s">
        <v>17</v>
      </c>
    </row>
    <row r="236" spans="1:4" ht="15.6" x14ac:dyDescent="0.3">
      <c r="A236" s="10" t="s">
        <v>28</v>
      </c>
      <c r="B236" s="11">
        <v>45542</v>
      </c>
      <c r="C236" s="23">
        <f>SUM('Task 3'!H236,'Task 3'!I236,'Task 3'!J236)</f>
        <v>2702</v>
      </c>
      <c r="D236" s="10" t="s">
        <v>21</v>
      </c>
    </row>
    <row r="237" spans="1:4" ht="15.6" x14ac:dyDescent="0.3">
      <c r="A237" s="10" t="s">
        <v>14</v>
      </c>
      <c r="B237" s="11">
        <v>45646</v>
      </c>
      <c r="C237" s="23">
        <f>SUM('Task 3'!H237,'Task 3'!I237,'Task 3'!J237)</f>
        <v>2960</v>
      </c>
      <c r="D237" s="10" t="s">
        <v>21</v>
      </c>
    </row>
    <row r="238" spans="1:4" ht="15.6" x14ac:dyDescent="0.3">
      <c r="A238" s="10" t="s">
        <v>28</v>
      </c>
      <c r="B238" s="11">
        <v>45305</v>
      </c>
      <c r="C238" s="23">
        <f>SUM('Task 3'!H238,'Task 3'!I238,'Task 3'!J238)</f>
        <v>5126</v>
      </c>
      <c r="D238" s="10" t="s">
        <v>21</v>
      </c>
    </row>
    <row r="239" spans="1:4" ht="15.6" x14ac:dyDescent="0.3">
      <c r="A239" s="10" t="s">
        <v>14</v>
      </c>
      <c r="B239" s="11">
        <v>45823</v>
      </c>
      <c r="C239" s="23">
        <f>SUM('Task 3'!H239,'Task 3'!I239,'Task 3'!J239)</f>
        <v>3147</v>
      </c>
      <c r="D239" s="10" t="s">
        <v>17</v>
      </c>
    </row>
    <row r="240" spans="1:4" ht="15.6" x14ac:dyDescent="0.3">
      <c r="A240" s="10" t="s">
        <v>23</v>
      </c>
      <c r="B240" s="11">
        <v>45639</v>
      </c>
      <c r="C240" s="23">
        <f>SUM('Task 3'!H240,'Task 3'!I240,'Task 3'!J240)</f>
        <v>5622</v>
      </c>
      <c r="D240" s="10" t="s">
        <v>17</v>
      </c>
    </row>
    <row r="241" spans="1:4" ht="15.6" x14ac:dyDescent="0.3">
      <c r="A241" s="10" t="s">
        <v>28</v>
      </c>
      <c r="B241" s="11">
        <v>45533</v>
      </c>
      <c r="C241" s="23">
        <f>SUM('Task 3'!H241,'Task 3'!I241,'Task 3'!J241)</f>
        <v>5521</v>
      </c>
      <c r="D241" s="10" t="s">
        <v>21</v>
      </c>
    </row>
    <row r="242" spans="1:4" ht="15.6" x14ac:dyDescent="0.3">
      <c r="A242" s="10" t="s">
        <v>23</v>
      </c>
      <c r="B242" s="11">
        <v>45550</v>
      </c>
      <c r="C242" s="23">
        <f>SUM('Task 3'!H242,'Task 3'!I242,'Task 3'!J242)</f>
        <v>2570</v>
      </c>
      <c r="D242" s="10" t="s">
        <v>17</v>
      </c>
    </row>
    <row r="243" spans="1:4" ht="15.6" x14ac:dyDescent="0.3">
      <c r="A243" s="10" t="s">
        <v>23</v>
      </c>
      <c r="B243" s="11">
        <v>45759</v>
      </c>
      <c r="C243" s="23">
        <f>SUM('Task 3'!H243,'Task 3'!I243,'Task 3'!J243)</f>
        <v>4796</v>
      </c>
      <c r="D243" s="10" t="s">
        <v>17</v>
      </c>
    </row>
    <row r="244" spans="1:4" ht="15.6" x14ac:dyDescent="0.3">
      <c r="A244" s="10" t="s">
        <v>23</v>
      </c>
      <c r="B244" s="11">
        <v>45636</v>
      </c>
      <c r="C244" s="23">
        <f>SUM('Task 3'!H244,'Task 3'!I244,'Task 3'!J244)</f>
        <v>2740</v>
      </c>
      <c r="D244" s="10" t="s">
        <v>17</v>
      </c>
    </row>
    <row r="245" spans="1:4" ht="15.6" x14ac:dyDescent="0.3">
      <c r="A245" s="10" t="s">
        <v>28</v>
      </c>
      <c r="B245" s="11">
        <v>45816</v>
      </c>
      <c r="C245" s="23">
        <f>SUM('Task 3'!H245,'Task 3'!I245,'Task 3'!J245)</f>
        <v>4972</v>
      </c>
      <c r="D245" s="10" t="s">
        <v>21</v>
      </c>
    </row>
    <row r="246" spans="1:4" ht="15.6" x14ac:dyDescent="0.3">
      <c r="A246" s="10" t="s">
        <v>23</v>
      </c>
      <c r="B246" s="11">
        <v>45666</v>
      </c>
      <c r="C246" s="23">
        <f>SUM('Task 3'!H246,'Task 3'!I246,'Task 3'!J246)</f>
        <v>4305</v>
      </c>
      <c r="D246" s="10" t="s">
        <v>17</v>
      </c>
    </row>
    <row r="247" spans="1:4" ht="15.6" x14ac:dyDescent="0.3">
      <c r="A247" s="10" t="s">
        <v>23</v>
      </c>
      <c r="B247" s="11">
        <v>45481</v>
      </c>
      <c r="C247" s="23">
        <f>SUM('Task 3'!H247,'Task 3'!I247,'Task 3'!J247)</f>
        <v>3407</v>
      </c>
      <c r="D247" s="10" t="s">
        <v>17</v>
      </c>
    </row>
    <row r="248" spans="1:4" ht="15.6" x14ac:dyDescent="0.3">
      <c r="A248" s="10" t="s">
        <v>23</v>
      </c>
      <c r="B248" s="11">
        <v>45551</v>
      </c>
      <c r="C248" s="23">
        <f>SUM('Task 3'!H248,'Task 3'!I248,'Task 3'!J248)</f>
        <v>4051</v>
      </c>
      <c r="D248" s="10" t="s">
        <v>17</v>
      </c>
    </row>
    <row r="249" spans="1:4" ht="15.6" x14ac:dyDescent="0.3">
      <c r="A249" s="10" t="s">
        <v>28</v>
      </c>
      <c r="B249" s="11">
        <v>45457</v>
      </c>
      <c r="C249" s="23">
        <f>SUM('Task 3'!H249,'Task 3'!I249,'Task 3'!J249)</f>
        <v>5376</v>
      </c>
      <c r="D249" s="10" t="s">
        <v>50</v>
      </c>
    </row>
    <row r="250" spans="1:4" ht="15.6" x14ac:dyDescent="0.3">
      <c r="A250" s="10" t="s">
        <v>14</v>
      </c>
      <c r="B250" s="11">
        <v>45357</v>
      </c>
      <c r="C250" s="23">
        <f>SUM('Task 3'!H250,'Task 3'!I250,'Task 3'!J250)</f>
        <v>3899</v>
      </c>
      <c r="D250" s="10" t="s">
        <v>21</v>
      </c>
    </row>
    <row r="251" spans="1:4" ht="15.6" x14ac:dyDescent="0.3">
      <c r="A251" s="10" t="s">
        <v>23</v>
      </c>
      <c r="B251" s="11">
        <v>45792</v>
      </c>
      <c r="C251" s="23">
        <f>SUM('Task 3'!H251,'Task 3'!I251,'Task 3'!J251)</f>
        <v>5303</v>
      </c>
      <c r="D251" s="10" t="s">
        <v>17</v>
      </c>
    </row>
    <row r="252" spans="1:4" ht="15.6" x14ac:dyDescent="0.3">
      <c r="A252" s="10" t="s">
        <v>23</v>
      </c>
      <c r="B252" s="11">
        <v>45480</v>
      </c>
      <c r="C252" s="23">
        <f>SUM('Task 3'!H252,'Task 3'!I252,'Task 3'!J252)</f>
        <v>2559</v>
      </c>
      <c r="D252" s="10" t="s">
        <v>21</v>
      </c>
    </row>
    <row r="253" spans="1:4" ht="15.6" x14ac:dyDescent="0.3">
      <c r="A253" s="10" t="s">
        <v>28</v>
      </c>
      <c r="B253" s="11">
        <v>45591</v>
      </c>
      <c r="C253" s="23">
        <f>SUM('Task 3'!H253,'Task 3'!I253,'Task 3'!J253)</f>
        <v>4942</v>
      </c>
      <c r="D253" s="10" t="s">
        <v>21</v>
      </c>
    </row>
    <row r="254" spans="1:4" ht="15.6" x14ac:dyDescent="0.3">
      <c r="A254" s="10" t="s">
        <v>28</v>
      </c>
      <c r="B254" s="11">
        <v>45512</v>
      </c>
      <c r="C254" s="23">
        <f>SUM('Task 3'!H254,'Task 3'!I254,'Task 3'!J254)</f>
        <v>2481</v>
      </c>
      <c r="D254" s="10" t="s">
        <v>21</v>
      </c>
    </row>
    <row r="255" spans="1:4" ht="15.6" x14ac:dyDescent="0.3">
      <c r="A255" s="10" t="s">
        <v>23</v>
      </c>
      <c r="B255" s="11">
        <v>45691</v>
      </c>
      <c r="C255" s="23">
        <f>SUM('Task 3'!H255,'Task 3'!I255,'Task 3'!J255)</f>
        <v>5320</v>
      </c>
      <c r="D255" s="10" t="s">
        <v>17</v>
      </c>
    </row>
    <row r="256" spans="1:4" ht="15.6" x14ac:dyDescent="0.3">
      <c r="A256" s="10" t="s">
        <v>23</v>
      </c>
      <c r="B256" s="11">
        <v>45385</v>
      </c>
      <c r="C256" s="23">
        <f>SUM('Task 3'!H256,'Task 3'!I256,'Task 3'!J256)</f>
        <v>2836</v>
      </c>
      <c r="D256" s="10" t="s">
        <v>17</v>
      </c>
    </row>
    <row r="257" spans="1:4" ht="15.6" x14ac:dyDescent="0.3">
      <c r="A257" s="10" t="s">
        <v>23</v>
      </c>
      <c r="B257" s="11">
        <v>45481</v>
      </c>
      <c r="C257" s="23">
        <f>SUM('Task 3'!H257,'Task 3'!I257,'Task 3'!J257)</f>
        <v>2754</v>
      </c>
      <c r="D257" s="10" t="s">
        <v>17</v>
      </c>
    </row>
    <row r="258" spans="1:4" ht="15.6" x14ac:dyDescent="0.3">
      <c r="A258" s="10" t="s">
        <v>23</v>
      </c>
      <c r="B258" s="11">
        <v>45451</v>
      </c>
      <c r="C258" s="23">
        <f>SUM('Task 3'!H258,'Task 3'!I258,'Task 3'!J258)</f>
        <v>3825</v>
      </c>
      <c r="D258" s="10" t="s">
        <v>17</v>
      </c>
    </row>
    <row r="259" spans="1:4" ht="15.6" x14ac:dyDescent="0.3">
      <c r="A259" s="10" t="s">
        <v>28</v>
      </c>
      <c r="B259" s="11">
        <v>45736</v>
      </c>
      <c r="C259" s="23">
        <f>SUM('Task 3'!H259,'Task 3'!I259,'Task 3'!J259)</f>
        <v>1787</v>
      </c>
      <c r="D259" s="10" t="s">
        <v>50</v>
      </c>
    </row>
    <row r="260" spans="1:4" ht="15.6" x14ac:dyDescent="0.3">
      <c r="A260" s="10" t="s">
        <v>23</v>
      </c>
      <c r="B260" s="11">
        <v>45676</v>
      </c>
      <c r="C260" s="23">
        <f>SUM('Task 3'!H260,'Task 3'!I260,'Task 3'!J260)</f>
        <v>2413</v>
      </c>
      <c r="D260" s="10" t="s">
        <v>17</v>
      </c>
    </row>
    <row r="261" spans="1:4" ht="15.6" x14ac:dyDescent="0.3">
      <c r="A261" s="10" t="s">
        <v>23</v>
      </c>
      <c r="B261" s="11">
        <v>45662</v>
      </c>
      <c r="C261" s="23">
        <f>SUM('Task 3'!H261,'Task 3'!I261,'Task 3'!J261)</f>
        <v>3618</v>
      </c>
      <c r="D261" s="10" t="s">
        <v>17</v>
      </c>
    </row>
    <row r="262" spans="1:4" ht="15.6" x14ac:dyDescent="0.3">
      <c r="A262" s="10" t="s">
        <v>23</v>
      </c>
      <c r="B262" s="11">
        <v>45612</v>
      </c>
      <c r="C262" s="23">
        <f>SUM('Task 3'!H262,'Task 3'!I262,'Task 3'!J262)</f>
        <v>3543</v>
      </c>
      <c r="D262" s="10" t="s">
        <v>21</v>
      </c>
    </row>
    <row r="263" spans="1:4" ht="15.6" x14ac:dyDescent="0.3">
      <c r="A263" s="10" t="s">
        <v>23</v>
      </c>
      <c r="B263" s="11">
        <v>45626</v>
      </c>
      <c r="C263" s="23">
        <f>SUM('Task 3'!H263,'Task 3'!I263,'Task 3'!J263)</f>
        <v>5411</v>
      </c>
      <c r="D263" s="10" t="s">
        <v>17</v>
      </c>
    </row>
    <row r="264" spans="1:4" ht="15.6" x14ac:dyDescent="0.3">
      <c r="A264" s="10" t="s">
        <v>28</v>
      </c>
      <c r="B264" s="11">
        <v>45378</v>
      </c>
      <c r="C264" s="23">
        <f>SUM('Task 3'!H264,'Task 3'!I264,'Task 3'!J264)</f>
        <v>2811</v>
      </c>
      <c r="D264" s="10" t="s">
        <v>21</v>
      </c>
    </row>
    <row r="265" spans="1:4" ht="15.6" x14ac:dyDescent="0.3">
      <c r="A265" s="10" t="s">
        <v>28</v>
      </c>
      <c r="B265" s="11">
        <v>45808</v>
      </c>
      <c r="C265" s="23">
        <f>SUM('Task 3'!H265,'Task 3'!I265,'Task 3'!J265)</f>
        <v>2563</v>
      </c>
      <c r="D265" s="10" t="s">
        <v>50</v>
      </c>
    </row>
    <row r="266" spans="1:4" ht="15.6" x14ac:dyDescent="0.3">
      <c r="A266" s="10" t="s">
        <v>23</v>
      </c>
      <c r="B266" s="11">
        <v>45825</v>
      </c>
      <c r="C266" s="23">
        <f>SUM('Task 3'!H266,'Task 3'!I266,'Task 3'!J266)</f>
        <v>4545</v>
      </c>
      <c r="D266" s="10" t="s">
        <v>17</v>
      </c>
    </row>
    <row r="267" spans="1:4" ht="15.6" x14ac:dyDescent="0.3">
      <c r="A267" s="10" t="s">
        <v>14</v>
      </c>
      <c r="B267" s="11">
        <v>45442</v>
      </c>
      <c r="C267" s="23">
        <f>SUM('Task 3'!H267,'Task 3'!I267,'Task 3'!J267)</f>
        <v>3010</v>
      </c>
      <c r="D267" s="10" t="s">
        <v>47</v>
      </c>
    </row>
    <row r="268" spans="1:4" ht="15.6" x14ac:dyDescent="0.3">
      <c r="A268" s="10" t="s">
        <v>28</v>
      </c>
      <c r="B268" s="11">
        <v>45604</v>
      </c>
      <c r="C268" s="23">
        <f>SUM('Task 3'!H268,'Task 3'!I268,'Task 3'!J268)</f>
        <v>2957</v>
      </c>
      <c r="D268" s="10" t="s">
        <v>21</v>
      </c>
    </row>
    <row r="269" spans="1:4" ht="15.6" x14ac:dyDescent="0.3">
      <c r="A269" s="10" t="s">
        <v>28</v>
      </c>
      <c r="B269" s="11">
        <v>45368</v>
      </c>
      <c r="C269" s="23">
        <f>SUM('Task 3'!H269,'Task 3'!I269,'Task 3'!J269)</f>
        <v>3354</v>
      </c>
      <c r="D269" s="10" t="s">
        <v>50</v>
      </c>
    </row>
    <row r="270" spans="1:4" ht="15.6" x14ac:dyDescent="0.3">
      <c r="A270" s="10" t="s">
        <v>28</v>
      </c>
      <c r="B270" s="11">
        <v>45464</v>
      </c>
      <c r="C270" s="23">
        <f>SUM('Task 3'!H270,'Task 3'!I270,'Task 3'!J270)</f>
        <v>5293</v>
      </c>
      <c r="D270" s="10" t="s">
        <v>50</v>
      </c>
    </row>
    <row r="271" spans="1:4" ht="15.6" x14ac:dyDescent="0.3">
      <c r="A271" s="10" t="s">
        <v>23</v>
      </c>
      <c r="B271" s="11">
        <v>45609</v>
      </c>
      <c r="C271" s="23">
        <f>SUM('Task 3'!H271,'Task 3'!I271,'Task 3'!J271)</f>
        <v>1980</v>
      </c>
      <c r="D271" s="10" t="s">
        <v>17</v>
      </c>
    </row>
    <row r="272" spans="1:4" ht="15.6" x14ac:dyDescent="0.3">
      <c r="A272" s="10" t="s">
        <v>23</v>
      </c>
      <c r="B272" s="11">
        <v>45693</v>
      </c>
      <c r="C272" s="23">
        <f>SUM('Task 3'!H272,'Task 3'!I272,'Task 3'!J272)</f>
        <v>3535</v>
      </c>
      <c r="D272" s="10" t="s">
        <v>17</v>
      </c>
    </row>
    <row r="273" spans="1:4" ht="15.6" x14ac:dyDescent="0.3">
      <c r="A273" s="10" t="s">
        <v>23</v>
      </c>
      <c r="B273" s="11">
        <v>45603</v>
      </c>
      <c r="C273" s="23">
        <f>SUM('Task 3'!H273,'Task 3'!I273,'Task 3'!J273)</f>
        <v>2952</v>
      </c>
      <c r="D273" s="10" t="s">
        <v>21</v>
      </c>
    </row>
    <row r="274" spans="1:4" ht="15.6" x14ac:dyDescent="0.3">
      <c r="A274" s="10" t="s">
        <v>23</v>
      </c>
      <c r="B274" s="11">
        <v>45334</v>
      </c>
      <c r="C274" s="23">
        <f>SUM('Task 3'!H274,'Task 3'!I274,'Task 3'!J274)</f>
        <v>3383</v>
      </c>
      <c r="D274" s="10" t="s">
        <v>17</v>
      </c>
    </row>
    <row r="275" spans="1:4" ht="15.6" x14ac:dyDescent="0.3">
      <c r="A275" s="10" t="s">
        <v>14</v>
      </c>
      <c r="B275" s="11">
        <v>45573</v>
      </c>
      <c r="C275" s="23">
        <f>SUM('Task 3'!H275,'Task 3'!I275,'Task 3'!J275)</f>
        <v>2730</v>
      </c>
      <c r="D275" s="10" t="s">
        <v>21</v>
      </c>
    </row>
    <row r="276" spans="1:4" ht="15.6" x14ac:dyDescent="0.3">
      <c r="A276" s="10" t="s">
        <v>14</v>
      </c>
      <c r="B276" s="11">
        <v>45341</v>
      </c>
      <c r="C276" s="23">
        <f>SUM('Task 3'!H276,'Task 3'!I276,'Task 3'!J276)</f>
        <v>5510</v>
      </c>
      <c r="D276" s="10" t="s">
        <v>21</v>
      </c>
    </row>
    <row r="277" spans="1:4" ht="15.6" x14ac:dyDescent="0.3">
      <c r="A277" s="10" t="s">
        <v>23</v>
      </c>
      <c r="B277" s="11">
        <v>45720</v>
      </c>
      <c r="C277" s="23">
        <f>SUM('Task 3'!H277,'Task 3'!I277,'Task 3'!J277)</f>
        <v>2727</v>
      </c>
      <c r="D277" s="10" t="s">
        <v>17</v>
      </c>
    </row>
    <row r="278" spans="1:4" ht="15.6" x14ac:dyDescent="0.3">
      <c r="A278" s="10" t="s">
        <v>14</v>
      </c>
      <c r="B278" s="11">
        <v>45691</v>
      </c>
      <c r="C278" s="23">
        <f>SUM('Task 3'!H278,'Task 3'!I278,'Task 3'!J278)</f>
        <v>1960</v>
      </c>
      <c r="D278" s="10" t="s">
        <v>47</v>
      </c>
    </row>
    <row r="279" spans="1:4" ht="15.6" x14ac:dyDescent="0.3">
      <c r="A279" s="10" t="s">
        <v>14</v>
      </c>
      <c r="B279" s="11">
        <v>45628</v>
      </c>
      <c r="C279" s="23">
        <f>SUM('Task 3'!H279,'Task 3'!I279,'Task 3'!J279)</f>
        <v>3731</v>
      </c>
      <c r="D279" s="10" t="s">
        <v>17</v>
      </c>
    </row>
    <row r="280" spans="1:4" ht="15.6" x14ac:dyDescent="0.3">
      <c r="A280" s="10" t="s">
        <v>23</v>
      </c>
      <c r="B280" s="11">
        <v>45676</v>
      </c>
      <c r="C280" s="23">
        <f>SUM('Task 3'!H280,'Task 3'!I280,'Task 3'!J280)</f>
        <v>4173</v>
      </c>
      <c r="D280" s="10" t="s">
        <v>17</v>
      </c>
    </row>
    <row r="281" spans="1:4" ht="15.6" x14ac:dyDescent="0.3">
      <c r="A281" s="10" t="s">
        <v>23</v>
      </c>
      <c r="B281" s="11">
        <v>45563</v>
      </c>
      <c r="C281" s="23">
        <f>SUM('Task 3'!H281,'Task 3'!I281,'Task 3'!J281)</f>
        <v>5037</v>
      </c>
      <c r="D281" s="10" t="s">
        <v>17</v>
      </c>
    </row>
    <row r="282" spans="1:4" ht="15.6" x14ac:dyDescent="0.3">
      <c r="A282" s="10" t="s">
        <v>14</v>
      </c>
      <c r="B282" s="11">
        <v>45298</v>
      </c>
      <c r="C282" s="23">
        <f>SUM('Task 3'!H282,'Task 3'!I282,'Task 3'!J282)</f>
        <v>5593</v>
      </c>
      <c r="D282" s="10" t="s">
        <v>17</v>
      </c>
    </row>
    <row r="283" spans="1:4" ht="15.6" x14ac:dyDescent="0.3">
      <c r="A283" s="10" t="s">
        <v>23</v>
      </c>
      <c r="B283" s="11">
        <v>45343</v>
      </c>
      <c r="C283" s="23">
        <f>SUM('Task 3'!H283,'Task 3'!I283,'Task 3'!J283)</f>
        <v>3191</v>
      </c>
      <c r="D283" s="10" t="s">
        <v>17</v>
      </c>
    </row>
    <row r="284" spans="1:4" ht="15.6" x14ac:dyDescent="0.3">
      <c r="A284" s="10" t="s">
        <v>14</v>
      </c>
      <c r="B284" s="11">
        <v>45531</v>
      </c>
      <c r="C284" s="23">
        <f>SUM('Task 3'!H284,'Task 3'!I284,'Task 3'!J284)</f>
        <v>4836</v>
      </c>
      <c r="D284" s="10" t="s">
        <v>21</v>
      </c>
    </row>
    <row r="285" spans="1:4" ht="15.6" x14ac:dyDescent="0.3">
      <c r="A285" s="10" t="s">
        <v>14</v>
      </c>
      <c r="B285" s="11">
        <v>45589</v>
      </c>
      <c r="C285" s="23">
        <f>SUM('Task 3'!H285,'Task 3'!I285,'Task 3'!J285)</f>
        <v>2325</v>
      </c>
      <c r="D285" s="10" t="s">
        <v>47</v>
      </c>
    </row>
    <row r="286" spans="1:4" ht="15.6" x14ac:dyDescent="0.3">
      <c r="A286" s="10" t="s">
        <v>28</v>
      </c>
      <c r="B286" s="11">
        <v>45686</v>
      </c>
      <c r="C286" s="23">
        <f>SUM('Task 3'!H286,'Task 3'!I286,'Task 3'!J286)</f>
        <v>1948</v>
      </c>
      <c r="D286" s="10" t="s">
        <v>21</v>
      </c>
    </row>
    <row r="287" spans="1:4" ht="15.6" x14ac:dyDescent="0.3">
      <c r="A287" s="10" t="s">
        <v>14</v>
      </c>
      <c r="B287" s="11">
        <v>45413</v>
      </c>
      <c r="C287" s="23">
        <f>SUM('Task 3'!H287,'Task 3'!I287,'Task 3'!J287)</f>
        <v>3883</v>
      </c>
      <c r="D287" s="10" t="s">
        <v>21</v>
      </c>
    </row>
    <row r="288" spans="1:4" ht="15.6" x14ac:dyDescent="0.3">
      <c r="A288" s="10" t="s">
        <v>28</v>
      </c>
      <c r="B288" s="11">
        <v>45468</v>
      </c>
      <c r="C288" s="23">
        <f>SUM('Task 3'!H288,'Task 3'!I288,'Task 3'!J288)</f>
        <v>2580</v>
      </c>
      <c r="D288" s="10" t="s">
        <v>21</v>
      </c>
    </row>
    <row r="289" spans="1:4" ht="15.6" x14ac:dyDescent="0.3">
      <c r="A289" s="10" t="s">
        <v>23</v>
      </c>
      <c r="B289" s="11">
        <v>45513</v>
      </c>
      <c r="C289" s="23">
        <f>SUM('Task 3'!H289,'Task 3'!I289,'Task 3'!J289)</f>
        <v>5555</v>
      </c>
      <c r="D289" s="10" t="s">
        <v>17</v>
      </c>
    </row>
    <row r="290" spans="1:4" ht="15.6" x14ac:dyDescent="0.3">
      <c r="A290" s="10" t="s">
        <v>14</v>
      </c>
      <c r="B290" s="11">
        <v>45678</v>
      </c>
      <c r="C290" s="23">
        <f>SUM('Task 3'!H290,'Task 3'!I290,'Task 3'!J290)</f>
        <v>5507</v>
      </c>
      <c r="D290" s="10" t="s">
        <v>47</v>
      </c>
    </row>
    <row r="291" spans="1:4" ht="15.6" x14ac:dyDescent="0.3">
      <c r="A291" s="10" t="s">
        <v>23</v>
      </c>
      <c r="B291" s="11">
        <v>45517</v>
      </c>
      <c r="C291" s="23">
        <f>SUM('Task 3'!H291,'Task 3'!I291,'Task 3'!J291)</f>
        <v>3746</v>
      </c>
      <c r="D291" s="10" t="s">
        <v>21</v>
      </c>
    </row>
    <row r="292" spans="1:4" ht="15.6" x14ac:dyDescent="0.3">
      <c r="A292" s="10" t="s">
        <v>14</v>
      </c>
      <c r="B292" s="11">
        <v>45472</v>
      </c>
      <c r="C292" s="23">
        <f>SUM('Task 3'!H292,'Task 3'!I292,'Task 3'!J292)</f>
        <v>2702</v>
      </c>
      <c r="D292" s="10" t="s">
        <v>17</v>
      </c>
    </row>
    <row r="293" spans="1:4" ht="15.6" x14ac:dyDescent="0.3">
      <c r="A293" s="10" t="s">
        <v>23</v>
      </c>
      <c r="B293" s="11">
        <v>45599</v>
      </c>
      <c r="C293" s="23">
        <f>SUM('Task 3'!H293,'Task 3'!I293,'Task 3'!J293)</f>
        <v>3457</v>
      </c>
      <c r="D293" s="10" t="s">
        <v>17</v>
      </c>
    </row>
    <row r="294" spans="1:4" ht="15.6" x14ac:dyDescent="0.3">
      <c r="A294" s="10" t="s">
        <v>28</v>
      </c>
      <c r="B294" s="11">
        <v>45765</v>
      </c>
      <c r="C294" s="23">
        <f>SUM('Task 3'!H294,'Task 3'!I294,'Task 3'!J294)</f>
        <v>1859</v>
      </c>
      <c r="D294" s="10" t="s">
        <v>50</v>
      </c>
    </row>
    <row r="295" spans="1:4" ht="15.6" x14ac:dyDescent="0.3">
      <c r="A295" s="10" t="s">
        <v>14</v>
      </c>
      <c r="B295" s="11">
        <v>45653</v>
      </c>
      <c r="C295" s="23">
        <f>SUM('Task 3'!H295,'Task 3'!I295,'Task 3'!J295)</f>
        <v>1884</v>
      </c>
      <c r="D295" s="10" t="s">
        <v>21</v>
      </c>
    </row>
    <row r="296" spans="1:4" ht="15.6" x14ac:dyDescent="0.3">
      <c r="A296" s="10" t="s">
        <v>14</v>
      </c>
      <c r="B296" s="11">
        <v>45724</v>
      </c>
      <c r="C296" s="23">
        <f>SUM('Task 3'!H296,'Task 3'!I296,'Task 3'!J296)</f>
        <v>2867</v>
      </c>
      <c r="D296" s="10" t="s">
        <v>47</v>
      </c>
    </row>
    <row r="297" spans="1:4" ht="15.6" x14ac:dyDescent="0.3">
      <c r="A297" s="10" t="s">
        <v>23</v>
      </c>
      <c r="B297" s="11">
        <v>45736</v>
      </c>
      <c r="C297" s="23">
        <f>SUM('Task 3'!H297,'Task 3'!I297,'Task 3'!J297)</f>
        <v>3576</v>
      </c>
      <c r="D297" s="10" t="s">
        <v>17</v>
      </c>
    </row>
    <row r="298" spans="1:4" ht="15.6" x14ac:dyDescent="0.3">
      <c r="A298" s="10" t="s">
        <v>23</v>
      </c>
      <c r="B298" s="11">
        <v>45612</v>
      </c>
      <c r="C298" s="23">
        <f>SUM('Task 3'!H298,'Task 3'!I298,'Task 3'!J298)</f>
        <v>3095</v>
      </c>
      <c r="D298" s="10" t="s">
        <v>21</v>
      </c>
    </row>
    <row r="299" spans="1:4" ht="15.6" x14ac:dyDescent="0.3">
      <c r="A299" s="10" t="s">
        <v>23</v>
      </c>
      <c r="B299" s="11">
        <v>45838</v>
      </c>
      <c r="C299" s="23">
        <f>SUM('Task 3'!H299,'Task 3'!I299,'Task 3'!J299)</f>
        <v>2685</v>
      </c>
      <c r="D299" s="10" t="s">
        <v>17</v>
      </c>
    </row>
    <row r="300" spans="1:4" ht="15.6" x14ac:dyDescent="0.3">
      <c r="A300" s="10" t="s">
        <v>23</v>
      </c>
      <c r="B300" s="11">
        <v>45303</v>
      </c>
      <c r="C300" s="23">
        <f>SUM('Task 3'!H300,'Task 3'!I300,'Task 3'!J300)</f>
        <v>2882</v>
      </c>
      <c r="D300" s="10" t="s">
        <v>17</v>
      </c>
    </row>
    <row r="301" spans="1:4" ht="15.6" x14ac:dyDescent="0.3">
      <c r="A301" s="10" t="s">
        <v>14</v>
      </c>
      <c r="B301" s="11">
        <v>45329</v>
      </c>
      <c r="C301" s="23">
        <f>SUM('Task 3'!H301,'Task 3'!I301,'Task 3'!J301)</f>
        <v>2712</v>
      </c>
      <c r="D301" s="10" t="s">
        <v>17</v>
      </c>
    </row>
  </sheetData>
  <mergeCells count="4">
    <mergeCell ref="M2:O2"/>
    <mergeCell ref="L12:P12"/>
    <mergeCell ref="L22:M22"/>
    <mergeCell ref="P22:R22"/>
  </mergeCells>
  <conditionalFormatting sqref="N25:N28">
    <cfRule type="dataBar" priority="1">
      <dataBar>
        <cfvo type="min"/>
        <cfvo type="max"/>
        <color rgb="FF63C384"/>
      </dataBar>
      <extLst>
        <ext xmlns:x14="http://schemas.microsoft.com/office/spreadsheetml/2009/9/main" uri="{B025F937-C7B1-47D3-B67F-A62EFF666E3E}">
          <x14:id>{76D14917-6E74-4699-B9D7-B081C60B0142}</x14:id>
        </ext>
      </extLst>
    </cfRule>
  </conditionalFormatting>
  <pageMargins left="0.81499999999999995" right="0.25" top="0.75" bottom="0.75" header="0.3" footer="0.3"/>
  <pageSetup paperSize="9" scale="25" fitToHeight="0" orientation="landscape" r:id="rId2"/>
  <drawing r:id="rId3"/>
  <extLst>
    <ext xmlns:x14="http://schemas.microsoft.com/office/spreadsheetml/2009/9/main" uri="{78C0D931-6437-407d-A8EE-F0AAD7539E65}">
      <x14:conditionalFormattings>
        <x14:conditionalFormatting xmlns:xm="http://schemas.microsoft.com/office/excel/2006/main">
          <x14:cfRule type="dataBar" id="{76D14917-6E74-4699-B9D7-B081C60B0142}">
            <x14:dataBar minLength="0" maxLength="100" border="1" negativeBarBorderColorSameAsPositive="0">
              <x14:cfvo type="autoMin"/>
              <x14:cfvo type="autoMax"/>
              <x14:borderColor rgb="FF63C384"/>
              <x14:negativeFillColor rgb="FFFF0000"/>
              <x14:negativeBorderColor rgb="FFFF0000"/>
              <x14:axisColor rgb="FF000000"/>
            </x14:dataBar>
          </x14:cfRule>
          <xm:sqref>N25:N28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4A36A-B658-4E11-97AF-A13B21A68683}">
  <sheetPr>
    <tabColor theme="4" tint="-0.249977111117893"/>
    <pageSetUpPr fitToPage="1"/>
  </sheetPr>
  <dimension ref="A1:X71"/>
  <sheetViews>
    <sheetView zoomScale="55" zoomScaleNormal="55" workbookViewId="0">
      <selection activeCell="L32" sqref="L32"/>
    </sheetView>
  </sheetViews>
  <sheetFormatPr defaultRowHeight="14.4" x14ac:dyDescent="0.3"/>
  <cols>
    <col min="1" max="1" width="21.77734375" bestFit="1" customWidth="1"/>
    <col min="2" max="2" width="33.77734375" customWidth="1"/>
    <col min="3" max="3" width="7.21875" bestFit="1" customWidth="1"/>
    <col min="4" max="4" width="8.5546875" bestFit="1" customWidth="1"/>
    <col min="5" max="5" width="25.6640625" customWidth="1"/>
    <col min="6" max="6" width="27.109375" bestFit="1" customWidth="1"/>
    <col min="7" max="7" width="20.33203125" customWidth="1"/>
    <col min="8" max="8" width="28.21875" customWidth="1"/>
    <col min="9" max="9" width="19.109375" customWidth="1"/>
    <col min="10" max="10" width="26.21875" customWidth="1"/>
    <col min="11" max="11" width="17.6640625" bestFit="1" customWidth="1"/>
    <col min="21" max="21" width="31" bestFit="1" customWidth="1"/>
    <col min="22" max="22" width="20.109375" bestFit="1" customWidth="1"/>
    <col min="23" max="23" width="9.5546875" bestFit="1" customWidth="1"/>
    <col min="24" max="24" width="11" bestFit="1" customWidth="1"/>
    <col min="25" max="25" width="14" bestFit="1" customWidth="1"/>
  </cols>
  <sheetData>
    <row r="1" spans="1:24" ht="18" x14ac:dyDescent="0.35">
      <c r="A1" s="123" t="s">
        <v>496</v>
      </c>
      <c r="B1" s="123"/>
      <c r="U1" s="123" t="s">
        <v>497</v>
      </c>
      <c r="V1" s="124"/>
      <c r="W1" s="124"/>
      <c r="X1" s="124"/>
    </row>
    <row r="3" spans="1:24" ht="18" x14ac:dyDescent="0.35">
      <c r="A3" s="93" t="s">
        <v>485</v>
      </c>
      <c r="B3" s="93" t="s">
        <v>486</v>
      </c>
      <c r="U3" s="110" t="s">
        <v>495</v>
      </c>
      <c r="V3" s="110" t="s">
        <v>370</v>
      </c>
      <c r="W3" s="110"/>
      <c r="X3" s="110"/>
    </row>
    <row r="4" spans="1:24" ht="18" x14ac:dyDescent="0.35">
      <c r="A4" s="95" t="s">
        <v>418</v>
      </c>
      <c r="B4" s="92">
        <v>3419</v>
      </c>
      <c r="U4" s="110" t="s">
        <v>485</v>
      </c>
      <c r="V4" s="110" t="s">
        <v>14</v>
      </c>
      <c r="W4" s="110" t="s">
        <v>23</v>
      </c>
      <c r="X4" s="110" t="s">
        <v>28</v>
      </c>
    </row>
    <row r="5" spans="1:24" ht="18" x14ac:dyDescent="0.35">
      <c r="A5" s="25" t="s">
        <v>419</v>
      </c>
      <c r="B5" s="23">
        <v>2777</v>
      </c>
      <c r="U5" s="21" t="s">
        <v>418</v>
      </c>
      <c r="V5" s="56">
        <v>1334</v>
      </c>
      <c r="W5" s="56">
        <v>909</v>
      </c>
      <c r="X5" s="56">
        <v>1176</v>
      </c>
    </row>
    <row r="6" spans="1:24" ht="18" x14ac:dyDescent="0.35">
      <c r="A6" s="25" t="s">
        <v>420</v>
      </c>
      <c r="B6" s="23">
        <v>3175</v>
      </c>
      <c r="U6" s="21" t="s">
        <v>419</v>
      </c>
      <c r="V6" s="56">
        <v>928</v>
      </c>
      <c r="W6" s="56">
        <v>1397</v>
      </c>
      <c r="X6" s="56">
        <v>452</v>
      </c>
    </row>
    <row r="7" spans="1:24" ht="18" x14ac:dyDescent="0.35">
      <c r="A7" s="25" t="s">
        <v>421</v>
      </c>
      <c r="B7" s="23">
        <v>2433</v>
      </c>
      <c r="U7" s="21" t="s">
        <v>420</v>
      </c>
      <c r="V7" s="56">
        <v>590</v>
      </c>
      <c r="W7" s="56">
        <v>1283</v>
      </c>
      <c r="X7" s="56">
        <v>1302</v>
      </c>
    </row>
    <row r="8" spans="1:24" ht="18" x14ac:dyDescent="0.35">
      <c r="A8" s="25" t="s">
        <v>422</v>
      </c>
      <c r="B8" s="23">
        <v>2426</v>
      </c>
      <c r="U8" s="21" t="s">
        <v>421</v>
      </c>
      <c r="V8" s="56">
        <v>612</v>
      </c>
      <c r="W8" s="56">
        <v>1121</v>
      </c>
      <c r="X8" s="56">
        <v>700</v>
      </c>
    </row>
    <row r="9" spans="1:24" ht="18" x14ac:dyDescent="0.35">
      <c r="A9" s="25" t="s">
        <v>423</v>
      </c>
      <c r="B9" s="23">
        <v>3155</v>
      </c>
      <c r="U9" s="21" t="s">
        <v>422</v>
      </c>
      <c r="V9" s="56">
        <v>714</v>
      </c>
      <c r="W9" s="56">
        <v>595</v>
      </c>
      <c r="X9" s="56">
        <v>1117</v>
      </c>
    </row>
    <row r="10" spans="1:24" ht="18" x14ac:dyDescent="0.35">
      <c r="A10" s="25" t="s">
        <v>424</v>
      </c>
      <c r="B10" s="23">
        <v>2369</v>
      </c>
      <c r="U10" s="21" t="s">
        <v>423</v>
      </c>
      <c r="V10" s="56">
        <v>667</v>
      </c>
      <c r="W10" s="56">
        <v>1371</v>
      </c>
      <c r="X10" s="56">
        <v>1117</v>
      </c>
    </row>
    <row r="11" spans="1:24" ht="18" x14ac:dyDescent="0.35">
      <c r="A11" s="25" t="s">
        <v>425</v>
      </c>
      <c r="B11" s="23">
        <v>2281</v>
      </c>
      <c r="U11" s="21" t="s">
        <v>424</v>
      </c>
      <c r="V11" s="56">
        <v>359</v>
      </c>
      <c r="W11" s="56">
        <v>1098</v>
      </c>
      <c r="X11" s="56">
        <v>912</v>
      </c>
    </row>
    <row r="12" spans="1:24" ht="18" x14ac:dyDescent="0.35">
      <c r="A12" s="25" t="s">
        <v>426</v>
      </c>
      <c r="B12" s="23">
        <v>2132</v>
      </c>
      <c r="U12" s="21" t="s">
        <v>425</v>
      </c>
      <c r="V12" s="56">
        <v>792</v>
      </c>
      <c r="W12" s="56">
        <v>364</v>
      </c>
      <c r="X12" s="56">
        <v>1125</v>
      </c>
    </row>
    <row r="13" spans="1:24" ht="18" x14ac:dyDescent="0.35">
      <c r="A13" s="25" t="s">
        <v>427</v>
      </c>
      <c r="B13" s="23">
        <v>2693</v>
      </c>
      <c r="U13" s="21" t="s">
        <v>426</v>
      </c>
      <c r="V13" s="56">
        <v>869</v>
      </c>
      <c r="W13" s="56">
        <v>414</v>
      </c>
      <c r="X13" s="56">
        <v>849</v>
      </c>
    </row>
    <row r="14" spans="1:24" ht="18" x14ac:dyDescent="0.35">
      <c r="A14" s="25" t="s">
        <v>428</v>
      </c>
      <c r="B14" s="23">
        <v>3072</v>
      </c>
      <c r="U14" s="21" t="s">
        <v>427</v>
      </c>
      <c r="V14" s="56">
        <v>1353</v>
      </c>
      <c r="W14" s="56">
        <v>582</v>
      </c>
      <c r="X14" s="56">
        <v>758</v>
      </c>
    </row>
    <row r="15" spans="1:24" ht="18" x14ac:dyDescent="0.35">
      <c r="A15" s="25" t="s">
        <v>429</v>
      </c>
      <c r="B15" s="23">
        <v>2300</v>
      </c>
      <c r="U15" s="21" t="s">
        <v>428</v>
      </c>
      <c r="V15" s="56">
        <v>977</v>
      </c>
      <c r="W15" s="56">
        <v>1191</v>
      </c>
      <c r="X15" s="56">
        <v>904</v>
      </c>
    </row>
    <row r="16" spans="1:24" ht="18" x14ac:dyDescent="0.35">
      <c r="A16" s="25" t="s">
        <v>430</v>
      </c>
      <c r="B16" s="23">
        <v>2450</v>
      </c>
      <c r="U16" s="21" t="s">
        <v>429</v>
      </c>
      <c r="V16" s="56">
        <v>909</v>
      </c>
      <c r="W16" s="56">
        <v>382</v>
      </c>
      <c r="X16" s="56">
        <v>1009</v>
      </c>
    </row>
    <row r="17" spans="1:24" ht="18" x14ac:dyDescent="0.35">
      <c r="A17" s="25" t="s">
        <v>431</v>
      </c>
      <c r="B17" s="23">
        <v>2502</v>
      </c>
      <c r="U17" s="21" t="s">
        <v>430</v>
      </c>
      <c r="V17" s="56">
        <v>1022</v>
      </c>
      <c r="W17" s="56">
        <v>262</v>
      </c>
      <c r="X17" s="56">
        <v>1166</v>
      </c>
    </row>
    <row r="18" spans="1:24" ht="18" x14ac:dyDescent="0.35">
      <c r="A18" s="25" t="s">
        <v>432</v>
      </c>
      <c r="B18" s="23">
        <v>2630</v>
      </c>
      <c r="U18" s="21" t="s">
        <v>431</v>
      </c>
      <c r="V18" s="56">
        <v>515</v>
      </c>
      <c r="W18" s="56">
        <v>956</v>
      </c>
      <c r="X18" s="56">
        <v>1031</v>
      </c>
    </row>
    <row r="19" spans="1:24" ht="18" x14ac:dyDescent="0.35">
      <c r="A19" s="25" t="s">
        <v>433</v>
      </c>
      <c r="B19" s="23">
        <v>2162</v>
      </c>
      <c r="U19" s="21" t="s">
        <v>432</v>
      </c>
      <c r="V19" s="56">
        <v>637</v>
      </c>
      <c r="W19" s="56">
        <v>1268</v>
      </c>
      <c r="X19" s="56">
        <v>725</v>
      </c>
    </row>
    <row r="20" spans="1:24" ht="18" x14ac:dyDescent="0.35">
      <c r="A20" s="25" t="s">
        <v>434</v>
      </c>
      <c r="B20" s="23">
        <v>2785</v>
      </c>
      <c r="U20" s="21" t="s">
        <v>433</v>
      </c>
      <c r="V20" s="56">
        <v>471</v>
      </c>
      <c r="W20" s="56">
        <v>1291</v>
      </c>
      <c r="X20" s="56">
        <v>400</v>
      </c>
    </row>
    <row r="21" spans="1:24" ht="18" x14ac:dyDescent="0.35">
      <c r="A21" s="25" t="s">
        <v>435</v>
      </c>
      <c r="B21" s="23">
        <v>3151</v>
      </c>
      <c r="U21" s="21" t="s">
        <v>434</v>
      </c>
      <c r="V21" s="56">
        <v>1113</v>
      </c>
      <c r="W21" s="56">
        <v>1198</v>
      </c>
      <c r="X21" s="56">
        <v>474</v>
      </c>
    </row>
    <row r="22" spans="1:24" ht="18" x14ac:dyDescent="0.35">
      <c r="A22" s="25" t="s">
        <v>436</v>
      </c>
      <c r="B22" s="23">
        <v>2338</v>
      </c>
      <c r="U22" s="21" t="s">
        <v>435</v>
      </c>
      <c r="V22" s="56">
        <v>1132</v>
      </c>
      <c r="W22" s="56">
        <v>844</v>
      </c>
      <c r="X22" s="56">
        <v>1175</v>
      </c>
    </row>
    <row r="23" spans="1:24" ht="18" x14ac:dyDescent="0.35">
      <c r="A23" s="25" t="s">
        <v>437</v>
      </c>
      <c r="B23" s="23">
        <v>2670</v>
      </c>
      <c r="U23" s="21" t="s">
        <v>436</v>
      </c>
      <c r="V23" s="56">
        <v>559</v>
      </c>
      <c r="W23" s="56">
        <v>554</v>
      </c>
      <c r="X23" s="56">
        <v>1225</v>
      </c>
    </row>
    <row r="24" spans="1:24" ht="18" x14ac:dyDescent="0.35">
      <c r="A24" s="25" t="s">
        <v>438</v>
      </c>
      <c r="B24" s="23">
        <v>2792</v>
      </c>
      <c r="U24" s="21" t="s">
        <v>437</v>
      </c>
      <c r="V24" s="56">
        <v>892</v>
      </c>
      <c r="W24" s="56">
        <v>536</v>
      </c>
      <c r="X24" s="56">
        <v>1242</v>
      </c>
    </row>
    <row r="25" spans="1:24" ht="18" x14ac:dyDescent="0.35">
      <c r="A25" s="25" t="s">
        <v>439</v>
      </c>
      <c r="B25" s="23">
        <v>2181</v>
      </c>
      <c r="U25" s="21" t="s">
        <v>438</v>
      </c>
      <c r="V25" s="56">
        <v>948</v>
      </c>
      <c r="W25" s="56">
        <v>762</v>
      </c>
      <c r="X25" s="56">
        <v>1082</v>
      </c>
    </row>
    <row r="26" spans="1:24" ht="18" x14ac:dyDescent="0.35">
      <c r="A26" s="95" t="s">
        <v>440</v>
      </c>
      <c r="B26" s="92">
        <v>3576</v>
      </c>
      <c r="U26" s="21" t="s">
        <v>439</v>
      </c>
      <c r="V26" s="56">
        <v>1174</v>
      </c>
      <c r="W26" s="56">
        <v>464</v>
      </c>
      <c r="X26" s="56">
        <v>543</v>
      </c>
    </row>
    <row r="27" spans="1:24" ht="18" x14ac:dyDescent="0.35">
      <c r="A27" s="25" t="s">
        <v>441</v>
      </c>
      <c r="B27" s="23">
        <v>2794</v>
      </c>
      <c r="U27" s="21" t="s">
        <v>440</v>
      </c>
      <c r="V27" s="56">
        <v>1202</v>
      </c>
      <c r="W27" s="56">
        <v>1390</v>
      </c>
      <c r="X27" s="56">
        <v>984</v>
      </c>
    </row>
    <row r="28" spans="1:24" ht="21" x14ac:dyDescent="0.4">
      <c r="A28" s="25" t="s">
        <v>442</v>
      </c>
      <c r="B28" s="23">
        <v>1935</v>
      </c>
      <c r="H28" s="122" t="s">
        <v>491</v>
      </c>
      <c r="I28" s="122"/>
      <c r="J28" s="122"/>
      <c r="U28" s="21" t="s">
        <v>441</v>
      </c>
      <c r="V28" s="56">
        <v>1204</v>
      </c>
      <c r="W28" s="56">
        <v>532</v>
      </c>
      <c r="X28" s="56">
        <v>1058</v>
      </c>
    </row>
    <row r="29" spans="1:24" ht="18" x14ac:dyDescent="0.35">
      <c r="A29" s="25" t="s">
        <v>443</v>
      </c>
      <c r="B29" s="23">
        <v>2287</v>
      </c>
      <c r="U29" s="21" t="s">
        <v>442</v>
      </c>
      <c r="V29" s="56">
        <v>676</v>
      </c>
      <c r="W29" s="56">
        <v>577</v>
      </c>
      <c r="X29" s="56">
        <v>682</v>
      </c>
    </row>
    <row r="30" spans="1:24" ht="18" x14ac:dyDescent="0.35">
      <c r="A30" s="25" t="s">
        <v>444</v>
      </c>
      <c r="B30" s="23">
        <v>2383</v>
      </c>
      <c r="H30" s="98"/>
      <c r="I30" s="94" t="s">
        <v>411</v>
      </c>
      <c r="J30" s="94" t="s">
        <v>487</v>
      </c>
      <c r="U30" s="21" t="s">
        <v>443</v>
      </c>
      <c r="V30" s="56">
        <v>450</v>
      </c>
      <c r="W30" s="56">
        <v>683</v>
      </c>
      <c r="X30" s="56">
        <v>1154</v>
      </c>
    </row>
    <row r="31" spans="1:24" ht="18" x14ac:dyDescent="0.35">
      <c r="A31" s="25" t="s">
        <v>445</v>
      </c>
      <c r="B31" s="23">
        <v>1398</v>
      </c>
      <c r="H31" s="17" t="s">
        <v>411</v>
      </c>
      <c r="I31" s="17">
        <v>1</v>
      </c>
      <c r="J31" s="17"/>
      <c r="U31" s="21" t="s">
        <v>444</v>
      </c>
      <c r="V31" s="56">
        <v>808</v>
      </c>
      <c r="W31" s="56">
        <v>871</v>
      </c>
      <c r="X31" s="56">
        <v>704</v>
      </c>
    </row>
    <row r="32" spans="1:24" ht="18" x14ac:dyDescent="0.35">
      <c r="A32" s="25" t="s">
        <v>446</v>
      </c>
      <c r="B32" s="23">
        <v>2693</v>
      </c>
      <c r="H32" s="17" t="s">
        <v>487</v>
      </c>
      <c r="I32" s="17">
        <v>-1.6915989818837338E-2</v>
      </c>
      <c r="J32" s="17">
        <v>1</v>
      </c>
      <c r="U32" s="21" t="s">
        <v>445</v>
      </c>
      <c r="V32" s="56">
        <v>611</v>
      </c>
      <c r="W32" s="56">
        <v>405</v>
      </c>
      <c r="X32" s="56">
        <v>382</v>
      </c>
    </row>
    <row r="33" spans="1:24" ht="18" x14ac:dyDescent="0.35">
      <c r="A33" s="25" t="s">
        <v>447</v>
      </c>
      <c r="B33" s="23">
        <v>2550</v>
      </c>
      <c r="U33" s="21" t="s">
        <v>446</v>
      </c>
      <c r="V33" s="56">
        <v>1117</v>
      </c>
      <c r="W33" s="56">
        <v>477</v>
      </c>
      <c r="X33" s="56">
        <v>1099</v>
      </c>
    </row>
    <row r="34" spans="1:24" ht="18" x14ac:dyDescent="0.35">
      <c r="A34" s="25" t="s">
        <v>448</v>
      </c>
      <c r="B34" s="23">
        <v>2337</v>
      </c>
      <c r="U34" s="21" t="s">
        <v>447</v>
      </c>
      <c r="V34" s="56">
        <v>567</v>
      </c>
      <c r="W34" s="56">
        <v>1133</v>
      </c>
      <c r="X34" s="56">
        <v>850</v>
      </c>
    </row>
    <row r="35" spans="1:24" ht="18" x14ac:dyDescent="0.35">
      <c r="A35" s="25" t="s">
        <v>449</v>
      </c>
      <c r="B35" s="23">
        <v>2451</v>
      </c>
      <c r="U35" s="21" t="s">
        <v>448</v>
      </c>
      <c r="V35" s="56">
        <v>413</v>
      </c>
      <c r="W35" s="56">
        <v>1387</v>
      </c>
      <c r="X35" s="56">
        <v>537</v>
      </c>
    </row>
    <row r="36" spans="1:24" ht="18" x14ac:dyDescent="0.35">
      <c r="A36" s="25" t="s">
        <v>450</v>
      </c>
      <c r="B36" s="23">
        <v>2341</v>
      </c>
      <c r="U36" s="21" t="s">
        <v>449</v>
      </c>
      <c r="V36" s="56">
        <v>443</v>
      </c>
      <c r="W36" s="56">
        <v>1283</v>
      </c>
      <c r="X36" s="56">
        <v>725</v>
      </c>
    </row>
    <row r="37" spans="1:24" ht="18" x14ac:dyDescent="0.35">
      <c r="A37" s="25" t="s">
        <v>451</v>
      </c>
      <c r="B37" s="23">
        <v>1832</v>
      </c>
      <c r="U37" s="21" t="s">
        <v>450</v>
      </c>
      <c r="V37" s="56">
        <v>467</v>
      </c>
      <c r="W37" s="56">
        <v>1354</v>
      </c>
      <c r="X37" s="56">
        <v>520</v>
      </c>
    </row>
    <row r="38" spans="1:24" ht="18" x14ac:dyDescent="0.35">
      <c r="A38" s="25" t="s">
        <v>452</v>
      </c>
      <c r="B38" s="23">
        <v>1928</v>
      </c>
      <c r="U38" s="21" t="s">
        <v>451</v>
      </c>
      <c r="V38" s="56">
        <v>442</v>
      </c>
      <c r="W38" s="56">
        <v>546</v>
      </c>
      <c r="X38" s="56">
        <v>844</v>
      </c>
    </row>
    <row r="39" spans="1:24" ht="18" x14ac:dyDescent="0.35">
      <c r="A39" s="25" t="s">
        <v>453</v>
      </c>
      <c r="B39" s="23">
        <v>1680</v>
      </c>
      <c r="U39" s="21" t="s">
        <v>452</v>
      </c>
      <c r="V39" s="56">
        <v>341</v>
      </c>
      <c r="W39" s="56">
        <v>869</v>
      </c>
      <c r="X39" s="56">
        <v>718</v>
      </c>
    </row>
    <row r="40" spans="1:24" ht="18" x14ac:dyDescent="0.35">
      <c r="A40" s="25" t="s">
        <v>454</v>
      </c>
      <c r="B40" s="23">
        <v>2361</v>
      </c>
      <c r="U40" s="21" t="s">
        <v>453</v>
      </c>
      <c r="V40" s="56">
        <v>735</v>
      </c>
      <c r="W40" s="56">
        <v>523</v>
      </c>
      <c r="X40" s="56">
        <v>422</v>
      </c>
    </row>
    <row r="41" spans="1:24" ht="18" x14ac:dyDescent="0.35">
      <c r="A41" s="25" t="s">
        <v>455</v>
      </c>
      <c r="B41" s="23">
        <v>1543</v>
      </c>
      <c r="U41" s="21" t="s">
        <v>454</v>
      </c>
      <c r="V41" s="56">
        <v>915</v>
      </c>
      <c r="W41" s="56">
        <v>1108</v>
      </c>
      <c r="X41" s="56">
        <v>338</v>
      </c>
    </row>
    <row r="42" spans="1:24" ht="18" x14ac:dyDescent="0.35">
      <c r="A42" s="25" t="s">
        <v>456</v>
      </c>
      <c r="B42" s="23">
        <v>1713</v>
      </c>
      <c r="U42" s="21" t="s">
        <v>455</v>
      </c>
      <c r="V42" s="56">
        <v>724</v>
      </c>
      <c r="W42" s="56">
        <v>463</v>
      </c>
      <c r="X42" s="56">
        <v>356</v>
      </c>
    </row>
    <row r="43" spans="1:24" ht="18" x14ac:dyDescent="0.35">
      <c r="A43" s="25" t="s">
        <v>457</v>
      </c>
      <c r="B43" s="23">
        <v>2763</v>
      </c>
      <c r="U43" s="21" t="s">
        <v>456</v>
      </c>
      <c r="V43" s="56">
        <v>378</v>
      </c>
      <c r="W43" s="56">
        <v>636</v>
      </c>
      <c r="X43" s="56">
        <v>699</v>
      </c>
    </row>
    <row r="44" spans="1:24" ht="18" x14ac:dyDescent="0.35">
      <c r="A44" s="25" t="s">
        <v>458</v>
      </c>
      <c r="B44" s="23">
        <v>2315</v>
      </c>
      <c r="U44" s="21" t="s">
        <v>457</v>
      </c>
      <c r="V44" s="56">
        <v>1279</v>
      </c>
      <c r="W44" s="56">
        <v>1006</v>
      </c>
      <c r="X44" s="56">
        <v>478</v>
      </c>
    </row>
    <row r="45" spans="1:24" ht="18" x14ac:dyDescent="0.35">
      <c r="A45" s="25" t="s">
        <v>459</v>
      </c>
      <c r="B45" s="23">
        <v>2188</v>
      </c>
      <c r="U45" s="21" t="s">
        <v>458</v>
      </c>
      <c r="V45" s="56">
        <v>545</v>
      </c>
      <c r="W45" s="56">
        <v>1005</v>
      </c>
      <c r="X45" s="56">
        <v>765</v>
      </c>
    </row>
    <row r="46" spans="1:24" ht="18" x14ac:dyDescent="0.35">
      <c r="A46" s="25" t="s">
        <v>460</v>
      </c>
      <c r="B46" s="23">
        <v>2679</v>
      </c>
      <c r="U46" s="21" t="s">
        <v>459</v>
      </c>
      <c r="V46" s="56">
        <v>564</v>
      </c>
      <c r="W46" s="56">
        <v>496</v>
      </c>
      <c r="X46" s="56">
        <v>1128</v>
      </c>
    </row>
    <row r="47" spans="1:24" ht="18" x14ac:dyDescent="0.35">
      <c r="A47" s="25" t="s">
        <v>461</v>
      </c>
      <c r="B47" s="23">
        <v>2781</v>
      </c>
      <c r="U47" s="21" t="s">
        <v>460</v>
      </c>
      <c r="V47" s="56">
        <v>565</v>
      </c>
      <c r="W47" s="56">
        <v>813</v>
      </c>
      <c r="X47" s="56">
        <v>1301</v>
      </c>
    </row>
    <row r="48" spans="1:24" ht="18" x14ac:dyDescent="0.35">
      <c r="A48" s="25" t="s">
        <v>462</v>
      </c>
      <c r="B48" s="23">
        <v>3291</v>
      </c>
      <c r="U48" s="21" t="s">
        <v>461</v>
      </c>
      <c r="V48" s="56">
        <v>436</v>
      </c>
      <c r="W48" s="56">
        <v>978</v>
      </c>
      <c r="X48" s="56">
        <v>1367</v>
      </c>
    </row>
    <row r="49" spans="1:24" ht="18" x14ac:dyDescent="0.35">
      <c r="A49" s="25" t="s">
        <v>463</v>
      </c>
      <c r="B49" s="23">
        <v>3216</v>
      </c>
      <c r="U49" s="21" t="s">
        <v>462</v>
      </c>
      <c r="V49" s="56">
        <v>1337</v>
      </c>
      <c r="W49" s="56">
        <v>1014</v>
      </c>
      <c r="X49" s="56">
        <v>940</v>
      </c>
    </row>
    <row r="50" spans="1:24" ht="18" x14ac:dyDescent="0.35">
      <c r="A50" s="25" t="s">
        <v>464</v>
      </c>
      <c r="B50" s="23">
        <v>1728</v>
      </c>
      <c r="U50" s="21" t="s">
        <v>463</v>
      </c>
      <c r="V50" s="56">
        <v>690</v>
      </c>
      <c r="W50" s="56">
        <v>1335</v>
      </c>
      <c r="X50" s="56">
        <v>1191</v>
      </c>
    </row>
    <row r="51" spans="1:24" ht="18" x14ac:dyDescent="0.35">
      <c r="A51" s="25" t="s">
        <v>465</v>
      </c>
      <c r="B51" s="23">
        <v>2378</v>
      </c>
      <c r="U51" s="21" t="s">
        <v>464</v>
      </c>
      <c r="V51" s="56">
        <v>353</v>
      </c>
      <c r="W51" s="56">
        <v>486</v>
      </c>
      <c r="X51" s="56">
        <v>889</v>
      </c>
    </row>
    <row r="52" spans="1:24" ht="18" x14ac:dyDescent="0.35">
      <c r="A52" s="25" t="s">
        <v>466</v>
      </c>
      <c r="B52" s="23">
        <v>2054</v>
      </c>
      <c r="U52" s="21" t="s">
        <v>465</v>
      </c>
      <c r="V52" s="56">
        <v>983</v>
      </c>
      <c r="W52" s="56">
        <v>581</v>
      </c>
      <c r="X52" s="56">
        <v>814</v>
      </c>
    </row>
    <row r="53" spans="1:24" ht="18" x14ac:dyDescent="0.35">
      <c r="A53" s="25" t="s">
        <v>467</v>
      </c>
      <c r="B53" s="23">
        <v>1400</v>
      </c>
      <c r="U53" s="21" t="s">
        <v>466</v>
      </c>
      <c r="V53" s="56">
        <v>919</v>
      </c>
      <c r="W53" s="56">
        <v>676</v>
      </c>
      <c r="X53" s="56">
        <v>459</v>
      </c>
    </row>
    <row r="54" spans="1:24" ht="18" x14ac:dyDescent="0.35">
      <c r="A54" s="95" t="s">
        <v>468</v>
      </c>
      <c r="B54" s="92">
        <v>3569</v>
      </c>
      <c r="U54" s="21" t="s">
        <v>467</v>
      </c>
      <c r="V54" s="56">
        <v>576</v>
      </c>
      <c r="W54" s="56">
        <v>447</v>
      </c>
      <c r="X54" s="56">
        <v>377</v>
      </c>
    </row>
    <row r="55" spans="1:24" ht="18" x14ac:dyDescent="0.35">
      <c r="A55" s="25" t="s">
        <v>469</v>
      </c>
      <c r="B55" s="23">
        <v>2909</v>
      </c>
      <c r="U55" s="21" t="s">
        <v>468</v>
      </c>
      <c r="V55" s="56">
        <v>932</v>
      </c>
      <c r="W55" s="56">
        <v>1356</v>
      </c>
      <c r="X55" s="56">
        <v>1281</v>
      </c>
    </row>
    <row r="56" spans="1:24" ht="18" x14ac:dyDescent="0.35">
      <c r="A56" s="25" t="s">
        <v>470</v>
      </c>
      <c r="B56" s="23">
        <v>2049</v>
      </c>
      <c r="U56" s="21" t="s">
        <v>469</v>
      </c>
      <c r="V56" s="56">
        <v>1041</v>
      </c>
      <c r="W56" s="56">
        <v>1184</v>
      </c>
      <c r="X56" s="56">
        <v>684</v>
      </c>
    </row>
    <row r="57" spans="1:24" ht="18" x14ac:dyDescent="0.35">
      <c r="A57" s="25" t="s">
        <v>471</v>
      </c>
      <c r="B57" s="23">
        <v>2243</v>
      </c>
      <c r="U57" s="21" t="s">
        <v>470</v>
      </c>
      <c r="V57" s="56">
        <v>354</v>
      </c>
      <c r="W57" s="56">
        <v>1126</v>
      </c>
      <c r="X57" s="56">
        <v>569</v>
      </c>
    </row>
    <row r="58" spans="1:24" ht="18" x14ac:dyDescent="0.35">
      <c r="A58" s="25" t="s">
        <v>472</v>
      </c>
      <c r="B58" s="23">
        <v>2017</v>
      </c>
      <c r="U58" s="21" t="s">
        <v>471</v>
      </c>
      <c r="V58" s="56">
        <v>730</v>
      </c>
      <c r="W58" s="56">
        <v>578</v>
      </c>
      <c r="X58" s="56">
        <v>935</v>
      </c>
    </row>
    <row r="59" spans="1:24" ht="18" x14ac:dyDescent="0.35">
      <c r="A59" s="25" t="s">
        <v>473</v>
      </c>
      <c r="B59" s="23">
        <v>1384</v>
      </c>
      <c r="U59" s="21" t="s">
        <v>472</v>
      </c>
      <c r="V59" s="56">
        <v>698</v>
      </c>
      <c r="W59" s="56">
        <v>325</v>
      </c>
      <c r="X59" s="56">
        <v>994</v>
      </c>
    </row>
    <row r="60" spans="1:24" ht="18" x14ac:dyDescent="0.35">
      <c r="A60" s="25" t="s">
        <v>474</v>
      </c>
      <c r="B60" s="23">
        <v>2315</v>
      </c>
      <c r="U60" s="21" t="s">
        <v>473</v>
      </c>
      <c r="V60" s="56">
        <v>320</v>
      </c>
      <c r="W60" s="56">
        <v>544</v>
      </c>
      <c r="X60" s="56">
        <v>520</v>
      </c>
    </row>
    <row r="61" spans="1:24" ht="18" x14ac:dyDescent="0.35">
      <c r="A61" s="25" t="s">
        <v>475</v>
      </c>
      <c r="B61" s="23">
        <v>2669</v>
      </c>
      <c r="U61" s="21" t="s">
        <v>474</v>
      </c>
      <c r="V61" s="56">
        <v>485</v>
      </c>
      <c r="W61" s="56">
        <v>1234</v>
      </c>
      <c r="X61" s="56">
        <v>596</v>
      </c>
    </row>
    <row r="62" spans="1:24" ht="18" x14ac:dyDescent="0.35">
      <c r="A62" s="25" t="s">
        <v>476</v>
      </c>
      <c r="B62" s="23">
        <v>2654</v>
      </c>
      <c r="U62" s="21" t="s">
        <v>475</v>
      </c>
      <c r="V62" s="56">
        <v>831</v>
      </c>
      <c r="W62" s="56">
        <v>1033</v>
      </c>
      <c r="X62" s="56">
        <v>805</v>
      </c>
    </row>
    <row r="63" spans="1:24" ht="18" x14ac:dyDescent="0.35">
      <c r="A63" s="25" t="s">
        <v>477</v>
      </c>
      <c r="B63" s="23">
        <v>2694</v>
      </c>
      <c r="U63" s="21" t="s">
        <v>476</v>
      </c>
      <c r="V63" s="56">
        <v>1274</v>
      </c>
      <c r="W63" s="56">
        <v>428</v>
      </c>
      <c r="X63" s="56">
        <v>952</v>
      </c>
    </row>
    <row r="64" spans="1:24" ht="18" x14ac:dyDescent="0.35">
      <c r="A64" s="25" t="s">
        <v>478</v>
      </c>
      <c r="B64" s="23">
        <v>3236</v>
      </c>
      <c r="U64" s="21" t="s">
        <v>477</v>
      </c>
      <c r="V64" s="56">
        <v>951</v>
      </c>
      <c r="W64" s="56">
        <v>604</v>
      </c>
      <c r="X64" s="56">
        <v>1139</v>
      </c>
    </row>
    <row r="65" spans="1:24" ht="18" x14ac:dyDescent="0.35">
      <c r="A65" s="25" t="s">
        <v>479</v>
      </c>
      <c r="B65" s="23">
        <v>1689</v>
      </c>
      <c r="U65" s="21" t="s">
        <v>478</v>
      </c>
      <c r="V65" s="56">
        <v>567</v>
      </c>
      <c r="W65" s="56">
        <v>1282</v>
      </c>
      <c r="X65" s="56">
        <v>1387</v>
      </c>
    </row>
    <row r="66" spans="1:24" ht="18" x14ac:dyDescent="0.35">
      <c r="A66" s="25" t="s">
        <v>480</v>
      </c>
      <c r="B66" s="23">
        <v>2347</v>
      </c>
      <c r="U66" s="21" t="s">
        <v>479</v>
      </c>
      <c r="V66" s="56">
        <v>667</v>
      </c>
      <c r="W66" s="56">
        <v>499</v>
      </c>
      <c r="X66" s="56">
        <v>523</v>
      </c>
    </row>
    <row r="67" spans="1:24" ht="18" x14ac:dyDescent="0.35">
      <c r="A67" s="25" t="s">
        <v>481</v>
      </c>
      <c r="B67" s="23">
        <v>1819</v>
      </c>
      <c r="U67" s="21" t="s">
        <v>480</v>
      </c>
      <c r="V67" s="56">
        <v>896</v>
      </c>
      <c r="W67" s="56">
        <v>702</v>
      </c>
      <c r="X67" s="56">
        <v>749</v>
      </c>
    </row>
    <row r="68" spans="1:24" ht="18" x14ac:dyDescent="0.35">
      <c r="A68" s="25" t="s">
        <v>482</v>
      </c>
      <c r="B68" s="23">
        <v>2646</v>
      </c>
      <c r="U68" s="21" t="s">
        <v>481</v>
      </c>
      <c r="V68" s="56">
        <v>333</v>
      </c>
      <c r="W68" s="56">
        <v>647</v>
      </c>
      <c r="X68" s="56">
        <v>839</v>
      </c>
    </row>
    <row r="69" spans="1:24" ht="18" x14ac:dyDescent="0.35">
      <c r="A69" s="25" t="s">
        <v>483</v>
      </c>
      <c r="B69" s="23">
        <v>1424</v>
      </c>
      <c r="U69" s="21" t="s">
        <v>482</v>
      </c>
      <c r="V69" s="56">
        <v>960</v>
      </c>
      <c r="W69" s="56">
        <v>1168</v>
      </c>
      <c r="X69" s="56">
        <v>518</v>
      </c>
    </row>
    <row r="70" spans="1:24" ht="18" x14ac:dyDescent="0.35">
      <c r="A70" s="25" t="s">
        <v>484</v>
      </c>
      <c r="B70" s="23">
        <v>1436</v>
      </c>
      <c r="U70" s="21" t="s">
        <v>483</v>
      </c>
      <c r="V70" s="56">
        <v>872</v>
      </c>
      <c r="W70" s="56">
        <v>302</v>
      </c>
      <c r="X70" s="56">
        <v>250</v>
      </c>
    </row>
    <row r="71" spans="1:24" ht="18" x14ac:dyDescent="0.35">
      <c r="U71" s="21" t="s">
        <v>484</v>
      </c>
      <c r="V71" s="56">
        <v>820</v>
      </c>
      <c r="W71" s="56">
        <v>616</v>
      </c>
      <c r="X71" s="56"/>
    </row>
  </sheetData>
  <mergeCells count="3">
    <mergeCell ref="H28:J28"/>
    <mergeCell ref="A1:B1"/>
    <mergeCell ref="U1:X1"/>
  </mergeCells>
  <conditionalFormatting sqref="B2:B3 B72:B1048576">
    <cfRule type="top10" dxfId="0" priority="1" rank="3"/>
  </conditionalFormatting>
  <pageMargins left="0.81499999999999995" right="0.25" top="0.75" bottom="0.75" header="0.3" footer="0.3"/>
  <pageSetup paperSize="9" scale="35" fitToHeight="0" orientation="landscape"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X1000"/>
  <sheetViews>
    <sheetView topLeftCell="E1" zoomScale="93" zoomScaleNormal="55" workbookViewId="0">
      <selection activeCell="Q8" sqref="Q8"/>
    </sheetView>
  </sheetViews>
  <sheetFormatPr defaultColWidth="14.44140625" defaultRowHeight="15" customHeight="1" x14ac:dyDescent="0.3"/>
  <cols>
    <col min="1" max="1" width="10.77734375" customWidth="1"/>
    <col min="2" max="2" width="12.5546875" customWidth="1"/>
    <col min="3" max="3" width="20.5546875" style="1" customWidth="1"/>
    <col min="4" max="4" width="19" style="2" customWidth="1"/>
    <col min="5" max="5" width="42.33203125" style="3" bestFit="1" customWidth="1"/>
    <col min="6" max="6" width="9.33203125" style="4" customWidth="1"/>
    <col min="7" max="7" width="10.5546875" style="4" customWidth="1"/>
    <col min="8" max="8" width="14.77734375" style="4" customWidth="1"/>
    <col min="9" max="9" width="16.109375" style="4" customWidth="1"/>
    <col min="10" max="10" width="10.77734375" style="4" customWidth="1"/>
    <col min="11" max="11" width="9.6640625" style="4" customWidth="1"/>
    <col min="12" max="12" width="37.77734375" customWidth="1"/>
    <col min="13" max="13" width="21.44140625" customWidth="1"/>
    <col min="14" max="25" width="8.6640625" customWidth="1"/>
  </cols>
  <sheetData>
    <row r="1" spans="1:24" ht="18" x14ac:dyDescent="0.35">
      <c r="A1" s="73" t="s">
        <v>0</v>
      </c>
      <c r="B1" s="73" t="s">
        <v>1</v>
      </c>
      <c r="C1" s="74" t="s">
        <v>2</v>
      </c>
      <c r="D1" s="75" t="s">
        <v>3</v>
      </c>
      <c r="E1" s="76" t="s">
        <v>4</v>
      </c>
      <c r="F1" s="77" t="s">
        <v>5</v>
      </c>
      <c r="G1" s="77" t="s">
        <v>6</v>
      </c>
      <c r="H1" s="77" t="s">
        <v>7</v>
      </c>
      <c r="I1" s="77" t="s">
        <v>8</v>
      </c>
      <c r="J1" s="77" t="s">
        <v>9</v>
      </c>
      <c r="K1" s="77" t="s">
        <v>10</v>
      </c>
      <c r="L1" s="73" t="s">
        <v>11</v>
      </c>
      <c r="M1" s="73" t="s">
        <v>12</v>
      </c>
    </row>
    <row r="2" spans="1:24" ht="15.6" x14ac:dyDescent="0.3">
      <c r="A2" s="10" t="s">
        <v>13</v>
      </c>
      <c r="B2" s="10" t="s">
        <v>14</v>
      </c>
      <c r="C2" s="11">
        <v>45781</v>
      </c>
      <c r="D2" s="12" t="s">
        <v>15</v>
      </c>
      <c r="E2" s="13" t="s">
        <v>16</v>
      </c>
      <c r="F2" s="14">
        <v>2414</v>
      </c>
      <c r="G2" s="14">
        <v>245</v>
      </c>
      <c r="H2" s="14">
        <v>137</v>
      </c>
      <c r="I2" s="14">
        <v>21181</v>
      </c>
      <c r="J2" s="14">
        <v>45292</v>
      </c>
      <c r="K2" s="14">
        <v>133</v>
      </c>
      <c r="L2" s="10" t="s">
        <v>355</v>
      </c>
      <c r="M2" s="10" t="s">
        <v>17</v>
      </c>
    </row>
    <row r="3" spans="1:24" ht="15.6" x14ac:dyDescent="0.3">
      <c r="A3" s="10" t="s">
        <v>18</v>
      </c>
      <c r="B3" s="10" t="s">
        <v>14</v>
      </c>
      <c r="C3" s="11">
        <v>45689</v>
      </c>
      <c r="D3" s="12" t="s">
        <v>15</v>
      </c>
      <c r="E3" s="13" t="s">
        <v>19</v>
      </c>
      <c r="F3" s="14">
        <v>1934</v>
      </c>
      <c r="G3" s="14">
        <v>210</v>
      </c>
      <c r="H3" s="14">
        <v>393</v>
      </c>
      <c r="I3" s="14">
        <v>29129</v>
      </c>
      <c r="J3" s="14">
        <v>73287</v>
      </c>
      <c r="K3" s="14">
        <v>273</v>
      </c>
      <c r="L3" s="10" t="s">
        <v>20</v>
      </c>
      <c r="M3" s="10" t="s">
        <v>21</v>
      </c>
    </row>
    <row r="4" spans="1:24" ht="15.6" x14ac:dyDescent="0.3">
      <c r="A4" s="10" t="s">
        <v>22</v>
      </c>
      <c r="B4" s="10" t="s">
        <v>23</v>
      </c>
      <c r="C4" s="11">
        <v>45629</v>
      </c>
      <c r="D4" s="12" t="s">
        <v>24</v>
      </c>
      <c r="E4" s="13" t="s">
        <v>25</v>
      </c>
      <c r="F4" s="14">
        <v>3092</v>
      </c>
      <c r="G4" s="14">
        <v>177</v>
      </c>
      <c r="H4" s="14">
        <v>81</v>
      </c>
      <c r="I4" s="14">
        <v>47533</v>
      </c>
      <c r="J4" s="14">
        <v>29220</v>
      </c>
      <c r="K4" s="14">
        <v>121</v>
      </c>
      <c r="L4" s="10" t="s">
        <v>356</v>
      </c>
      <c r="M4" s="10" t="s">
        <v>17</v>
      </c>
    </row>
    <row r="5" spans="1:24" ht="23.4" x14ac:dyDescent="0.45">
      <c r="A5" s="10" t="s">
        <v>26</v>
      </c>
      <c r="B5" s="10" t="s">
        <v>14</v>
      </c>
      <c r="C5" s="11">
        <v>45629</v>
      </c>
      <c r="D5" s="12" t="s">
        <v>15</v>
      </c>
      <c r="E5" s="13" t="s">
        <v>352</v>
      </c>
      <c r="F5" s="14">
        <v>3173</v>
      </c>
      <c r="G5" s="14">
        <v>229</v>
      </c>
      <c r="H5" s="14">
        <v>197</v>
      </c>
      <c r="I5" s="14">
        <v>29604</v>
      </c>
      <c r="J5" s="14">
        <v>21809</v>
      </c>
      <c r="K5" s="14">
        <v>272</v>
      </c>
      <c r="L5" s="10" t="s">
        <v>355</v>
      </c>
      <c r="M5" s="10" t="s">
        <v>17</v>
      </c>
      <c r="R5" s="125" t="s">
        <v>498</v>
      </c>
      <c r="S5" s="125"/>
      <c r="T5" s="125"/>
      <c r="U5" s="125"/>
      <c r="V5" s="125"/>
      <c r="W5" s="125"/>
      <c r="X5" s="125"/>
    </row>
    <row r="6" spans="1:24" ht="15.6" x14ac:dyDescent="0.3">
      <c r="A6" s="10" t="s">
        <v>27</v>
      </c>
      <c r="B6" s="10" t="s">
        <v>28</v>
      </c>
      <c r="C6" s="11">
        <v>45388</v>
      </c>
      <c r="D6" s="12" t="s">
        <v>15</v>
      </c>
      <c r="E6" s="13" t="s">
        <v>357</v>
      </c>
      <c r="F6" s="14">
        <v>2748</v>
      </c>
      <c r="G6" s="14">
        <v>145</v>
      </c>
      <c r="H6" s="14">
        <v>315</v>
      </c>
      <c r="I6" s="14">
        <v>24401</v>
      </c>
      <c r="J6" s="14">
        <v>61182</v>
      </c>
      <c r="K6" s="14">
        <v>200</v>
      </c>
      <c r="L6" s="10" t="s">
        <v>358</v>
      </c>
      <c r="M6" s="10" t="s">
        <v>21</v>
      </c>
    </row>
    <row r="7" spans="1:24" ht="15.6" x14ac:dyDescent="0.3">
      <c r="A7" s="10" t="s">
        <v>29</v>
      </c>
      <c r="B7" s="10" t="s">
        <v>28</v>
      </c>
      <c r="C7" s="11">
        <v>45456</v>
      </c>
      <c r="D7" s="12" t="s">
        <v>15</v>
      </c>
      <c r="E7" s="13" t="s">
        <v>353</v>
      </c>
      <c r="F7" s="14">
        <v>3882</v>
      </c>
      <c r="G7" s="14">
        <v>239</v>
      </c>
      <c r="H7" s="14">
        <v>275</v>
      </c>
      <c r="I7" s="14">
        <v>58748</v>
      </c>
      <c r="J7" s="14">
        <v>44646</v>
      </c>
      <c r="K7" s="14">
        <v>149</v>
      </c>
      <c r="L7" s="10" t="s">
        <v>358</v>
      </c>
      <c r="M7" s="10" t="s">
        <v>21</v>
      </c>
    </row>
    <row r="8" spans="1:24" ht="15.6" x14ac:dyDescent="0.3">
      <c r="A8" s="10" t="s">
        <v>30</v>
      </c>
      <c r="B8" s="10" t="s">
        <v>23</v>
      </c>
      <c r="C8" s="11">
        <v>45645</v>
      </c>
      <c r="D8" s="12" t="s">
        <v>24</v>
      </c>
      <c r="E8" s="13" t="s">
        <v>31</v>
      </c>
      <c r="F8" s="14">
        <v>4674</v>
      </c>
      <c r="G8" s="14">
        <v>409</v>
      </c>
      <c r="H8" s="14">
        <v>327</v>
      </c>
      <c r="I8" s="14">
        <v>20756</v>
      </c>
      <c r="J8" s="14">
        <v>63599</v>
      </c>
      <c r="K8" s="14">
        <v>212</v>
      </c>
      <c r="L8" s="10" t="s">
        <v>355</v>
      </c>
      <c r="M8" s="10" t="s">
        <v>17</v>
      </c>
    </row>
    <row r="9" spans="1:24" ht="15.6" x14ac:dyDescent="0.3">
      <c r="A9" s="10" t="s">
        <v>32</v>
      </c>
      <c r="B9" s="10" t="s">
        <v>23</v>
      </c>
      <c r="C9" s="11">
        <v>45421</v>
      </c>
      <c r="D9" s="12" t="s">
        <v>24</v>
      </c>
      <c r="E9" s="13" t="s">
        <v>352</v>
      </c>
      <c r="F9" s="14">
        <v>1428</v>
      </c>
      <c r="G9" s="14">
        <v>347</v>
      </c>
      <c r="H9" s="14">
        <v>67</v>
      </c>
      <c r="I9" s="14">
        <v>21148</v>
      </c>
      <c r="J9" s="14">
        <v>19712</v>
      </c>
      <c r="K9" s="14">
        <v>120</v>
      </c>
      <c r="L9" s="10" t="s">
        <v>359</v>
      </c>
      <c r="M9" s="10" t="s">
        <v>17</v>
      </c>
    </row>
    <row r="10" spans="1:24" ht="15.6" x14ac:dyDescent="0.3">
      <c r="A10" s="10" t="s">
        <v>33</v>
      </c>
      <c r="B10" s="10" t="s">
        <v>23</v>
      </c>
      <c r="C10" s="11">
        <v>45823</v>
      </c>
      <c r="D10" s="12" t="s">
        <v>15</v>
      </c>
      <c r="E10" s="13" t="s">
        <v>34</v>
      </c>
      <c r="F10" s="14">
        <v>4432</v>
      </c>
      <c r="G10" s="14">
        <v>223</v>
      </c>
      <c r="H10" s="14">
        <v>299</v>
      </c>
      <c r="I10" s="14">
        <v>59016</v>
      </c>
      <c r="J10" s="14">
        <v>21742</v>
      </c>
      <c r="K10" s="14">
        <v>171</v>
      </c>
      <c r="L10" s="10" t="s">
        <v>35</v>
      </c>
      <c r="M10" s="10" t="s">
        <v>17</v>
      </c>
    </row>
    <row r="11" spans="1:24" ht="15.6" x14ac:dyDescent="0.3">
      <c r="A11" s="10" t="s">
        <v>36</v>
      </c>
      <c r="B11" s="10" t="s">
        <v>23</v>
      </c>
      <c r="C11" s="11">
        <v>45630</v>
      </c>
      <c r="D11" s="12" t="s">
        <v>15</v>
      </c>
      <c r="E11" s="13" t="s">
        <v>352</v>
      </c>
      <c r="F11" s="14">
        <v>2357</v>
      </c>
      <c r="G11" s="14">
        <v>274</v>
      </c>
      <c r="H11" s="14">
        <v>172</v>
      </c>
      <c r="I11" s="14">
        <v>21566</v>
      </c>
      <c r="J11" s="14">
        <v>66829</v>
      </c>
      <c r="K11" s="14">
        <v>284</v>
      </c>
      <c r="L11" s="10" t="s">
        <v>35</v>
      </c>
      <c r="M11" s="10" t="s">
        <v>17</v>
      </c>
    </row>
    <row r="12" spans="1:24" ht="15.6" x14ac:dyDescent="0.3">
      <c r="A12" s="10" t="s">
        <v>37</v>
      </c>
      <c r="B12" s="10" t="s">
        <v>23</v>
      </c>
      <c r="C12" s="11">
        <v>45357</v>
      </c>
      <c r="D12" s="12" t="s">
        <v>15</v>
      </c>
      <c r="E12" s="13" t="s">
        <v>16</v>
      </c>
      <c r="F12" s="14">
        <v>1971</v>
      </c>
      <c r="G12" s="14">
        <v>370</v>
      </c>
      <c r="H12" s="14">
        <v>306</v>
      </c>
      <c r="I12" s="14">
        <v>31316</v>
      </c>
      <c r="J12" s="14">
        <v>27897</v>
      </c>
      <c r="K12" s="14">
        <v>88</v>
      </c>
      <c r="L12" s="10" t="s">
        <v>38</v>
      </c>
      <c r="M12" s="10" t="s">
        <v>21</v>
      </c>
    </row>
    <row r="13" spans="1:24" ht="15.6" x14ac:dyDescent="0.3">
      <c r="A13" s="10" t="s">
        <v>39</v>
      </c>
      <c r="B13" s="10" t="s">
        <v>14</v>
      </c>
      <c r="C13" s="11">
        <v>45426</v>
      </c>
      <c r="D13" s="12" t="s">
        <v>15</v>
      </c>
      <c r="E13" s="13" t="s">
        <v>16</v>
      </c>
      <c r="F13" s="14">
        <v>1485</v>
      </c>
      <c r="G13" s="14">
        <v>353</v>
      </c>
      <c r="H13" s="14">
        <v>244</v>
      </c>
      <c r="I13" s="14">
        <v>38419</v>
      </c>
      <c r="J13" s="14">
        <v>38556</v>
      </c>
      <c r="K13" s="14">
        <v>86</v>
      </c>
      <c r="L13" s="10" t="s">
        <v>355</v>
      </c>
      <c r="M13" s="10" t="s">
        <v>17</v>
      </c>
    </row>
    <row r="14" spans="1:24" ht="15.6" x14ac:dyDescent="0.3">
      <c r="A14" s="10" t="s">
        <v>40</v>
      </c>
      <c r="B14" s="10" t="s">
        <v>23</v>
      </c>
      <c r="C14" s="11">
        <v>45826</v>
      </c>
      <c r="D14" s="12" t="s">
        <v>24</v>
      </c>
      <c r="E14" s="13" t="s">
        <v>16</v>
      </c>
      <c r="F14" s="14">
        <v>3956</v>
      </c>
      <c r="G14" s="14">
        <v>319</v>
      </c>
      <c r="H14" s="14">
        <v>61</v>
      </c>
      <c r="I14" s="14">
        <v>58162</v>
      </c>
      <c r="J14" s="14">
        <v>28720</v>
      </c>
      <c r="K14" s="14">
        <v>213</v>
      </c>
      <c r="L14" s="10" t="s">
        <v>356</v>
      </c>
      <c r="M14" s="10" t="s">
        <v>17</v>
      </c>
    </row>
    <row r="15" spans="1:24" ht="15.6" x14ac:dyDescent="0.3">
      <c r="A15" s="10" t="s">
        <v>41</v>
      </c>
      <c r="B15" s="10" t="s">
        <v>23</v>
      </c>
      <c r="C15" s="11">
        <v>45573</v>
      </c>
      <c r="D15" s="12" t="s">
        <v>15</v>
      </c>
      <c r="E15" s="13" t="s">
        <v>354</v>
      </c>
      <c r="F15" s="14">
        <v>2460</v>
      </c>
      <c r="G15" s="14">
        <v>409</v>
      </c>
      <c r="H15" s="14">
        <v>253</v>
      </c>
      <c r="I15" s="14">
        <v>36702</v>
      </c>
      <c r="J15" s="14">
        <v>46122</v>
      </c>
      <c r="K15" s="14">
        <v>264</v>
      </c>
      <c r="L15" s="10" t="s">
        <v>35</v>
      </c>
      <c r="M15" s="10" t="s">
        <v>17</v>
      </c>
    </row>
    <row r="16" spans="1:24" ht="15.6" x14ac:dyDescent="0.3">
      <c r="A16" s="10" t="s">
        <v>42</v>
      </c>
      <c r="B16" s="10" t="s">
        <v>23</v>
      </c>
      <c r="C16" s="11">
        <v>45418</v>
      </c>
      <c r="D16" s="12" t="s">
        <v>15</v>
      </c>
      <c r="E16" s="13" t="s">
        <v>43</v>
      </c>
      <c r="F16" s="14">
        <v>3476</v>
      </c>
      <c r="G16" s="14">
        <v>355</v>
      </c>
      <c r="H16" s="14">
        <v>396</v>
      </c>
      <c r="I16" s="14">
        <v>37492</v>
      </c>
      <c r="J16" s="14">
        <v>27285</v>
      </c>
      <c r="K16" s="14">
        <v>179</v>
      </c>
      <c r="L16" s="10" t="s">
        <v>35</v>
      </c>
      <c r="M16" s="10" t="s">
        <v>17</v>
      </c>
    </row>
    <row r="17" spans="1:13" ht="15.6" x14ac:dyDescent="0.3">
      <c r="A17" s="10" t="s">
        <v>44</v>
      </c>
      <c r="B17" s="10" t="s">
        <v>23</v>
      </c>
      <c r="C17" s="11">
        <v>45655</v>
      </c>
      <c r="D17" s="12" t="s">
        <v>24</v>
      </c>
      <c r="E17" s="13" t="s">
        <v>25</v>
      </c>
      <c r="F17" s="14">
        <v>4049</v>
      </c>
      <c r="G17" s="14">
        <v>377</v>
      </c>
      <c r="H17" s="14">
        <v>94</v>
      </c>
      <c r="I17" s="14">
        <v>48182</v>
      </c>
      <c r="J17" s="14">
        <v>42875</v>
      </c>
      <c r="K17" s="14">
        <v>172</v>
      </c>
      <c r="L17" s="10" t="s">
        <v>356</v>
      </c>
      <c r="M17" s="10" t="s">
        <v>17</v>
      </c>
    </row>
    <row r="18" spans="1:13" ht="15.6" x14ac:dyDescent="0.3">
      <c r="A18" s="10" t="s">
        <v>45</v>
      </c>
      <c r="B18" s="10" t="s">
        <v>23</v>
      </c>
      <c r="C18" s="11">
        <v>45453</v>
      </c>
      <c r="D18" s="12" t="s">
        <v>15</v>
      </c>
      <c r="E18" s="13" t="s">
        <v>353</v>
      </c>
      <c r="F18" s="14">
        <v>1514</v>
      </c>
      <c r="G18" s="14">
        <v>164</v>
      </c>
      <c r="H18" s="14">
        <v>275</v>
      </c>
      <c r="I18" s="14">
        <v>41364</v>
      </c>
      <c r="J18" s="14">
        <v>44389</v>
      </c>
      <c r="K18" s="14">
        <v>83</v>
      </c>
      <c r="L18" s="10" t="s">
        <v>35</v>
      </c>
      <c r="M18" s="10" t="s">
        <v>17</v>
      </c>
    </row>
    <row r="19" spans="1:13" ht="15.6" x14ac:dyDescent="0.3">
      <c r="A19" s="10" t="s">
        <v>46</v>
      </c>
      <c r="B19" s="10" t="s">
        <v>14</v>
      </c>
      <c r="C19" s="11">
        <v>45325</v>
      </c>
      <c r="D19" s="12" t="s">
        <v>24</v>
      </c>
      <c r="E19" s="13" t="s">
        <v>357</v>
      </c>
      <c r="F19" s="14">
        <v>4281</v>
      </c>
      <c r="G19" s="14">
        <v>101</v>
      </c>
      <c r="H19" s="14">
        <v>163</v>
      </c>
      <c r="I19" s="14">
        <v>32278</v>
      </c>
      <c r="J19" s="14">
        <v>53382</v>
      </c>
      <c r="K19" s="14">
        <v>235</v>
      </c>
      <c r="L19" s="10" t="s">
        <v>35</v>
      </c>
      <c r="M19" s="10" t="s">
        <v>47</v>
      </c>
    </row>
    <row r="20" spans="1:13" ht="15.6" x14ac:dyDescent="0.3">
      <c r="A20" s="10" t="s">
        <v>48</v>
      </c>
      <c r="B20" s="10" t="s">
        <v>28</v>
      </c>
      <c r="C20" s="11">
        <v>45458</v>
      </c>
      <c r="D20" s="12" t="s">
        <v>49</v>
      </c>
      <c r="E20" s="13" t="s">
        <v>31</v>
      </c>
      <c r="F20" s="14">
        <v>1751</v>
      </c>
      <c r="G20" s="14">
        <v>143</v>
      </c>
      <c r="H20" s="14">
        <v>151</v>
      </c>
      <c r="I20" s="14">
        <v>31826</v>
      </c>
      <c r="J20" s="14">
        <v>47729</v>
      </c>
      <c r="K20" s="14">
        <v>95</v>
      </c>
      <c r="L20" s="10" t="s">
        <v>360</v>
      </c>
      <c r="M20" s="10" t="s">
        <v>50</v>
      </c>
    </row>
    <row r="21" spans="1:13" ht="15.75" customHeight="1" x14ac:dyDescent="0.3">
      <c r="A21" s="10" t="s">
        <v>51</v>
      </c>
      <c r="B21" s="10" t="s">
        <v>14</v>
      </c>
      <c r="C21" s="11">
        <v>45478</v>
      </c>
      <c r="D21" s="12" t="s">
        <v>15</v>
      </c>
      <c r="E21" s="13" t="s">
        <v>43</v>
      </c>
      <c r="F21" s="14">
        <v>3753</v>
      </c>
      <c r="G21" s="14">
        <v>411</v>
      </c>
      <c r="H21" s="14">
        <v>308</v>
      </c>
      <c r="I21" s="14">
        <v>29138</v>
      </c>
      <c r="J21" s="14">
        <v>27678</v>
      </c>
      <c r="K21" s="14">
        <v>90</v>
      </c>
      <c r="L21" s="10" t="s">
        <v>20</v>
      </c>
      <c r="M21" s="10" t="s">
        <v>21</v>
      </c>
    </row>
    <row r="22" spans="1:13" ht="15.75" customHeight="1" x14ac:dyDescent="0.3">
      <c r="A22" s="10" t="s">
        <v>52</v>
      </c>
      <c r="B22" s="10" t="s">
        <v>14</v>
      </c>
      <c r="C22" s="11">
        <v>45603</v>
      </c>
      <c r="D22" s="12" t="s">
        <v>24</v>
      </c>
      <c r="E22" s="13" t="s">
        <v>352</v>
      </c>
      <c r="F22" s="14">
        <v>1678</v>
      </c>
      <c r="G22" s="14">
        <v>423</v>
      </c>
      <c r="H22" s="14">
        <v>323</v>
      </c>
      <c r="I22" s="14">
        <v>55668</v>
      </c>
      <c r="J22" s="14">
        <v>37945</v>
      </c>
      <c r="K22" s="14">
        <v>230</v>
      </c>
      <c r="L22" s="10" t="s">
        <v>35</v>
      </c>
      <c r="M22" s="10" t="s">
        <v>47</v>
      </c>
    </row>
    <row r="23" spans="1:13" ht="15.75" customHeight="1" x14ac:dyDescent="0.3">
      <c r="A23" s="10" t="s">
        <v>53</v>
      </c>
      <c r="B23" s="10" t="s">
        <v>14</v>
      </c>
      <c r="C23" s="11">
        <v>45823</v>
      </c>
      <c r="D23" s="12" t="s">
        <v>15</v>
      </c>
      <c r="E23" s="13" t="s">
        <v>353</v>
      </c>
      <c r="F23" s="14">
        <v>4896</v>
      </c>
      <c r="G23" s="14">
        <v>466</v>
      </c>
      <c r="H23" s="14">
        <v>233</v>
      </c>
      <c r="I23" s="14">
        <v>28621</v>
      </c>
      <c r="J23" s="14">
        <v>34270</v>
      </c>
      <c r="K23" s="14">
        <v>84</v>
      </c>
      <c r="L23" s="10" t="s">
        <v>355</v>
      </c>
      <c r="M23" s="10" t="s">
        <v>17</v>
      </c>
    </row>
    <row r="24" spans="1:13" ht="15.75" customHeight="1" x14ac:dyDescent="0.3">
      <c r="A24" s="10" t="s">
        <v>54</v>
      </c>
      <c r="B24" s="10" t="s">
        <v>28</v>
      </c>
      <c r="C24" s="11">
        <v>45452</v>
      </c>
      <c r="D24" s="12" t="s">
        <v>49</v>
      </c>
      <c r="E24" s="13" t="s">
        <v>354</v>
      </c>
      <c r="F24" s="14">
        <v>2786</v>
      </c>
      <c r="G24" s="14">
        <v>368</v>
      </c>
      <c r="H24" s="14">
        <v>208</v>
      </c>
      <c r="I24" s="14">
        <v>42000</v>
      </c>
      <c r="J24" s="14">
        <v>39967</v>
      </c>
      <c r="K24" s="14">
        <v>103</v>
      </c>
      <c r="L24" s="10" t="s">
        <v>360</v>
      </c>
      <c r="M24" s="10" t="s">
        <v>50</v>
      </c>
    </row>
    <row r="25" spans="1:13" ht="15.75" customHeight="1" x14ac:dyDescent="0.3">
      <c r="A25" s="10" t="s">
        <v>55</v>
      </c>
      <c r="B25" s="10" t="s">
        <v>23</v>
      </c>
      <c r="C25" s="11">
        <v>45583</v>
      </c>
      <c r="D25" s="12" t="s">
        <v>15</v>
      </c>
      <c r="E25" s="13" t="s">
        <v>25</v>
      </c>
      <c r="F25" s="14">
        <v>2607</v>
      </c>
      <c r="G25" s="14">
        <v>379</v>
      </c>
      <c r="H25" s="14">
        <v>180</v>
      </c>
      <c r="I25" s="14">
        <v>28712</v>
      </c>
      <c r="J25" s="14">
        <v>61620</v>
      </c>
      <c r="K25" s="14">
        <v>174</v>
      </c>
      <c r="L25" s="10" t="s">
        <v>38</v>
      </c>
      <c r="M25" s="10" t="s">
        <v>21</v>
      </c>
    </row>
    <row r="26" spans="1:13" ht="15.75" customHeight="1" x14ac:dyDescent="0.3">
      <c r="A26" s="10" t="s">
        <v>56</v>
      </c>
      <c r="B26" s="10" t="s">
        <v>28</v>
      </c>
      <c r="C26" s="11">
        <v>45575</v>
      </c>
      <c r="D26" s="12" t="s">
        <v>49</v>
      </c>
      <c r="E26" s="13" t="s">
        <v>354</v>
      </c>
      <c r="F26" s="14">
        <v>4013</v>
      </c>
      <c r="G26" s="14">
        <v>320</v>
      </c>
      <c r="H26" s="14">
        <v>92</v>
      </c>
      <c r="I26" s="14">
        <v>54605</v>
      </c>
      <c r="J26" s="14">
        <v>60169</v>
      </c>
      <c r="K26" s="14">
        <v>232</v>
      </c>
      <c r="L26" s="10" t="s">
        <v>360</v>
      </c>
      <c r="M26" s="10" t="s">
        <v>50</v>
      </c>
    </row>
    <row r="27" spans="1:13" ht="15.75" customHeight="1" x14ac:dyDescent="0.3">
      <c r="A27" s="10" t="s">
        <v>57</v>
      </c>
      <c r="B27" s="10" t="s">
        <v>23</v>
      </c>
      <c r="C27" s="11">
        <v>45791</v>
      </c>
      <c r="D27" s="12" t="s">
        <v>24</v>
      </c>
      <c r="E27" s="13" t="s">
        <v>354</v>
      </c>
      <c r="F27" s="14">
        <v>2707</v>
      </c>
      <c r="G27" s="14">
        <v>103</v>
      </c>
      <c r="H27" s="14">
        <v>51</v>
      </c>
      <c r="I27" s="14">
        <v>55302</v>
      </c>
      <c r="J27" s="14">
        <v>18801</v>
      </c>
      <c r="K27" s="14">
        <v>147</v>
      </c>
      <c r="L27" s="10" t="s">
        <v>359</v>
      </c>
      <c r="M27" s="10" t="s">
        <v>17</v>
      </c>
    </row>
    <row r="28" spans="1:13" ht="15.75" customHeight="1" x14ac:dyDescent="0.3">
      <c r="A28" s="10" t="s">
        <v>58</v>
      </c>
      <c r="B28" s="10" t="s">
        <v>14</v>
      </c>
      <c r="C28" s="11">
        <v>45625</v>
      </c>
      <c r="D28" s="12" t="s">
        <v>15</v>
      </c>
      <c r="E28" s="13" t="s">
        <v>353</v>
      </c>
      <c r="F28" s="14">
        <v>2824</v>
      </c>
      <c r="G28" s="14">
        <v>425</v>
      </c>
      <c r="H28" s="14">
        <v>274</v>
      </c>
      <c r="I28" s="14">
        <v>31004</v>
      </c>
      <c r="J28" s="14">
        <v>53488</v>
      </c>
      <c r="K28" s="14">
        <v>268</v>
      </c>
      <c r="L28" s="10" t="s">
        <v>355</v>
      </c>
      <c r="M28" s="10" t="s">
        <v>17</v>
      </c>
    </row>
    <row r="29" spans="1:13" ht="15.75" customHeight="1" x14ac:dyDescent="0.3">
      <c r="A29" s="10" t="s">
        <v>59</v>
      </c>
      <c r="B29" s="10" t="s">
        <v>28</v>
      </c>
      <c r="C29" s="11">
        <v>45356</v>
      </c>
      <c r="D29" s="12" t="s">
        <v>49</v>
      </c>
      <c r="E29" s="13" t="s">
        <v>19</v>
      </c>
      <c r="F29" s="14">
        <v>3558</v>
      </c>
      <c r="G29" s="14">
        <v>314</v>
      </c>
      <c r="H29" s="14">
        <v>199</v>
      </c>
      <c r="I29" s="14">
        <v>49612</v>
      </c>
      <c r="J29" s="14">
        <v>53929</v>
      </c>
      <c r="K29" s="14">
        <v>206</v>
      </c>
      <c r="L29" s="10" t="s">
        <v>360</v>
      </c>
      <c r="M29" s="10" t="s">
        <v>50</v>
      </c>
    </row>
    <row r="30" spans="1:13" ht="15.75" customHeight="1" x14ac:dyDescent="0.3">
      <c r="A30" s="10" t="s">
        <v>60</v>
      </c>
      <c r="B30" s="10" t="s">
        <v>23</v>
      </c>
      <c r="C30" s="11">
        <v>45734</v>
      </c>
      <c r="D30" s="12" t="s">
        <v>24</v>
      </c>
      <c r="E30" s="13" t="s">
        <v>19</v>
      </c>
      <c r="F30" s="14">
        <v>3418</v>
      </c>
      <c r="G30" s="14">
        <v>188</v>
      </c>
      <c r="H30" s="14">
        <v>387</v>
      </c>
      <c r="I30" s="14">
        <v>57431</v>
      </c>
      <c r="J30" s="14">
        <v>36933</v>
      </c>
      <c r="K30" s="14">
        <v>202</v>
      </c>
      <c r="L30" s="10" t="s">
        <v>356</v>
      </c>
      <c r="M30" s="10" t="s">
        <v>17</v>
      </c>
    </row>
    <row r="31" spans="1:13" ht="15.75" customHeight="1" x14ac:dyDescent="0.3">
      <c r="A31" s="10" t="s">
        <v>61</v>
      </c>
      <c r="B31" s="10" t="s">
        <v>23</v>
      </c>
      <c r="C31" s="11">
        <v>45773</v>
      </c>
      <c r="D31" s="12" t="s">
        <v>15</v>
      </c>
      <c r="E31" s="13" t="s">
        <v>16</v>
      </c>
      <c r="F31" s="14">
        <v>2411</v>
      </c>
      <c r="G31" s="14">
        <v>194</v>
      </c>
      <c r="H31" s="14">
        <v>168</v>
      </c>
      <c r="I31" s="14">
        <v>26665</v>
      </c>
      <c r="J31" s="14">
        <v>71699</v>
      </c>
      <c r="K31" s="14">
        <v>197</v>
      </c>
      <c r="L31" s="10" t="s">
        <v>35</v>
      </c>
      <c r="M31" s="10" t="s">
        <v>17</v>
      </c>
    </row>
    <row r="32" spans="1:13" ht="15.75" customHeight="1" x14ac:dyDescent="0.3">
      <c r="A32" s="10" t="s">
        <v>62</v>
      </c>
      <c r="B32" s="10" t="s">
        <v>14</v>
      </c>
      <c r="C32" s="11">
        <v>45658</v>
      </c>
      <c r="D32" s="12" t="s">
        <v>15</v>
      </c>
      <c r="E32" s="13" t="s">
        <v>25</v>
      </c>
      <c r="F32" s="14">
        <v>4036</v>
      </c>
      <c r="G32" s="14">
        <v>112</v>
      </c>
      <c r="H32" s="14">
        <v>382</v>
      </c>
      <c r="I32" s="14">
        <v>56284</v>
      </c>
      <c r="J32" s="14">
        <v>29440</v>
      </c>
      <c r="K32" s="14">
        <v>279</v>
      </c>
      <c r="L32" s="10" t="s">
        <v>355</v>
      </c>
      <c r="M32" s="10" t="s">
        <v>17</v>
      </c>
    </row>
    <row r="33" spans="1:13" ht="15.75" customHeight="1" x14ac:dyDescent="0.3">
      <c r="A33" s="10" t="s">
        <v>63</v>
      </c>
      <c r="B33" s="10" t="s">
        <v>23</v>
      </c>
      <c r="C33" s="11">
        <v>45419</v>
      </c>
      <c r="D33" s="12" t="s">
        <v>24</v>
      </c>
      <c r="E33" s="13" t="s">
        <v>19</v>
      </c>
      <c r="F33" s="14">
        <v>2776</v>
      </c>
      <c r="G33" s="14">
        <v>307</v>
      </c>
      <c r="H33" s="14">
        <v>178</v>
      </c>
      <c r="I33" s="14">
        <v>43365</v>
      </c>
      <c r="J33" s="14">
        <v>48408</v>
      </c>
      <c r="K33" s="14">
        <v>138</v>
      </c>
      <c r="L33" s="10" t="s">
        <v>355</v>
      </c>
      <c r="M33" s="10" t="s">
        <v>17</v>
      </c>
    </row>
    <row r="34" spans="1:13" ht="15.75" customHeight="1" x14ac:dyDescent="0.3">
      <c r="A34" s="10" t="s">
        <v>64</v>
      </c>
      <c r="B34" s="10" t="s">
        <v>23</v>
      </c>
      <c r="C34" s="11">
        <v>45574</v>
      </c>
      <c r="D34" s="12" t="s">
        <v>24</v>
      </c>
      <c r="E34" s="13" t="s">
        <v>16</v>
      </c>
      <c r="F34" s="14">
        <v>4929</v>
      </c>
      <c r="G34" s="14">
        <v>182</v>
      </c>
      <c r="H34" s="14">
        <v>95</v>
      </c>
      <c r="I34" s="14">
        <v>32181</v>
      </c>
      <c r="J34" s="14">
        <v>31084</v>
      </c>
      <c r="K34" s="14">
        <v>289</v>
      </c>
      <c r="L34" s="10" t="s">
        <v>359</v>
      </c>
      <c r="M34" s="10" t="s">
        <v>17</v>
      </c>
    </row>
    <row r="35" spans="1:13" ht="15.75" customHeight="1" x14ac:dyDescent="0.3">
      <c r="A35" s="10" t="s">
        <v>65</v>
      </c>
      <c r="B35" s="10" t="s">
        <v>14</v>
      </c>
      <c r="C35" s="11">
        <v>45666</v>
      </c>
      <c r="D35" s="12" t="s">
        <v>15</v>
      </c>
      <c r="E35" s="13" t="s">
        <v>25</v>
      </c>
      <c r="F35" s="14">
        <v>1015</v>
      </c>
      <c r="G35" s="14">
        <v>366</v>
      </c>
      <c r="H35" s="14">
        <v>308</v>
      </c>
      <c r="I35" s="14">
        <v>38127</v>
      </c>
      <c r="J35" s="14">
        <v>63790</v>
      </c>
      <c r="K35" s="14">
        <v>287</v>
      </c>
      <c r="L35" s="10" t="s">
        <v>355</v>
      </c>
      <c r="M35" s="10" t="s">
        <v>17</v>
      </c>
    </row>
    <row r="36" spans="1:13" ht="15.75" customHeight="1" x14ac:dyDescent="0.3">
      <c r="A36" s="10" t="s">
        <v>66</v>
      </c>
      <c r="B36" s="10" t="s">
        <v>23</v>
      </c>
      <c r="C36" s="11">
        <v>45785</v>
      </c>
      <c r="D36" s="12" t="s">
        <v>24</v>
      </c>
      <c r="E36" s="13" t="s">
        <v>43</v>
      </c>
      <c r="F36" s="14">
        <v>3316</v>
      </c>
      <c r="G36" s="14">
        <v>332</v>
      </c>
      <c r="H36" s="14">
        <v>268</v>
      </c>
      <c r="I36" s="14">
        <v>40095</v>
      </c>
      <c r="J36" s="14">
        <v>36913</v>
      </c>
      <c r="K36" s="14">
        <v>265</v>
      </c>
      <c r="L36" s="10" t="s">
        <v>356</v>
      </c>
      <c r="M36" s="10" t="s">
        <v>17</v>
      </c>
    </row>
    <row r="37" spans="1:13" ht="15.75" customHeight="1" x14ac:dyDescent="0.3">
      <c r="A37" s="10" t="s">
        <v>67</v>
      </c>
      <c r="B37" s="10" t="s">
        <v>14</v>
      </c>
      <c r="C37" s="11">
        <v>45416</v>
      </c>
      <c r="D37" s="12" t="s">
        <v>15</v>
      </c>
      <c r="E37" s="13" t="s">
        <v>352</v>
      </c>
      <c r="F37" s="14">
        <v>2274</v>
      </c>
      <c r="G37" s="14">
        <v>243</v>
      </c>
      <c r="H37" s="14">
        <v>222</v>
      </c>
      <c r="I37" s="14">
        <v>43066</v>
      </c>
      <c r="J37" s="14">
        <v>59174</v>
      </c>
      <c r="K37" s="14">
        <v>80</v>
      </c>
      <c r="L37" s="10" t="s">
        <v>20</v>
      </c>
      <c r="M37" s="10" t="s">
        <v>21</v>
      </c>
    </row>
    <row r="38" spans="1:13" ht="15.75" customHeight="1" x14ac:dyDescent="0.3">
      <c r="A38" s="10" t="s">
        <v>68</v>
      </c>
      <c r="B38" s="10" t="s">
        <v>23</v>
      </c>
      <c r="C38" s="11">
        <v>45804</v>
      </c>
      <c r="D38" s="12" t="s">
        <v>24</v>
      </c>
      <c r="E38" s="13" t="s">
        <v>19</v>
      </c>
      <c r="F38" s="14">
        <v>4095</v>
      </c>
      <c r="G38" s="14">
        <v>385</v>
      </c>
      <c r="H38" s="14">
        <v>400</v>
      </c>
      <c r="I38" s="14">
        <v>45300</v>
      </c>
      <c r="J38" s="14">
        <v>31795</v>
      </c>
      <c r="K38" s="14">
        <v>80</v>
      </c>
      <c r="L38" s="10" t="s">
        <v>356</v>
      </c>
      <c r="M38" s="10" t="s">
        <v>17</v>
      </c>
    </row>
    <row r="39" spans="1:13" ht="15.75" customHeight="1" x14ac:dyDescent="0.3">
      <c r="A39" s="10" t="s">
        <v>69</v>
      </c>
      <c r="B39" s="10" t="s">
        <v>14</v>
      </c>
      <c r="C39" s="11">
        <v>45545</v>
      </c>
      <c r="D39" s="12" t="s">
        <v>24</v>
      </c>
      <c r="E39" s="13" t="s">
        <v>25</v>
      </c>
      <c r="F39" s="14">
        <v>1230</v>
      </c>
      <c r="G39" s="14">
        <v>309</v>
      </c>
      <c r="H39" s="14">
        <v>207</v>
      </c>
      <c r="I39" s="14">
        <v>44629</v>
      </c>
      <c r="J39" s="14">
        <v>40699</v>
      </c>
      <c r="K39" s="14">
        <v>195</v>
      </c>
      <c r="L39" s="10" t="s">
        <v>35</v>
      </c>
      <c r="M39" s="10" t="s">
        <v>47</v>
      </c>
    </row>
    <row r="40" spans="1:13" ht="15.75" customHeight="1" x14ac:dyDescent="0.3">
      <c r="A40" s="10" t="s">
        <v>70</v>
      </c>
      <c r="B40" s="10" t="s">
        <v>14</v>
      </c>
      <c r="C40" s="11">
        <v>45621</v>
      </c>
      <c r="D40" s="12" t="s">
        <v>15</v>
      </c>
      <c r="E40" s="13" t="s">
        <v>354</v>
      </c>
      <c r="F40" s="14">
        <v>1341</v>
      </c>
      <c r="G40" s="14">
        <v>472</v>
      </c>
      <c r="H40" s="14">
        <v>238</v>
      </c>
      <c r="I40" s="14">
        <v>51386</v>
      </c>
      <c r="J40" s="14">
        <v>51706</v>
      </c>
      <c r="K40" s="14">
        <v>133</v>
      </c>
      <c r="L40" s="10" t="s">
        <v>20</v>
      </c>
      <c r="M40" s="10" t="s">
        <v>21</v>
      </c>
    </row>
    <row r="41" spans="1:13" ht="15.75" customHeight="1" x14ac:dyDescent="0.3">
      <c r="A41" s="10" t="s">
        <v>71</v>
      </c>
      <c r="B41" s="10" t="s">
        <v>23</v>
      </c>
      <c r="C41" s="11">
        <v>45818</v>
      </c>
      <c r="D41" s="12" t="s">
        <v>15</v>
      </c>
      <c r="E41" s="13" t="s">
        <v>19</v>
      </c>
      <c r="F41" s="14">
        <v>3615</v>
      </c>
      <c r="G41" s="14">
        <v>192</v>
      </c>
      <c r="H41" s="14">
        <v>162</v>
      </c>
      <c r="I41" s="14">
        <v>27492</v>
      </c>
      <c r="J41" s="14">
        <v>35341</v>
      </c>
      <c r="K41" s="14">
        <v>125</v>
      </c>
      <c r="L41" s="10" t="s">
        <v>35</v>
      </c>
      <c r="M41" s="10" t="s">
        <v>17</v>
      </c>
    </row>
    <row r="42" spans="1:13" ht="15.75" customHeight="1" x14ac:dyDescent="0.3">
      <c r="A42" s="10" t="s">
        <v>72</v>
      </c>
      <c r="B42" s="10" t="s">
        <v>14</v>
      </c>
      <c r="C42" s="11">
        <v>45401</v>
      </c>
      <c r="D42" s="12" t="s">
        <v>15</v>
      </c>
      <c r="E42" s="13" t="s">
        <v>25</v>
      </c>
      <c r="F42" s="14">
        <v>4001</v>
      </c>
      <c r="G42" s="14">
        <v>353</v>
      </c>
      <c r="H42" s="14">
        <v>129</v>
      </c>
      <c r="I42" s="14">
        <v>41265</v>
      </c>
      <c r="J42" s="14">
        <v>37279</v>
      </c>
      <c r="K42" s="14">
        <v>275</v>
      </c>
      <c r="L42" s="10" t="s">
        <v>355</v>
      </c>
      <c r="M42" s="10" t="s">
        <v>17</v>
      </c>
    </row>
    <row r="43" spans="1:13" ht="15.75" customHeight="1" x14ac:dyDescent="0.3">
      <c r="A43" s="10" t="s">
        <v>73</v>
      </c>
      <c r="B43" s="10" t="s">
        <v>14</v>
      </c>
      <c r="C43" s="11">
        <v>45683</v>
      </c>
      <c r="D43" s="12" t="s">
        <v>24</v>
      </c>
      <c r="E43" s="13" t="s">
        <v>353</v>
      </c>
      <c r="F43" s="14">
        <v>3451</v>
      </c>
      <c r="G43" s="14">
        <v>363</v>
      </c>
      <c r="H43" s="14">
        <v>393</v>
      </c>
      <c r="I43" s="14">
        <v>44853</v>
      </c>
      <c r="J43" s="14">
        <v>69032</v>
      </c>
      <c r="K43" s="14">
        <v>211</v>
      </c>
      <c r="L43" s="10" t="s">
        <v>35</v>
      </c>
      <c r="M43" s="10" t="s">
        <v>47</v>
      </c>
    </row>
    <row r="44" spans="1:13" ht="15.75" customHeight="1" x14ac:dyDescent="0.3">
      <c r="A44" s="10" t="s">
        <v>74</v>
      </c>
      <c r="B44" s="10" t="s">
        <v>14</v>
      </c>
      <c r="C44" s="11">
        <v>45702</v>
      </c>
      <c r="D44" s="12" t="s">
        <v>15</v>
      </c>
      <c r="E44" s="13" t="s">
        <v>34</v>
      </c>
      <c r="F44" s="14">
        <v>4891</v>
      </c>
      <c r="G44" s="14">
        <v>450</v>
      </c>
      <c r="H44" s="14">
        <v>387</v>
      </c>
      <c r="I44" s="14">
        <v>48746</v>
      </c>
      <c r="J44" s="14">
        <v>37312</v>
      </c>
      <c r="K44" s="14">
        <v>154</v>
      </c>
      <c r="L44" s="10" t="s">
        <v>355</v>
      </c>
      <c r="M44" s="10" t="s">
        <v>17</v>
      </c>
    </row>
    <row r="45" spans="1:13" ht="15.75" customHeight="1" x14ac:dyDescent="0.3">
      <c r="A45" s="10" t="s">
        <v>75</v>
      </c>
      <c r="B45" s="10" t="s">
        <v>14</v>
      </c>
      <c r="C45" s="11">
        <v>45541</v>
      </c>
      <c r="D45" s="12" t="s">
        <v>15</v>
      </c>
      <c r="E45" s="13" t="s">
        <v>25</v>
      </c>
      <c r="F45" s="14">
        <v>1452</v>
      </c>
      <c r="G45" s="14">
        <v>281</v>
      </c>
      <c r="H45" s="14">
        <v>326</v>
      </c>
      <c r="I45" s="14">
        <v>51556</v>
      </c>
      <c r="J45" s="14">
        <v>62599</v>
      </c>
      <c r="K45" s="14">
        <v>290</v>
      </c>
      <c r="L45" s="10" t="s">
        <v>20</v>
      </c>
      <c r="M45" s="10" t="s">
        <v>21</v>
      </c>
    </row>
    <row r="46" spans="1:13" ht="15.75" customHeight="1" x14ac:dyDescent="0.3">
      <c r="A46" s="10" t="s">
        <v>76</v>
      </c>
      <c r="B46" s="10" t="s">
        <v>28</v>
      </c>
      <c r="C46" s="11">
        <v>45487</v>
      </c>
      <c r="D46" s="12" t="s">
        <v>15</v>
      </c>
      <c r="E46" s="13" t="s">
        <v>43</v>
      </c>
      <c r="F46" s="14">
        <v>3806</v>
      </c>
      <c r="G46" s="14">
        <v>114</v>
      </c>
      <c r="H46" s="14">
        <v>278</v>
      </c>
      <c r="I46" s="14">
        <v>36148</v>
      </c>
      <c r="J46" s="14">
        <v>24209</v>
      </c>
      <c r="K46" s="14">
        <v>201</v>
      </c>
      <c r="L46" s="10" t="s">
        <v>358</v>
      </c>
      <c r="M46" s="10" t="s">
        <v>21</v>
      </c>
    </row>
    <row r="47" spans="1:13" ht="15.75" customHeight="1" x14ac:dyDescent="0.3">
      <c r="A47" s="10" t="s">
        <v>77</v>
      </c>
      <c r="B47" s="10" t="s">
        <v>14</v>
      </c>
      <c r="C47" s="11">
        <v>45334</v>
      </c>
      <c r="D47" s="12" t="s">
        <v>15</v>
      </c>
      <c r="E47" s="13" t="s">
        <v>19</v>
      </c>
      <c r="F47" s="14">
        <v>2923</v>
      </c>
      <c r="G47" s="14">
        <v>330</v>
      </c>
      <c r="H47" s="14">
        <v>250</v>
      </c>
      <c r="I47" s="14">
        <v>23993</v>
      </c>
      <c r="J47" s="14">
        <v>74590</v>
      </c>
      <c r="K47" s="14">
        <v>92</v>
      </c>
      <c r="L47" s="10" t="s">
        <v>20</v>
      </c>
      <c r="M47" s="10" t="s">
        <v>21</v>
      </c>
    </row>
    <row r="48" spans="1:13" ht="15.75" customHeight="1" x14ac:dyDescent="0.3">
      <c r="A48" s="10" t="s">
        <v>78</v>
      </c>
      <c r="B48" s="10" t="s">
        <v>28</v>
      </c>
      <c r="C48" s="11">
        <v>45365</v>
      </c>
      <c r="D48" s="12" t="s">
        <v>49</v>
      </c>
      <c r="E48" s="13" t="s">
        <v>354</v>
      </c>
      <c r="F48" s="14">
        <v>3361</v>
      </c>
      <c r="G48" s="14">
        <v>188</v>
      </c>
      <c r="H48" s="14">
        <v>358</v>
      </c>
      <c r="I48" s="14">
        <v>39838</v>
      </c>
      <c r="J48" s="14">
        <v>24536</v>
      </c>
      <c r="K48" s="14">
        <v>120</v>
      </c>
      <c r="L48" s="10" t="s">
        <v>360</v>
      </c>
      <c r="M48" s="10" t="s">
        <v>50</v>
      </c>
    </row>
    <row r="49" spans="1:13" ht="15.75" customHeight="1" x14ac:dyDescent="0.3">
      <c r="A49" s="10" t="s">
        <v>79</v>
      </c>
      <c r="B49" s="10" t="s">
        <v>14</v>
      </c>
      <c r="C49" s="11">
        <v>45693</v>
      </c>
      <c r="D49" s="12" t="s">
        <v>24</v>
      </c>
      <c r="E49" s="13" t="s">
        <v>357</v>
      </c>
      <c r="F49" s="14">
        <v>3074</v>
      </c>
      <c r="G49" s="14">
        <v>371</v>
      </c>
      <c r="H49" s="14">
        <v>348</v>
      </c>
      <c r="I49" s="14">
        <v>24104</v>
      </c>
      <c r="J49" s="14">
        <v>57803</v>
      </c>
      <c r="K49" s="14">
        <v>213</v>
      </c>
      <c r="L49" s="10" t="s">
        <v>35</v>
      </c>
      <c r="M49" s="10" t="s">
        <v>47</v>
      </c>
    </row>
    <row r="50" spans="1:13" ht="15.75" customHeight="1" x14ac:dyDescent="0.3">
      <c r="A50" s="10" t="s">
        <v>80</v>
      </c>
      <c r="B50" s="10" t="s">
        <v>23</v>
      </c>
      <c r="C50" s="11">
        <v>45533</v>
      </c>
      <c r="D50" s="12" t="s">
        <v>24</v>
      </c>
      <c r="E50" s="13" t="s">
        <v>31</v>
      </c>
      <c r="F50" s="14">
        <v>4276</v>
      </c>
      <c r="G50" s="14">
        <v>227</v>
      </c>
      <c r="H50" s="14">
        <v>223</v>
      </c>
      <c r="I50" s="14">
        <v>43443</v>
      </c>
      <c r="J50" s="14">
        <v>41005</v>
      </c>
      <c r="K50" s="14">
        <v>191</v>
      </c>
      <c r="L50" s="10" t="s">
        <v>359</v>
      </c>
      <c r="M50" s="10" t="s">
        <v>17</v>
      </c>
    </row>
    <row r="51" spans="1:13" ht="15.75" customHeight="1" x14ac:dyDescent="0.3">
      <c r="A51" s="10" t="s">
        <v>81</v>
      </c>
      <c r="B51" s="10" t="s">
        <v>23</v>
      </c>
      <c r="C51" s="11">
        <v>45769</v>
      </c>
      <c r="D51" s="12" t="s">
        <v>15</v>
      </c>
      <c r="E51" s="13" t="s">
        <v>16</v>
      </c>
      <c r="F51" s="14">
        <v>4401</v>
      </c>
      <c r="G51" s="14">
        <v>421</v>
      </c>
      <c r="H51" s="14">
        <v>216</v>
      </c>
      <c r="I51" s="14">
        <v>24890</v>
      </c>
      <c r="J51" s="14">
        <v>54361</v>
      </c>
      <c r="K51" s="14">
        <v>148</v>
      </c>
      <c r="L51" s="10" t="s">
        <v>35</v>
      </c>
      <c r="M51" s="10" t="s">
        <v>17</v>
      </c>
    </row>
    <row r="52" spans="1:13" ht="15.75" customHeight="1" x14ac:dyDescent="0.3">
      <c r="A52" s="10" t="s">
        <v>82</v>
      </c>
      <c r="B52" s="10" t="s">
        <v>28</v>
      </c>
      <c r="C52" s="11">
        <v>45425</v>
      </c>
      <c r="D52" s="12" t="s">
        <v>49</v>
      </c>
      <c r="E52" s="13" t="s">
        <v>19</v>
      </c>
      <c r="F52" s="14">
        <v>4161</v>
      </c>
      <c r="G52" s="14">
        <v>481</v>
      </c>
      <c r="H52" s="14">
        <v>61</v>
      </c>
      <c r="I52" s="14">
        <v>45884</v>
      </c>
      <c r="J52" s="14">
        <v>48955</v>
      </c>
      <c r="K52" s="14">
        <v>215</v>
      </c>
      <c r="L52" s="10" t="s">
        <v>360</v>
      </c>
      <c r="M52" s="10" t="s">
        <v>50</v>
      </c>
    </row>
    <row r="53" spans="1:13" ht="15.75" customHeight="1" x14ac:dyDescent="0.3">
      <c r="A53" s="10" t="s">
        <v>83</v>
      </c>
      <c r="B53" s="10" t="s">
        <v>23</v>
      </c>
      <c r="C53" s="11">
        <v>45539</v>
      </c>
      <c r="D53" s="12" t="s">
        <v>24</v>
      </c>
      <c r="E53" s="13" t="s">
        <v>25</v>
      </c>
      <c r="F53" s="14">
        <v>2613</v>
      </c>
      <c r="G53" s="14">
        <v>455</v>
      </c>
      <c r="H53" s="14">
        <v>228</v>
      </c>
      <c r="I53" s="14">
        <v>21645</v>
      </c>
      <c r="J53" s="14">
        <v>61334</v>
      </c>
      <c r="K53" s="14">
        <v>261</v>
      </c>
      <c r="L53" s="10" t="s">
        <v>359</v>
      </c>
      <c r="M53" s="10" t="s">
        <v>17</v>
      </c>
    </row>
    <row r="54" spans="1:13" ht="15.75" customHeight="1" x14ac:dyDescent="0.3">
      <c r="A54" s="10" t="s">
        <v>84</v>
      </c>
      <c r="B54" s="10" t="s">
        <v>23</v>
      </c>
      <c r="C54" s="11">
        <v>45516</v>
      </c>
      <c r="D54" s="12" t="s">
        <v>24</v>
      </c>
      <c r="E54" s="13" t="s">
        <v>353</v>
      </c>
      <c r="F54" s="14">
        <v>2842</v>
      </c>
      <c r="G54" s="14">
        <v>213</v>
      </c>
      <c r="H54" s="14">
        <v>331</v>
      </c>
      <c r="I54" s="14">
        <v>57660</v>
      </c>
      <c r="J54" s="14">
        <v>68606</v>
      </c>
      <c r="K54" s="14">
        <v>87</v>
      </c>
      <c r="L54" s="10" t="s">
        <v>356</v>
      </c>
      <c r="M54" s="10" t="s">
        <v>17</v>
      </c>
    </row>
    <row r="55" spans="1:13" ht="15.75" customHeight="1" x14ac:dyDescent="0.3">
      <c r="A55" s="10" t="s">
        <v>85</v>
      </c>
      <c r="B55" s="10" t="s">
        <v>14</v>
      </c>
      <c r="C55" s="11">
        <v>45722</v>
      </c>
      <c r="D55" s="12" t="s">
        <v>15</v>
      </c>
      <c r="E55" s="13" t="s">
        <v>31</v>
      </c>
      <c r="F55" s="14">
        <v>4851</v>
      </c>
      <c r="G55" s="14">
        <v>460</v>
      </c>
      <c r="H55" s="14">
        <v>212</v>
      </c>
      <c r="I55" s="14">
        <v>58075</v>
      </c>
      <c r="J55" s="14">
        <v>59574</v>
      </c>
      <c r="K55" s="14">
        <v>239</v>
      </c>
      <c r="L55" s="10" t="s">
        <v>20</v>
      </c>
      <c r="M55" s="10" t="s">
        <v>21</v>
      </c>
    </row>
    <row r="56" spans="1:13" ht="15.75" customHeight="1" x14ac:dyDescent="0.3">
      <c r="A56" s="10" t="s">
        <v>86</v>
      </c>
      <c r="B56" s="10" t="s">
        <v>23</v>
      </c>
      <c r="C56" s="11">
        <v>45420</v>
      </c>
      <c r="D56" s="12" t="s">
        <v>15</v>
      </c>
      <c r="E56" s="13" t="s">
        <v>19</v>
      </c>
      <c r="F56" s="14">
        <v>1828</v>
      </c>
      <c r="G56" s="14">
        <v>450</v>
      </c>
      <c r="H56" s="14">
        <v>214</v>
      </c>
      <c r="I56" s="14">
        <v>52115</v>
      </c>
      <c r="J56" s="14">
        <v>19166</v>
      </c>
      <c r="K56" s="14">
        <v>190</v>
      </c>
      <c r="L56" s="10" t="s">
        <v>35</v>
      </c>
      <c r="M56" s="10" t="s">
        <v>17</v>
      </c>
    </row>
    <row r="57" spans="1:13" ht="15.75" customHeight="1" x14ac:dyDescent="0.3">
      <c r="A57" s="10" t="s">
        <v>87</v>
      </c>
      <c r="B57" s="10" t="s">
        <v>14</v>
      </c>
      <c r="C57" s="11">
        <v>45707</v>
      </c>
      <c r="D57" s="12" t="s">
        <v>24</v>
      </c>
      <c r="E57" s="13" t="s">
        <v>354</v>
      </c>
      <c r="F57" s="14">
        <v>2422</v>
      </c>
      <c r="G57" s="14">
        <v>455</v>
      </c>
      <c r="H57" s="14">
        <v>376</v>
      </c>
      <c r="I57" s="14">
        <v>23428</v>
      </c>
      <c r="J57" s="14">
        <v>46775</v>
      </c>
      <c r="K57" s="14">
        <v>259</v>
      </c>
      <c r="L57" s="10" t="s">
        <v>35</v>
      </c>
      <c r="M57" s="10" t="s">
        <v>47</v>
      </c>
    </row>
    <row r="58" spans="1:13" ht="15.75" customHeight="1" x14ac:dyDescent="0.3">
      <c r="A58" s="10" t="s">
        <v>88</v>
      </c>
      <c r="B58" s="10" t="s">
        <v>14</v>
      </c>
      <c r="C58" s="11">
        <v>45299</v>
      </c>
      <c r="D58" s="12" t="s">
        <v>15</v>
      </c>
      <c r="E58" s="13" t="s">
        <v>34</v>
      </c>
      <c r="F58" s="14">
        <v>2683</v>
      </c>
      <c r="G58" s="14">
        <v>405</v>
      </c>
      <c r="H58" s="14">
        <v>223</v>
      </c>
      <c r="I58" s="14">
        <v>31233</v>
      </c>
      <c r="J58" s="14">
        <v>58106</v>
      </c>
      <c r="K58" s="14">
        <v>291</v>
      </c>
      <c r="L58" s="10" t="s">
        <v>20</v>
      </c>
      <c r="M58" s="10" t="s">
        <v>21</v>
      </c>
    </row>
    <row r="59" spans="1:13" ht="15.75" customHeight="1" x14ac:dyDescent="0.3">
      <c r="A59" s="10" t="s">
        <v>89</v>
      </c>
      <c r="B59" s="10" t="s">
        <v>28</v>
      </c>
      <c r="C59" s="11">
        <v>45490</v>
      </c>
      <c r="D59" s="12" t="s">
        <v>15</v>
      </c>
      <c r="E59" s="13" t="s">
        <v>34</v>
      </c>
      <c r="F59" s="14">
        <v>3135</v>
      </c>
      <c r="G59" s="14">
        <v>110</v>
      </c>
      <c r="H59" s="14">
        <v>215</v>
      </c>
      <c r="I59" s="14">
        <v>39192</v>
      </c>
      <c r="J59" s="14">
        <v>24744</v>
      </c>
      <c r="K59" s="14">
        <v>177</v>
      </c>
      <c r="L59" s="10" t="s">
        <v>358</v>
      </c>
      <c r="M59" s="10" t="s">
        <v>21</v>
      </c>
    </row>
    <row r="60" spans="1:13" ht="15.75" customHeight="1" x14ac:dyDescent="0.3">
      <c r="A60" s="10" t="s">
        <v>90</v>
      </c>
      <c r="B60" s="10" t="s">
        <v>28</v>
      </c>
      <c r="C60" s="11">
        <v>45514</v>
      </c>
      <c r="D60" s="12" t="s">
        <v>15</v>
      </c>
      <c r="E60" s="13" t="s">
        <v>354</v>
      </c>
      <c r="F60" s="14">
        <v>1105</v>
      </c>
      <c r="G60" s="14">
        <v>181</v>
      </c>
      <c r="H60" s="14">
        <v>55</v>
      </c>
      <c r="I60" s="14">
        <v>53581</v>
      </c>
      <c r="J60" s="14">
        <v>74048</v>
      </c>
      <c r="K60" s="14">
        <v>220</v>
      </c>
      <c r="L60" s="10" t="s">
        <v>358</v>
      </c>
      <c r="M60" s="10" t="s">
        <v>21</v>
      </c>
    </row>
    <row r="61" spans="1:13" ht="15.75" customHeight="1" x14ac:dyDescent="0.3">
      <c r="A61" s="10" t="s">
        <v>91</v>
      </c>
      <c r="B61" s="10" t="s">
        <v>28</v>
      </c>
      <c r="C61" s="11">
        <v>45398</v>
      </c>
      <c r="D61" s="12" t="s">
        <v>15</v>
      </c>
      <c r="E61" s="13" t="s">
        <v>16</v>
      </c>
      <c r="F61" s="14">
        <v>4674</v>
      </c>
      <c r="G61" s="14">
        <v>326</v>
      </c>
      <c r="H61" s="14">
        <v>62</v>
      </c>
      <c r="I61" s="14">
        <v>45503</v>
      </c>
      <c r="J61" s="14">
        <v>46814</v>
      </c>
      <c r="K61" s="14">
        <v>116</v>
      </c>
      <c r="L61" s="10" t="s">
        <v>358</v>
      </c>
      <c r="M61" s="10" t="s">
        <v>21</v>
      </c>
    </row>
    <row r="62" spans="1:13" ht="15.75" customHeight="1" x14ac:dyDescent="0.3">
      <c r="A62" s="10" t="s">
        <v>92</v>
      </c>
      <c r="B62" s="10" t="s">
        <v>28</v>
      </c>
      <c r="C62" s="11">
        <v>45292</v>
      </c>
      <c r="D62" s="12" t="s">
        <v>49</v>
      </c>
      <c r="E62" s="13" t="s">
        <v>19</v>
      </c>
      <c r="F62" s="14">
        <v>3437</v>
      </c>
      <c r="G62" s="14">
        <v>129</v>
      </c>
      <c r="H62" s="14">
        <v>359</v>
      </c>
      <c r="I62" s="14">
        <v>44558</v>
      </c>
      <c r="J62" s="14">
        <v>30854</v>
      </c>
      <c r="K62" s="14">
        <v>171</v>
      </c>
      <c r="L62" s="10" t="s">
        <v>360</v>
      </c>
      <c r="M62" s="10" t="s">
        <v>50</v>
      </c>
    </row>
    <row r="63" spans="1:13" ht="15.75" customHeight="1" x14ac:dyDescent="0.3">
      <c r="A63" s="10" t="s">
        <v>93</v>
      </c>
      <c r="B63" s="10" t="s">
        <v>23</v>
      </c>
      <c r="C63" s="11">
        <v>45599</v>
      </c>
      <c r="D63" s="12" t="s">
        <v>24</v>
      </c>
      <c r="E63" s="13" t="s">
        <v>352</v>
      </c>
      <c r="F63" s="14">
        <v>1959</v>
      </c>
      <c r="G63" s="14">
        <v>316</v>
      </c>
      <c r="H63" s="14">
        <v>82</v>
      </c>
      <c r="I63" s="14">
        <v>54036</v>
      </c>
      <c r="J63" s="14">
        <v>69015</v>
      </c>
      <c r="K63" s="14">
        <v>182</v>
      </c>
      <c r="L63" s="10" t="s">
        <v>356</v>
      </c>
      <c r="M63" s="10" t="s">
        <v>17</v>
      </c>
    </row>
    <row r="64" spans="1:13" ht="15.75" customHeight="1" x14ac:dyDescent="0.3">
      <c r="A64" s="10" t="s">
        <v>94</v>
      </c>
      <c r="B64" s="10" t="s">
        <v>23</v>
      </c>
      <c r="C64" s="11">
        <v>45480</v>
      </c>
      <c r="D64" s="12" t="s">
        <v>15</v>
      </c>
      <c r="E64" s="13" t="s">
        <v>25</v>
      </c>
      <c r="F64" s="14">
        <v>1035</v>
      </c>
      <c r="G64" s="14">
        <v>137</v>
      </c>
      <c r="H64" s="14">
        <v>184</v>
      </c>
      <c r="I64" s="14">
        <v>37302</v>
      </c>
      <c r="J64" s="14">
        <v>68953</v>
      </c>
      <c r="K64" s="14">
        <v>237</v>
      </c>
      <c r="L64" s="10" t="s">
        <v>38</v>
      </c>
      <c r="M64" s="10" t="s">
        <v>21</v>
      </c>
    </row>
    <row r="65" spans="1:13" ht="15.75" customHeight="1" x14ac:dyDescent="0.3">
      <c r="A65" s="10" t="s">
        <v>95</v>
      </c>
      <c r="B65" s="10" t="s">
        <v>23</v>
      </c>
      <c r="C65" s="11">
        <v>45679</v>
      </c>
      <c r="D65" s="12" t="s">
        <v>24</v>
      </c>
      <c r="E65" s="13" t="s">
        <v>25</v>
      </c>
      <c r="F65" s="14">
        <v>4478</v>
      </c>
      <c r="G65" s="14">
        <v>101</v>
      </c>
      <c r="H65" s="14">
        <v>121</v>
      </c>
      <c r="I65" s="14">
        <v>51035</v>
      </c>
      <c r="J65" s="14">
        <v>58207</v>
      </c>
      <c r="K65" s="14">
        <v>205</v>
      </c>
      <c r="L65" s="10" t="s">
        <v>356</v>
      </c>
      <c r="M65" s="10" t="s">
        <v>17</v>
      </c>
    </row>
    <row r="66" spans="1:13" ht="15.75" customHeight="1" x14ac:dyDescent="0.3">
      <c r="A66" s="10" t="s">
        <v>96</v>
      </c>
      <c r="B66" s="10" t="s">
        <v>28</v>
      </c>
      <c r="C66" s="11">
        <v>45438</v>
      </c>
      <c r="D66" s="12" t="s">
        <v>15</v>
      </c>
      <c r="E66" s="13" t="s">
        <v>354</v>
      </c>
      <c r="F66" s="14">
        <v>1488</v>
      </c>
      <c r="G66" s="14">
        <v>327</v>
      </c>
      <c r="H66" s="14">
        <v>110</v>
      </c>
      <c r="I66" s="14">
        <v>53805</v>
      </c>
      <c r="J66" s="14">
        <v>30239</v>
      </c>
      <c r="K66" s="14">
        <v>109</v>
      </c>
      <c r="L66" s="10" t="s">
        <v>358</v>
      </c>
      <c r="M66" s="10" t="s">
        <v>21</v>
      </c>
    </row>
    <row r="67" spans="1:13" ht="15.75" customHeight="1" x14ac:dyDescent="0.3">
      <c r="A67" s="10" t="s">
        <v>97</v>
      </c>
      <c r="B67" s="10" t="s">
        <v>14</v>
      </c>
      <c r="C67" s="11">
        <v>45763</v>
      </c>
      <c r="D67" s="12" t="s">
        <v>15</v>
      </c>
      <c r="E67" s="13" t="s">
        <v>352</v>
      </c>
      <c r="F67" s="14">
        <v>4836</v>
      </c>
      <c r="G67" s="14">
        <v>331</v>
      </c>
      <c r="H67" s="14">
        <v>140</v>
      </c>
      <c r="I67" s="14">
        <v>58792</v>
      </c>
      <c r="J67" s="14">
        <v>47711</v>
      </c>
      <c r="K67" s="14">
        <v>227</v>
      </c>
      <c r="L67" s="10" t="s">
        <v>355</v>
      </c>
      <c r="M67" s="10" t="s">
        <v>17</v>
      </c>
    </row>
    <row r="68" spans="1:13" ht="15.75" customHeight="1" x14ac:dyDescent="0.3">
      <c r="A68" s="10" t="s">
        <v>98</v>
      </c>
      <c r="B68" s="10" t="s">
        <v>28</v>
      </c>
      <c r="C68" s="11">
        <v>45384</v>
      </c>
      <c r="D68" s="12" t="s">
        <v>49</v>
      </c>
      <c r="E68" s="13" t="s">
        <v>43</v>
      </c>
      <c r="F68" s="14">
        <v>4563</v>
      </c>
      <c r="G68" s="14">
        <v>488</v>
      </c>
      <c r="H68" s="14">
        <v>356</v>
      </c>
      <c r="I68" s="14">
        <v>30619</v>
      </c>
      <c r="J68" s="14">
        <v>23328</v>
      </c>
      <c r="K68" s="14">
        <v>267</v>
      </c>
      <c r="L68" s="10" t="s">
        <v>360</v>
      </c>
      <c r="M68" s="10" t="s">
        <v>50</v>
      </c>
    </row>
    <row r="69" spans="1:13" ht="15.75" customHeight="1" x14ac:dyDescent="0.3">
      <c r="A69" s="10" t="s">
        <v>99</v>
      </c>
      <c r="B69" s="10" t="s">
        <v>23</v>
      </c>
      <c r="C69" s="11">
        <v>45379</v>
      </c>
      <c r="D69" s="12" t="s">
        <v>15</v>
      </c>
      <c r="E69" s="13" t="s">
        <v>357</v>
      </c>
      <c r="F69" s="14">
        <v>3276</v>
      </c>
      <c r="G69" s="14">
        <v>421</v>
      </c>
      <c r="H69" s="14">
        <v>114</v>
      </c>
      <c r="I69" s="14">
        <v>20580</v>
      </c>
      <c r="J69" s="14">
        <v>30324</v>
      </c>
      <c r="K69" s="14">
        <v>221</v>
      </c>
      <c r="L69" s="10" t="s">
        <v>38</v>
      </c>
      <c r="M69" s="10" t="s">
        <v>21</v>
      </c>
    </row>
    <row r="70" spans="1:13" ht="15.75" customHeight="1" x14ac:dyDescent="0.3">
      <c r="A70" s="10" t="s">
        <v>100</v>
      </c>
      <c r="B70" s="10" t="s">
        <v>23</v>
      </c>
      <c r="C70" s="11">
        <v>45643</v>
      </c>
      <c r="D70" s="12" t="s">
        <v>24</v>
      </c>
      <c r="E70" s="13" t="s">
        <v>357</v>
      </c>
      <c r="F70" s="14">
        <v>1316</v>
      </c>
      <c r="G70" s="14">
        <v>472</v>
      </c>
      <c r="H70" s="14">
        <v>286</v>
      </c>
      <c r="I70" s="14">
        <v>44692</v>
      </c>
      <c r="J70" s="14">
        <v>53343</v>
      </c>
      <c r="K70" s="14">
        <v>227</v>
      </c>
      <c r="L70" s="10" t="s">
        <v>359</v>
      </c>
      <c r="M70" s="10" t="s">
        <v>17</v>
      </c>
    </row>
    <row r="71" spans="1:13" ht="15.75" customHeight="1" x14ac:dyDescent="0.3">
      <c r="A71" s="10" t="s">
        <v>101</v>
      </c>
      <c r="B71" s="10" t="s">
        <v>23</v>
      </c>
      <c r="C71" s="11">
        <v>45662</v>
      </c>
      <c r="D71" s="12" t="s">
        <v>15</v>
      </c>
      <c r="E71" s="13" t="s">
        <v>352</v>
      </c>
      <c r="F71" s="14">
        <v>4811</v>
      </c>
      <c r="G71" s="14">
        <v>473</v>
      </c>
      <c r="H71" s="14">
        <v>254</v>
      </c>
      <c r="I71" s="14">
        <v>51964</v>
      </c>
      <c r="J71" s="14">
        <v>68795</v>
      </c>
      <c r="K71" s="14">
        <v>107</v>
      </c>
      <c r="L71" s="10" t="s">
        <v>35</v>
      </c>
      <c r="M71" s="10" t="s">
        <v>17</v>
      </c>
    </row>
    <row r="72" spans="1:13" ht="15.75" customHeight="1" x14ac:dyDescent="0.3">
      <c r="A72" s="10" t="s">
        <v>102</v>
      </c>
      <c r="B72" s="10" t="s">
        <v>23</v>
      </c>
      <c r="C72" s="11">
        <v>45302</v>
      </c>
      <c r="D72" s="12" t="s">
        <v>15</v>
      </c>
      <c r="E72" s="13" t="s">
        <v>353</v>
      </c>
      <c r="F72" s="14">
        <v>4218</v>
      </c>
      <c r="G72" s="14">
        <v>247</v>
      </c>
      <c r="H72" s="14">
        <v>183</v>
      </c>
      <c r="I72" s="14">
        <v>28914</v>
      </c>
      <c r="J72" s="14">
        <v>18310</v>
      </c>
      <c r="K72" s="14">
        <v>135</v>
      </c>
      <c r="L72" s="10" t="s">
        <v>38</v>
      </c>
      <c r="M72" s="10" t="s">
        <v>21</v>
      </c>
    </row>
    <row r="73" spans="1:13" ht="15.75" customHeight="1" x14ac:dyDescent="0.3">
      <c r="A73" s="10" t="s">
        <v>103</v>
      </c>
      <c r="B73" s="10" t="s">
        <v>14</v>
      </c>
      <c r="C73" s="11">
        <v>45576</v>
      </c>
      <c r="D73" s="12" t="s">
        <v>15</v>
      </c>
      <c r="E73" s="13" t="s">
        <v>354</v>
      </c>
      <c r="F73" s="14">
        <v>1360</v>
      </c>
      <c r="G73" s="14">
        <v>249</v>
      </c>
      <c r="H73" s="14">
        <v>52</v>
      </c>
      <c r="I73" s="14">
        <v>20368</v>
      </c>
      <c r="J73" s="14">
        <v>42152</v>
      </c>
      <c r="K73" s="14">
        <v>193</v>
      </c>
      <c r="L73" s="10" t="s">
        <v>20</v>
      </c>
      <c r="M73" s="10" t="s">
        <v>21</v>
      </c>
    </row>
    <row r="74" spans="1:13" ht="15.75" customHeight="1" x14ac:dyDescent="0.3">
      <c r="A74" s="10" t="s">
        <v>104</v>
      </c>
      <c r="B74" s="10" t="s">
        <v>28</v>
      </c>
      <c r="C74" s="11">
        <v>45783</v>
      </c>
      <c r="D74" s="12" t="s">
        <v>49</v>
      </c>
      <c r="E74" s="13" t="s">
        <v>16</v>
      </c>
      <c r="F74" s="14">
        <v>1085</v>
      </c>
      <c r="G74" s="14">
        <v>496</v>
      </c>
      <c r="H74" s="14">
        <v>320</v>
      </c>
      <c r="I74" s="14">
        <v>36528</v>
      </c>
      <c r="J74" s="14">
        <v>38599</v>
      </c>
      <c r="K74" s="14">
        <v>270</v>
      </c>
      <c r="L74" s="10" t="s">
        <v>360</v>
      </c>
      <c r="M74" s="10" t="s">
        <v>50</v>
      </c>
    </row>
    <row r="75" spans="1:13" ht="15.75" customHeight="1" x14ac:dyDescent="0.3">
      <c r="A75" s="10" t="s">
        <v>105</v>
      </c>
      <c r="B75" s="10" t="s">
        <v>23</v>
      </c>
      <c r="C75" s="11">
        <v>45431</v>
      </c>
      <c r="D75" s="12" t="s">
        <v>24</v>
      </c>
      <c r="E75" s="13" t="s">
        <v>31</v>
      </c>
      <c r="F75" s="14">
        <v>1763</v>
      </c>
      <c r="G75" s="14">
        <v>206</v>
      </c>
      <c r="H75" s="14">
        <v>187</v>
      </c>
      <c r="I75" s="14">
        <v>53342</v>
      </c>
      <c r="J75" s="14">
        <v>25095</v>
      </c>
      <c r="K75" s="14">
        <v>88</v>
      </c>
      <c r="L75" s="10" t="s">
        <v>359</v>
      </c>
      <c r="M75" s="10" t="s">
        <v>17</v>
      </c>
    </row>
    <row r="76" spans="1:13" ht="15.75" customHeight="1" x14ac:dyDescent="0.3">
      <c r="A76" s="10" t="s">
        <v>106</v>
      </c>
      <c r="B76" s="10" t="s">
        <v>23</v>
      </c>
      <c r="C76" s="11">
        <v>45313</v>
      </c>
      <c r="D76" s="12" t="s">
        <v>24</v>
      </c>
      <c r="E76" s="13" t="s">
        <v>354</v>
      </c>
      <c r="F76" s="14">
        <v>1554</v>
      </c>
      <c r="G76" s="14">
        <v>455</v>
      </c>
      <c r="H76" s="14">
        <v>158</v>
      </c>
      <c r="I76" s="14">
        <v>41947</v>
      </c>
      <c r="J76" s="14">
        <v>48578</v>
      </c>
      <c r="K76" s="14">
        <v>101</v>
      </c>
      <c r="L76" s="10" t="s">
        <v>355</v>
      </c>
      <c r="M76" s="10" t="s">
        <v>17</v>
      </c>
    </row>
    <row r="77" spans="1:13" ht="15.75" customHeight="1" x14ac:dyDescent="0.3">
      <c r="A77" s="10" t="s">
        <v>107</v>
      </c>
      <c r="B77" s="10" t="s">
        <v>14</v>
      </c>
      <c r="C77" s="11">
        <v>45487</v>
      </c>
      <c r="D77" s="12" t="s">
        <v>15</v>
      </c>
      <c r="E77" s="13" t="s">
        <v>352</v>
      </c>
      <c r="F77" s="14">
        <v>2464</v>
      </c>
      <c r="G77" s="14">
        <v>401</v>
      </c>
      <c r="H77" s="14">
        <v>78</v>
      </c>
      <c r="I77" s="14">
        <v>38665</v>
      </c>
      <c r="J77" s="14">
        <v>73593</v>
      </c>
      <c r="K77" s="14">
        <v>207</v>
      </c>
      <c r="L77" s="10" t="s">
        <v>20</v>
      </c>
      <c r="M77" s="10" t="s">
        <v>21</v>
      </c>
    </row>
    <row r="78" spans="1:13" ht="15.75" customHeight="1" x14ac:dyDescent="0.3">
      <c r="A78" s="10" t="s">
        <v>108</v>
      </c>
      <c r="B78" s="10" t="s">
        <v>23</v>
      </c>
      <c r="C78" s="11">
        <v>45805</v>
      </c>
      <c r="D78" s="12" t="s">
        <v>15</v>
      </c>
      <c r="E78" s="13" t="s">
        <v>354</v>
      </c>
      <c r="F78" s="14">
        <v>2418</v>
      </c>
      <c r="G78" s="14">
        <v>161</v>
      </c>
      <c r="H78" s="14">
        <v>360</v>
      </c>
      <c r="I78" s="14">
        <v>30589</v>
      </c>
      <c r="J78" s="14">
        <v>41383</v>
      </c>
      <c r="K78" s="14">
        <v>88</v>
      </c>
      <c r="L78" s="10" t="s">
        <v>35</v>
      </c>
      <c r="M78" s="10" t="s">
        <v>17</v>
      </c>
    </row>
    <row r="79" spans="1:13" ht="15.75" customHeight="1" x14ac:dyDescent="0.3">
      <c r="A79" s="10" t="s">
        <v>109</v>
      </c>
      <c r="B79" s="10" t="s">
        <v>23</v>
      </c>
      <c r="C79" s="11">
        <v>45678</v>
      </c>
      <c r="D79" s="12" t="s">
        <v>24</v>
      </c>
      <c r="E79" s="13" t="s">
        <v>16</v>
      </c>
      <c r="F79" s="14">
        <v>2494</v>
      </c>
      <c r="G79" s="14">
        <v>494</v>
      </c>
      <c r="H79" s="14">
        <v>55</v>
      </c>
      <c r="I79" s="14">
        <v>22580</v>
      </c>
      <c r="J79" s="14">
        <v>22214</v>
      </c>
      <c r="K79" s="14">
        <v>109</v>
      </c>
      <c r="L79" s="10" t="s">
        <v>356</v>
      </c>
      <c r="M79" s="10" t="s">
        <v>17</v>
      </c>
    </row>
    <row r="80" spans="1:13" ht="15.75" customHeight="1" x14ac:dyDescent="0.3">
      <c r="A80" s="10" t="s">
        <v>110</v>
      </c>
      <c r="B80" s="10" t="s">
        <v>28</v>
      </c>
      <c r="C80" s="11">
        <v>45304</v>
      </c>
      <c r="D80" s="12" t="s">
        <v>49</v>
      </c>
      <c r="E80" s="13" t="s">
        <v>25</v>
      </c>
      <c r="F80" s="14">
        <v>4781</v>
      </c>
      <c r="G80" s="14">
        <v>191</v>
      </c>
      <c r="H80" s="14">
        <v>122</v>
      </c>
      <c r="I80" s="14">
        <v>35535</v>
      </c>
      <c r="J80" s="14">
        <v>50777</v>
      </c>
      <c r="K80" s="14">
        <v>128</v>
      </c>
      <c r="L80" s="10" t="s">
        <v>360</v>
      </c>
      <c r="M80" s="10" t="s">
        <v>50</v>
      </c>
    </row>
    <row r="81" spans="1:13" ht="15.75" customHeight="1" x14ac:dyDescent="0.3">
      <c r="A81" s="10" t="s">
        <v>111</v>
      </c>
      <c r="B81" s="10" t="s">
        <v>14</v>
      </c>
      <c r="C81" s="11">
        <v>45825</v>
      </c>
      <c r="D81" s="12" t="s">
        <v>15</v>
      </c>
      <c r="E81" s="13" t="s">
        <v>357</v>
      </c>
      <c r="F81" s="14">
        <v>2284</v>
      </c>
      <c r="G81" s="14">
        <v>187</v>
      </c>
      <c r="H81" s="14">
        <v>260</v>
      </c>
      <c r="I81" s="14">
        <v>37400</v>
      </c>
      <c r="J81" s="14">
        <v>65014</v>
      </c>
      <c r="K81" s="14">
        <v>157</v>
      </c>
      <c r="L81" s="10" t="s">
        <v>355</v>
      </c>
      <c r="M81" s="10" t="s">
        <v>17</v>
      </c>
    </row>
    <row r="82" spans="1:13" ht="15.75" customHeight="1" x14ac:dyDescent="0.3">
      <c r="A82" s="10" t="s">
        <v>112</v>
      </c>
      <c r="B82" s="10" t="s">
        <v>23</v>
      </c>
      <c r="C82" s="11">
        <v>45723</v>
      </c>
      <c r="D82" s="12" t="s">
        <v>15</v>
      </c>
      <c r="E82" s="13" t="s">
        <v>31</v>
      </c>
      <c r="F82" s="14">
        <v>4234</v>
      </c>
      <c r="G82" s="14">
        <v>486</v>
      </c>
      <c r="H82" s="14">
        <v>276</v>
      </c>
      <c r="I82" s="14">
        <v>56623</v>
      </c>
      <c r="J82" s="14">
        <v>41343</v>
      </c>
      <c r="K82" s="14">
        <v>184</v>
      </c>
      <c r="L82" s="10" t="s">
        <v>38</v>
      </c>
      <c r="M82" s="10" t="s">
        <v>21</v>
      </c>
    </row>
    <row r="83" spans="1:13" ht="15.75" customHeight="1" x14ac:dyDescent="0.3">
      <c r="A83" s="10" t="s">
        <v>113</v>
      </c>
      <c r="B83" s="10" t="s">
        <v>14</v>
      </c>
      <c r="C83" s="11">
        <v>45530</v>
      </c>
      <c r="D83" s="12" t="s">
        <v>15</v>
      </c>
      <c r="E83" s="13" t="s">
        <v>43</v>
      </c>
      <c r="F83" s="14">
        <v>2102</v>
      </c>
      <c r="G83" s="14">
        <v>181</v>
      </c>
      <c r="H83" s="14">
        <v>306</v>
      </c>
      <c r="I83" s="14">
        <v>43650</v>
      </c>
      <c r="J83" s="14">
        <v>50079</v>
      </c>
      <c r="K83" s="14">
        <v>182</v>
      </c>
      <c r="L83" s="10" t="s">
        <v>20</v>
      </c>
      <c r="M83" s="10" t="s">
        <v>21</v>
      </c>
    </row>
    <row r="84" spans="1:13" ht="15.75" customHeight="1" x14ac:dyDescent="0.3">
      <c r="A84" s="10" t="s">
        <v>114</v>
      </c>
      <c r="B84" s="10" t="s">
        <v>23</v>
      </c>
      <c r="C84" s="11">
        <v>45660</v>
      </c>
      <c r="D84" s="12" t="s">
        <v>24</v>
      </c>
      <c r="E84" s="13" t="s">
        <v>31</v>
      </c>
      <c r="F84" s="14">
        <v>4845</v>
      </c>
      <c r="G84" s="14">
        <v>158</v>
      </c>
      <c r="H84" s="14">
        <v>84</v>
      </c>
      <c r="I84" s="14">
        <v>34578</v>
      </c>
      <c r="J84" s="14">
        <v>51480</v>
      </c>
      <c r="K84" s="14">
        <v>180</v>
      </c>
      <c r="L84" s="10" t="s">
        <v>355</v>
      </c>
      <c r="M84" s="10" t="s">
        <v>17</v>
      </c>
    </row>
    <row r="85" spans="1:13" ht="15.75" customHeight="1" x14ac:dyDescent="0.3">
      <c r="A85" s="10" t="s">
        <v>115</v>
      </c>
      <c r="B85" s="10" t="s">
        <v>23</v>
      </c>
      <c r="C85" s="11">
        <v>45507</v>
      </c>
      <c r="D85" s="12" t="s">
        <v>15</v>
      </c>
      <c r="E85" s="13" t="s">
        <v>43</v>
      </c>
      <c r="F85" s="14">
        <v>4247</v>
      </c>
      <c r="G85" s="14">
        <v>390</v>
      </c>
      <c r="H85" s="14">
        <v>213</v>
      </c>
      <c r="I85" s="14">
        <v>29785</v>
      </c>
      <c r="J85" s="14">
        <v>57768</v>
      </c>
      <c r="K85" s="14">
        <v>122</v>
      </c>
      <c r="L85" s="10" t="s">
        <v>35</v>
      </c>
      <c r="M85" s="10" t="s">
        <v>17</v>
      </c>
    </row>
    <row r="86" spans="1:13" ht="15.75" customHeight="1" x14ac:dyDescent="0.3">
      <c r="A86" s="10" t="s">
        <v>116</v>
      </c>
      <c r="B86" s="10" t="s">
        <v>14</v>
      </c>
      <c r="C86" s="11">
        <v>45522</v>
      </c>
      <c r="D86" s="12" t="s">
        <v>15</v>
      </c>
      <c r="E86" s="13" t="s">
        <v>19</v>
      </c>
      <c r="F86" s="14">
        <v>2965</v>
      </c>
      <c r="G86" s="14">
        <v>328</v>
      </c>
      <c r="H86" s="14">
        <v>171</v>
      </c>
      <c r="I86" s="14">
        <v>57685</v>
      </c>
      <c r="J86" s="14">
        <v>67536</v>
      </c>
      <c r="K86" s="14">
        <v>264</v>
      </c>
      <c r="L86" s="10" t="s">
        <v>355</v>
      </c>
      <c r="M86" s="10" t="s">
        <v>17</v>
      </c>
    </row>
    <row r="87" spans="1:13" ht="15.75" customHeight="1" x14ac:dyDescent="0.3">
      <c r="A87" s="10" t="s">
        <v>117</v>
      </c>
      <c r="B87" s="10" t="s">
        <v>23</v>
      </c>
      <c r="C87" s="11">
        <v>45791</v>
      </c>
      <c r="D87" s="12" t="s">
        <v>24</v>
      </c>
      <c r="E87" s="13" t="s">
        <v>352</v>
      </c>
      <c r="F87" s="14">
        <v>1371</v>
      </c>
      <c r="G87" s="14">
        <v>139</v>
      </c>
      <c r="H87" s="14">
        <v>96</v>
      </c>
      <c r="I87" s="14">
        <v>36140</v>
      </c>
      <c r="J87" s="14">
        <v>39395</v>
      </c>
      <c r="K87" s="14">
        <v>169</v>
      </c>
      <c r="L87" s="10" t="s">
        <v>355</v>
      </c>
      <c r="M87" s="10" t="s">
        <v>17</v>
      </c>
    </row>
    <row r="88" spans="1:13" ht="15.75" customHeight="1" x14ac:dyDescent="0.3">
      <c r="A88" s="10" t="s">
        <v>118</v>
      </c>
      <c r="B88" s="10" t="s">
        <v>23</v>
      </c>
      <c r="C88" s="11">
        <v>45405</v>
      </c>
      <c r="D88" s="12" t="s">
        <v>24</v>
      </c>
      <c r="E88" s="13" t="s">
        <v>16</v>
      </c>
      <c r="F88" s="14">
        <v>2683</v>
      </c>
      <c r="G88" s="14">
        <v>496</v>
      </c>
      <c r="H88" s="14">
        <v>89</v>
      </c>
      <c r="I88" s="14">
        <v>53435</v>
      </c>
      <c r="J88" s="14">
        <v>30334</v>
      </c>
      <c r="K88" s="14">
        <v>160</v>
      </c>
      <c r="L88" s="10" t="s">
        <v>355</v>
      </c>
      <c r="M88" s="10" t="s">
        <v>17</v>
      </c>
    </row>
    <row r="89" spans="1:13" ht="15.75" customHeight="1" x14ac:dyDescent="0.3">
      <c r="A89" s="10" t="s">
        <v>119</v>
      </c>
      <c r="B89" s="10" t="s">
        <v>23</v>
      </c>
      <c r="C89" s="11">
        <v>45705</v>
      </c>
      <c r="D89" s="12" t="s">
        <v>24</v>
      </c>
      <c r="E89" s="13" t="s">
        <v>353</v>
      </c>
      <c r="F89" s="14">
        <v>4796</v>
      </c>
      <c r="G89" s="14">
        <v>427</v>
      </c>
      <c r="H89" s="14">
        <v>339</v>
      </c>
      <c r="I89" s="14">
        <v>30752</v>
      </c>
      <c r="J89" s="14">
        <v>33870</v>
      </c>
      <c r="K89" s="14">
        <v>298</v>
      </c>
      <c r="L89" s="10" t="s">
        <v>355</v>
      </c>
      <c r="M89" s="10" t="s">
        <v>17</v>
      </c>
    </row>
    <row r="90" spans="1:13" ht="15.75" customHeight="1" x14ac:dyDescent="0.3">
      <c r="A90" s="10" t="s">
        <v>120</v>
      </c>
      <c r="B90" s="10" t="s">
        <v>14</v>
      </c>
      <c r="C90" s="11">
        <v>45630</v>
      </c>
      <c r="D90" s="12" t="s">
        <v>15</v>
      </c>
      <c r="E90" s="13" t="s">
        <v>352</v>
      </c>
      <c r="F90" s="14">
        <v>2601</v>
      </c>
      <c r="G90" s="14">
        <v>336</v>
      </c>
      <c r="H90" s="14">
        <v>260</v>
      </c>
      <c r="I90" s="14">
        <v>32368</v>
      </c>
      <c r="J90" s="14">
        <v>49028</v>
      </c>
      <c r="K90" s="14">
        <v>120</v>
      </c>
      <c r="L90" s="10" t="s">
        <v>355</v>
      </c>
      <c r="M90" s="10" t="s">
        <v>17</v>
      </c>
    </row>
    <row r="91" spans="1:13" ht="15.75" customHeight="1" x14ac:dyDescent="0.3">
      <c r="A91" s="10" t="s">
        <v>121</v>
      </c>
      <c r="B91" s="10" t="s">
        <v>23</v>
      </c>
      <c r="C91" s="11">
        <v>45495</v>
      </c>
      <c r="D91" s="12" t="s">
        <v>24</v>
      </c>
      <c r="E91" s="13" t="s">
        <v>352</v>
      </c>
      <c r="F91" s="14">
        <v>3336</v>
      </c>
      <c r="G91" s="14">
        <v>229</v>
      </c>
      <c r="H91" s="14">
        <v>337</v>
      </c>
      <c r="I91" s="14">
        <v>22117</v>
      </c>
      <c r="J91" s="14">
        <v>26205</v>
      </c>
      <c r="K91" s="14">
        <v>160</v>
      </c>
      <c r="L91" s="10" t="s">
        <v>356</v>
      </c>
      <c r="M91" s="10" t="s">
        <v>17</v>
      </c>
    </row>
    <row r="92" spans="1:13" ht="15.75" customHeight="1" x14ac:dyDescent="0.3">
      <c r="A92" s="10" t="s">
        <v>122</v>
      </c>
      <c r="B92" s="10" t="s">
        <v>23</v>
      </c>
      <c r="C92" s="11">
        <v>45774</v>
      </c>
      <c r="D92" s="12" t="s">
        <v>15</v>
      </c>
      <c r="E92" s="13" t="s">
        <v>19</v>
      </c>
      <c r="F92" s="14">
        <v>1165</v>
      </c>
      <c r="G92" s="14">
        <v>294</v>
      </c>
      <c r="H92" s="14">
        <v>163</v>
      </c>
      <c r="I92" s="14">
        <v>20659</v>
      </c>
      <c r="J92" s="14">
        <v>45926</v>
      </c>
      <c r="K92" s="14">
        <v>111</v>
      </c>
      <c r="L92" s="10" t="s">
        <v>38</v>
      </c>
      <c r="M92" s="10" t="s">
        <v>21</v>
      </c>
    </row>
    <row r="93" spans="1:13" ht="15.75" customHeight="1" x14ac:dyDescent="0.3">
      <c r="A93" s="10" t="s">
        <v>123</v>
      </c>
      <c r="B93" s="10" t="s">
        <v>28</v>
      </c>
      <c r="C93" s="11">
        <v>45376</v>
      </c>
      <c r="D93" s="12" t="s">
        <v>49</v>
      </c>
      <c r="E93" s="13" t="s">
        <v>19</v>
      </c>
      <c r="F93" s="14">
        <v>1948</v>
      </c>
      <c r="G93" s="14">
        <v>155</v>
      </c>
      <c r="H93" s="14">
        <v>315</v>
      </c>
      <c r="I93" s="14">
        <v>30321</v>
      </c>
      <c r="J93" s="14">
        <v>57121</v>
      </c>
      <c r="K93" s="14">
        <v>82</v>
      </c>
      <c r="L93" s="10" t="s">
        <v>360</v>
      </c>
      <c r="M93" s="10" t="s">
        <v>50</v>
      </c>
    </row>
    <row r="94" spans="1:13" ht="15.75" customHeight="1" x14ac:dyDescent="0.3">
      <c r="A94" s="10" t="s">
        <v>124</v>
      </c>
      <c r="B94" s="10" t="s">
        <v>14</v>
      </c>
      <c r="C94" s="11">
        <v>45351</v>
      </c>
      <c r="D94" s="12" t="s">
        <v>15</v>
      </c>
      <c r="E94" s="13" t="s">
        <v>354</v>
      </c>
      <c r="F94" s="14">
        <v>1100</v>
      </c>
      <c r="G94" s="14">
        <v>229</v>
      </c>
      <c r="H94" s="14">
        <v>312</v>
      </c>
      <c r="I94" s="14">
        <v>25641</v>
      </c>
      <c r="J94" s="14">
        <v>34601</v>
      </c>
      <c r="K94" s="14">
        <v>169</v>
      </c>
      <c r="L94" s="10" t="s">
        <v>20</v>
      </c>
      <c r="M94" s="10" t="s">
        <v>21</v>
      </c>
    </row>
    <row r="95" spans="1:13" ht="15.75" customHeight="1" x14ac:dyDescent="0.3">
      <c r="A95" s="10" t="s">
        <v>125</v>
      </c>
      <c r="B95" s="10" t="s">
        <v>23</v>
      </c>
      <c r="C95" s="11">
        <v>45609</v>
      </c>
      <c r="D95" s="12" t="s">
        <v>24</v>
      </c>
      <c r="E95" s="13" t="s">
        <v>34</v>
      </c>
      <c r="F95" s="14">
        <v>4628</v>
      </c>
      <c r="G95" s="14">
        <v>257</v>
      </c>
      <c r="H95" s="14">
        <v>397</v>
      </c>
      <c r="I95" s="14">
        <v>36686</v>
      </c>
      <c r="J95" s="14">
        <v>54683</v>
      </c>
      <c r="K95" s="14">
        <v>98</v>
      </c>
      <c r="L95" s="10" t="s">
        <v>355</v>
      </c>
      <c r="M95" s="10" t="s">
        <v>17</v>
      </c>
    </row>
    <row r="96" spans="1:13" ht="15.75" customHeight="1" x14ac:dyDescent="0.3">
      <c r="A96" s="10" t="s">
        <v>126</v>
      </c>
      <c r="B96" s="10" t="s">
        <v>14</v>
      </c>
      <c r="C96" s="11">
        <v>45373</v>
      </c>
      <c r="D96" s="12" t="s">
        <v>24</v>
      </c>
      <c r="E96" s="13" t="s">
        <v>16</v>
      </c>
      <c r="F96" s="14">
        <v>2319</v>
      </c>
      <c r="G96" s="14">
        <v>484</v>
      </c>
      <c r="H96" s="14">
        <v>193</v>
      </c>
      <c r="I96" s="14">
        <v>21202</v>
      </c>
      <c r="J96" s="14">
        <v>18091</v>
      </c>
      <c r="K96" s="14">
        <v>241</v>
      </c>
      <c r="L96" s="10" t="s">
        <v>35</v>
      </c>
      <c r="M96" s="10" t="s">
        <v>47</v>
      </c>
    </row>
    <row r="97" spans="1:13" ht="15.75" customHeight="1" x14ac:dyDescent="0.3">
      <c r="A97" s="10" t="s">
        <v>127</v>
      </c>
      <c r="B97" s="10" t="s">
        <v>23</v>
      </c>
      <c r="C97" s="11">
        <v>45367</v>
      </c>
      <c r="D97" s="12" t="s">
        <v>24</v>
      </c>
      <c r="E97" s="13" t="s">
        <v>352</v>
      </c>
      <c r="F97" s="14">
        <v>2895</v>
      </c>
      <c r="G97" s="14">
        <v>292</v>
      </c>
      <c r="H97" s="14">
        <v>90</v>
      </c>
      <c r="I97" s="14">
        <v>24223</v>
      </c>
      <c r="J97" s="14">
        <v>54626</v>
      </c>
      <c r="K97" s="14">
        <v>114</v>
      </c>
      <c r="L97" s="10" t="s">
        <v>355</v>
      </c>
      <c r="M97" s="10" t="s">
        <v>17</v>
      </c>
    </row>
    <row r="98" spans="1:13" ht="15.75" customHeight="1" x14ac:dyDescent="0.3">
      <c r="A98" s="10" t="s">
        <v>128</v>
      </c>
      <c r="B98" s="10" t="s">
        <v>14</v>
      </c>
      <c r="C98" s="11">
        <v>45317</v>
      </c>
      <c r="D98" s="12" t="s">
        <v>15</v>
      </c>
      <c r="E98" s="13" t="s">
        <v>353</v>
      </c>
      <c r="F98" s="14">
        <v>3878</v>
      </c>
      <c r="G98" s="14">
        <v>431</v>
      </c>
      <c r="H98" s="14">
        <v>97</v>
      </c>
      <c r="I98" s="14">
        <v>41763</v>
      </c>
      <c r="J98" s="14">
        <v>29729</v>
      </c>
      <c r="K98" s="14">
        <v>191</v>
      </c>
      <c r="L98" s="10" t="s">
        <v>20</v>
      </c>
      <c r="M98" s="10" t="s">
        <v>21</v>
      </c>
    </row>
    <row r="99" spans="1:13" ht="15.75" customHeight="1" x14ac:dyDescent="0.3">
      <c r="A99" s="10" t="s">
        <v>129</v>
      </c>
      <c r="B99" s="10" t="s">
        <v>23</v>
      </c>
      <c r="C99" s="11">
        <v>45366</v>
      </c>
      <c r="D99" s="12" t="s">
        <v>24</v>
      </c>
      <c r="E99" s="13" t="s">
        <v>31</v>
      </c>
      <c r="F99" s="14">
        <v>4969</v>
      </c>
      <c r="G99" s="14">
        <v>433</v>
      </c>
      <c r="H99" s="14">
        <v>237</v>
      </c>
      <c r="I99" s="14">
        <v>59552</v>
      </c>
      <c r="J99" s="14">
        <v>23885</v>
      </c>
      <c r="K99" s="14">
        <v>157</v>
      </c>
      <c r="L99" s="10" t="s">
        <v>359</v>
      </c>
      <c r="M99" s="10" t="s">
        <v>17</v>
      </c>
    </row>
    <row r="100" spans="1:13" ht="15.75" customHeight="1" x14ac:dyDescent="0.3">
      <c r="A100" s="10" t="s">
        <v>130</v>
      </c>
      <c r="B100" s="10" t="s">
        <v>23</v>
      </c>
      <c r="C100" s="11">
        <v>45580</v>
      </c>
      <c r="D100" s="12" t="s">
        <v>15</v>
      </c>
      <c r="E100" s="13" t="s">
        <v>352</v>
      </c>
      <c r="F100" s="14">
        <v>1984</v>
      </c>
      <c r="G100" s="14">
        <v>481</v>
      </c>
      <c r="H100" s="14">
        <v>356</v>
      </c>
      <c r="I100" s="14">
        <v>40681</v>
      </c>
      <c r="J100" s="14">
        <v>63111</v>
      </c>
      <c r="K100" s="14">
        <v>258</v>
      </c>
      <c r="L100" s="10" t="s">
        <v>35</v>
      </c>
      <c r="M100" s="10" t="s">
        <v>17</v>
      </c>
    </row>
    <row r="101" spans="1:13" ht="15.75" customHeight="1" x14ac:dyDescent="0.3">
      <c r="A101" s="10" t="s">
        <v>131</v>
      </c>
      <c r="B101" s="10" t="s">
        <v>14</v>
      </c>
      <c r="C101" s="11">
        <v>45494</v>
      </c>
      <c r="D101" s="12" t="s">
        <v>15</v>
      </c>
      <c r="E101" s="13" t="s">
        <v>16</v>
      </c>
      <c r="F101" s="14">
        <v>3004</v>
      </c>
      <c r="G101" s="14">
        <v>415</v>
      </c>
      <c r="H101" s="14">
        <v>218</v>
      </c>
      <c r="I101" s="14">
        <v>36090</v>
      </c>
      <c r="J101" s="14">
        <v>37073</v>
      </c>
      <c r="K101" s="14">
        <v>181</v>
      </c>
      <c r="L101" s="10" t="s">
        <v>20</v>
      </c>
      <c r="M101" s="10" t="s">
        <v>21</v>
      </c>
    </row>
    <row r="102" spans="1:13" ht="15.75" customHeight="1" x14ac:dyDescent="0.3">
      <c r="A102" s="10" t="s">
        <v>132</v>
      </c>
      <c r="B102" s="10" t="s">
        <v>23</v>
      </c>
      <c r="C102" s="11">
        <v>45577</v>
      </c>
      <c r="D102" s="12" t="s">
        <v>15</v>
      </c>
      <c r="E102" s="13" t="s">
        <v>31</v>
      </c>
      <c r="F102" s="14">
        <v>3169</v>
      </c>
      <c r="G102" s="14">
        <v>386</v>
      </c>
      <c r="H102" s="14">
        <v>175</v>
      </c>
      <c r="I102" s="14">
        <v>45012</v>
      </c>
      <c r="J102" s="14">
        <v>38508</v>
      </c>
      <c r="K102" s="14">
        <v>218</v>
      </c>
      <c r="L102" s="10" t="s">
        <v>35</v>
      </c>
      <c r="M102" s="10" t="s">
        <v>17</v>
      </c>
    </row>
    <row r="103" spans="1:13" ht="15.75" customHeight="1" x14ac:dyDescent="0.3">
      <c r="A103" s="10" t="s">
        <v>133</v>
      </c>
      <c r="B103" s="10" t="s">
        <v>23</v>
      </c>
      <c r="C103" s="11">
        <v>45591</v>
      </c>
      <c r="D103" s="12" t="s">
        <v>15</v>
      </c>
      <c r="E103" s="13" t="s">
        <v>16</v>
      </c>
      <c r="F103" s="14">
        <v>3036</v>
      </c>
      <c r="G103" s="14">
        <v>293</v>
      </c>
      <c r="H103" s="14">
        <v>115</v>
      </c>
      <c r="I103" s="14">
        <v>23776</v>
      </c>
      <c r="J103" s="14">
        <v>46386</v>
      </c>
      <c r="K103" s="14">
        <v>282</v>
      </c>
      <c r="L103" s="10" t="s">
        <v>35</v>
      </c>
      <c r="M103" s="10" t="s">
        <v>17</v>
      </c>
    </row>
    <row r="104" spans="1:13" ht="15.75" customHeight="1" x14ac:dyDescent="0.3">
      <c r="A104" s="10" t="s">
        <v>134</v>
      </c>
      <c r="B104" s="10" t="s">
        <v>14</v>
      </c>
      <c r="C104" s="11">
        <v>45336</v>
      </c>
      <c r="D104" s="12" t="s">
        <v>15</v>
      </c>
      <c r="E104" s="13" t="s">
        <v>357</v>
      </c>
      <c r="F104" s="14">
        <v>1830</v>
      </c>
      <c r="G104" s="14">
        <v>112</v>
      </c>
      <c r="H104" s="14">
        <v>181</v>
      </c>
      <c r="I104" s="14">
        <v>31870</v>
      </c>
      <c r="J104" s="14">
        <v>55742</v>
      </c>
      <c r="K104" s="14">
        <v>263</v>
      </c>
      <c r="L104" s="10" t="s">
        <v>355</v>
      </c>
      <c r="M104" s="10" t="s">
        <v>17</v>
      </c>
    </row>
    <row r="105" spans="1:13" ht="15.75" customHeight="1" x14ac:dyDescent="0.3">
      <c r="A105" s="10" t="s">
        <v>135</v>
      </c>
      <c r="B105" s="10" t="s">
        <v>23</v>
      </c>
      <c r="C105" s="11">
        <v>45413</v>
      </c>
      <c r="D105" s="12" t="s">
        <v>24</v>
      </c>
      <c r="E105" s="13" t="s">
        <v>353</v>
      </c>
      <c r="F105" s="14">
        <v>2587</v>
      </c>
      <c r="G105" s="14">
        <v>447</v>
      </c>
      <c r="H105" s="14">
        <v>183</v>
      </c>
      <c r="I105" s="14">
        <v>36266</v>
      </c>
      <c r="J105" s="14">
        <v>32877</v>
      </c>
      <c r="K105" s="14">
        <v>132</v>
      </c>
      <c r="L105" s="10" t="s">
        <v>359</v>
      </c>
      <c r="M105" s="10" t="s">
        <v>17</v>
      </c>
    </row>
    <row r="106" spans="1:13" ht="15.75" customHeight="1" x14ac:dyDescent="0.3">
      <c r="A106" s="10" t="s">
        <v>136</v>
      </c>
      <c r="B106" s="10" t="s">
        <v>23</v>
      </c>
      <c r="C106" s="11">
        <v>45553</v>
      </c>
      <c r="D106" s="12" t="s">
        <v>15</v>
      </c>
      <c r="E106" s="13" t="s">
        <v>16</v>
      </c>
      <c r="F106" s="14">
        <v>2878</v>
      </c>
      <c r="G106" s="14">
        <v>265</v>
      </c>
      <c r="H106" s="14">
        <v>91</v>
      </c>
      <c r="I106" s="14">
        <v>52090</v>
      </c>
      <c r="J106" s="14">
        <v>28924</v>
      </c>
      <c r="K106" s="14">
        <v>133</v>
      </c>
      <c r="L106" s="10" t="s">
        <v>35</v>
      </c>
      <c r="M106" s="10" t="s">
        <v>17</v>
      </c>
    </row>
    <row r="107" spans="1:13" ht="15.75" customHeight="1" x14ac:dyDescent="0.3">
      <c r="A107" s="10" t="s">
        <v>137</v>
      </c>
      <c r="B107" s="10" t="s">
        <v>23</v>
      </c>
      <c r="C107" s="11">
        <v>45677</v>
      </c>
      <c r="D107" s="12" t="s">
        <v>24</v>
      </c>
      <c r="E107" s="13" t="s">
        <v>25</v>
      </c>
      <c r="F107" s="14">
        <v>4619</v>
      </c>
      <c r="G107" s="14">
        <v>272</v>
      </c>
      <c r="H107" s="14">
        <v>57</v>
      </c>
      <c r="I107" s="14">
        <v>21334</v>
      </c>
      <c r="J107" s="14">
        <v>46292</v>
      </c>
      <c r="K107" s="14">
        <v>91</v>
      </c>
      <c r="L107" s="10" t="s">
        <v>355</v>
      </c>
      <c r="M107" s="10" t="s">
        <v>17</v>
      </c>
    </row>
    <row r="108" spans="1:13" ht="15.75" customHeight="1" x14ac:dyDescent="0.3">
      <c r="A108" s="10" t="s">
        <v>138</v>
      </c>
      <c r="B108" s="10" t="s">
        <v>23</v>
      </c>
      <c r="C108" s="11">
        <v>45670</v>
      </c>
      <c r="D108" s="12" t="s">
        <v>15</v>
      </c>
      <c r="E108" s="13" t="s">
        <v>357</v>
      </c>
      <c r="F108" s="14">
        <v>4090</v>
      </c>
      <c r="G108" s="14">
        <v>209</v>
      </c>
      <c r="H108" s="14">
        <v>278</v>
      </c>
      <c r="I108" s="14">
        <v>52853</v>
      </c>
      <c r="J108" s="14">
        <v>57084</v>
      </c>
      <c r="K108" s="14">
        <v>102</v>
      </c>
      <c r="L108" s="10" t="s">
        <v>38</v>
      </c>
      <c r="M108" s="10" t="s">
        <v>21</v>
      </c>
    </row>
    <row r="109" spans="1:13" ht="15.75" customHeight="1" x14ac:dyDescent="0.3">
      <c r="A109" s="10" t="s">
        <v>139</v>
      </c>
      <c r="B109" s="10" t="s">
        <v>28</v>
      </c>
      <c r="C109" s="11">
        <v>45542</v>
      </c>
      <c r="D109" s="12" t="s">
        <v>49</v>
      </c>
      <c r="E109" s="13" t="s">
        <v>357</v>
      </c>
      <c r="F109" s="14">
        <v>3882</v>
      </c>
      <c r="G109" s="14">
        <v>342</v>
      </c>
      <c r="H109" s="14">
        <v>374</v>
      </c>
      <c r="I109" s="14">
        <v>41991</v>
      </c>
      <c r="J109" s="14">
        <v>48554</v>
      </c>
      <c r="K109" s="14">
        <v>118</v>
      </c>
      <c r="L109" s="10" t="s">
        <v>360</v>
      </c>
      <c r="M109" s="10" t="s">
        <v>50</v>
      </c>
    </row>
    <row r="110" spans="1:13" ht="15.75" customHeight="1" x14ac:dyDescent="0.3">
      <c r="A110" s="10" t="s">
        <v>140</v>
      </c>
      <c r="B110" s="10" t="s">
        <v>14</v>
      </c>
      <c r="C110" s="11">
        <v>45617</v>
      </c>
      <c r="D110" s="12" t="s">
        <v>15</v>
      </c>
      <c r="E110" s="13" t="s">
        <v>357</v>
      </c>
      <c r="F110" s="14">
        <v>4581</v>
      </c>
      <c r="G110" s="14">
        <v>181</v>
      </c>
      <c r="H110" s="14">
        <v>112</v>
      </c>
      <c r="I110" s="14">
        <v>35221</v>
      </c>
      <c r="J110" s="14">
        <v>28797</v>
      </c>
      <c r="K110" s="14">
        <v>164</v>
      </c>
      <c r="L110" s="10" t="s">
        <v>355</v>
      </c>
      <c r="M110" s="10" t="s">
        <v>17</v>
      </c>
    </row>
    <row r="111" spans="1:13" ht="15.75" customHeight="1" x14ac:dyDescent="0.3">
      <c r="A111" s="10" t="s">
        <v>141</v>
      </c>
      <c r="B111" s="10" t="s">
        <v>14</v>
      </c>
      <c r="C111" s="11">
        <v>45469</v>
      </c>
      <c r="D111" s="12" t="s">
        <v>15</v>
      </c>
      <c r="E111" s="13" t="s">
        <v>25</v>
      </c>
      <c r="F111" s="14">
        <v>3253</v>
      </c>
      <c r="G111" s="14">
        <v>483</v>
      </c>
      <c r="H111" s="14">
        <v>336</v>
      </c>
      <c r="I111" s="14">
        <v>25397</v>
      </c>
      <c r="J111" s="14">
        <v>51485</v>
      </c>
      <c r="K111" s="14">
        <v>131</v>
      </c>
      <c r="L111" s="10" t="s">
        <v>20</v>
      </c>
      <c r="M111" s="10" t="s">
        <v>21</v>
      </c>
    </row>
    <row r="112" spans="1:13" ht="15.75" customHeight="1" x14ac:dyDescent="0.3">
      <c r="A112" s="10" t="s">
        <v>142</v>
      </c>
      <c r="B112" s="10" t="s">
        <v>28</v>
      </c>
      <c r="C112" s="11">
        <v>45493</v>
      </c>
      <c r="D112" s="12" t="s">
        <v>49</v>
      </c>
      <c r="E112" s="13" t="s">
        <v>357</v>
      </c>
      <c r="F112" s="14">
        <v>4955</v>
      </c>
      <c r="G112" s="14">
        <v>299</v>
      </c>
      <c r="H112" s="14">
        <v>345</v>
      </c>
      <c r="I112" s="14">
        <v>33644</v>
      </c>
      <c r="J112" s="14">
        <v>43547</v>
      </c>
      <c r="K112" s="14">
        <v>194</v>
      </c>
      <c r="L112" s="10" t="s">
        <v>360</v>
      </c>
      <c r="M112" s="10" t="s">
        <v>50</v>
      </c>
    </row>
    <row r="113" spans="1:13" ht="15.75" customHeight="1" x14ac:dyDescent="0.3">
      <c r="A113" s="10" t="s">
        <v>143</v>
      </c>
      <c r="B113" s="10" t="s">
        <v>14</v>
      </c>
      <c r="C113" s="11">
        <v>45704</v>
      </c>
      <c r="D113" s="12" t="s">
        <v>15</v>
      </c>
      <c r="E113" s="13" t="s">
        <v>43</v>
      </c>
      <c r="F113" s="14">
        <v>1333</v>
      </c>
      <c r="G113" s="14">
        <v>286</v>
      </c>
      <c r="H113" s="14">
        <v>298</v>
      </c>
      <c r="I113" s="14">
        <v>36174</v>
      </c>
      <c r="J113" s="14">
        <v>34517</v>
      </c>
      <c r="K113" s="14">
        <v>170</v>
      </c>
      <c r="L113" s="10" t="s">
        <v>355</v>
      </c>
      <c r="M113" s="10" t="s">
        <v>17</v>
      </c>
    </row>
    <row r="114" spans="1:13" ht="15.75" customHeight="1" x14ac:dyDescent="0.3">
      <c r="A114" s="10" t="s">
        <v>144</v>
      </c>
      <c r="B114" s="10" t="s">
        <v>14</v>
      </c>
      <c r="C114" s="11">
        <v>45544</v>
      </c>
      <c r="D114" s="12" t="s">
        <v>15</v>
      </c>
      <c r="E114" s="13" t="s">
        <v>25</v>
      </c>
      <c r="F114" s="14">
        <v>1616</v>
      </c>
      <c r="G114" s="14">
        <v>360</v>
      </c>
      <c r="H114" s="14">
        <v>180</v>
      </c>
      <c r="I114" s="14">
        <v>54342</v>
      </c>
      <c r="J114" s="14">
        <v>18796</v>
      </c>
      <c r="K114" s="14">
        <v>282</v>
      </c>
      <c r="L114" s="10" t="s">
        <v>355</v>
      </c>
      <c r="M114" s="10" t="s">
        <v>17</v>
      </c>
    </row>
    <row r="115" spans="1:13" ht="15.75" customHeight="1" x14ac:dyDescent="0.3">
      <c r="A115" s="10" t="s">
        <v>145</v>
      </c>
      <c r="B115" s="10" t="s">
        <v>23</v>
      </c>
      <c r="C115" s="11">
        <v>45489</v>
      </c>
      <c r="D115" s="12" t="s">
        <v>15</v>
      </c>
      <c r="E115" s="13" t="s">
        <v>34</v>
      </c>
      <c r="F115" s="14">
        <v>1803</v>
      </c>
      <c r="G115" s="14">
        <v>273</v>
      </c>
      <c r="H115" s="14">
        <v>287</v>
      </c>
      <c r="I115" s="14">
        <v>46176</v>
      </c>
      <c r="J115" s="14">
        <v>25488</v>
      </c>
      <c r="K115" s="14">
        <v>141</v>
      </c>
      <c r="L115" s="10" t="s">
        <v>35</v>
      </c>
      <c r="M115" s="10" t="s">
        <v>17</v>
      </c>
    </row>
    <row r="116" spans="1:13" ht="15.75" customHeight="1" x14ac:dyDescent="0.3">
      <c r="A116" s="10" t="s">
        <v>146</v>
      </c>
      <c r="B116" s="10" t="s">
        <v>14</v>
      </c>
      <c r="C116" s="11">
        <v>45762</v>
      </c>
      <c r="D116" s="12" t="s">
        <v>15</v>
      </c>
      <c r="E116" s="13" t="s">
        <v>19</v>
      </c>
      <c r="F116" s="14">
        <v>4177</v>
      </c>
      <c r="G116" s="14">
        <v>489</v>
      </c>
      <c r="H116" s="14">
        <v>331</v>
      </c>
      <c r="I116" s="14">
        <v>57451</v>
      </c>
      <c r="J116" s="14">
        <v>73793</v>
      </c>
      <c r="K116" s="14">
        <v>251</v>
      </c>
      <c r="L116" s="10" t="s">
        <v>20</v>
      </c>
      <c r="M116" s="10" t="s">
        <v>21</v>
      </c>
    </row>
    <row r="117" spans="1:13" ht="15.75" customHeight="1" x14ac:dyDescent="0.3">
      <c r="A117" s="10" t="s">
        <v>147</v>
      </c>
      <c r="B117" s="10" t="s">
        <v>14</v>
      </c>
      <c r="C117" s="11">
        <v>45781</v>
      </c>
      <c r="D117" s="12" t="s">
        <v>24</v>
      </c>
      <c r="E117" s="13" t="s">
        <v>25</v>
      </c>
      <c r="F117" s="14">
        <v>1311</v>
      </c>
      <c r="G117" s="14">
        <v>181</v>
      </c>
      <c r="H117" s="14">
        <v>361</v>
      </c>
      <c r="I117" s="14">
        <v>37148</v>
      </c>
      <c r="J117" s="14">
        <v>44875</v>
      </c>
      <c r="K117" s="14">
        <v>245</v>
      </c>
      <c r="L117" s="10" t="s">
        <v>35</v>
      </c>
      <c r="M117" s="10" t="s">
        <v>47</v>
      </c>
    </row>
    <row r="118" spans="1:13" ht="15.75" customHeight="1" x14ac:dyDescent="0.3">
      <c r="A118" s="10" t="s">
        <v>148</v>
      </c>
      <c r="B118" s="10" t="s">
        <v>14</v>
      </c>
      <c r="C118" s="11">
        <v>45340</v>
      </c>
      <c r="D118" s="12" t="s">
        <v>24</v>
      </c>
      <c r="E118" s="13" t="s">
        <v>354</v>
      </c>
      <c r="F118" s="14">
        <v>1516</v>
      </c>
      <c r="G118" s="14">
        <v>215</v>
      </c>
      <c r="H118" s="14">
        <v>332</v>
      </c>
      <c r="I118" s="14">
        <v>58981</v>
      </c>
      <c r="J118" s="14">
        <v>36118</v>
      </c>
      <c r="K118" s="14">
        <v>211</v>
      </c>
      <c r="L118" s="10" t="s">
        <v>35</v>
      </c>
      <c r="M118" s="10" t="s">
        <v>47</v>
      </c>
    </row>
    <row r="119" spans="1:13" ht="15.75" customHeight="1" x14ac:dyDescent="0.3">
      <c r="A119" s="10" t="s">
        <v>149</v>
      </c>
      <c r="B119" s="10" t="s">
        <v>23</v>
      </c>
      <c r="C119" s="11">
        <v>45428</v>
      </c>
      <c r="D119" s="12" t="s">
        <v>24</v>
      </c>
      <c r="E119" s="13" t="s">
        <v>357</v>
      </c>
      <c r="F119" s="14">
        <v>2023</v>
      </c>
      <c r="G119" s="14">
        <v>124</v>
      </c>
      <c r="H119" s="14">
        <v>99</v>
      </c>
      <c r="I119" s="14">
        <v>54524</v>
      </c>
      <c r="J119" s="14">
        <v>34790</v>
      </c>
      <c r="K119" s="14">
        <v>195</v>
      </c>
      <c r="L119" s="10" t="s">
        <v>359</v>
      </c>
      <c r="M119" s="10" t="s">
        <v>17</v>
      </c>
    </row>
    <row r="120" spans="1:13" ht="15.75" customHeight="1" x14ac:dyDescent="0.3">
      <c r="A120" s="10" t="s">
        <v>150</v>
      </c>
      <c r="B120" s="10" t="s">
        <v>23</v>
      </c>
      <c r="C120" s="11">
        <v>45806</v>
      </c>
      <c r="D120" s="12" t="s">
        <v>24</v>
      </c>
      <c r="E120" s="13" t="s">
        <v>357</v>
      </c>
      <c r="F120" s="14">
        <v>2134</v>
      </c>
      <c r="G120" s="14">
        <v>322</v>
      </c>
      <c r="H120" s="14">
        <v>114</v>
      </c>
      <c r="I120" s="14">
        <v>44338</v>
      </c>
      <c r="J120" s="14">
        <v>52165</v>
      </c>
      <c r="K120" s="14">
        <v>176</v>
      </c>
      <c r="L120" s="10" t="s">
        <v>356</v>
      </c>
      <c r="M120" s="10" t="s">
        <v>17</v>
      </c>
    </row>
    <row r="121" spans="1:13" ht="15.75" customHeight="1" x14ac:dyDescent="0.3">
      <c r="A121" s="10" t="s">
        <v>151</v>
      </c>
      <c r="B121" s="10" t="s">
        <v>14</v>
      </c>
      <c r="C121" s="11">
        <v>45674</v>
      </c>
      <c r="D121" s="12" t="s">
        <v>15</v>
      </c>
      <c r="E121" s="13" t="s">
        <v>34</v>
      </c>
      <c r="F121" s="14">
        <v>2266</v>
      </c>
      <c r="G121" s="14">
        <v>126</v>
      </c>
      <c r="H121" s="14">
        <v>140</v>
      </c>
      <c r="I121" s="14">
        <v>53759</v>
      </c>
      <c r="J121" s="14">
        <v>46834</v>
      </c>
      <c r="K121" s="14">
        <v>277</v>
      </c>
      <c r="L121" s="10" t="s">
        <v>20</v>
      </c>
      <c r="M121" s="10" t="s">
        <v>21</v>
      </c>
    </row>
    <row r="122" spans="1:13" ht="15.75" customHeight="1" x14ac:dyDescent="0.3">
      <c r="A122" s="10" t="s">
        <v>152</v>
      </c>
      <c r="B122" s="10" t="s">
        <v>14</v>
      </c>
      <c r="C122" s="11">
        <v>45777</v>
      </c>
      <c r="D122" s="12" t="s">
        <v>24</v>
      </c>
      <c r="E122" s="13" t="s">
        <v>25</v>
      </c>
      <c r="F122" s="14">
        <v>3916</v>
      </c>
      <c r="G122" s="14">
        <v>459</v>
      </c>
      <c r="H122" s="14">
        <v>229</v>
      </c>
      <c r="I122" s="14">
        <v>48989</v>
      </c>
      <c r="J122" s="14">
        <v>39768</v>
      </c>
      <c r="K122" s="14">
        <v>200</v>
      </c>
      <c r="L122" s="10" t="s">
        <v>35</v>
      </c>
      <c r="M122" s="10" t="s">
        <v>47</v>
      </c>
    </row>
    <row r="123" spans="1:13" ht="15.75" customHeight="1" x14ac:dyDescent="0.3">
      <c r="A123" s="10" t="s">
        <v>153</v>
      </c>
      <c r="B123" s="10" t="s">
        <v>23</v>
      </c>
      <c r="C123" s="11">
        <v>45346</v>
      </c>
      <c r="D123" s="12" t="s">
        <v>24</v>
      </c>
      <c r="E123" s="13" t="s">
        <v>357</v>
      </c>
      <c r="F123" s="14">
        <v>1022</v>
      </c>
      <c r="G123" s="14">
        <v>463</v>
      </c>
      <c r="H123" s="14">
        <v>360</v>
      </c>
      <c r="I123" s="14">
        <v>51468</v>
      </c>
      <c r="J123" s="14">
        <v>24279</v>
      </c>
      <c r="K123" s="14">
        <v>230</v>
      </c>
      <c r="L123" s="10" t="s">
        <v>359</v>
      </c>
      <c r="M123" s="10" t="s">
        <v>17</v>
      </c>
    </row>
    <row r="124" spans="1:13" ht="15.75" customHeight="1" x14ac:dyDescent="0.3">
      <c r="A124" s="10" t="s">
        <v>154</v>
      </c>
      <c r="B124" s="10" t="s">
        <v>28</v>
      </c>
      <c r="C124" s="11">
        <v>45424</v>
      </c>
      <c r="D124" s="12" t="s">
        <v>15</v>
      </c>
      <c r="E124" s="13" t="s">
        <v>354</v>
      </c>
      <c r="F124" s="14">
        <v>2911</v>
      </c>
      <c r="G124" s="14">
        <v>467</v>
      </c>
      <c r="H124" s="14">
        <v>94</v>
      </c>
      <c r="I124" s="14">
        <v>59083</v>
      </c>
      <c r="J124" s="14">
        <v>49762</v>
      </c>
      <c r="K124" s="14">
        <v>236</v>
      </c>
      <c r="L124" s="10" t="s">
        <v>358</v>
      </c>
      <c r="M124" s="10" t="s">
        <v>21</v>
      </c>
    </row>
    <row r="125" spans="1:13" ht="15.75" customHeight="1" x14ac:dyDescent="0.3">
      <c r="A125" s="10" t="s">
        <v>155</v>
      </c>
      <c r="B125" s="10" t="s">
        <v>23</v>
      </c>
      <c r="C125" s="11">
        <v>45421</v>
      </c>
      <c r="D125" s="12" t="s">
        <v>24</v>
      </c>
      <c r="E125" s="13" t="s">
        <v>25</v>
      </c>
      <c r="F125" s="14">
        <v>3277</v>
      </c>
      <c r="G125" s="14">
        <v>423</v>
      </c>
      <c r="H125" s="14">
        <v>259</v>
      </c>
      <c r="I125" s="14">
        <v>46328</v>
      </c>
      <c r="J125" s="14">
        <v>44293</v>
      </c>
      <c r="K125" s="14">
        <v>299</v>
      </c>
      <c r="L125" s="10" t="s">
        <v>355</v>
      </c>
      <c r="M125" s="10" t="s">
        <v>17</v>
      </c>
    </row>
    <row r="126" spans="1:13" ht="15.75" customHeight="1" x14ac:dyDescent="0.3">
      <c r="A126" s="10" t="s">
        <v>156</v>
      </c>
      <c r="B126" s="10" t="s">
        <v>23</v>
      </c>
      <c r="C126" s="11">
        <v>45602</v>
      </c>
      <c r="D126" s="12" t="s">
        <v>15</v>
      </c>
      <c r="E126" s="13" t="s">
        <v>354</v>
      </c>
      <c r="F126" s="14">
        <v>2956</v>
      </c>
      <c r="G126" s="14">
        <v>381</v>
      </c>
      <c r="H126" s="14">
        <v>345</v>
      </c>
      <c r="I126" s="14">
        <v>33347</v>
      </c>
      <c r="J126" s="14">
        <v>22558</v>
      </c>
      <c r="K126" s="14">
        <v>173</v>
      </c>
      <c r="L126" s="10" t="s">
        <v>35</v>
      </c>
      <c r="M126" s="10" t="s">
        <v>17</v>
      </c>
    </row>
    <row r="127" spans="1:13" ht="15.75" customHeight="1" x14ac:dyDescent="0.3">
      <c r="A127" s="10" t="s">
        <v>157</v>
      </c>
      <c r="B127" s="10" t="s">
        <v>23</v>
      </c>
      <c r="C127" s="11">
        <v>45295</v>
      </c>
      <c r="D127" s="12" t="s">
        <v>24</v>
      </c>
      <c r="E127" s="13" t="s">
        <v>353</v>
      </c>
      <c r="F127" s="14">
        <v>3208</v>
      </c>
      <c r="G127" s="14">
        <v>476</v>
      </c>
      <c r="H127" s="14">
        <v>277</v>
      </c>
      <c r="I127" s="14">
        <v>56072</v>
      </c>
      <c r="J127" s="14">
        <v>21061</v>
      </c>
      <c r="K127" s="14">
        <v>113</v>
      </c>
      <c r="L127" s="10" t="s">
        <v>356</v>
      </c>
      <c r="M127" s="10" t="s">
        <v>17</v>
      </c>
    </row>
    <row r="128" spans="1:13" ht="15.75" customHeight="1" x14ac:dyDescent="0.3">
      <c r="A128" s="10" t="s">
        <v>158</v>
      </c>
      <c r="B128" s="10" t="s">
        <v>23</v>
      </c>
      <c r="C128" s="11">
        <v>45319</v>
      </c>
      <c r="D128" s="12" t="s">
        <v>15</v>
      </c>
      <c r="E128" s="13" t="s">
        <v>357</v>
      </c>
      <c r="F128" s="14">
        <v>1456</v>
      </c>
      <c r="G128" s="14">
        <v>265</v>
      </c>
      <c r="H128" s="14">
        <v>137</v>
      </c>
      <c r="I128" s="14">
        <v>53485</v>
      </c>
      <c r="J128" s="14">
        <v>59729</v>
      </c>
      <c r="K128" s="14">
        <v>145</v>
      </c>
      <c r="L128" s="10" t="s">
        <v>38</v>
      </c>
      <c r="M128" s="10" t="s">
        <v>21</v>
      </c>
    </row>
    <row r="129" spans="1:13" ht="15.75" customHeight="1" x14ac:dyDescent="0.3">
      <c r="A129" s="10" t="s">
        <v>159</v>
      </c>
      <c r="B129" s="10" t="s">
        <v>14</v>
      </c>
      <c r="C129" s="11">
        <v>45344</v>
      </c>
      <c r="D129" s="12" t="s">
        <v>15</v>
      </c>
      <c r="E129" s="13" t="s">
        <v>25</v>
      </c>
      <c r="F129" s="14">
        <v>1902</v>
      </c>
      <c r="G129" s="14">
        <v>394</v>
      </c>
      <c r="H129" s="14">
        <v>279</v>
      </c>
      <c r="I129" s="14">
        <v>24615</v>
      </c>
      <c r="J129" s="14">
        <v>51330</v>
      </c>
      <c r="K129" s="14">
        <v>176</v>
      </c>
      <c r="L129" s="10" t="s">
        <v>355</v>
      </c>
      <c r="M129" s="10" t="s">
        <v>17</v>
      </c>
    </row>
    <row r="130" spans="1:13" ht="15.75" customHeight="1" x14ac:dyDescent="0.3">
      <c r="A130" s="10" t="s">
        <v>160</v>
      </c>
      <c r="B130" s="10" t="s">
        <v>23</v>
      </c>
      <c r="C130" s="11">
        <v>45839</v>
      </c>
      <c r="D130" s="12" t="s">
        <v>24</v>
      </c>
      <c r="E130" s="13" t="s">
        <v>19</v>
      </c>
      <c r="F130" s="14">
        <v>3219</v>
      </c>
      <c r="G130" s="14">
        <v>424</v>
      </c>
      <c r="H130" s="14">
        <v>267</v>
      </c>
      <c r="I130" s="14">
        <v>48879</v>
      </c>
      <c r="J130" s="14">
        <v>37691</v>
      </c>
      <c r="K130" s="14">
        <v>224</v>
      </c>
      <c r="L130" s="10" t="s">
        <v>359</v>
      </c>
      <c r="M130" s="10" t="s">
        <v>17</v>
      </c>
    </row>
    <row r="131" spans="1:13" ht="15.75" customHeight="1" x14ac:dyDescent="0.3">
      <c r="A131" s="10" t="s">
        <v>161</v>
      </c>
      <c r="B131" s="10" t="s">
        <v>28</v>
      </c>
      <c r="C131" s="11">
        <v>45301</v>
      </c>
      <c r="D131" s="12" t="s">
        <v>15</v>
      </c>
      <c r="E131" s="13" t="s">
        <v>19</v>
      </c>
      <c r="F131" s="14">
        <v>1261</v>
      </c>
      <c r="G131" s="14">
        <v>190</v>
      </c>
      <c r="H131" s="14">
        <v>233</v>
      </c>
      <c r="I131" s="14">
        <v>59888</v>
      </c>
      <c r="J131" s="14">
        <v>51449</v>
      </c>
      <c r="K131" s="14">
        <v>205</v>
      </c>
      <c r="L131" s="10" t="s">
        <v>358</v>
      </c>
      <c r="M131" s="10" t="s">
        <v>21</v>
      </c>
    </row>
    <row r="132" spans="1:13" ht="15.75" customHeight="1" x14ac:dyDescent="0.3">
      <c r="A132" s="10" t="s">
        <v>162</v>
      </c>
      <c r="B132" s="10" t="s">
        <v>23</v>
      </c>
      <c r="C132" s="11">
        <v>45736</v>
      </c>
      <c r="D132" s="12" t="s">
        <v>15</v>
      </c>
      <c r="E132" s="13" t="s">
        <v>43</v>
      </c>
      <c r="F132" s="14">
        <v>1564</v>
      </c>
      <c r="G132" s="14">
        <v>362</v>
      </c>
      <c r="H132" s="14">
        <v>371</v>
      </c>
      <c r="I132" s="14">
        <v>42075</v>
      </c>
      <c r="J132" s="14">
        <v>66659</v>
      </c>
      <c r="K132" s="14">
        <v>205</v>
      </c>
      <c r="L132" s="10" t="s">
        <v>38</v>
      </c>
      <c r="M132" s="10" t="s">
        <v>21</v>
      </c>
    </row>
    <row r="133" spans="1:13" ht="15.75" customHeight="1" x14ac:dyDescent="0.3">
      <c r="A133" s="10" t="s">
        <v>163</v>
      </c>
      <c r="B133" s="10" t="s">
        <v>23</v>
      </c>
      <c r="C133" s="11">
        <v>45563</v>
      </c>
      <c r="D133" s="12" t="s">
        <v>15</v>
      </c>
      <c r="E133" s="13" t="s">
        <v>353</v>
      </c>
      <c r="F133" s="14">
        <v>4006</v>
      </c>
      <c r="G133" s="14">
        <v>420</v>
      </c>
      <c r="H133" s="14">
        <v>194</v>
      </c>
      <c r="I133" s="14">
        <v>49964</v>
      </c>
      <c r="J133" s="14">
        <v>20685</v>
      </c>
      <c r="K133" s="14">
        <v>148</v>
      </c>
      <c r="L133" s="10" t="s">
        <v>35</v>
      </c>
      <c r="M133" s="10" t="s">
        <v>17</v>
      </c>
    </row>
    <row r="134" spans="1:13" ht="15.75" customHeight="1" x14ac:dyDescent="0.3">
      <c r="A134" s="10" t="s">
        <v>164</v>
      </c>
      <c r="B134" s="10" t="s">
        <v>28</v>
      </c>
      <c r="C134" s="11">
        <v>45318</v>
      </c>
      <c r="D134" s="12" t="s">
        <v>15</v>
      </c>
      <c r="E134" s="13" t="s">
        <v>43</v>
      </c>
      <c r="F134" s="14">
        <v>1976</v>
      </c>
      <c r="G134" s="14">
        <v>262</v>
      </c>
      <c r="H134" s="14">
        <v>218</v>
      </c>
      <c r="I134" s="14">
        <v>51696</v>
      </c>
      <c r="J134" s="14">
        <v>44846</v>
      </c>
      <c r="K134" s="14">
        <v>139</v>
      </c>
      <c r="L134" s="10" t="s">
        <v>358</v>
      </c>
      <c r="M134" s="10" t="s">
        <v>21</v>
      </c>
    </row>
    <row r="135" spans="1:13" ht="15.75" customHeight="1" x14ac:dyDescent="0.3">
      <c r="A135" s="10" t="s">
        <v>165</v>
      </c>
      <c r="B135" s="10" t="s">
        <v>23</v>
      </c>
      <c r="C135" s="11">
        <v>45792</v>
      </c>
      <c r="D135" s="12" t="s">
        <v>15</v>
      </c>
      <c r="E135" s="13" t="s">
        <v>25</v>
      </c>
      <c r="F135" s="14">
        <v>1583</v>
      </c>
      <c r="G135" s="14">
        <v>433</v>
      </c>
      <c r="H135" s="14">
        <v>249</v>
      </c>
      <c r="I135" s="14">
        <v>30256</v>
      </c>
      <c r="J135" s="14">
        <v>47066</v>
      </c>
      <c r="K135" s="14">
        <v>196</v>
      </c>
      <c r="L135" s="10" t="s">
        <v>35</v>
      </c>
      <c r="M135" s="10" t="s">
        <v>17</v>
      </c>
    </row>
    <row r="136" spans="1:13" ht="15.75" customHeight="1" x14ac:dyDescent="0.3">
      <c r="A136" s="10" t="s">
        <v>166</v>
      </c>
      <c r="B136" s="10" t="s">
        <v>23</v>
      </c>
      <c r="C136" s="11">
        <v>45569</v>
      </c>
      <c r="D136" s="12" t="s">
        <v>24</v>
      </c>
      <c r="E136" s="13" t="s">
        <v>19</v>
      </c>
      <c r="F136" s="14">
        <v>2870</v>
      </c>
      <c r="G136" s="14">
        <v>380</v>
      </c>
      <c r="H136" s="14">
        <v>393</v>
      </c>
      <c r="I136" s="14">
        <v>37621</v>
      </c>
      <c r="J136" s="14">
        <v>71794</v>
      </c>
      <c r="K136" s="14">
        <v>127</v>
      </c>
      <c r="L136" s="10" t="s">
        <v>356</v>
      </c>
      <c r="M136" s="10" t="s">
        <v>17</v>
      </c>
    </row>
    <row r="137" spans="1:13" ht="15.75" customHeight="1" x14ac:dyDescent="0.3">
      <c r="A137" s="10" t="s">
        <v>167</v>
      </c>
      <c r="B137" s="10" t="s">
        <v>23</v>
      </c>
      <c r="C137" s="11">
        <v>45615</v>
      </c>
      <c r="D137" s="12" t="s">
        <v>15</v>
      </c>
      <c r="E137" s="13" t="s">
        <v>34</v>
      </c>
      <c r="F137" s="14">
        <v>3728</v>
      </c>
      <c r="G137" s="14">
        <v>271</v>
      </c>
      <c r="H137" s="14">
        <v>275</v>
      </c>
      <c r="I137" s="14">
        <v>22827</v>
      </c>
      <c r="J137" s="14">
        <v>37034</v>
      </c>
      <c r="K137" s="14">
        <v>199</v>
      </c>
      <c r="L137" s="10" t="s">
        <v>35</v>
      </c>
      <c r="M137" s="10" t="s">
        <v>17</v>
      </c>
    </row>
    <row r="138" spans="1:13" ht="15.75" customHeight="1" x14ac:dyDescent="0.3">
      <c r="A138" s="10" t="s">
        <v>168</v>
      </c>
      <c r="B138" s="10" t="s">
        <v>23</v>
      </c>
      <c r="C138" s="11">
        <v>45387</v>
      </c>
      <c r="D138" s="12" t="s">
        <v>24</v>
      </c>
      <c r="E138" s="13" t="s">
        <v>25</v>
      </c>
      <c r="F138" s="14">
        <v>4965</v>
      </c>
      <c r="G138" s="14">
        <v>175</v>
      </c>
      <c r="H138" s="14">
        <v>307</v>
      </c>
      <c r="I138" s="14">
        <v>32793</v>
      </c>
      <c r="J138" s="14">
        <v>43412</v>
      </c>
      <c r="K138" s="14">
        <v>296</v>
      </c>
      <c r="L138" s="10" t="s">
        <v>355</v>
      </c>
      <c r="M138" s="10" t="s">
        <v>17</v>
      </c>
    </row>
    <row r="139" spans="1:13" ht="15.75" customHeight="1" x14ac:dyDescent="0.3">
      <c r="A139" s="10" t="s">
        <v>169</v>
      </c>
      <c r="B139" s="10" t="s">
        <v>23</v>
      </c>
      <c r="C139" s="11">
        <v>45624</v>
      </c>
      <c r="D139" s="12" t="s">
        <v>24</v>
      </c>
      <c r="E139" s="13" t="s">
        <v>25</v>
      </c>
      <c r="F139" s="14">
        <v>1131</v>
      </c>
      <c r="G139" s="14">
        <v>100</v>
      </c>
      <c r="H139" s="14">
        <v>116</v>
      </c>
      <c r="I139" s="14">
        <v>48437</v>
      </c>
      <c r="J139" s="14">
        <v>72704</v>
      </c>
      <c r="K139" s="14">
        <v>236</v>
      </c>
      <c r="L139" s="10" t="s">
        <v>359</v>
      </c>
      <c r="M139" s="10" t="s">
        <v>17</v>
      </c>
    </row>
    <row r="140" spans="1:13" ht="15.75" customHeight="1" x14ac:dyDescent="0.3">
      <c r="A140" s="10" t="s">
        <v>170</v>
      </c>
      <c r="B140" s="10" t="s">
        <v>23</v>
      </c>
      <c r="C140" s="11">
        <v>45725</v>
      </c>
      <c r="D140" s="12" t="s">
        <v>15</v>
      </c>
      <c r="E140" s="13" t="s">
        <v>43</v>
      </c>
      <c r="F140" s="14">
        <v>2754</v>
      </c>
      <c r="G140" s="14">
        <v>215</v>
      </c>
      <c r="H140" s="14">
        <v>264</v>
      </c>
      <c r="I140" s="14">
        <v>27762</v>
      </c>
      <c r="J140" s="14">
        <v>70203</v>
      </c>
      <c r="K140" s="14">
        <v>289</v>
      </c>
      <c r="L140" s="10" t="s">
        <v>35</v>
      </c>
      <c r="M140" s="10" t="s">
        <v>17</v>
      </c>
    </row>
    <row r="141" spans="1:13" ht="15.75" customHeight="1" x14ac:dyDescent="0.3">
      <c r="A141" s="10" t="s">
        <v>171</v>
      </c>
      <c r="B141" s="10" t="s">
        <v>23</v>
      </c>
      <c r="C141" s="11">
        <v>45531</v>
      </c>
      <c r="D141" s="12" t="s">
        <v>24</v>
      </c>
      <c r="E141" s="13" t="s">
        <v>25</v>
      </c>
      <c r="F141" s="14">
        <v>1856</v>
      </c>
      <c r="G141" s="14">
        <v>357</v>
      </c>
      <c r="H141" s="14">
        <v>348</v>
      </c>
      <c r="I141" s="14">
        <v>29428</v>
      </c>
      <c r="J141" s="14">
        <v>70206</v>
      </c>
      <c r="K141" s="14">
        <v>236</v>
      </c>
      <c r="L141" s="10" t="s">
        <v>356</v>
      </c>
      <c r="M141" s="10" t="s">
        <v>17</v>
      </c>
    </row>
    <row r="142" spans="1:13" ht="15.75" customHeight="1" x14ac:dyDescent="0.3">
      <c r="A142" s="10" t="s">
        <v>172</v>
      </c>
      <c r="B142" s="10" t="s">
        <v>28</v>
      </c>
      <c r="C142" s="11">
        <v>45566</v>
      </c>
      <c r="D142" s="12" t="s">
        <v>49</v>
      </c>
      <c r="E142" s="13" t="s">
        <v>19</v>
      </c>
      <c r="F142" s="14">
        <v>3543</v>
      </c>
      <c r="G142" s="14">
        <v>334</v>
      </c>
      <c r="H142" s="14">
        <v>218</v>
      </c>
      <c r="I142" s="14">
        <v>58007</v>
      </c>
      <c r="J142" s="14">
        <v>24792</v>
      </c>
      <c r="K142" s="14">
        <v>273</v>
      </c>
      <c r="L142" s="10" t="s">
        <v>360</v>
      </c>
      <c r="M142" s="10" t="s">
        <v>50</v>
      </c>
    </row>
    <row r="143" spans="1:13" ht="15.75" customHeight="1" x14ac:dyDescent="0.3">
      <c r="A143" s="10" t="s">
        <v>173</v>
      </c>
      <c r="B143" s="10" t="s">
        <v>14</v>
      </c>
      <c r="C143" s="11">
        <v>45647</v>
      </c>
      <c r="D143" s="12" t="s">
        <v>24</v>
      </c>
      <c r="E143" s="13" t="s">
        <v>25</v>
      </c>
      <c r="F143" s="14">
        <v>4563</v>
      </c>
      <c r="G143" s="14">
        <v>398</v>
      </c>
      <c r="H143" s="14">
        <v>163</v>
      </c>
      <c r="I143" s="14">
        <v>43679</v>
      </c>
      <c r="J143" s="14">
        <v>48760</v>
      </c>
      <c r="K143" s="14">
        <v>92</v>
      </c>
      <c r="L143" s="10" t="s">
        <v>35</v>
      </c>
      <c r="M143" s="10" t="s">
        <v>47</v>
      </c>
    </row>
    <row r="144" spans="1:13" ht="15.75" customHeight="1" x14ac:dyDescent="0.3">
      <c r="A144" s="10" t="s">
        <v>174</v>
      </c>
      <c r="B144" s="10" t="s">
        <v>14</v>
      </c>
      <c r="C144" s="11">
        <v>45460</v>
      </c>
      <c r="D144" s="12" t="s">
        <v>15</v>
      </c>
      <c r="E144" s="13" t="s">
        <v>16</v>
      </c>
      <c r="F144" s="14">
        <v>4283</v>
      </c>
      <c r="G144" s="14">
        <v>471</v>
      </c>
      <c r="H144" s="14">
        <v>156</v>
      </c>
      <c r="I144" s="14">
        <v>53004</v>
      </c>
      <c r="J144" s="14">
        <v>25678</v>
      </c>
      <c r="K144" s="14">
        <v>105</v>
      </c>
      <c r="L144" s="10" t="s">
        <v>20</v>
      </c>
      <c r="M144" s="10" t="s">
        <v>21</v>
      </c>
    </row>
    <row r="145" spans="1:13" ht="15.75" customHeight="1" x14ac:dyDescent="0.3">
      <c r="A145" s="10" t="s">
        <v>175</v>
      </c>
      <c r="B145" s="10" t="s">
        <v>14</v>
      </c>
      <c r="C145" s="11">
        <v>45702</v>
      </c>
      <c r="D145" s="12" t="s">
        <v>15</v>
      </c>
      <c r="E145" s="13" t="s">
        <v>16</v>
      </c>
      <c r="F145" s="14">
        <v>2329</v>
      </c>
      <c r="G145" s="14">
        <v>373</v>
      </c>
      <c r="H145" s="14">
        <v>291</v>
      </c>
      <c r="I145" s="14">
        <v>49577</v>
      </c>
      <c r="J145" s="14">
        <v>28002</v>
      </c>
      <c r="K145" s="14">
        <v>82</v>
      </c>
      <c r="L145" s="10" t="s">
        <v>355</v>
      </c>
      <c r="M145" s="10" t="s">
        <v>17</v>
      </c>
    </row>
    <row r="146" spans="1:13" ht="15.75" customHeight="1" x14ac:dyDescent="0.3">
      <c r="A146" s="10" t="s">
        <v>176</v>
      </c>
      <c r="B146" s="10" t="s">
        <v>23</v>
      </c>
      <c r="C146" s="11">
        <v>45805</v>
      </c>
      <c r="D146" s="12" t="s">
        <v>24</v>
      </c>
      <c r="E146" s="13" t="s">
        <v>34</v>
      </c>
      <c r="F146" s="14">
        <v>4287</v>
      </c>
      <c r="G146" s="14">
        <v>273</v>
      </c>
      <c r="H146" s="14">
        <v>122</v>
      </c>
      <c r="I146" s="14">
        <v>40792</v>
      </c>
      <c r="J146" s="14">
        <v>23878</v>
      </c>
      <c r="K146" s="14">
        <v>277</v>
      </c>
      <c r="L146" s="10" t="s">
        <v>356</v>
      </c>
      <c r="M146" s="10" t="s">
        <v>17</v>
      </c>
    </row>
    <row r="147" spans="1:13" ht="15.75" customHeight="1" x14ac:dyDescent="0.3">
      <c r="A147" s="10" t="s">
        <v>177</v>
      </c>
      <c r="B147" s="10" t="s">
        <v>14</v>
      </c>
      <c r="C147" s="11">
        <v>45799</v>
      </c>
      <c r="D147" s="12" t="s">
        <v>15</v>
      </c>
      <c r="E147" s="13" t="s">
        <v>16</v>
      </c>
      <c r="F147" s="14">
        <v>2633</v>
      </c>
      <c r="G147" s="14">
        <v>318</v>
      </c>
      <c r="H147" s="14">
        <v>380</v>
      </c>
      <c r="I147" s="14">
        <v>40869</v>
      </c>
      <c r="J147" s="14">
        <v>64474</v>
      </c>
      <c r="K147" s="14">
        <v>245</v>
      </c>
      <c r="L147" s="10" t="s">
        <v>20</v>
      </c>
      <c r="M147" s="10" t="s">
        <v>21</v>
      </c>
    </row>
    <row r="148" spans="1:13" ht="15.75" customHeight="1" x14ac:dyDescent="0.3">
      <c r="A148" s="10" t="s">
        <v>178</v>
      </c>
      <c r="B148" s="10" t="s">
        <v>23</v>
      </c>
      <c r="C148" s="11">
        <v>45312</v>
      </c>
      <c r="D148" s="12" t="s">
        <v>24</v>
      </c>
      <c r="E148" s="13" t="s">
        <v>16</v>
      </c>
      <c r="F148" s="14">
        <v>2383</v>
      </c>
      <c r="G148" s="14">
        <v>136</v>
      </c>
      <c r="H148" s="14">
        <v>302</v>
      </c>
      <c r="I148" s="14">
        <v>39187</v>
      </c>
      <c r="J148" s="14">
        <v>22133</v>
      </c>
      <c r="K148" s="14">
        <v>208</v>
      </c>
      <c r="L148" s="10" t="s">
        <v>356</v>
      </c>
      <c r="M148" s="10" t="s">
        <v>17</v>
      </c>
    </row>
    <row r="149" spans="1:13" ht="15.75" customHeight="1" x14ac:dyDescent="0.3">
      <c r="A149" s="10" t="s">
        <v>179</v>
      </c>
      <c r="B149" s="10" t="s">
        <v>23</v>
      </c>
      <c r="C149" s="11">
        <v>45696</v>
      </c>
      <c r="D149" s="12" t="s">
        <v>24</v>
      </c>
      <c r="E149" s="13" t="s">
        <v>43</v>
      </c>
      <c r="F149" s="14">
        <v>4752</v>
      </c>
      <c r="G149" s="14">
        <v>334</v>
      </c>
      <c r="H149" s="14">
        <v>56</v>
      </c>
      <c r="I149" s="14">
        <v>48017</v>
      </c>
      <c r="J149" s="14">
        <v>55534</v>
      </c>
      <c r="K149" s="14">
        <v>270</v>
      </c>
      <c r="L149" s="10" t="s">
        <v>359</v>
      </c>
      <c r="M149" s="10" t="s">
        <v>17</v>
      </c>
    </row>
    <row r="150" spans="1:13" ht="15.75" customHeight="1" x14ac:dyDescent="0.3">
      <c r="A150" s="10" t="s">
        <v>180</v>
      </c>
      <c r="B150" s="10" t="s">
        <v>23</v>
      </c>
      <c r="C150" s="11">
        <v>45760</v>
      </c>
      <c r="D150" s="12" t="s">
        <v>15</v>
      </c>
      <c r="E150" s="13" t="s">
        <v>354</v>
      </c>
      <c r="F150" s="14">
        <v>3890</v>
      </c>
      <c r="G150" s="14">
        <v>408</v>
      </c>
      <c r="H150" s="14">
        <v>338</v>
      </c>
      <c r="I150" s="14">
        <v>56994</v>
      </c>
      <c r="J150" s="14">
        <v>32621</v>
      </c>
      <c r="K150" s="14">
        <v>286</v>
      </c>
      <c r="L150" s="10" t="s">
        <v>38</v>
      </c>
      <c r="M150" s="10" t="s">
        <v>21</v>
      </c>
    </row>
    <row r="151" spans="1:13" ht="15.75" customHeight="1" x14ac:dyDescent="0.3">
      <c r="A151" s="10" t="s">
        <v>181</v>
      </c>
      <c r="B151" s="10" t="s">
        <v>23</v>
      </c>
      <c r="C151" s="11">
        <v>45442</v>
      </c>
      <c r="D151" s="12" t="s">
        <v>24</v>
      </c>
      <c r="E151" s="13" t="s">
        <v>43</v>
      </c>
      <c r="F151" s="14">
        <v>2311</v>
      </c>
      <c r="G151" s="14">
        <v>207</v>
      </c>
      <c r="H151" s="14">
        <v>363</v>
      </c>
      <c r="I151" s="14">
        <v>30349</v>
      </c>
      <c r="J151" s="14">
        <v>32925</v>
      </c>
      <c r="K151" s="14">
        <v>88</v>
      </c>
      <c r="L151" s="10" t="s">
        <v>356</v>
      </c>
      <c r="M151" s="10" t="s">
        <v>17</v>
      </c>
    </row>
    <row r="152" spans="1:13" ht="15.75" customHeight="1" x14ac:dyDescent="0.3">
      <c r="A152" s="10" t="s">
        <v>182</v>
      </c>
      <c r="B152" s="10" t="s">
        <v>14</v>
      </c>
      <c r="C152" s="11">
        <v>45516</v>
      </c>
      <c r="D152" s="12" t="s">
        <v>24</v>
      </c>
      <c r="E152" s="13" t="s">
        <v>16</v>
      </c>
      <c r="F152" s="14">
        <v>2962</v>
      </c>
      <c r="G152" s="14">
        <v>400</v>
      </c>
      <c r="H152" s="14">
        <v>280</v>
      </c>
      <c r="I152" s="14">
        <v>52508</v>
      </c>
      <c r="J152" s="14">
        <v>58329</v>
      </c>
      <c r="K152" s="14">
        <v>219</v>
      </c>
      <c r="L152" s="10" t="s">
        <v>35</v>
      </c>
      <c r="M152" s="10" t="s">
        <v>47</v>
      </c>
    </row>
    <row r="153" spans="1:13" ht="15.75" customHeight="1" x14ac:dyDescent="0.3">
      <c r="A153" s="10" t="s">
        <v>183</v>
      </c>
      <c r="B153" s="10" t="s">
        <v>14</v>
      </c>
      <c r="C153" s="11">
        <v>45562</v>
      </c>
      <c r="D153" s="12" t="s">
        <v>15</v>
      </c>
      <c r="E153" s="13" t="s">
        <v>16</v>
      </c>
      <c r="F153" s="14">
        <v>3118</v>
      </c>
      <c r="G153" s="14">
        <v>116</v>
      </c>
      <c r="H153" s="14">
        <v>195</v>
      </c>
      <c r="I153" s="14">
        <v>37100</v>
      </c>
      <c r="J153" s="14">
        <v>62629</v>
      </c>
      <c r="K153" s="14">
        <v>272</v>
      </c>
      <c r="L153" s="10" t="s">
        <v>20</v>
      </c>
      <c r="M153" s="10" t="s">
        <v>21</v>
      </c>
    </row>
    <row r="154" spans="1:13" ht="15.75" customHeight="1" x14ac:dyDescent="0.3">
      <c r="A154" s="10" t="s">
        <v>184</v>
      </c>
      <c r="B154" s="10" t="s">
        <v>23</v>
      </c>
      <c r="C154" s="11">
        <v>45819</v>
      </c>
      <c r="D154" s="12" t="s">
        <v>24</v>
      </c>
      <c r="E154" s="13" t="s">
        <v>19</v>
      </c>
      <c r="F154" s="14">
        <v>3805</v>
      </c>
      <c r="G154" s="14">
        <v>453</v>
      </c>
      <c r="H154" s="14">
        <v>63</v>
      </c>
      <c r="I154" s="14">
        <v>52395</v>
      </c>
      <c r="J154" s="14">
        <v>72934</v>
      </c>
      <c r="K154" s="14">
        <v>87</v>
      </c>
      <c r="L154" s="10" t="s">
        <v>359</v>
      </c>
      <c r="M154" s="10" t="s">
        <v>17</v>
      </c>
    </row>
    <row r="155" spans="1:13" ht="15.75" customHeight="1" x14ac:dyDescent="0.3">
      <c r="A155" s="10" t="s">
        <v>185</v>
      </c>
      <c r="B155" s="10" t="s">
        <v>14</v>
      </c>
      <c r="C155" s="11">
        <v>45615</v>
      </c>
      <c r="D155" s="12" t="s">
        <v>15</v>
      </c>
      <c r="E155" s="13" t="s">
        <v>353</v>
      </c>
      <c r="F155" s="14">
        <v>2525</v>
      </c>
      <c r="G155" s="14">
        <v>272</v>
      </c>
      <c r="H155" s="14">
        <v>294</v>
      </c>
      <c r="I155" s="14">
        <v>51875</v>
      </c>
      <c r="J155" s="14">
        <v>24732</v>
      </c>
      <c r="K155" s="14">
        <v>92</v>
      </c>
      <c r="L155" s="10" t="s">
        <v>20</v>
      </c>
      <c r="M155" s="10" t="s">
        <v>21</v>
      </c>
    </row>
    <row r="156" spans="1:13" ht="15.75" customHeight="1" x14ac:dyDescent="0.3">
      <c r="A156" s="10" t="s">
        <v>186</v>
      </c>
      <c r="B156" s="10" t="s">
        <v>14</v>
      </c>
      <c r="C156" s="11">
        <v>45407</v>
      </c>
      <c r="D156" s="12" t="s">
        <v>15</v>
      </c>
      <c r="E156" s="13" t="s">
        <v>357</v>
      </c>
      <c r="F156" s="14">
        <v>3563</v>
      </c>
      <c r="G156" s="14">
        <v>483</v>
      </c>
      <c r="H156" s="14">
        <v>227</v>
      </c>
      <c r="I156" s="14">
        <v>41085</v>
      </c>
      <c r="J156" s="14">
        <v>26393</v>
      </c>
      <c r="K156" s="14">
        <v>236</v>
      </c>
      <c r="L156" s="10" t="s">
        <v>355</v>
      </c>
      <c r="M156" s="10" t="s">
        <v>17</v>
      </c>
    </row>
    <row r="157" spans="1:13" ht="15.75" customHeight="1" x14ac:dyDescent="0.3">
      <c r="A157" s="10" t="s">
        <v>187</v>
      </c>
      <c r="B157" s="10" t="s">
        <v>28</v>
      </c>
      <c r="C157" s="11">
        <v>45538</v>
      </c>
      <c r="D157" s="12" t="s">
        <v>49</v>
      </c>
      <c r="E157" s="13" t="s">
        <v>353</v>
      </c>
      <c r="F157" s="14">
        <v>1437</v>
      </c>
      <c r="G157" s="14">
        <v>494</v>
      </c>
      <c r="H157" s="14">
        <v>129</v>
      </c>
      <c r="I157" s="14">
        <v>53048</v>
      </c>
      <c r="J157" s="14">
        <v>44090</v>
      </c>
      <c r="K157" s="14">
        <v>230</v>
      </c>
      <c r="L157" s="10" t="s">
        <v>360</v>
      </c>
      <c r="M157" s="10" t="s">
        <v>50</v>
      </c>
    </row>
    <row r="158" spans="1:13" ht="15.75" customHeight="1" x14ac:dyDescent="0.3">
      <c r="A158" s="10" t="s">
        <v>188</v>
      </c>
      <c r="B158" s="10" t="s">
        <v>28</v>
      </c>
      <c r="C158" s="11">
        <v>45718</v>
      </c>
      <c r="D158" s="12" t="s">
        <v>15</v>
      </c>
      <c r="E158" s="13" t="s">
        <v>354</v>
      </c>
      <c r="F158" s="14">
        <v>4425</v>
      </c>
      <c r="G158" s="14">
        <v>185</v>
      </c>
      <c r="H158" s="14">
        <v>162</v>
      </c>
      <c r="I158" s="14">
        <v>24610</v>
      </c>
      <c r="J158" s="14">
        <v>21342</v>
      </c>
      <c r="K158" s="14">
        <v>158</v>
      </c>
      <c r="L158" s="10" t="s">
        <v>358</v>
      </c>
      <c r="M158" s="10" t="s">
        <v>21</v>
      </c>
    </row>
    <row r="159" spans="1:13" ht="15.75" customHeight="1" x14ac:dyDescent="0.3">
      <c r="A159" s="10" t="s">
        <v>189</v>
      </c>
      <c r="B159" s="10" t="s">
        <v>23</v>
      </c>
      <c r="C159" s="11">
        <v>45737</v>
      </c>
      <c r="D159" s="12" t="s">
        <v>24</v>
      </c>
      <c r="E159" s="13" t="s">
        <v>25</v>
      </c>
      <c r="F159" s="14">
        <v>4609</v>
      </c>
      <c r="G159" s="14">
        <v>427</v>
      </c>
      <c r="H159" s="14">
        <v>395</v>
      </c>
      <c r="I159" s="14">
        <v>33698</v>
      </c>
      <c r="J159" s="14">
        <v>29259</v>
      </c>
      <c r="K159" s="14">
        <v>216</v>
      </c>
      <c r="L159" s="10" t="s">
        <v>359</v>
      </c>
      <c r="M159" s="10" t="s">
        <v>17</v>
      </c>
    </row>
    <row r="160" spans="1:13" ht="15.75" customHeight="1" x14ac:dyDescent="0.3">
      <c r="A160" s="10" t="s">
        <v>190</v>
      </c>
      <c r="B160" s="10" t="s">
        <v>14</v>
      </c>
      <c r="C160" s="11">
        <v>45394</v>
      </c>
      <c r="D160" s="12" t="s">
        <v>24</v>
      </c>
      <c r="E160" s="13" t="s">
        <v>31</v>
      </c>
      <c r="F160" s="14">
        <v>1558</v>
      </c>
      <c r="G160" s="14">
        <v>352</v>
      </c>
      <c r="H160" s="14">
        <v>202</v>
      </c>
      <c r="I160" s="14">
        <v>25405</v>
      </c>
      <c r="J160" s="14">
        <v>69941</v>
      </c>
      <c r="K160" s="14">
        <v>219</v>
      </c>
      <c r="L160" s="10" t="s">
        <v>35</v>
      </c>
      <c r="M160" s="10" t="s">
        <v>47</v>
      </c>
    </row>
    <row r="161" spans="1:13" ht="15.75" customHeight="1" x14ac:dyDescent="0.3">
      <c r="A161" s="10" t="s">
        <v>191</v>
      </c>
      <c r="B161" s="10" t="s">
        <v>28</v>
      </c>
      <c r="C161" s="11">
        <v>45330</v>
      </c>
      <c r="D161" s="12" t="s">
        <v>49</v>
      </c>
      <c r="E161" s="13" t="s">
        <v>34</v>
      </c>
      <c r="F161" s="14">
        <v>1889</v>
      </c>
      <c r="G161" s="14">
        <v>298</v>
      </c>
      <c r="H161" s="14">
        <v>122</v>
      </c>
      <c r="I161" s="14">
        <v>46225</v>
      </c>
      <c r="J161" s="14">
        <v>74305</v>
      </c>
      <c r="K161" s="14">
        <v>293</v>
      </c>
      <c r="L161" s="10" t="s">
        <v>360</v>
      </c>
      <c r="M161" s="10" t="s">
        <v>50</v>
      </c>
    </row>
    <row r="162" spans="1:13" ht="15.75" customHeight="1" x14ac:dyDescent="0.3">
      <c r="A162" s="10" t="s">
        <v>192</v>
      </c>
      <c r="B162" s="10" t="s">
        <v>14</v>
      </c>
      <c r="C162" s="11">
        <v>45803</v>
      </c>
      <c r="D162" s="12" t="s">
        <v>15</v>
      </c>
      <c r="E162" s="13" t="s">
        <v>16</v>
      </c>
      <c r="F162" s="14">
        <v>3086</v>
      </c>
      <c r="G162" s="14">
        <v>148</v>
      </c>
      <c r="H162" s="14">
        <v>310</v>
      </c>
      <c r="I162" s="14">
        <v>22824</v>
      </c>
      <c r="J162" s="14">
        <v>58103</v>
      </c>
      <c r="K162" s="14">
        <v>275</v>
      </c>
      <c r="L162" s="10" t="s">
        <v>20</v>
      </c>
      <c r="M162" s="10" t="s">
        <v>21</v>
      </c>
    </row>
    <row r="163" spans="1:13" ht="15.75" customHeight="1" x14ac:dyDescent="0.3">
      <c r="A163" s="10" t="s">
        <v>193</v>
      </c>
      <c r="B163" s="10" t="s">
        <v>14</v>
      </c>
      <c r="C163" s="11">
        <v>45610</v>
      </c>
      <c r="D163" s="12" t="s">
        <v>15</v>
      </c>
      <c r="E163" s="13" t="s">
        <v>357</v>
      </c>
      <c r="F163" s="14">
        <v>2422</v>
      </c>
      <c r="G163" s="14">
        <v>318</v>
      </c>
      <c r="H163" s="14">
        <v>118</v>
      </c>
      <c r="I163" s="14">
        <v>25386</v>
      </c>
      <c r="J163" s="14">
        <v>20873</v>
      </c>
      <c r="K163" s="14">
        <v>100</v>
      </c>
      <c r="L163" s="10" t="s">
        <v>355</v>
      </c>
      <c r="M163" s="10" t="s">
        <v>17</v>
      </c>
    </row>
    <row r="164" spans="1:13" ht="15.75" customHeight="1" x14ac:dyDescent="0.3">
      <c r="A164" s="10" t="s">
        <v>194</v>
      </c>
      <c r="B164" s="10" t="s">
        <v>28</v>
      </c>
      <c r="C164" s="11">
        <v>45513</v>
      </c>
      <c r="D164" s="12" t="s">
        <v>49</v>
      </c>
      <c r="E164" s="13" t="s">
        <v>354</v>
      </c>
      <c r="F164" s="14">
        <v>3414</v>
      </c>
      <c r="G164" s="14">
        <v>154</v>
      </c>
      <c r="H164" s="14">
        <v>204</v>
      </c>
      <c r="I164" s="14">
        <v>34146</v>
      </c>
      <c r="J164" s="14">
        <v>44633</v>
      </c>
      <c r="K164" s="14">
        <v>256</v>
      </c>
      <c r="L164" s="10" t="s">
        <v>360</v>
      </c>
      <c r="M164" s="10" t="s">
        <v>50</v>
      </c>
    </row>
    <row r="165" spans="1:13" ht="15.75" customHeight="1" x14ac:dyDescent="0.3">
      <c r="A165" s="10" t="s">
        <v>195</v>
      </c>
      <c r="B165" s="10" t="s">
        <v>14</v>
      </c>
      <c r="C165" s="11">
        <v>45835</v>
      </c>
      <c r="D165" s="12" t="s">
        <v>24</v>
      </c>
      <c r="E165" s="13" t="s">
        <v>353</v>
      </c>
      <c r="F165" s="14">
        <v>1342</v>
      </c>
      <c r="G165" s="14">
        <v>332</v>
      </c>
      <c r="H165" s="14">
        <v>163</v>
      </c>
      <c r="I165" s="14">
        <v>51712</v>
      </c>
      <c r="J165" s="14">
        <v>57922</v>
      </c>
      <c r="K165" s="14">
        <v>168</v>
      </c>
      <c r="L165" s="10" t="s">
        <v>35</v>
      </c>
      <c r="M165" s="10" t="s">
        <v>47</v>
      </c>
    </row>
    <row r="166" spans="1:13" ht="15.75" customHeight="1" x14ac:dyDescent="0.3">
      <c r="A166" s="10" t="s">
        <v>196</v>
      </c>
      <c r="B166" s="10" t="s">
        <v>14</v>
      </c>
      <c r="C166" s="11">
        <v>45420</v>
      </c>
      <c r="D166" s="12" t="s">
        <v>24</v>
      </c>
      <c r="E166" s="13" t="s">
        <v>357</v>
      </c>
      <c r="F166" s="14">
        <v>2414</v>
      </c>
      <c r="G166" s="14">
        <v>220</v>
      </c>
      <c r="H166" s="14">
        <v>280</v>
      </c>
      <c r="I166" s="14">
        <v>27355</v>
      </c>
      <c r="J166" s="14">
        <v>50562</v>
      </c>
      <c r="K166" s="14">
        <v>258</v>
      </c>
      <c r="L166" s="10" t="s">
        <v>35</v>
      </c>
      <c r="M166" s="10" t="s">
        <v>47</v>
      </c>
    </row>
    <row r="167" spans="1:13" ht="15.75" customHeight="1" x14ac:dyDescent="0.3">
      <c r="A167" s="10" t="s">
        <v>197</v>
      </c>
      <c r="B167" s="10" t="s">
        <v>14</v>
      </c>
      <c r="C167" s="11">
        <v>45387</v>
      </c>
      <c r="D167" s="12" t="s">
        <v>15</v>
      </c>
      <c r="E167" s="13" t="s">
        <v>25</v>
      </c>
      <c r="F167" s="14">
        <v>4383</v>
      </c>
      <c r="G167" s="14">
        <v>352</v>
      </c>
      <c r="H167" s="14">
        <v>176</v>
      </c>
      <c r="I167" s="14">
        <v>53239</v>
      </c>
      <c r="J167" s="14">
        <v>34168</v>
      </c>
      <c r="K167" s="14">
        <v>288</v>
      </c>
      <c r="L167" s="10" t="s">
        <v>20</v>
      </c>
      <c r="M167" s="10" t="s">
        <v>21</v>
      </c>
    </row>
    <row r="168" spans="1:13" ht="15.75" customHeight="1" x14ac:dyDescent="0.3">
      <c r="A168" s="10" t="s">
        <v>198</v>
      </c>
      <c r="B168" s="10" t="s">
        <v>28</v>
      </c>
      <c r="C168" s="11">
        <v>45684</v>
      </c>
      <c r="D168" s="12" t="s">
        <v>15</v>
      </c>
      <c r="E168" s="13" t="s">
        <v>352</v>
      </c>
      <c r="F168" s="14">
        <v>4294</v>
      </c>
      <c r="G168" s="14">
        <v>423</v>
      </c>
      <c r="H168" s="14">
        <v>93</v>
      </c>
      <c r="I168" s="14">
        <v>29828</v>
      </c>
      <c r="J168" s="14">
        <v>73144</v>
      </c>
      <c r="K168" s="14">
        <v>298</v>
      </c>
      <c r="L168" s="10" t="s">
        <v>358</v>
      </c>
      <c r="M168" s="10" t="s">
        <v>21</v>
      </c>
    </row>
    <row r="169" spans="1:13" ht="15.75" customHeight="1" x14ac:dyDescent="0.3">
      <c r="A169" s="10" t="s">
        <v>199</v>
      </c>
      <c r="B169" s="10" t="s">
        <v>14</v>
      </c>
      <c r="C169" s="11">
        <v>45385</v>
      </c>
      <c r="D169" s="12" t="s">
        <v>15</v>
      </c>
      <c r="E169" s="13" t="s">
        <v>34</v>
      </c>
      <c r="F169" s="14">
        <v>2762</v>
      </c>
      <c r="G169" s="14">
        <v>339</v>
      </c>
      <c r="H169" s="14">
        <v>323</v>
      </c>
      <c r="I169" s="14">
        <v>33757</v>
      </c>
      <c r="J169" s="14">
        <v>68511</v>
      </c>
      <c r="K169" s="14">
        <v>121</v>
      </c>
      <c r="L169" s="10" t="s">
        <v>355</v>
      </c>
      <c r="M169" s="10" t="s">
        <v>17</v>
      </c>
    </row>
    <row r="170" spans="1:13" ht="15.75" customHeight="1" x14ac:dyDescent="0.3">
      <c r="A170" s="10" t="s">
        <v>200</v>
      </c>
      <c r="B170" s="10" t="s">
        <v>28</v>
      </c>
      <c r="C170" s="11">
        <v>45660</v>
      </c>
      <c r="D170" s="12" t="s">
        <v>15</v>
      </c>
      <c r="E170" s="13" t="s">
        <v>25</v>
      </c>
      <c r="F170" s="14">
        <v>3782</v>
      </c>
      <c r="G170" s="14">
        <v>484</v>
      </c>
      <c r="H170" s="14">
        <v>144</v>
      </c>
      <c r="I170" s="14">
        <v>52172</v>
      </c>
      <c r="J170" s="14">
        <v>59386</v>
      </c>
      <c r="K170" s="14">
        <v>175</v>
      </c>
      <c r="L170" s="10" t="s">
        <v>358</v>
      </c>
      <c r="M170" s="10" t="s">
        <v>21</v>
      </c>
    </row>
    <row r="171" spans="1:13" ht="15.75" customHeight="1" x14ac:dyDescent="0.3">
      <c r="A171" s="10" t="s">
        <v>201</v>
      </c>
      <c r="B171" s="10" t="s">
        <v>23</v>
      </c>
      <c r="C171" s="11">
        <v>45619</v>
      </c>
      <c r="D171" s="12" t="s">
        <v>15</v>
      </c>
      <c r="E171" s="13" t="s">
        <v>25</v>
      </c>
      <c r="F171" s="14">
        <v>4318</v>
      </c>
      <c r="G171" s="14">
        <v>371</v>
      </c>
      <c r="H171" s="14">
        <v>329</v>
      </c>
      <c r="I171" s="14">
        <v>32347</v>
      </c>
      <c r="J171" s="14">
        <v>68956</v>
      </c>
      <c r="K171" s="14">
        <v>259</v>
      </c>
      <c r="L171" s="10" t="s">
        <v>38</v>
      </c>
      <c r="M171" s="10" t="s">
        <v>21</v>
      </c>
    </row>
    <row r="172" spans="1:13" ht="15.75" customHeight="1" x14ac:dyDescent="0.3">
      <c r="A172" s="10" t="s">
        <v>202</v>
      </c>
      <c r="B172" s="10" t="s">
        <v>14</v>
      </c>
      <c r="C172" s="11">
        <v>45536</v>
      </c>
      <c r="D172" s="12" t="s">
        <v>24</v>
      </c>
      <c r="E172" s="13" t="s">
        <v>352</v>
      </c>
      <c r="F172" s="14">
        <v>2335</v>
      </c>
      <c r="G172" s="14">
        <v>150</v>
      </c>
      <c r="H172" s="14">
        <v>75</v>
      </c>
      <c r="I172" s="14">
        <v>26114</v>
      </c>
      <c r="J172" s="14">
        <v>57549</v>
      </c>
      <c r="K172" s="14">
        <v>135</v>
      </c>
      <c r="L172" s="10" t="s">
        <v>35</v>
      </c>
      <c r="M172" s="10" t="s">
        <v>47</v>
      </c>
    </row>
    <row r="173" spans="1:13" ht="15.75" customHeight="1" x14ac:dyDescent="0.3">
      <c r="A173" s="10" t="s">
        <v>203</v>
      </c>
      <c r="B173" s="10" t="s">
        <v>28</v>
      </c>
      <c r="C173" s="11">
        <v>45400</v>
      </c>
      <c r="D173" s="12" t="s">
        <v>15</v>
      </c>
      <c r="E173" s="13" t="s">
        <v>19</v>
      </c>
      <c r="F173" s="14">
        <v>4023</v>
      </c>
      <c r="G173" s="14">
        <v>293</v>
      </c>
      <c r="H173" s="14">
        <v>91</v>
      </c>
      <c r="I173" s="14">
        <v>26795</v>
      </c>
      <c r="J173" s="14">
        <v>28924</v>
      </c>
      <c r="K173" s="14">
        <v>278</v>
      </c>
      <c r="L173" s="10" t="s">
        <v>358</v>
      </c>
      <c r="M173" s="10" t="s">
        <v>21</v>
      </c>
    </row>
    <row r="174" spans="1:13" ht="15.75" customHeight="1" x14ac:dyDescent="0.3">
      <c r="A174" s="10" t="s">
        <v>204</v>
      </c>
      <c r="B174" s="10" t="s">
        <v>14</v>
      </c>
      <c r="C174" s="11">
        <v>45447</v>
      </c>
      <c r="D174" s="12" t="s">
        <v>15</v>
      </c>
      <c r="E174" s="13" t="s">
        <v>31</v>
      </c>
      <c r="F174" s="14">
        <v>3948</v>
      </c>
      <c r="G174" s="14">
        <v>151</v>
      </c>
      <c r="H174" s="14">
        <v>249</v>
      </c>
      <c r="I174" s="14">
        <v>43147</v>
      </c>
      <c r="J174" s="14">
        <v>63136</v>
      </c>
      <c r="K174" s="14">
        <v>230</v>
      </c>
      <c r="L174" s="10" t="s">
        <v>20</v>
      </c>
      <c r="M174" s="10" t="s">
        <v>21</v>
      </c>
    </row>
    <row r="175" spans="1:13" ht="15.75" customHeight="1" x14ac:dyDescent="0.3">
      <c r="A175" s="10" t="s">
        <v>205</v>
      </c>
      <c r="B175" s="10" t="s">
        <v>28</v>
      </c>
      <c r="C175" s="11">
        <v>45749</v>
      </c>
      <c r="D175" s="12" t="s">
        <v>15</v>
      </c>
      <c r="E175" s="13" t="s">
        <v>352</v>
      </c>
      <c r="F175" s="14">
        <v>4598</v>
      </c>
      <c r="G175" s="14">
        <v>455</v>
      </c>
      <c r="H175" s="14">
        <v>378</v>
      </c>
      <c r="I175" s="14">
        <v>52952</v>
      </c>
      <c r="J175" s="14">
        <v>58504</v>
      </c>
      <c r="K175" s="14">
        <v>269</v>
      </c>
      <c r="L175" s="10" t="s">
        <v>358</v>
      </c>
      <c r="M175" s="10" t="s">
        <v>21</v>
      </c>
    </row>
    <row r="176" spans="1:13" ht="15.75" customHeight="1" x14ac:dyDescent="0.3">
      <c r="A176" s="10" t="s">
        <v>206</v>
      </c>
      <c r="B176" s="10" t="s">
        <v>23</v>
      </c>
      <c r="C176" s="11">
        <v>45748</v>
      </c>
      <c r="D176" s="12" t="s">
        <v>24</v>
      </c>
      <c r="E176" s="13" t="s">
        <v>357</v>
      </c>
      <c r="F176" s="14">
        <v>2665</v>
      </c>
      <c r="G176" s="14">
        <v>143</v>
      </c>
      <c r="H176" s="14">
        <v>315</v>
      </c>
      <c r="I176" s="14">
        <v>54808</v>
      </c>
      <c r="J176" s="14">
        <v>29818</v>
      </c>
      <c r="K176" s="14">
        <v>98</v>
      </c>
      <c r="L176" s="10" t="s">
        <v>359</v>
      </c>
      <c r="M176" s="10" t="s">
        <v>17</v>
      </c>
    </row>
    <row r="177" spans="1:13" ht="15.75" customHeight="1" x14ac:dyDescent="0.3">
      <c r="A177" s="10" t="s">
        <v>207</v>
      </c>
      <c r="B177" s="10" t="s">
        <v>14</v>
      </c>
      <c r="C177" s="11">
        <v>45475</v>
      </c>
      <c r="D177" s="12" t="s">
        <v>15</v>
      </c>
      <c r="E177" s="13" t="s">
        <v>34</v>
      </c>
      <c r="F177" s="14">
        <v>3469</v>
      </c>
      <c r="G177" s="14">
        <v>371</v>
      </c>
      <c r="H177" s="14">
        <v>76</v>
      </c>
      <c r="I177" s="14">
        <v>46493</v>
      </c>
      <c r="J177" s="14">
        <v>26906</v>
      </c>
      <c r="K177" s="14">
        <v>150</v>
      </c>
      <c r="L177" s="10" t="s">
        <v>355</v>
      </c>
      <c r="M177" s="10" t="s">
        <v>17</v>
      </c>
    </row>
    <row r="178" spans="1:13" ht="15.75" customHeight="1" x14ac:dyDescent="0.3">
      <c r="A178" s="10" t="s">
        <v>208</v>
      </c>
      <c r="B178" s="10" t="s">
        <v>23</v>
      </c>
      <c r="C178" s="11">
        <v>45606</v>
      </c>
      <c r="D178" s="12" t="s">
        <v>15</v>
      </c>
      <c r="E178" s="13" t="s">
        <v>19</v>
      </c>
      <c r="F178" s="14">
        <v>4823</v>
      </c>
      <c r="G178" s="14">
        <v>489</v>
      </c>
      <c r="H178" s="14">
        <v>302</v>
      </c>
      <c r="I178" s="14">
        <v>32470</v>
      </c>
      <c r="J178" s="14">
        <v>31861</v>
      </c>
      <c r="K178" s="14">
        <v>178</v>
      </c>
      <c r="L178" s="10" t="s">
        <v>38</v>
      </c>
      <c r="M178" s="10" t="s">
        <v>21</v>
      </c>
    </row>
    <row r="179" spans="1:13" ht="15.75" customHeight="1" x14ac:dyDescent="0.3">
      <c r="A179" s="10" t="s">
        <v>209</v>
      </c>
      <c r="B179" s="10" t="s">
        <v>14</v>
      </c>
      <c r="C179" s="11">
        <v>45640</v>
      </c>
      <c r="D179" s="12" t="s">
        <v>24</v>
      </c>
      <c r="E179" s="13" t="s">
        <v>354</v>
      </c>
      <c r="F179" s="14">
        <v>3812</v>
      </c>
      <c r="G179" s="14">
        <v>321</v>
      </c>
      <c r="H179" s="14">
        <v>289</v>
      </c>
      <c r="I179" s="14">
        <v>59838</v>
      </c>
      <c r="J179" s="14">
        <v>36337</v>
      </c>
      <c r="K179" s="14">
        <v>161</v>
      </c>
      <c r="L179" s="10" t="s">
        <v>35</v>
      </c>
      <c r="M179" s="10" t="s">
        <v>47</v>
      </c>
    </row>
    <row r="180" spans="1:13" ht="15.75" customHeight="1" x14ac:dyDescent="0.3">
      <c r="A180" s="10" t="s">
        <v>210</v>
      </c>
      <c r="B180" s="10" t="s">
        <v>23</v>
      </c>
      <c r="C180" s="11">
        <v>45615</v>
      </c>
      <c r="D180" s="12" t="s">
        <v>15</v>
      </c>
      <c r="E180" s="13" t="s">
        <v>19</v>
      </c>
      <c r="F180" s="14">
        <v>2387</v>
      </c>
      <c r="G180" s="14">
        <v>353</v>
      </c>
      <c r="H180" s="14">
        <v>78</v>
      </c>
      <c r="I180" s="14">
        <v>39745</v>
      </c>
      <c r="J180" s="14">
        <v>69226</v>
      </c>
      <c r="K180" s="14">
        <v>208</v>
      </c>
      <c r="L180" s="10" t="s">
        <v>38</v>
      </c>
      <c r="M180" s="10" t="s">
        <v>21</v>
      </c>
    </row>
    <row r="181" spans="1:13" ht="15.75" customHeight="1" x14ac:dyDescent="0.3">
      <c r="A181" s="10" t="s">
        <v>211</v>
      </c>
      <c r="B181" s="10" t="s">
        <v>23</v>
      </c>
      <c r="C181" s="11">
        <v>45777</v>
      </c>
      <c r="D181" s="12" t="s">
        <v>24</v>
      </c>
      <c r="E181" s="13" t="s">
        <v>352</v>
      </c>
      <c r="F181" s="14">
        <v>3929</v>
      </c>
      <c r="G181" s="14">
        <v>275</v>
      </c>
      <c r="H181" s="14">
        <v>330</v>
      </c>
      <c r="I181" s="14">
        <v>58329</v>
      </c>
      <c r="J181" s="14">
        <v>33196</v>
      </c>
      <c r="K181" s="14">
        <v>85</v>
      </c>
      <c r="L181" s="10" t="s">
        <v>356</v>
      </c>
      <c r="M181" s="10" t="s">
        <v>17</v>
      </c>
    </row>
    <row r="182" spans="1:13" ht="15.75" customHeight="1" x14ac:dyDescent="0.3">
      <c r="A182" s="10" t="s">
        <v>212</v>
      </c>
      <c r="B182" s="10" t="s">
        <v>23</v>
      </c>
      <c r="C182" s="11">
        <v>45370</v>
      </c>
      <c r="D182" s="12" t="s">
        <v>15</v>
      </c>
      <c r="E182" s="13" t="s">
        <v>354</v>
      </c>
      <c r="F182" s="14">
        <v>2191</v>
      </c>
      <c r="G182" s="14">
        <v>288</v>
      </c>
      <c r="H182" s="14">
        <v>83</v>
      </c>
      <c r="I182" s="14">
        <v>59606</v>
      </c>
      <c r="J182" s="14">
        <v>24765</v>
      </c>
      <c r="K182" s="14">
        <v>281</v>
      </c>
      <c r="L182" s="10" t="s">
        <v>38</v>
      </c>
      <c r="M182" s="10" t="s">
        <v>21</v>
      </c>
    </row>
    <row r="183" spans="1:13" ht="15.75" customHeight="1" x14ac:dyDescent="0.3">
      <c r="A183" s="10" t="s">
        <v>213</v>
      </c>
      <c r="B183" s="10" t="s">
        <v>14</v>
      </c>
      <c r="C183" s="11">
        <v>45370</v>
      </c>
      <c r="D183" s="12" t="s">
        <v>15</v>
      </c>
      <c r="E183" s="13" t="s">
        <v>354</v>
      </c>
      <c r="F183" s="14">
        <v>2878</v>
      </c>
      <c r="G183" s="14">
        <v>278</v>
      </c>
      <c r="H183" s="14">
        <v>255</v>
      </c>
      <c r="I183" s="14">
        <v>47235</v>
      </c>
      <c r="J183" s="14">
        <v>57922</v>
      </c>
      <c r="K183" s="14">
        <v>112</v>
      </c>
      <c r="L183" s="10" t="s">
        <v>355</v>
      </c>
      <c r="M183" s="10" t="s">
        <v>17</v>
      </c>
    </row>
    <row r="184" spans="1:13" ht="15.75" customHeight="1" x14ac:dyDescent="0.3">
      <c r="A184" s="10" t="s">
        <v>214</v>
      </c>
      <c r="B184" s="10" t="s">
        <v>23</v>
      </c>
      <c r="C184" s="11">
        <v>45496</v>
      </c>
      <c r="D184" s="12" t="s">
        <v>15</v>
      </c>
      <c r="E184" s="13" t="s">
        <v>34</v>
      </c>
      <c r="F184" s="14">
        <v>3204</v>
      </c>
      <c r="G184" s="14">
        <v>398</v>
      </c>
      <c r="H184" s="14">
        <v>85</v>
      </c>
      <c r="I184" s="14">
        <v>22020</v>
      </c>
      <c r="J184" s="14">
        <v>58353</v>
      </c>
      <c r="K184" s="14">
        <v>286</v>
      </c>
      <c r="L184" s="10" t="s">
        <v>38</v>
      </c>
      <c r="M184" s="10" t="s">
        <v>21</v>
      </c>
    </row>
    <row r="185" spans="1:13" ht="15.75" customHeight="1" x14ac:dyDescent="0.3">
      <c r="A185" s="10" t="s">
        <v>215</v>
      </c>
      <c r="B185" s="10" t="s">
        <v>23</v>
      </c>
      <c r="C185" s="11">
        <v>45486</v>
      </c>
      <c r="D185" s="12" t="s">
        <v>24</v>
      </c>
      <c r="E185" s="13" t="s">
        <v>31</v>
      </c>
      <c r="F185" s="14">
        <v>2408</v>
      </c>
      <c r="G185" s="14">
        <v>323</v>
      </c>
      <c r="H185" s="14">
        <v>251</v>
      </c>
      <c r="I185" s="14">
        <v>47599</v>
      </c>
      <c r="J185" s="14">
        <v>35543</v>
      </c>
      <c r="K185" s="14">
        <v>287</v>
      </c>
      <c r="L185" s="10" t="s">
        <v>356</v>
      </c>
      <c r="M185" s="10" t="s">
        <v>17</v>
      </c>
    </row>
    <row r="186" spans="1:13" ht="15.75" customHeight="1" x14ac:dyDescent="0.3">
      <c r="A186" s="10" t="s">
        <v>216</v>
      </c>
      <c r="B186" s="10" t="s">
        <v>28</v>
      </c>
      <c r="C186" s="11">
        <v>45769</v>
      </c>
      <c r="D186" s="12" t="s">
        <v>49</v>
      </c>
      <c r="E186" s="13" t="s">
        <v>25</v>
      </c>
      <c r="F186" s="14">
        <v>2733</v>
      </c>
      <c r="G186" s="14">
        <v>297</v>
      </c>
      <c r="H186" s="14">
        <v>235</v>
      </c>
      <c r="I186" s="14">
        <v>37980</v>
      </c>
      <c r="J186" s="14">
        <v>33058</v>
      </c>
      <c r="K186" s="14">
        <v>219</v>
      </c>
      <c r="L186" s="10" t="s">
        <v>360</v>
      </c>
      <c r="M186" s="10" t="s">
        <v>50</v>
      </c>
    </row>
    <row r="187" spans="1:13" ht="15.75" customHeight="1" x14ac:dyDescent="0.3">
      <c r="A187" s="10" t="s">
        <v>217</v>
      </c>
      <c r="B187" s="10" t="s">
        <v>23</v>
      </c>
      <c r="C187" s="11">
        <v>45459</v>
      </c>
      <c r="D187" s="12" t="s">
        <v>24</v>
      </c>
      <c r="E187" s="13" t="s">
        <v>19</v>
      </c>
      <c r="F187" s="14">
        <v>4618</v>
      </c>
      <c r="G187" s="14">
        <v>312</v>
      </c>
      <c r="H187" s="14">
        <v>254</v>
      </c>
      <c r="I187" s="14">
        <v>22571</v>
      </c>
      <c r="J187" s="14">
        <v>29453</v>
      </c>
      <c r="K187" s="14">
        <v>197</v>
      </c>
      <c r="L187" s="10" t="s">
        <v>356</v>
      </c>
      <c r="M187" s="10" t="s">
        <v>17</v>
      </c>
    </row>
    <row r="188" spans="1:13" ht="15.75" customHeight="1" x14ac:dyDescent="0.3">
      <c r="A188" s="10" t="s">
        <v>218</v>
      </c>
      <c r="B188" s="10" t="s">
        <v>28</v>
      </c>
      <c r="C188" s="11">
        <v>45795</v>
      </c>
      <c r="D188" s="12" t="s">
        <v>49</v>
      </c>
      <c r="E188" s="13" t="s">
        <v>352</v>
      </c>
      <c r="F188" s="14">
        <v>4210</v>
      </c>
      <c r="G188" s="14">
        <v>319</v>
      </c>
      <c r="H188" s="14">
        <v>350</v>
      </c>
      <c r="I188" s="14">
        <v>37762</v>
      </c>
      <c r="J188" s="14">
        <v>55162</v>
      </c>
      <c r="K188" s="14">
        <v>204</v>
      </c>
      <c r="L188" s="10" t="s">
        <v>360</v>
      </c>
      <c r="M188" s="10" t="s">
        <v>50</v>
      </c>
    </row>
    <row r="189" spans="1:13" ht="15.75" customHeight="1" x14ac:dyDescent="0.3">
      <c r="A189" s="10" t="s">
        <v>219</v>
      </c>
      <c r="B189" s="10" t="s">
        <v>14</v>
      </c>
      <c r="C189" s="11">
        <v>45814</v>
      </c>
      <c r="D189" s="12" t="s">
        <v>15</v>
      </c>
      <c r="E189" s="13" t="s">
        <v>352</v>
      </c>
      <c r="F189" s="14">
        <v>3987</v>
      </c>
      <c r="G189" s="14">
        <v>171</v>
      </c>
      <c r="H189" s="14">
        <v>274</v>
      </c>
      <c r="I189" s="14">
        <v>45122</v>
      </c>
      <c r="J189" s="14">
        <v>65431</v>
      </c>
      <c r="K189" s="14">
        <v>168</v>
      </c>
      <c r="L189" s="10" t="s">
        <v>20</v>
      </c>
      <c r="M189" s="10" t="s">
        <v>21</v>
      </c>
    </row>
    <row r="190" spans="1:13" ht="15.75" customHeight="1" x14ac:dyDescent="0.3">
      <c r="A190" s="10" t="s">
        <v>220</v>
      </c>
      <c r="B190" s="10" t="s">
        <v>28</v>
      </c>
      <c r="C190" s="11">
        <v>45708</v>
      </c>
      <c r="D190" s="12" t="s">
        <v>49</v>
      </c>
      <c r="E190" s="13" t="s">
        <v>31</v>
      </c>
      <c r="F190" s="14">
        <v>4957</v>
      </c>
      <c r="G190" s="14">
        <v>262</v>
      </c>
      <c r="H190" s="14">
        <v>365</v>
      </c>
      <c r="I190" s="14">
        <v>49199</v>
      </c>
      <c r="J190" s="14">
        <v>40314</v>
      </c>
      <c r="K190" s="14">
        <v>216</v>
      </c>
      <c r="L190" s="10" t="s">
        <v>360</v>
      </c>
      <c r="M190" s="10" t="s">
        <v>50</v>
      </c>
    </row>
    <row r="191" spans="1:13" ht="15.75" customHeight="1" x14ac:dyDescent="0.3">
      <c r="A191" s="10" t="s">
        <v>221</v>
      </c>
      <c r="B191" s="10" t="s">
        <v>14</v>
      </c>
      <c r="C191" s="11">
        <v>45673</v>
      </c>
      <c r="D191" s="12" t="s">
        <v>15</v>
      </c>
      <c r="E191" s="13" t="s">
        <v>357</v>
      </c>
      <c r="F191" s="14">
        <v>2605</v>
      </c>
      <c r="G191" s="14">
        <v>282</v>
      </c>
      <c r="H191" s="14">
        <v>148</v>
      </c>
      <c r="I191" s="14">
        <v>32201</v>
      </c>
      <c r="J191" s="14">
        <v>49583</v>
      </c>
      <c r="K191" s="14">
        <v>241</v>
      </c>
      <c r="L191" s="10" t="s">
        <v>355</v>
      </c>
      <c r="M191" s="10" t="s">
        <v>17</v>
      </c>
    </row>
    <row r="192" spans="1:13" ht="15.75" customHeight="1" x14ac:dyDescent="0.3">
      <c r="A192" s="10" t="s">
        <v>222</v>
      </c>
      <c r="B192" s="10" t="s">
        <v>28</v>
      </c>
      <c r="C192" s="11">
        <v>45346</v>
      </c>
      <c r="D192" s="12" t="s">
        <v>49</v>
      </c>
      <c r="E192" s="13" t="s">
        <v>16</v>
      </c>
      <c r="F192" s="14">
        <v>4221</v>
      </c>
      <c r="G192" s="14">
        <v>307</v>
      </c>
      <c r="H192" s="14">
        <v>58</v>
      </c>
      <c r="I192" s="14">
        <v>45080</v>
      </c>
      <c r="J192" s="14">
        <v>37214</v>
      </c>
      <c r="K192" s="14">
        <v>240</v>
      </c>
      <c r="L192" s="10" t="s">
        <v>360</v>
      </c>
      <c r="M192" s="10" t="s">
        <v>50</v>
      </c>
    </row>
    <row r="193" spans="1:13" ht="15.75" customHeight="1" x14ac:dyDescent="0.3">
      <c r="A193" s="10" t="s">
        <v>223</v>
      </c>
      <c r="B193" s="10" t="s">
        <v>23</v>
      </c>
      <c r="C193" s="11">
        <v>45551</v>
      </c>
      <c r="D193" s="12" t="s">
        <v>24</v>
      </c>
      <c r="E193" s="13" t="s">
        <v>353</v>
      </c>
      <c r="F193" s="14">
        <v>4422</v>
      </c>
      <c r="G193" s="14">
        <v>434</v>
      </c>
      <c r="H193" s="14">
        <v>156</v>
      </c>
      <c r="I193" s="14">
        <v>56165</v>
      </c>
      <c r="J193" s="14">
        <v>52431</v>
      </c>
      <c r="K193" s="14">
        <v>173</v>
      </c>
      <c r="L193" s="10" t="s">
        <v>359</v>
      </c>
      <c r="M193" s="10" t="s">
        <v>17</v>
      </c>
    </row>
    <row r="194" spans="1:13" ht="15.75" customHeight="1" x14ac:dyDescent="0.3">
      <c r="A194" s="10" t="s">
        <v>224</v>
      </c>
      <c r="B194" s="10" t="s">
        <v>28</v>
      </c>
      <c r="C194" s="11">
        <v>45447</v>
      </c>
      <c r="D194" s="12" t="s">
        <v>49</v>
      </c>
      <c r="E194" s="13" t="s">
        <v>352</v>
      </c>
      <c r="F194" s="14">
        <v>1211</v>
      </c>
      <c r="G194" s="14">
        <v>431</v>
      </c>
      <c r="H194" s="14">
        <v>83</v>
      </c>
      <c r="I194" s="14">
        <v>26532</v>
      </c>
      <c r="J194" s="14">
        <v>47305</v>
      </c>
      <c r="K194" s="14">
        <v>232</v>
      </c>
      <c r="L194" s="10" t="s">
        <v>360</v>
      </c>
      <c r="M194" s="10" t="s">
        <v>50</v>
      </c>
    </row>
    <row r="195" spans="1:13" ht="15.75" customHeight="1" x14ac:dyDescent="0.3">
      <c r="A195" s="10" t="s">
        <v>225</v>
      </c>
      <c r="B195" s="10" t="s">
        <v>23</v>
      </c>
      <c r="C195" s="11">
        <v>45422</v>
      </c>
      <c r="D195" s="12" t="s">
        <v>24</v>
      </c>
      <c r="E195" s="13" t="s">
        <v>19</v>
      </c>
      <c r="F195" s="14">
        <v>2784</v>
      </c>
      <c r="G195" s="14">
        <v>111</v>
      </c>
      <c r="H195" s="14">
        <v>399</v>
      </c>
      <c r="I195" s="14">
        <v>58366</v>
      </c>
      <c r="J195" s="14">
        <v>69512</v>
      </c>
      <c r="K195" s="14">
        <v>269</v>
      </c>
      <c r="L195" s="10" t="s">
        <v>356</v>
      </c>
      <c r="M195" s="10" t="s">
        <v>17</v>
      </c>
    </row>
    <row r="196" spans="1:13" ht="15.75" customHeight="1" x14ac:dyDescent="0.3">
      <c r="A196" s="10" t="s">
        <v>226</v>
      </c>
      <c r="B196" s="10" t="s">
        <v>28</v>
      </c>
      <c r="C196" s="11">
        <v>45305</v>
      </c>
      <c r="D196" s="12" t="s">
        <v>15</v>
      </c>
      <c r="E196" s="13" t="s">
        <v>25</v>
      </c>
      <c r="F196" s="14">
        <v>3634</v>
      </c>
      <c r="G196" s="14">
        <v>280</v>
      </c>
      <c r="H196" s="14">
        <v>399</v>
      </c>
      <c r="I196" s="14">
        <v>40256</v>
      </c>
      <c r="J196" s="14">
        <v>52605</v>
      </c>
      <c r="K196" s="14">
        <v>213</v>
      </c>
      <c r="L196" s="10" t="s">
        <v>358</v>
      </c>
      <c r="M196" s="10" t="s">
        <v>21</v>
      </c>
    </row>
    <row r="197" spans="1:13" ht="15.75" customHeight="1" x14ac:dyDescent="0.3">
      <c r="A197" s="10" t="s">
        <v>227</v>
      </c>
      <c r="B197" s="10" t="s">
        <v>14</v>
      </c>
      <c r="C197" s="11">
        <v>45669</v>
      </c>
      <c r="D197" s="12" t="s">
        <v>15</v>
      </c>
      <c r="E197" s="13" t="s">
        <v>354</v>
      </c>
      <c r="F197" s="14">
        <v>1771</v>
      </c>
      <c r="G197" s="14">
        <v>487</v>
      </c>
      <c r="H197" s="14">
        <v>272</v>
      </c>
      <c r="I197" s="14">
        <v>48810</v>
      </c>
      <c r="J197" s="14">
        <v>48084</v>
      </c>
      <c r="K197" s="14">
        <v>272</v>
      </c>
      <c r="L197" s="10" t="s">
        <v>355</v>
      </c>
      <c r="M197" s="10" t="s">
        <v>17</v>
      </c>
    </row>
    <row r="198" spans="1:13" ht="15.75" customHeight="1" x14ac:dyDescent="0.3">
      <c r="A198" s="10" t="s">
        <v>228</v>
      </c>
      <c r="B198" s="10" t="s">
        <v>28</v>
      </c>
      <c r="C198" s="11">
        <v>45634</v>
      </c>
      <c r="D198" s="12" t="s">
        <v>15</v>
      </c>
      <c r="E198" s="13" t="s">
        <v>34</v>
      </c>
      <c r="F198" s="14">
        <v>1424</v>
      </c>
      <c r="G198" s="14">
        <v>396</v>
      </c>
      <c r="H198" s="14">
        <v>312</v>
      </c>
      <c r="I198" s="14">
        <v>59517</v>
      </c>
      <c r="J198" s="14">
        <v>46102</v>
      </c>
      <c r="K198" s="14">
        <v>239</v>
      </c>
      <c r="L198" s="10" t="s">
        <v>358</v>
      </c>
      <c r="M198" s="10" t="s">
        <v>21</v>
      </c>
    </row>
    <row r="199" spans="1:13" ht="15.75" customHeight="1" x14ac:dyDescent="0.3">
      <c r="A199" s="10" t="s">
        <v>229</v>
      </c>
      <c r="B199" s="10" t="s">
        <v>23</v>
      </c>
      <c r="C199" s="11">
        <v>45689</v>
      </c>
      <c r="D199" s="12" t="s">
        <v>24</v>
      </c>
      <c r="E199" s="13" t="s">
        <v>34</v>
      </c>
      <c r="F199" s="14">
        <v>1079</v>
      </c>
      <c r="G199" s="14">
        <v>265</v>
      </c>
      <c r="H199" s="14">
        <v>190</v>
      </c>
      <c r="I199" s="14">
        <v>43786</v>
      </c>
      <c r="J199" s="14">
        <v>72428</v>
      </c>
      <c r="K199" s="14">
        <v>222</v>
      </c>
      <c r="L199" s="10" t="s">
        <v>355</v>
      </c>
      <c r="M199" s="10" t="s">
        <v>17</v>
      </c>
    </row>
    <row r="200" spans="1:13" ht="15.75" customHeight="1" x14ac:dyDescent="0.3">
      <c r="A200" s="10" t="s">
        <v>230</v>
      </c>
      <c r="B200" s="10" t="s">
        <v>23</v>
      </c>
      <c r="C200" s="11">
        <v>45484</v>
      </c>
      <c r="D200" s="12" t="s">
        <v>24</v>
      </c>
      <c r="E200" s="13" t="s">
        <v>31</v>
      </c>
      <c r="F200" s="14">
        <v>4247</v>
      </c>
      <c r="G200" s="14">
        <v>179</v>
      </c>
      <c r="H200" s="14">
        <v>175</v>
      </c>
      <c r="I200" s="14">
        <v>32991</v>
      </c>
      <c r="J200" s="14">
        <v>70120</v>
      </c>
      <c r="K200" s="14">
        <v>276</v>
      </c>
      <c r="L200" s="10" t="s">
        <v>355</v>
      </c>
      <c r="M200" s="10" t="s">
        <v>17</v>
      </c>
    </row>
    <row r="201" spans="1:13" ht="15.75" customHeight="1" x14ac:dyDescent="0.3">
      <c r="A201" s="10" t="s">
        <v>231</v>
      </c>
      <c r="B201" s="10" t="s">
        <v>23</v>
      </c>
      <c r="C201" s="11">
        <v>45369</v>
      </c>
      <c r="D201" s="12" t="s">
        <v>15</v>
      </c>
      <c r="E201" s="13" t="s">
        <v>25</v>
      </c>
      <c r="F201" s="14">
        <v>2033</v>
      </c>
      <c r="G201" s="14">
        <v>420</v>
      </c>
      <c r="H201" s="14">
        <v>94</v>
      </c>
      <c r="I201" s="14">
        <v>56290</v>
      </c>
      <c r="J201" s="14">
        <v>57391</v>
      </c>
      <c r="K201" s="14">
        <v>196</v>
      </c>
      <c r="L201" s="10" t="s">
        <v>35</v>
      </c>
      <c r="M201" s="10" t="s">
        <v>17</v>
      </c>
    </row>
    <row r="202" spans="1:13" ht="15.75" customHeight="1" x14ac:dyDescent="0.3">
      <c r="A202" s="10" t="s">
        <v>232</v>
      </c>
      <c r="B202" s="10" t="s">
        <v>23</v>
      </c>
      <c r="C202" s="11">
        <v>45547</v>
      </c>
      <c r="D202" s="12" t="s">
        <v>24</v>
      </c>
      <c r="E202" s="13" t="s">
        <v>352</v>
      </c>
      <c r="F202" s="14">
        <v>1839</v>
      </c>
      <c r="G202" s="14">
        <v>223</v>
      </c>
      <c r="H202" s="14">
        <v>171</v>
      </c>
      <c r="I202" s="14">
        <v>35459</v>
      </c>
      <c r="J202" s="14">
        <v>69988</v>
      </c>
      <c r="K202" s="14">
        <v>114</v>
      </c>
      <c r="L202" s="10" t="s">
        <v>356</v>
      </c>
      <c r="M202" s="10" t="s">
        <v>17</v>
      </c>
    </row>
    <row r="203" spans="1:13" ht="15.75" customHeight="1" x14ac:dyDescent="0.3">
      <c r="A203" s="10" t="s">
        <v>233</v>
      </c>
      <c r="B203" s="10" t="s">
        <v>23</v>
      </c>
      <c r="C203" s="11">
        <v>45302</v>
      </c>
      <c r="D203" s="12" t="s">
        <v>24</v>
      </c>
      <c r="E203" s="13" t="s">
        <v>352</v>
      </c>
      <c r="F203" s="14">
        <v>2340</v>
      </c>
      <c r="G203" s="14">
        <v>141</v>
      </c>
      <c r="H203" s="14">
        <v>206</v>
      </c>
      <c r="I203" s="14">
        <v>24916</v>
      </c>
      <c r="J203" s="14">
        <v>30582</v>
      </c>
      <c r="K203" s="14">
        <v>157</v>
      </c>
      <c r="L203" s="10" t="s">
        <v>355</v>
      </c>
      <c r="M203" s="10" t="s">
        <v>17</v>
      </c>
    </row>
    <row r="204" spans="1:13" ht="15.75" customHeight="1" x14ac:dyDescent="0.3">
      <c r="A204" s="10" t="s">
        <v>234</v>
      </c>
      <c r="B204" s="10" t="s">
        <v>14</v>
      </c>
      <c r="C204" s="11">
        <v>45571</v>
      </c>
      <c r="D204" s="12" t="s">
        <v>15</v>
      </c>
      <c r="E204" s="13" t="s">
        <v>34</v>
      </c>
      <c r="F204" s="14">
        <v>2080</v>
      </c>
      <c r="G204" s="14">
        <v>389</v>
      </c>
      <c r="H204" s="14">
        <v>92</v>
      </c>
      <c r="I204" s="14">
        <v>30971</v>
      </c>
      <c r="J204" s="14">
        <v>25347</v>
      </c>
      <c r="K204" s="14">
        <v>111</v>
      </c>
      <c r="L204" s="10" t="s">
        <v>20</v>
      </c>
      <c r="M204" s="10" t="s">
        <v>21</v>
      </c>
    </row>
    <row r="205" spans="1:13" ht="15.75" customHeight="1" x14ac:dyDescent="0.3">
      <c r="A205" s="10" t="s">
        <v>235</v>
      </c>
      <c r="B205" s="10" t="s">
        <v>23</v>
      </c>
      <c r="C205" s="11">
        <v>45656</v>
      </c>
      <c r="D205" s="12" t="s">
        <v>15</v>
      </c>
      <c r="E205" s="13" t="s">
        <v>31</v>
      </c>
      <c r="F205" s="14">
        <v>4214</v>
      </c>
      <c r="G205" s="14">
        <v>286</v>
      </c>
      <c r="H205" s="14">
        <v>127</v>
      </c>
      <c r="I205" s="14">
        <v>47293</v>
      </c>
      <c r="J205" s="14">
        <v>27184</v>
      </c>
      <c r="K205" s="14">
        <v>232</v>
      </c>
      <c r="L205" s="10" t="s">
        <v>35</v>
      </c>
      <c r="M205" s="10" t="s">
        <v>17</v>
      </c>
    </row>
    <row r="206" spans="1:13" ht="15.75" customHeight="1" x14ac:dyDescent="0.3">
      <c r="A206" s="10" t="s">
        <v>236</v>
      </c>
      <c r="B206" s="10" t="s">
        <v>23</v>
      </c>
      <c r="C206" s="11">
        <v>45763</v>
      </c>
      <c r="D206" s="12" t="s">
        <v>15</v>
      </c>
      <c r="E206" s="13" t="s">
        <v>352</v>
      </c>
      <c r="F206" s="14">
        <v>3792</v>
      </c>
      <c r="G206" s="14">
        <v>315</v>
      </c>
      <c r="H206" s="14">
        <v>120</v>
      </c>
      <c r="I206" s="14">
        <v>54592</v>
      </c>
      <c r="J206" s="14">
        <v>67886</v>
      </c>
      <c r="K206" s="14">
        <v>117</v>
      </c>
      <c r="L206" s="10" t="s">
        <v>38</v>
      </c>
      <c r="M206" s="10" t="s">
        <v>21</v>
      </c>
    </row>
    <row r="207" spans="1:13" ht="15.75" customHeight="1" x14ac:dyDescent="0.3">
      <c r="A207" s="10" t="s">
        <v>237</v>
      </c>
      <c r="B207" s="10" t="s">
        <v>23</v>
      </c>
      <c r="C207" s="11">
        <v>45525</v>
      </c>
      <c r="D207" s="12" t="s">
        <v>24</v>
      </c>
      <c r="E207" s="13" t="s">
        <v>19</v>
      </c>
      <c r="F207" s="14">
        <v>3989</v>
      </c>
      <c r="G207" s="14">
        <v>476</v>
      </c>
      <c r="H207" s="14">
        <v>128</v>
      </c>
      <c r="I207" s="14">
        <v>57569</v>
      </c>
      <c r="J207" s="14">
        <v>40193</v>
      </c>
      <c r="K207" s="14">
        <v>222</v>
      </c>
      <c r="L207" s="10" t="s">
        <v>359</v>
      </c>
      <c r="M207" s="10" t="s">
        <v>17</v>
      </c>
    </row>
    <row r="208" spans="1:13" ht="15.75" customHeight="1" x14ac:dyDescent="0.3">
      <c r="A208" s="10" t="s">
        <v>238</v>
      </c>
      <c r="B208" s="10" t="s">
        <v>23</v>
      </c>
      <c r="C208" s="11">
        <v>45387</v>
      </c>
      <c r="D208" s="12" t="s">
        <v>24</v>
      </c>
      <c r="E208" s="13" t="s">
        <v>352</v>
      </c>
      <c r="F208" s="14">
        <v>2857</v>
      </c>
      <c r="G208" s="14">
        <v>443</v>
      </c>
      <c r="H208" s="14">
        <v>359</v>
      </c>
      <c r="I208" s="14">
        <v>51519</v>
      </c>
      <c r="J208" s="14">
        <v>28256</v>
      </c>
      <c r="K208" s="14">
        <v>155</v>
      </c>
      <c r="L208" s="10" t="s">
        <v>355</v>
      </c>
      <c r="M208" s="10" t="s">
        <v>17</v>
      </c>
    </row>
    <row r="209" spans="1:13" ht="15.75" customHeight="1" x14ac:dyDescent="0.3">
      <c r="A209" s="10" t="s">
        <v>239</v>
      </c>
      <c r="B209" s="10" t="s">
        <v>23</v>
      </c>
      <c r="C209" s="11">
        <v>45754</v>
      </c>
      <c r="D209" s="12" t="s">
        <v>15</v>
      </c>
      <c r="E209" s="13" t="s">
        <v>354</v>
      </c>
      <c r="F209" s="14">
        <v>1403</v>
      </c>
      <c r="G209" s="14">
        <v>385</v>
      </c>
      <c r="H209" s="14">
        <v>344</v>
      </c>
      <c r="I209" s="14">
        <v>54223</v>
      </c>
      <c r="J209" s="14">
        <v>72595</v>
      </c>
      <c r="K209" s="14">
        <v>239</v>
      </c>
      <c r="L209" s="10" t="s">
        <v>38</v>
      </c>
      <c r="M209" s="10" t="s">
        <v>21</v>
      </c>
    </row>
    <row r="210" spans="1:13" ht="15.75" customHeight="1" x14ac:dyDescent="0.3">
      <c r="A210" s="10" t="s">
        <v>240</v>
      </c>
      <c r="B210" s="10" t="s">
        <v>23</v>
      </c>
      <c r="C210" s="11">
        <v>45492</v>
      </c>
      <c r="D210" s="12" t="s">
        <v>24</v>
      </c>
      <c r="E210" s="13" t="s">
        <v>353</v>
      </c>
      <c r="F210" s="14">
        <v>3071</v>
      </c>
      <c r="G210" s="14">
        <v>126</v>
      </c>
      <c r="H210" s="14">
        <v>200</v>
      </c>
      <c r="I210" s="14">
        <v>44013</v>
      </c>
      <c r="J210" s="14">
        <v>44679</v>
      </c>
      <c r="K210" s="14">
        <v>118</v>
      </c>
      <c r="L210" s="10" t="s">
        <v>359</v>
      </c>
      <c r="M210" s="10" t="s">
        <v>17</v>
      </c>
    </row>
    <row r="211" spans="1:13" ht="15.75" customHeight="1" x14ac:dyDescent="0.3">
      <c r="A211" s="10" t="s">
        <v>241</v>
      </c>
      <c r="B211" s="10" t="s">
        <v>23</v>
      </c>
      <c r="C211" s="11">
        <v>45780</v>
      </c>
      <c r="D211" s="12" t="s">
        <v>24</v>
      </c>
      <c r="E211" s="13" t="s">
        <v>34</v>
      </c>
      <c r="F211" s="14">
        <v>1010</v>
      </c>
      <c r="G211" s="14">
        <v>361</v>
      </c>
      <c r="H211" s="14">
        <v>240</v>
      </c>
      <c r="I211" s="14">
        <v>47229</v>
      </c>
      <c r="J211" s="14">
        <v>72573</v>
      </c>
      <c r="K211" s="14">
        <v>275</v>
      </c>
      <c r="L211" s="10" t="s">
        <v>355</v>
      </c>
      <c r="M211" s="10" t="s">
        <v>17</v>
      </c>
    </row>
    <row r="212" spans="1:13" ht="15.75" customHeight="1" x14ac:dyDescent="0.3">
      <c r="A212" s="10" t="s">
        <v>242</v>
      </c>
      <c r="B212" s="10" t="s">
        <v>23</v>
      </c>
      <c r="C212" s="11">
        <v>45396</v>
      </c>
      <c r="D212" s="12" t="s">
        <v>24</v>
      </c>
      <c r="E212" s="13" t="s">
        <v>16</v>
      </c>
      <c r="F212" s="14">
        <v>1295</v>
      </c>
      <c r="G212" s="14">
        <v>153</v>
      </c>
      <c r="H212" s="14">
        <v>81</v>
      </c>
      <c r="I212" s="14">
        <v>48350</v>
      </c>
      <c r="J212" s="14">
        <v>61033</v>
      </c>
      <c r="K212" s="14">
        <v>232</v>
      </c>
      <c r="L212" s="10" t="s">
        <v>359</v>
      </c>
      <c r="M212" s="10" t="s">
        <v>17</v>
      </c>
    </row>
    <row r="213" spans="1:13" ht="15.75" customHeight="1" x14ac:dyDescent="0.3">
      <c r="A213" s="10" t="s">
        <v>243</v>
      </c>
      <c r="B213" s="10" t="s">
        <v>23</v>
      </c>
      <c r="C213" s="11">
        <v>45827</v>
      </c>
      <c r="D213" s="12" t="s">
        <v>24</v>
      </c>
      <c r="E213" s="13" t="s">
        <v>353</v>
      </c>
      <c r="F213" s="14">
        <v>1433</v>
      </c>
      <c r="G213" s="14">
        <v>452</v>
      </c>
      <c r="H213" s="14">
        <v>305</v>
      </c>
      <c r="I213" s="14">
        <v>54541</v>
      </c>
      <c r="J213" s="14">
        <v>63700</v>
      </c>
      <c r="K213" s="14">
        <v>296</v>
      </c>
      <c r="L213" s="10" t="s">
        <v>359</v>
      </c>
      <c r="M213" s="10" t="s">
        <v>17</v>
      </c>
    </row>
    <row r="214" spans="1:13" ht="15.75" customHeight="1" x14ac:dyDescent="0.3">
      <c r="A214" s="10" t="s">
        <v>244</v>
      </c>
      <c r="B214" s="10" t="s">
        <v>14</v>
      </c>
      <c r="C214" s="11">
        <v>45832</v>
      </c>
      <c r="D214" s="12" t="s">
        <v>24</v>
      </c>
      <c r="E214" s="13" t="s">
        <v>31</v>
      </c>
      <c r="F214" s="14">
        <v>4902</v>
      </c>
      <c r="G214" s="14">
        <v>422</v>
      </c>
      <c r="H214" s="14">
        <v>376</v>
      </c>
      <c r="I214" s="14">
        <v>31674</v>
      </c>
      <c r="J214" s="14">
        <v>53225</v>
      </c>
      <c r="K214" s="14">
        <v>147</v>
      </c>
      <c r="L214" s="10" t="s">
        <v>35</v>
      </c>
      <c r="M214" s="10" t="s">
        <v>47</v>
      </c>
    </row>
    <row r="215" spans="1:13" ht="15.75" customHeight="1" x14ac:dyDescent="0.3">
      <c r="A215" s="10" t="s">
        <v>245</v>
      </c>
      <c r="B215" s="10" t="s">
        <v>23</v>
      </c>
      <c r="C215" s="11">
        <v>45574</v>
      </c>
      <c r="D215" s="12" t="s">
        <v>15</v>
      </c>
      <c r="E215" s="13" t="s">
        <v>352</v>
      </c>
      <c r="F215" s="14">
        <v>2659</v>
      </c>
      <c r="G215" s="14">
        <v>167</v>
      </c>
      <c r="H215" s="14">
        <v>73</v>
      </c>
      <c r="I215" s="14">
        <v>23090</v>
      </c>
      <c r="J215" s="14">
        <v>25872</v>
      </c>
      <c r="K215" s="14">
        <v>293</v>
      </c>
      <c r="L215" s="10" t="s">
        <v>38</v>
      </c>
      <c r="M215" s="10" t="s">
        <v>21</v>
      </c>
    </row>
    <row r="216" spans="1:13" ht="15.75" customHeight="1" x14ac:dyDescent="0.3">
      <c r="A216" s="10" t="s">
        <v>246</v>
      </c>
      <c r="B216" s="10" t="s">
        <v>28</v>
      </c>
      <c r="C216" s="11">
        <v>45672</v>
      </c>
      <c r="D216" s="12" t="s">
        <v>15</v>
      </c>
      <c r="E216" s="13" t="s">
        <v>43</v>
      </c>
      <c r="F216" s="14">
        <v>2599</v>
      </c>
      <c r="G216" s="14">
        <v>324</v>
      </c>
      <c r="H216" s="14">
        <v>182</v>
      </c>
      <c r="I216" s="14">
        <v>37525</v>
      </c>
      <c r="J216" s="14">
        <v>37216</v>
      </c>
      <c r="K216" s="14">
        <v>186</v>
      </c>
      <c r="L216" s="10" t="s">
        <v>358</v>
      </c>
      <c r="M216" s="10" t="s">
        <v>21</v>
      </c>
    </row>
    <row r="217" spans="1:13" ht="15.75" customHeight="1" x14ac:dyDescent="0.3">
      <c r="A217" s="10" t="s">
        <v>247</v>
      </c>
      <c r="B217" s="10" t="s">
        <v>23</v>
      </c>
      <c r="C217" s="11">
        <v>45669</v>
      </c>
      <c r="D217" s="12" t="s">
        <v>15</v>
      </c>
      <c r="E217" s="13" t="s">
        <v>357</v>
      </c>
      <c r="F217" s="14">
        <v>1765</v>
      </c>
      <c r="G217" s="14">
        <v>285</v>
      </c>
      <c r="H217" s="14">
        <v>100</v>
      </c>
      <c r="I217" s="14">
        <v>41313</v>
      </c>
      <c r="J217" s="14">
        <v>56575</v>
      </c>
      <c r="K217" s="14">
        <v>174</v>
      </c>
      <c r="L217" s="10" t="s">
        <v>38</v>
      </c>
      <c r="M217" s="10" t="s">
        <v>21</v>
      </c>
    </row>
    <row r="218" spans="1:13" ht="15.75" customHeight="1" x14ac:dyDescent="0.3">
      <c r="A218" s="10" t="s">
        <v>248</v>
      </c>
      <c r="B218" s="10" t="s">
        <v>14</v>
      </c>
      <c r="C218" s="11">
        <v>45808</v>
      </c>
      <c r="D218" s="12" t="s">
        <v>15</v>
      </c>
      <c r="E218" s="13" t="s">
        <v>353</v>
      </c>
      <c r="F218" s="14">
        <v>2169</v>
      </c>
      <c r="G218" s="14">
        <v>240</v>
      </c>
      <c r="H218" s="14">
        <v>57</v>
      </c>
      <c r="I218" s="14">
        <v>26109</v>
      </c>
      <c r="J218" s="14">
        <v>46667</v>
      </c>
      <c r="K218" s="14">
        <v>133</v>
      </c>
      <c r="L218" s="10" t="s">
        <v>355</v>
      </c>
      <c r="M218" s="10" t="s">
        <v>17</v>
      </c>
    </row>
    <row r="219" spans="1:13" ht="15.75" customHeight="1" x14ac:dyDescent="0.3">
      <c r="A219" s="10" t="s">
        <v>249</v>
      </c>
      <c r="B219" s="10" t="s">
        <v>23</v>
      </c>
      <c r="C219" s="11">
        <v>45579</v>
      </c>
      <c r="D219" s="12" t="s">
        <v>24</v>
      </c>
      <c r="E219" s="13" t="s">
        <v>19</v>
      </c>
      <c r="F219" s="14">
        <v>4303</v>
      </c>
      <c r="G219" s="14">
        <v>306</v>
      </c>
      <c r="H219" s="14">
        <v>302</v>
      </c>
      <c r="I219" s="14">
        <v>39575</v>
      </c>
      <c r="J219" s="14">
        <v>33762</v>
      </c>
      <c r="K219" s="14">
        <v>265</v>
      </c>
      <c r="L219" s="10" t="s">
        <v>359</v>
      </c>
      <c r="M219" s="10" t="s">
        <v>17</v>
      </c>
    </row>
    <row r="220" spans="1:13" ht="15.75" customHeight="1" x14ac:dyDescent="0.3">
      <c r="A220" s="10" t="s">
        <v>250</v>
      </c>
      <c r="B220" s="10" t="s">
        <v>23</v>
      </c>
      <c r="C220" s="11">
        <v>45332</v>
      </c>
      <c r="D220" s="12" t="s">
        <v>15</v>
      </c>
      <c r="E220" s="13" t="s">
        <v>354</v>
      </c>
      <c r="F220" s="14">
        <v>1519</v>
      </c>
      <c r="G220" s="14">
        <v>456</v>
      </c>
      <c r="H220" s="14">
        <v>379</v>
      </c>
      <c r="I220" s="14">
        <v>51611</v>
      </c>
      <c r="J220" s="14">
        <v>45880</v>
      </c>
      <c r="K220" s="14">
        <v>176</v>
      </c>
      <c r="L220" s="10" t="s">
        <v>38</v>
      </c>
      <c r="M220" s="10" t="s">
        <v>21</v>
      </c>
    </row>
    <row r="221" spans="1:13" ht="15.75" customHeight="1" x14ac:dyDescent="0.3">
      <c r="A221" s="10" t="s">
        <v>251</v>
      </c>
      <c r="B221" s="10" t="s">
        <v>28</v>
      </c>
      <c r="C221" s="11">
        <v>45636</v>
      </c>
      <c r="D221" s="12" t="s">
        <v>15</v>
      </c>
      <c r="E221" s="13" t="s">
        <v>353</v>
      </c>
      <c r="F221" s="14">
        <v>2569</v>
      </c>
      <c r="G221" s="14">
        <v>140</v>
      </c>
      <c r="H221" s="14">
        <v>375</v>
      </c>
      <c r="I221" s="14">
        <v>38372</v>
      </c>
      <c r="J221" s="14">
        <v>22102</v>
      </c>
      <c r="K221" s="14">
        <v>255</v>
      </c>
      <c r="L221" s="10" t="s">
        <v>358</v>
      </c>
      <c r="M221" s="10" t="s">
        <v>21</v>
      </c>
    </row>
    <row r="222" spans="1:13" ht="15.75" customHeight="1" x14ac:dyDescent="0.3">
      <c r="A222" s="10" t="s">
        <v>252</v>
      </c>
      <c r="B222" s="10" t="s">
        <v>23</v>
      </c>
      <c r="C222" s="11">
        <v>45786</v>
      </c>
      <c r="D222" s="12" t="s">
        <v>24</v>
      </c>
      <c r="E222" s="13" t="s">
        <v>357</v>
      </c>
      <c r="F222" s="14">
        <v>2778</v>
      </c>
      <c r="G222" s="14">
        <v>241</v>
      </c>
      <c r="H222" s="14">
        <v>317</v>
      </c>
      <c r="I222" s="14">
        <v>26247</v>
      </c>
      <c r="J222" s="14">
        <v>20677</v>
      </c>
      <c r="K222" s="14">
        <v>282</v>
      </c>
      <c r="L222" s="10" t="s">
        <v>356</v>
      </c>
      <c r="M222" s="10" t="s">
        <v>17</v>
      </c>
    </row>
    <row r="223" spans="1:13" ht="15.75" customHeight="1" x14ac:dyDescent="0.3">
      <c r="A223" s="10" t="s">
        <v>253</v>
      </c>
      <c r="B223" s="10" t="s">
        <v>23</v>
      </c>
      <c r="C223" s="11">
        <v>45829</v>
      </c>
      <c r="D223" s="12" t="s">
        <v>15</v>
      </c>
      <c r="E223" s="13" t="s">
        <v>19</v>
      </c>
      <c r="F223" s="14">
        <v>3611</v>
      </c>
      <c r="G223" s="14">
        <v>127</v>
      </c>
      <c r="H223" s="14">
        <v>139</v>
      </c>
      <c r="I223" s="14">
        <v>44768</v>
      </c>
      <c r="J223" s="14">
        <v>29435</v>
      </c>
      <c r="K223" s="14">
        <v>178</v>
      </c>
      <c r="L223" s="10" t="s">
        <v>35</v>
      </c>
      <c r="M223" s="10" t="s">
        <v>17</v>
      </c>
    </row>
    <row r="224" spans="1:13" ht="15.75" customHeight="1" x14ac:dyDescent="0.3">
      <c r="A224" s="10" t="s">
        <v>254</v>
      </c>
      <c r="B224" s="10" t="s">
        <v>23</v>
      </c>
      <c r="C224" s="11">
        <v>45462</v>
      </c>
      <c r="D224" s="12" t="s">
        <v>15</v>
      </c>
      <c r="E224" s="13" t="s">
        <v>353</v>
      </c>
      <c r="F224" s="14">
        <v>1224</v>
      </c>
      <c r="G224" s="14">
        <v>168</v>
      </c>
      <c r="H224" s="14">
        <v>199</v>
      </c>
      <c r="I224" s="14">
        <v>54232</v>
      </c>
      <c r="J224" s="14">
        <v>52844</v>
      </c>
      <c r="K224" s="14">
        <v>271</v>
      </c>
      <c r="L224" s="10" t="s">
        <v>38</v>
      </c>
      <c r="M224" s="10" t="s">
        <v>21</v>
      </c>
    </row>
    <row r="225" spans="1:13" ht="15.75" customHeight="1" x14ac:dyDescent="0.3">
      <c r="A225" s="10" t="s">
        <v>255</v>
      </c>
      <c r="B225" s="10" t="s">
        <v>23</v>
      </c>
      <c r="C225" s="11">
        <v>45636</v>
      </c>
      <c r="D225" s="12" t="s">
        <v>15</v>
      </c>
      <c r="E225" s="13" t="s">
        <v>354</v>
      </c>
      <c r="F225" s="14">
        <v>4673</v>
      </c>
      <c r="G225" s="14">
        <v>270</v>
      </c>
      <c r="H225" s="14">
        <v>93</v>
      </c>
      <c r="I225" s="14">
        <v>45260</v>
      </c>
      <c r="J225" s="14">
        <v>57513</v>
      </c>
      <c r="K225" s="14">
        <v>103</v>
      </c>
      <c r="L225" s="10" t="s">
        <v>35</v>
      </c>
      <c r="M225" s="10" t="s">
        <v>17</v>
      </c>
    </row>
    <row r="226" spans="1:13" ht="15.75" customHeight="1" x14ac:dyDescent="0.3">
      <c r="A226" s="10" t="s">
        <v>256</v>
      </c>
      <c r="B226" s="10" t="s">
        <v>28</v>
      </c>
      <c r="C226" s="11">
        <v>45323</v>
      </c>
      <c r="D226" s="12" t="s">
        <v>15</v>
      </c>
      <c r="E226" s="13" t="s">
        <v>352</v>
      </c>
      <c r="F226" s="14">
        <v>1432</v>
      </c>
      <c r="G226" s="14">
        <v>437</v>
      </c>
      <c r="H226" s="14">
        <v>267</v>
      </c>
      <c r="I226" s="14">
        <v>40634</v>
      </c>
      <c r="J226" s="14">
        <v>54511</v>
      </c>
      <c r="K226" s="14">
        <v>197</v>
      </c>
      <c r="L226" s="10" t="s">
        <v>358</v>
      </c>
      <c r="M226" s="10" t="s">
        <v>21</v>
      </c>
    </row>
    <row r="227" spans="1:13" ht="15.75" customHeight="1" x14ac:dyDescent="0.3">
      <c r="A227" s="10" t="s">
        <v>257</v>
      </c>
      <c r="B227" s="10" t="s">
        <v>23</v>
      </c>
      <c r="C227" s="11">
        <v>45308</v>
      </c>
      <c r="D227" s="12" t="s">
        <v>24</v>
      </c>
      <c r="E227" s="13" t="s">
        <v>25</v>
      </c>
      <c r="F227" s="14">
        <v>2174</v>
      </c>
      <c r="G227" s="14">
        <v>499</v>
      </c>
      <c r="H227" s="14">
        <v>212</v>
      </c>
      <c r="I227" s="14">
        <v>54938</v>
      </c>
      <c r="J227" s="14">
        <v>27190</v>
      </c>
      <c r="K227" s="14">
        <v>265</v>
      </c>
      <c r="L227" s="10" t="s">
        <v>356</v>
      </c>
      <c r="M227" s="10" t="s">
        <v>17</v>
      </c>
    </row>
    <row r="228" spans="1:13" ht="15.75" customHeight="1" x14ac:dyDescent="0.3">
      <c r="A228" s="10" t="s">
        <v>258</v>
      </c>
      <c r="B228" s="10" t="s">
        <v>28</v>
      </c>
      <c r="C228" s="11">
        <v>45738</v>
      </c>
      <c r="D228" s="12" t="s">
        <v>15</v>
      </c>
      <c r="E228" s="13" t="s">
        <v>357</v>
      </c>
      <c r="F228" s="14">
        <v>4308</v>
      </c>
      <c r="G228" s="14">
        <v>171</v>
      </c>
      <c r="H228" s="14">
        <v>106</v>
      </c>
      <c r="I228" s="14">
        <v>36955</v>
      </c>
      <c r="J228" s="14">
        <v>23949</v>
      </c>
      <c r="K228" s="14">
        <v>294</v>
      </c>
      <c r="L228" s="10" t="s">
        <v>358</v>
      </c>
      <c r="M228" s="10" t="s">
        <v>21</v>
      </c>
    </row>
    <row r="229" spans="1:13" ht="15.75" customHeight="1" x14ac:dyDescent="0.3">
      <c r="A229" s="10" t="s">
        <v>259</v>
      </c>
      <c r="B229" s="10" t="s">
        <v>28</v>
      </c>
      <c r="C229" s="11">
        <v>45442</v>
      </c>
      <c r="D229" s="12" t="s">
        <v>49</v>
      </c>
      <c r="E229" s="13" t="s">
        <v>353</v>
      </c>
      <c r="F229" s="14">
        <v>1060</v>
      </c>
      <c r="G229" s="14">
        <v>442</v>
      </c>
      <c r="H229" s="14">
        <v>319</v>
      </c>
      <c r="I229" s="14">
        <v>57194</v>
      </c>
      <c r="J229" s="14">
        <v>24258</v>
      </c>
      <c r="K229" s="14">
        <v>101</v>
      </c>
      <c r="L229" s="10" t="s">
        <v>360</v>
      </c>
      <c r="M229" s="10" t="s">
        <v>50</v>
      </c>
    </row>
    <row r="230" spans="1:13" ht="15.75" customHeight="1" x14ac:dyDescent="0.3">
      <c r="A230" s="10" t="s">
        <v>260</v>
      </c>
      <c r="B230" s="10" t="s">
        <v>28</v>
      </c>
      <c r="C230" s="11">
        <v>45346</v>
      </c>
      <c r="D230" s="12" t="s">
        <v>15</v>
      </c>
      <c r="E230" s="13" t="s">
        <v>357</v>
      </c>
      <c r="F230" s="14">
        <v>4653</v>
      </c>
      <c r="G230" s="14">
        <v>226</v>
      </c>
      <c r="H230" s="14">
        <v>349</v>
      </c>
      <c r="I230" s="14">
        <v>56876</v>
      </c>
      <c r="J230" s="14">
        <v>28452</v>
      </c>
      <c r="K230" s="14">
        <v>257</v>
      </c>
      <c r="L230" s="10" t="s">
        <v>358</v>
      </c>
      <c r="M230" s="10" t="s">
        <v>21</v>
      </c>
    </row>
    <row r="231" spans="1:13" ht="15.75" customHeight="1" x14ac:dyDescent="0.3">
      <c r="A231" s="10" t="s">
        <v>261</v>
      </c>
      <c r="B231" s="10" t="s">
        <v>28</v>
      </c>
      <c r="C231" s="11">
        <v>45791</v>
      </c>
      <c r="D231" s="12" t="s">
        <v>15</v>
      </c>
      <c r="E231" s="13" t="s">
        <v>16</v>
      </c>
      <c r="F231" s="14">
        <v>1701</v>
      </c>
      <c r="G231" s="14">
        <v>272</v>
      </c>
      <c r="H231" s="14">
        <v>385</v>
      </c>
      <c r="I231" s="14">
        <v>47496</v>
      </c>
      <c r="J231" s="14">
        <v>40832</v>
      </c>
      <c r="K231" s="14">
        <v>246</v>
      </c>
      <c r="L231" s="10" t="s">
        <v>358</v>
      </c>
      <c r="M231" s="10" t="s">
        <v>21</v>
      </c>
    </row>
    <row r="232" spans="1:13" ht="15.75" customHeight="1" x14ac:dyDescent="0.3">
      <c r="A232" s="10" t="s">
        <v>262</v>
      </c>
      <c r="B232" s="10" t="s">
        <v>14</v>
      </c>
      <c r="C232" s="11">
        <v>45379</v>
      </c>
      <c r="D232" s="12" t="s">
        <v>15</v>
      </c>
      <c r="E232" s="13" t="s">
        <v>353</v>
      </c>
      <c r="F232" s="14">
        <v>1673</v>
      </c>
      <c r="G232" s="14">
        <v>280</v>
      </c>
      <c r="H232" s="14">
        <v>67</v>
      </c>
      <c r="I232" s="14">
        <v>29847</v>
      </c>
      <c r="J232" s="14">
        <v>48016</v>
      </c>
      <c r="K232" s="14">
        <v>213</v>
      </c>
      <c r="L232" s="10" t="s">
        <v>355</v>
      </c>
      <c r="M232" s="10" t="s">
        <v>17</v>
      </c>
    </row>
    <row r="233" spans="1:13" ht="15.75" customHeight="1" x14ac:dyDescent="0.3">
      <c r="A233" s="10" t="s">
        <v>263</v>
      </c>
      <c r="B233" s="10" t="s">
        <v>28</v>
      </c>
      <c r="C233" s="11">
        <v>45723</v>
      </c>
      <c r="D233" s="12" t="s">
        <v>15</v>
      </c>
      <c r="E233" s="13" t="s">
        <v>34</v>
      </c>
      <c r="F233" s="14">
        <v>4310</v>
      </c>
      <c r="G233" s="14">
        <v>284</v>
      </c>
      <c r="H233" s="14">
        <v>306</v>
      </c>
      <c r="I233" s="14">
        <v>44606</v>
      </c>
      <c r="J233" s="14">
        <v>42604</v>
      </c>
      <c r="K233" s="14">
        <v>290</v>
      </c>
      <c r="L233" s="10" t="s">
        <v>358</v>
      </c>
      <c r="M233" s="10" t="s">
        <v>21</v>
      </c>
    </row>
    <row r="234" spans="1:13" ht="15.75" customHeight="1" x14ac:dyDescent="0.3">
      <c r="A234" s="10" t="s">
        <v>264</v>
      </c>
      <c r="B234" s="10" t="s">
        <v>23</v>
      </c>
      <c r="C234" s="11">
        <v>45585</v>
      </c>
      <c r="D234" s="12" t="s">
        <v>15</v>
      </c>
      <c r="E234" s="13" t="s">
        <v>354</v>
      </c>
      <c r="F234" s="14">
        <v>2752</v>
      </c>
      <c r="G234" s="14">
        <v>309</v>
      </c>
      <c r="H234" s="14">
        <v>91</v>
      </c>
      <c r="I234" s="14">
        <v>39038</v>
      </c>
      <c r="J234" s="14">
        <v>28095</v>
      </c>
      <c r="K234" s="14">
        <v>277</v>
      </c>
      <c r="L234" s="10" t="s">
        <v>35</v>
      </c>
      <c r="M234" s="10" t="s">
        <v>17</v>
      </c>
    </row>
    <row r="235" spans="1:13" ht="15.75" customHeight="1" x14ac:dyDescent="0.3">
      <c r="A235" s="10" t="s">
        <v>265</v>
      </c>
      <c r="B235" s="10" t="s">
        <v>23</v>
      </c>
      <c r="C235" s="11">
        <v>45324</v>
      </c>
      <c r="D235" s="12" t="s">
        <v>15</v>
      </c>
      <c r="E235" s="13" t="s">
        <v>354</v>
      </c>
      <c r="F235" s="14">
        <v>3818</v>
      </c>
      <c r="G235" s="14">
        <v>115</v>
      </c>
      <c r="H235" s="14">
        <v>286</v>
      </c>
      <c r="I235" s="14">
        <v>25127</v>
      </c>
      <c r="J235" s="14">
        <v>22277</v>
      </c>
      <c r="K235" s="14">
        <v>263</v>
      </c>
      <c r="L235" s="10" t="s">
        <v>35</v>
      </c>
      <c r="M235" s="10" t="s">
        <v>17</v>
      </c>
    </row>
    <row r="236" spans="1:13" ht="15.75" customHeight="1" x14ac:dyDescent="0.3">
      <c r="A236" s="10" t="s">
        <v>266</v>
      </c>
      <c r="B236" s="10" t="s">
        <v>28</v>
      </c>
      <c r="C236" s="11">
        <v>45542</v>
      </c>
      <c r="D236" s="12" t="s">
        <v>15</v>
      </c>
      <c r="E236" s="13" t="s">
        <v>43</v>
      </c>
      <c r="F236" s="14">
        <v>2101</v>
      </c>
      <c r="G236" s="14">
        <v>411</v>
      </c>
      <c r="H236" s="14">
        <v>190</v>
      </c>
      <c r="I236" s="14">
        <v>41791</v>
      </c>
      <c r="J236" s="14">
        <v>57090</v>
      </c>
      <c r="K236" s="14">
        <v>172</v>
      </c>
      <c r="L236" s="10" t="s">
        <v>358</v>
      </c>
      <c r="M236" s="10" t="s">
        <v>21</v>
      </c>
    </row>
    <row r="237" spans="1:13" ht="15.75" customHeight="1" x14ac:dyDescent="0.3">
      <c r="A237" s="10" t="s">
        <v>267</v>
      </c>
      <c r="B237" s="10" t="s">
        <v>14</v>
      </c>
      <c r="C237" s="11">
        <v>45646</v>
      </c>
      <c r="D237" s="12" t="s">
        <v>15</v>
      </c>
      <c r="E237" s="13" t="s">
        <v>16</v>
      </c>
      <c r="F237" s="14">
        <v>2519</v>
      </c>
      <c r="G237" s="14">
        <v>202</v>
      </c>
      <c r="H237" s="14">
        <v>239</v>
      </c>
      <c r="I237" s="14">
        <v>36245</v>
      </c>
      <c r="J237" s="14">
        <v>48606</v>
      </c>
      <c r="K237" s="14">
        <v>145</v>
      </c>
      <c r="L237" s="10" t="s">
        <v>20</v>
      </c>
      <c r="M237" s="10" t="s">
        <v>21</v>
      </c>
    </row>
    <row r="238" spans="1:13" ht="15.75" customHeight="1" x14ac:dyDescent="0.3">
      <c r="A238" s="10" t="s">
        <v>268</v>
      </c>
      <c r="B238" s="10" t="s">
        <v>28</v>
      </c>
      <c r="C238" s="11">
        <v>45305</v>
      </c>
      <c r="D238" s="12" t="s">
        <v>15</v>
      </c>
      <c r="E238" s="13" t="s">
        <v>353</v>
      </c>
      <c r="F238" s="14">
        <v>4502</v>
      </c>
      <c r="G238" s="14">
        <v>238</v>
      </c>
      <c r="H238" s="14">
        <v>386</v>
      </c>
      <c r="I238" s="14">
        <v>39198</v>
      </c>
      <c r="J238" s="14">
        <v>25050</v>
      </c>
      <c r="K238" s="14">
        <v>297</v>
      </c>
      <c r="L238" s="10" t="s">
        <v>358</v>
      </c>
      <c r="M238" s="10" t="s">
        <v>21</v>
      </c>
    </row>
    <row r="239" spans="1:13" ht="15.75" customHeight="1" x14ac:dyDescent="0.3">
      <c r="A239" s="10" t="s">
        <v>269</v>
      </c>
      <c r="B239" s="10" t="s">
        <v>14</v>
      </c>
      <c r="C239" s="11">
        <v>45823</v>
      </c>
      <c r="D239" s="12" t="s">
        <v>15</v>
      </c>
      <c r="E239" s="13" t="s">
        <v>19</v>
      </c>
      <c r="F239" s="14">
        <v>2478</v>
      </c>
      <c r="G239" s="14">
        <v>427</v>
      </c>
      <c r="H239" s="14">
        <v>242</v>
      </c>
      <c r="I239" s="14">
        <v>59272</v>
      </c>
      <c r="J239" s="14">
        <v>37833</v>
      </c>
      <c r="K239" s="14">
        <v>214</v>
      </c>
      <c r="L239" s="10" t="s">
        <v>355</v>
      </c>
      <c r="M239" s="10" t="s">
        <v>17</v>
      </c>
    </row>
    <row r="240" spans="1:13" ht="15.75" customHeight="1" x14ac:dyDescent="0.3">
      <c r="A240" s="10" t="s">
        <v>270</v>
      </c>
      <c r="B240" s="10" t="s">
        <v>23</v>
      </c>
      <c r="C240" s="11">
        <v>45639</v>
      </c>
      <c r="D240" s="12" t="s">
        <v>24</v>
      </c>
      <c r="E240" s="13" t="s">
        <v>25</v>
      </c>
      <c r="F240" s="14">
        <v>4984</v>
      </c>
      <c r="G240" s="14">
        <v>300</v>
      </c>
      <c r="H240" s="14">
        <v>338</v>
      </c>
      <c r="I240" s="14">
        <v>32900</v>
      </c>
      <c r="J240" s="14">
        <v>31691</v>
      </c>
      <c r="K240" s="14">
        <v>160</v>
      </c>
      <c r="L240" s="10" t="s">
        <v>356</v>
      </c>
      <c r="M240" s="10" t="s">
        <v>17</v>
      </c>
    </row>
    <row r="241" spans="1:13" ht="15.75" customHeight="1" x14ac:dyDescent="0.3">
      <c r="A241" s="10" t="s">
        <v>271</v>
      </c>
      <c r="B241" s="10" t="s">
        <v>28</v>
      </c>
      <c r="C241" s="11">
        <v>45533</v>
      </c>
      <c r="D241" s="12" t="s">
        <v>15</v>
      </c>
      <c r="E241" s="13" t="s">
        <v>352</v>
      </c>
      <c r="F241" s="14">
        <v>4774</v>
      </c>
      <c r="G241" s="14">
        <v>389</v>
      </c>
      <c r="H241" s="14">
        <v>358</v>
      </c>
      <c r="I241" s="14">
        <v>52346</v>
      </c>
      <c r="J241" s="14">
        <v>30518</v>
      </c>
      <c r="K241" s="14">
        <v>277</v>
      </c>
      <c r="L241" s="10" t="s">
        <v>358</v>
      </c>
      <c r="M241" s="10" t="s">
        <v>21</v>
      </c>
    </row>
    <row r="242" spans="1:13" ht="15.75" customHeight="1" x14ac:dyDescent="0.3">
      <c r="A242" s="10" t="s">
        <v>272</v>
      </c>
      <c r="B242" s="10" t="s">
        <v>23</v>
      </c>
      <c r="C242" s="11">
        <v>45550</v>
      </c>
      <c r="D242" s="12" t="s">
        <v>15</v>
      </c>
      <c r="E242" s="13" t="s">
        <v>31</v>
      </c>
      <c r="F242" s="14">
        <v>2145</v>
      </c>
      <c r="G242" s="14">
        <v>340</v>
      </c>
      <c r="H242" s="14">
        <v>85</v>
      </c>
      <c r="I242" s="14">
        <v>53323</v>
      </c>
      <c r="J242" s="14">
        <v>49938</v>
      </c>
      <c r="K242" s="14">
        <v>104</v>
      </c>
      <c r="L242" s="10" t="s">
        <v>35</v>
      </c>
      <c r="M242" s="10" t="s">
        <v>17</v>
      </c>
    </row>
    <row r="243" spans="1:13" ht="15.75" customHeight="1" x14ac:dyDescent="0.3">
      <c r="A243" s="10" t="s">
        <v>273</v>
      </c>
      <c r="B243" s="10" t="s">
        <v>23</v>
      </c>
      <c r="C243" s="11">
        <v>45759</v>
      </c>
      <c r="D243" s="12" t="s">
        <v>24</v>
      </c>
      <c r="E243" s="13" t="s">
        <v>354</v>
      </c>
      <c r="F243" s="14">
        <v>4315</v>
      </c>
      <c r="G243" s="14">
        <v>208</v>
      </c>
      <c r="H243" s="14">
        <v>273</v>
      </c>
      <c r="I243" s="14">
        <v>35780</v>
      </c>
      <c r="J243" s="14">
        <v>44349</v>
      </c>
      <c r="K243" s="14">
        <v>133</v>
      </c>
      <c r="L243" s="10" t="s">
        <v>359</v>
      </c>
      <c r="M243" s="10" t="s">
        <v>17</v>
      </c>
    </row>
    <row r="244" spans="1:13" ht="15.75" customHeight="1" x14ac:dyDescent="0.3">
      <c r="A244" s="10" t="s">
        <v>274</v>
      </c>
      <c r="B244" s="10" t="s">
        <v>23</v>
      </c>
      <c r="C244" s="11">
        <v>45636</v>
      </c>
      <c r="D244" s="12" t="s">
        <v>24</v>
      </c>
      <c r="E244" s="13" t="s">
        <v>352</v>
      </c>
      <c r="F244" s="14">
        <v>2267</v>
      </c>
      <c r="G244" s="14">
        <v>230</v>
      </c>
      <c r="H244" s="14">
        <v>243</v>
      </c>
      <c r="I244" s="14">
        <v>27904</v>
      </c>
      <c r="J244" s="14">
        <v>69771</v>
      </c>
      <c r="K244" s="14">
        <v>255</v>
      </c>
      <c r="L244" s="10" t="s">
        <v>359</v>
      </c>
      <c r="M244" s="10" t="s">
        <v>17</v>
      </c>
    </row>
    <row r="245" spans="1:13" ht="15.75" customHeight="1" x14ac:dyDescent="0.3">
      <c r="A245" s="10" t="s">
        <v>275</v>
      </c>
      <c r="B245" s="10" t="s">
        <v>28</v>
      </c>
      <c r="C245" s="11">
        <v>45816</v>
      </c>
      <c r="D245" s="12" t="s">
        <v>15</v>
      </c>
      <c r="E245" s="13" t="s">
        <v>357</v>
      </c>
      <c r="F245" s="14">
        <v>4375</v>
      </c>
      <c r="G245" s="14">
        <v>303</v>
      </c>
      <c r="H245" s="14">
        <v>294</v>
      </c>
      <c r="I245" s="14">
        <v>57468</v>
      </c>
      <c r="J245" s="14">
        <v>53397</v>
      </c>
      <c r="K245" s="14">
        <v>159</v>
      </c>
      <c r="L245" s="10" t="s">
        <v>358</v>
      </c>
      <c r="M245" s="10" t="s">
        <v>21</v>
      </c>
    </row>
    <row r="246" spans="1:13" ht="15.75" customHeight="1" x14ac:dyDescent="0.3">
      <c r="A246" s="10" t="s">
        <v>276</v>
      </c>
      <c r="B246" s="10" t="s">
        <v>23</v>
      </c>
      <c r="C246" s="11">
        <v>45666</v>
      </c>
      <c r="D246" s="12" t="s">
        <v>24</v>
      </c>
      <c r="E246" s="13" t="s">
        <v>43</v>
      </c>
      <c r="F246" s="14">
        <v>3817</v>
      </c>
      <c r="G246" s="14">
        <v>284</v>
      </c>
      <c r="H246" s="14">
        <v>204</v>
      </c>
      <c r="I246" s="14">
        <v>46434</v>
      </c>
      <c r="J246" s="14">
        <v>53396</v>
      </c>
      <c r="K246" s="14">
        <v>104</v>
      </c>
      <c r="L246" s="10" t="s">
        <v>356</v>
      </c>
      <c r="M246" s="10" t="s">
        <v>17</v>
      </c>
    </row>
    <row r="247" spans="1:13" ht="15.75" customHeight="1" x14ac:dyDescent="0.3">
      <c r="A247" s="10" t="s">
        <v>277</v>
      </c>
      <c r="B247" s="10" t="s">
        <v>23</v>
      </c>
      <c r="C247" s="11">
        <v>45481</v>
      </c>
      <c r="D247" s="12" t="s">
        <v>24</v>
      </c>
      <c r="E247" s="13" t="s">
        <v>34</v>
      </c>
      <c r="F247" s="14">
        <v>2981</v>
      </c>
      <c r="G247" s="14">
        <v>258</v>
      </c>
      <c r="H247" s="14">
        <v>168</v>
      </c>
      <c r="I247" s="14">
        <v>20677</v>
      </c>
      <c r="J247" s="14">
        <v>68290</v>
      </c>
      <c r="K247" s="14">
        <v>130</v>
      </c>
      <c r="L247" s="10" t="s">
        <v>355</v>
      </c>
      <c r="M247" s="10" t="s">
        <v>17</v>
      </c>
    </row>
    <row r="248" spans="1:13" ht="15.75" customHeight="1" x14ac:dyDescent="0.3">
      <c r="A248" s="10" t="s">
        <v>278</v>
      </c>
      <c r="B248" s="10" t="s">
        <v>23</v>
      </c>
      <c r="C248" s="11">
        <v>45551</v>
      </c>
      <c r="D248" s="12" t="s">
        <v>24</v>
      </c>
      <c r="E248" s="13" t="s">
        <v>43</v>
      </c>
      <c r="F248" s="14">
        <v>3300</v>
      </c>
      <c r="G248" s="14">
        <v>354</v>
      </c>
      <c r="H248" s="14">
        <v>397</v>
      </c>
      <c r="I248" s="14">
        <v>56773</v>
      </c>
      <c r="J248" s="14">
        <v>72110</v>
      </c>
      <c r="K248" s="14">
        <v>163</v>
      </c>
      <c r="L248" s="10" t="s">
        <v>359</v>
      </c>
      <c r="M248" s="10" t="s">
        <v>17</v>
      </c>
    </row>
    <row r="249" spans="1:13" ht="15.75" customHeight="1" x14ac:dyDescent="0.3">
      <c r="A249" s="10" t="s">
        <v>279</v>
      </c>
      <c r="B249" s="10" t="s">
        <v>28</v>
      </c>
      <c r="C249" s="11">
        <v>45457</v>
      </c>
      <c r="D249" s="12" t="s">
        <v>49</v>
      </c>
      <c r="E249" s="13" t="s">
        <v>352</v>
      </c>
      <c r="F249" s="14">
        <v>4722</v>
      </c>
      <c r="G249" s="14">
        <v>310</v>
      </c>
      <c r="H249" s="14">
        <v>344</v>
      </c>
      <c r="I249" s="14">
        <v>27911</v>
      </c>
      <c r="J249" s="14">
        <v>19000</v>
      </c>
      <c r="K249" s="14">
        <v>225</v>
      </c>
      <c r="L249" s="10" t="s">
        <v>360</v>
      </c>
      <c r="M249" s="10" t="s">
        <v>50</v>
      </c>
    </row>
    <row r="250" spans="1:13" ht="15.75" customHeight="1" x14ac:dyDescent="0.3">
      <c r="A250" s="10" t="s">
        <v>280</v>
      </c>
      <c r="B250" s="10" t="s">
        <v>14</v>
      </c>
      <c r="C250" s="11">
        <v>45357</v>
      </c>
      <c r="D250" s="12" t="s">
        <v>15</v>
      </c>
      <c r="E250" s="13" t="s">
        <v>353</v>
      </c>
      <c r="F250" s="14">
        <v>3529</v>
      </c>
      <c r="G250" s="14">
        <v>263</v>
      </c>
      <c r="H250" s="14">
        <v>107</v>
      </c>
      <c r="I250" s="14">
        <v>26570</v>
      </c>
      <c r="J250" s="14">
        <v>19367</v>
      </c>
      <c r="K250" s="14">
        <v>96</v>
      </c>
      <c r="L250" s="10" t="s">
        <v>20</v>
      </c>
      <c r="M250" s="10" t="s">
        <v>21</v>
      </c>
    </row>
    <row r="251" spans="1:13" ht="15.75" customHeight="1" x14ac:dyDescent="0.3">
      <c r="A251" s="10" t="s">
        <v>281</v>
      </c>
      <c r="B251" s="10" t="s">
        <v>23</v>
      </c>
      <c r="C251" s="11">
        <v>45792</v>
      </c>
      <c r="D251" s="12" t="s">
        <v>15</v>
      </c>
      <c r="E251" s="13" t="s">
        <v>43</v>
      </c>
      <c r="F251" s="14">
        <v>4782</v>
      </c>
      <c r="G251" s="14">
        <v>210</v>
      </c>
      <c r="H251" s="14">
        <v>311</v>
      </c>
      <c r="I251" s="14">
        <v>29793</v>
      </c>
      <c r="J251" s="14">
        <v>37543</v>
      </c>
      <c r="K251" s="14">
        <v>145</v>
      </c>
      <c r="L251" s="10" t="s">
        <v>35</v>
      </c>
      <c r="M251" s="10" t="s">
        <v>17</v>
      </c>
    </row>
    <row r="252" spans="1:13" ht="15.75" customHeight="1" x14ac:dyDescent="0.3">
      <c r="A252" s="10" t="s">
        <v>282</v>
      </c>
      <c r="B252" s="10" t="s">
        <v>23</v>
      </c>
      <c r="C252" s="11">
        <v>45480</v>
      </c>
      <c r="D252" s="12" t="s">
        <v>15</v>
      </c>
      <c r="E252" s="13" t="s">
        <v>353</v>
      </c>
      <c r="F252" s="14">
        <v>1848</v>
      </c>
      <c r="G252" s="14">
        <v>417</v>
      </c>
      <c r="H252" s="14">
        <v>294</v>
      </c>
      <c r="I252" s="14">
        <v>57819</v>
      </c>
      <c r="J252" s="14">
        <v>19798</v>
      </c>
      <c r="K252" s="14">
        <v>262</v>
      </c>
      <c r="L252" s="10" t="s">
        <v>38</v>
      </c>
      <c r="M252" s="10" t="s">
        <v>21</v>
      </c>
    </row>
    <row r="253" spans="1:13" ht="15.75" customHeight="1" x14ac:dyDescent="0.3">
      <c r="A253" s="10" t="s">
        <v>283</v>
      </c>
      <c r="B253" s="10" t="s">
        <v>28</v>
      </c>
      <c r="C253" s="11">
        <v>45591</v>
      </c>
      <c r="D253" s="12" t="s">
        <v>15</v>
      </c>
      <c r="E253" s="13" t="s">
        <v>25</v>
      </c>
      <c r="F253" s="14">
        <v>4676</v>
      </c>
      <c r="G253" s="14">
        <v>211</v>
      </c>
      <c r="H253" s="14">
        <v>55</v>
      </c>
      <c r="I253" s="14">
        <v>45917</v>
      </c>
      <c r="J253" s="14">
        <v>73503</v>
      </c>
      <c r="K253" s="14">
        <v>248</v>
      </c>
      <c r="L253" s="10" t="s">
        <v>358</v>
      </c>
      <c r="M253" s="10" t="s">
        <v>21</v>
      </c>
    </row>
    <row r="254" spans="1:13" ht="15.75" customHeight="1" x14ac:dyDescent="0.3">
      <c r="A254" s="10" t="s">
        <v>284</v>
      </c>
      <c r="B254" s="10" t="s">
        <v>28</v>
      </c>
      <c r="C254" s="11">
        <v>45512</v>
      </c>
      <c r="D254" s="12" t="s">
        <v>15</v>
      </c>
      <c r="E254" s="13" t="s">
        <v>354</v>
      </c>
      <c r="F254" s="14">
        <v>1994</v>
      </c>
      <c r="G254" s="14">
        <v>197</v>
      </c>
      <c r="H254" s="14">
        <v>290</v>
      </c>
      <c r="I254" s="14">
        <v>49500</v>
      </c>
      <c r="J254" s="14">
        <v>23343</v>
      </c>
      <c r="K254" s="14">
        <v>160</v>
      </c>
      <c r="L254" s="10" t="s">
        <v>358</v>
      </c>
      <c r="M254" s="10" t="s">
        <v>21</v>
      </c>
    </row>
    <row r="255" spans="1:13" ht="15.75" customHeight="1" x14ac:dyDescent="0.3">
      <c r="A255" s="10" t="s">
        <v>285</v>
      </c>
      <c r="B255" s="10" t="s">
        <v>23</v>
      </c>
      <c r="C255" s="11">
        <v>45691</v>
      </c>
      <c r="D255" s="12" t="s">
        <v>15</v>
      </c>
      <c r="E255" s="13" t="s">
        <v>353</v>
      </c>
      <c r="F255" s="14">
        <v>4995</v>
      </c>
      <c r="G255" s="14">
        <v>231</v>
      </c>
      <c r="H255" s="14">
        <v>94</v>
      </c>
      <c r="I255" s="14">
        <v>34431</v>
      </c>
      <c r="J255" s="14">
        <v>32560</v>
      </c>
      <c r="K255" s="14">
        <v>262</v>
      </c>
      <c r="L255" s="10" t="s">
        <v>35</v>
      </c>
      <c r="M255" s="10" t="s">
        <v>17</v>
      </c>
    </row>
    <row r="256" spans="1:13" ht="15.75" customHeight="1" x14ac:dyDescent="0.3">
      <c r="A256" s="10" t="s">
        <v>286</v>
      </c>
      <c r="B256" s="10" t="s">
        <v>23</v>
      </c>
      <c r="C256" s="11">
        <v>45385</v>
      </c>
      <c r="D256" s="12" t="s">
        <v>24</v>
      </c>
      <c r="E256" s="13" t="s">
        <v>34</v>
      </c>
      <c r="F256" s="14">
        <v>2291</v>
      </c>
      <c r="G256" s="14">
        <v>146</v>
      </c>
      <c r="H256" s="14">
        <v>399</v>
      </c>
      <c r="I256" s="14">
        <v>49319</v>
      </c>
      <c r="J256" s="14">
        <v>28056</v>
      </c>
      <c r="K256" s="14">
        <v>90</v>
      </c>
      <c r="L256" s="10" t="s">
        <v>359</v>
      </c>
      <c r="M256" s="10" t="s">
        <v>17</v>
      </c>
    </row>
    <row r="257" spans="1:13" ht="15.75" customHeight="1" x14ac:dyDescent="0.3">
      <c r="A257" s="10" t="s">
        <v>287</v>
      </c>
      <c r="B257" s="10" t="s">
        <v>23</v>
      </c>
      <c r="C257" s="11">
        <v>45481</v>
      </c>
      <c r="D257" s="12" t="s">
        <v>24</v>
      </c>
      <c r="E257" s="13" t="s">
        <v>352</v>
      </c>
      <c r="F257" s="14">
        <v>2304</v>
      </c>
      <c r="G257" s="14">
        <v>289</v>
      </c>
      <c r="H257" s="14">
        <v>161</v>
      </c>
      <c r="I257" s="14">
        <v>52645</v>
      </c>
      <c r="J257" s="14">
        <v>66262</v>
      </c>
      <c r="K257" s="14">
        <v>146</v>
      </c>
      <c r="L257" s="10" t="s">
        <v>356</v>
      </c>
      <c r="M257" s="10" t="s">
        <v>17</v>
      </c>
    </row>
    <row r="258" spans="1:13" ht="15.75" customHeight="1" x14ac:dyDescent="0.3">
      <c r="A258" s="10" t="s">
        <v>288</v>
      </c>
      <c r="B258" s="10" t="s">
        <v>23</v>
      </c>
      <c r="C258" s="11">
        <v>45451</v>
      </c>
      <c r="D258" s="12" t="s">
        <v>24</v>
      </c>
      <c r="E258" s="13" t="s">
        <v>34</v>
      </c>
      <c r="F258" s="14">
        <v>3413</v>
      </c>
      <c r="G258" s="14">
        <v>326</v>
      </c>
      <c r="H258" s="14">
        <v>86</v>
      </c>
      <c r="I258" s="14">
        <v>44680</v>
      </c>
      <c r="J258" s="14">
        <v>52719</v>
      </c>
      <c r="K258" s="14">
        <v>272</v>
      </c>
      <c r="L258" s="10" t="s">
        <v>359</v>
      </c>
      <c r="M258" s="10" t="s">
        <v>17</v>
      </c>
    </row>
    <row r="259" spans="1:13" ht="15.75" customHeight="1" x14ac:dyDescent="0.3">
      <c r="A259" s="10" t="s">
        <v>289</v>
      </c>
      <c r="B259" s="10" t="s">
        <v>28</v>
      </c>
      <c r="C259" s="11">
        <v>45736</v>
      </c>
      <c r="D259" s="12" t="s">
        <v>49</v>
      </c>
      <c r="E259" s="13" t="s">
        <v>354</v>
      </c>
      <c r="F259" s="14">
        <v>1453</v>
      </c>
      <c r="G259" s="14">
        <v>156</v>
      </c>
      <c r="H259" s="14">
        <v>178</v>
      </c>
      <c r="I259" s="14">
        <v>52980</v>
      </c>
      <c r="J259" s="14">
        <v>57180</v>
      </c>
      <c r="K259" s="14">
        <v>286</v>
      </c>
      <c r="L259" s="10" t="s">
        <v>360</v>
      </c>
      <c r="M259" s="10" t="s">
        <v>50</v>
      </c>
    </row>
    <row r="260" spans="1:13" ht="15.75" customHeight="1" x14ac:dyDescent="0.3">
      <c r="A260" s="10" t="s">
        <v>290</v>
      </c>
      <c r="B260" s="10" t="s">
        <v>23</v>
      </c>
      <c r="C260" s="11">
        <v>45676</v>
      </c>
      <c r="D260" s="12" t="s">
        <v>24</v>
      </c>
      <c r="E260" s="13" t="s">
        <v>357</v>
      </c>
      <c r="F260" s="14">
        <v>1651</v>
      </c>
      <c r="G260" s="14">
        <v>480</v>
      </c>
      <c r="H260" s="14">
        <v>282</v>
      </c>
      <c r="I260" s="14">
        <v>32140</v>
      </c>
      <c r="J260" s="14">
        <v>70560</v>
      </c>
      <c r="K260" s="14">
        <v>138</v>
      </c>
      <c r="L260" s="10" t="s">
        <v>355</v>
      </c>
      <c r="M260" s="10" t="s">
        <v>17</v>
      </c>
    </row>
    <row r="261" spans="1:13" ht="15.75" customHeight="1" x14ac:dyDescent="0.3">
      <c r="A261" s="10" t="s">
        <v>291</v>
      </c>
      <c r="B261" s="10" t="s">
        <v>23</v>
      </c>
      <c r="C261" s="11">
        <v>45662</v>
      </c>
      <c r="D261" s="12" t="s">
        <v>24</v>
      </c>
      <c r="E261" s="13" t="s">
        <v>19</v>
      </c>
      <c r="F261" s="14">
        <v>3341</v>
      </c>
      <c r="G261" s="14">
        <v>154</v>
      </c>
      <c r="H261" s="14">
        <v>123</v>
      </c>
      <c r="I261" s="14">
        <v>43369</v>
      </c>
      <c r="J261" s="14">
        <v>49035</v>
      </c>
      <c r="K261" s="14">
        <v>128</v>
      </c>
      <c r="L261" s="10" t="s">
        <v>356</v>
      </c>
      <c r="M261" s="10" t="s">
        <v>17</v>
      </c>
    </row>
    <row r="262" spans="1:13" ht="15.75" customHeight="1" x14ac:dyDescent="0.3">
      <c r="A262" s="10" t="s">
        <v>292</v>
      </c>
      <c r="B262" s="10" t="s">
        <v>23</v>
      </c>
      <c r="C262" s="11">
        <v>45612</v>
      </c>
      <c r="D262" s="12" t="s">
        <v>15</v>
      </c>
      <c r="E262" s="13" t="s">
        <v>354</v>
      </c>
      <c r="F262" s="14">
        <v>2972</v>
      </c>
      <c r="G262" s="14">
        <v>263</v>
      </c>
      <c r="H262" s="14">
        <v>308</v>
      </c>
      <c r="I262" s="14">
        <v>51740</v>
      </c>
      <c r="J262" s="14">
        <v>28214</v>
      </c>
      <c r="K262" s="14">
        <v>190</v>
      </c>
      <c r="L262" s="10" t="s">
        <v>38</v>
      </c>
      <c r="M262" s="10" t="s">
        <v>21</v>
      </c>
    </row>
    <row r="263" spans="1:13" ht="15.75" customHeight="1" x14ac:dyDescent="0.3">
      <c r="A263" s="10" t="s">
        <v>293</v>
      </c>
      <c r="B263" s="10" t="s">
        <v>23</v>
      </c>
      <c r="C263" s="11">
        <v>45626</v>
      </c>
      <c r="D263" s="12" t="s">
        <v>24</v>
      </c>
      <c r="E263" s="13" t="s">
        <v>19</v>
      </c>
      <c r="F263" s="14">
        <v>4963</v>
      </c>
      <c r="G263" s="14">
        <v>255</v>
      </c>
      <c r="H263" s="14">
        <v>193</v>
      </c>
      <c r="I263" s="14">
        <v>44386</v>
      </c>
      <c r="J263" s="14">
        <v>28415</v>
      </c>
      <c r="K263" s="14">
        <v>174</v>
      </c>
      <c r="L263" s="10" t="s">
        <v>356</v>
      </c>
      <c r="M263" s="10" t="s">
        <v>17</v>
      </c>
    </row>
    <row r="264" spans="1:13" ht="15.75" customHeight="1" x14ac:dyDescent="0.3">
      <c r="A264" s="10" t="s">
        <v>294</v>
      </c>
      <c r="B264" s="10" t="s">
        <v>28</v>
      </c>
      <c r="C264" s="11">
        <v>45378</v>
      </c>
      <c r="D264" s="12" t="s">
        <v>15</v>
      </c>
      <c r="E264" s="13" t="s">
        <v>357</v>
      </c>
      <c r="F264" s="14">
        <v>2399</v>
      </c>
      <c r="G264" s="14">
        <v>191</v>
      </c>
      <c r="H264" s="14">
        <v>221</v>
      </c>
      <c r="I264" s="14">
        <v>51603</v>
      </c>
      <c r="J264" s="14">
        <v>40033</v>
      </c>
      <c r="K264" s="14">
        <v>173</v>
      </c>
      <c r="L264" s="10" t="s">
        <v>358</v>
      </c>
      <c r="M264" s="10" t="s">
        <v>21</v>
      </c>
    </row>
    <row r="265" spans="1:13" ht="15.75" customHeight="1" x14ac:dyDescent="0.3">
      <c r="A265" s="10" t="s">
        <v>295</v>
      </c>
      <c r="B265" s="10" t="s">
        <v>28</v>
      </c>
      <c r="C265" s="11">
        <v>45808</v>
      </c>
      <c r="D265" s="12" t="s">
        <v>49</v>
      </c>
      <c r="E265" s="13" t="s">
        <v>31</v>
      </c>
      <c r="F265" s="14">
        <v>2162</v>
      </c>
      <c r="G265" s="14">
        <v>318</v>
      </c>
      <c r="H265" s="14">
        <v>83</v>
      </c>
      <c r="I265" s="14">
        <v>46719</v>
      </c>
      <c r="J265" s="14">
        <v>20482</v>
      </c>
      <c r="K265" s="14">
        <v>185</v>
      </c>
      <c r="L265" s="10" t="s">
        <v>360</v>
      </c>
      <c r="M265" s="10" t="s">
        <v>50</v>
      </c>
    </row>
    <row r="266" spans="1:13" ht="15.75" customHeight="1" x14ac:dyDescent="0.3">
      <c r="A266" s="10" t="s">
        <v>296</v>
      </c>
      <c r="B266" s="10" t="s">
        <v>23</v>
      </c>
      <c r="C266" s="11">
        <v>45825</v>
      </c>
      <c r="D266" s="12" t="s">
        <v>24</v>
      </c>
      <c r="E266" s="13" t="s">
        <v>19</v>
      </c>
      <c r="F266" s="14">
        <v>4341</v>
      </c>
      <c r="G266" s="14">
        <v>141</v>
      </c>
      <c r="H266" s="14">
        <v>63</v>
      </c>
      <c r="I266" s="14">
        <v>50081</v>
      </c>
      <c r="J266" s="14">
        <v>27507</v>
      </c>
      <c r="K266" s="14">
        <v>221</v>
      </c>
      <c r="L266" s="10" t="s">
        <v>359</v>
      </c>
      <c r="M266" s="10" t="s">
        <v>17</v>
      </c>
    </row>
    <row r="267" spans="1:13" ht="15.75" customHeight="1" x14ac:dyDescent="0.3">
      <c r="A267" s="10" t="s">
        <v>297</v>
      </c>
      <c r="B267" s="10" t="s">
        <v>14</v>
      </c>
      <c r="C267" s="11">
        <v>45442</v>
      </c>
      <c r="D267" s="12" t="s">
        <v>24</v>
      </c>
      <c r="E267" s="13" t="s">
        <v>31</v>
      </c>
      <c r="F267" s="14">
        <v>2448</v>
      </c>
      <c r="G267" s="14">
        <v>464</v>
      </c>
      <c r="H267" s="14">
        <v>98</v>
      </c>
      <c r="I267" s="14">
        <v>25737</v>
      </c>
      <c r="J267" s="14">
        <v>48545</v>
      </c>
      <c r="K267" s="14">
        <v>246</v>
      </c>
      <c r="L267" s="10" t="s">
        <v>35</v>
      </c>
      <c r="M267" s="10" t="s">
        <v>47</v>
      </c>
    </row>
    <row r="268" spans="1:13" ht="15.75" customHeight="1" x14ac:dyDescent="0.3">
      <c r="A268" s="10" t="s">
        <v>298</v>
      </c>
      <c r="B268" s="10" t="s">
        <v>28</v>
      </c>
      <c r="C268" s="11">
        <v>45604</v>
      </c>
      <c r="D268" s="12" t="s">
        <v>15</v>
      </c>
      <c r="E268" s="13" t="s">
        <v>34</v>
      </c>
      <c r="F268" s="14">
        <v>2471</v>
      </c>
      <c r="G268" s="14">
        <v>166</v>
      </c>
      <c r="H268" s="14">
        <v>320</v>
      </c>
      <c r="I268" s="14">
        <v>48254</v>
      </c>
      <c r="J268" s="14">
        <v>46900</v>
      </c>
      <c r="K268" s="14">
        <v>111</v>
      </c>
      <c r="L268" s="10" t="s">
        <v>358</v>
      </c>
      <c r="M268" s="10" t="s">
        <v>21</v>
      </c>
    </row>
    <row r="269" spans="1:13" ht="15.75" customHeight="1" x14ac:dyDescent="0.3">
      <c r="A269" s="10" t="s">
        <v>299</v>
      </c>
      <c r="B269" s="10" t="s">
        <v>28</v>
      </c>
      <c r="C269" s="11">
        <v>45368</v>
      </c>
      <c r="D269" s="12" t="s">
        <v>49</v>
      </c>
      <c r="E269" s="13" t="s">
        <v>19</v>
      </c>
      <c r="F269" s="14">
        <v>2692</v>
      </c>
      <c r="G269" s="14">
        <v>446</v>
      </c>
      <c r="H269" s="14">
        <v>216</v>
      </c>
      <c r="I269" s="14">
        <v>45818</v>
      </c>
      <c r="J269" s="14">
        <v>62723</v>
      </c>
      <c r="K269" s="14">
        <v>85</v>
      </c>
      <c r="L269" s="10" t="s">
        <v>360</v>
      </c>
      <c r="M269" s="10" t="s">
        <v>50</v>
      </c>
    </row>
    <row r="270" spans="1:13" ht="15.75" customHeight="1" x14ac:dyDescent="0.3">
      <c r="A270" s="10" t="s">
        <v>300</v>
      </c>
      <c r="B270" s="10" t="s">
        <v>28</v>
      </c>
      <c r="C270" s="11">
        <v>45464</v>
      </c>
      <c r="D270" s="12" t="s">
        <v>49</v>
      </c>
      <c r="E270" s="13" t="s">
        <v>357</v>
      </c>
      <c r="F270" s="14">
        <v>4621</v>
      </c>
      <c r="G270" s="14">
        <v>374</v>
      </c>
      <c r="H270" s="14">
        <v>298</v>
      </c>
      <c r="I270" s="14">
        <v>56979</v>
      </c>
      <c r="J270" s="14">
        <v>24098</v>
      </c>
      <c r="K270" s="14">
        <v>205</v>
      </c>
      <c r="L270" s="10" t="s">
        <v>360</v>
      </c>
      <c r="M270" s="10" t="s">
        <v>50</v>
      </c>
    </row>
    <row r="271" spans="1:13" ht="15.75" customHeight="1" x14ac:dyDescent="0.3">
      <c r="A271" s="10" t="s">
        <v>301</v>
      </c>
      <c r="B271" s="10" t="s">
        <v>23</v>
      </c>
      <c r="C271" s="11">
        <v>45609</v>
      </c>
      <c r="D271" s="12" t="s">
        <v>24</v>
      </c>
      <c r="E271" s="13" t="s">
        <v>25</v>
      </c>
      <c r="F271" s="14">
        <v>1409</v>
      </c>
      <c r="G271" s="14">
        <v>466</v>
      </c>
      <c r="H271" s="14">
        <v>105</v>
      </c>
      <c r="I271" s="14">
        <v>58923</v>
      </c>
      <c r="J271" s="14">
        <v>38753</v>
      </c>
      <c r="K271" s="14">
        <v>265</v>
      </c>
      <c r="L271" s="10" t="s">
        <v>359</v>
      </c>
      <c r="M271" s="10" t="s">
        <v>17</v>
      </c>
    </row>
    <row r="272" spans="1:13" ht="15.75" customHeight="1" x14ac:dyDescent="0.3">
      <c r="A272" s="10" t="s">
        <v>302</v>
      </c>
      <c r="B272" s="10" t="s">
        <v>23</v>
      </c>
      <c r="C272" s="11">
        <v>45693</v>
      </c>
      <c r="D272" s="12" t="s">
        <v>24</v>
      </c>
      <c r="E272" s="13" t="s">
        <v>16</v>
      </c>
      <c r="F272" s="14">
        <v>3029</v>
      </c>
      <c r="G272" s="14">
        <v>440</v>
      </c>
      <c r="H272" s="14">
        <v>66</v>
      </c>
      <c r="I272" s="14">
        <v>23815</v>
      </c>
      <c r="J272" s="14">
        <v>47895</v>
      </c>
      <c r="K272" s="14">
        <v>210</v>
      </c>
      <c r="L272" s="10" t="s">
        <v>359</v>
      </c>
      <c r="M272" s="10" t="s">
        <v>17</v>
      </c>
    </row>
    <row r="273" spans="1:13" ht="15.75" customHeight="1" x14ac:dyDescent="0.3">
      <c r="A273" s="10" t="s">
        <v>303</v>
      </c>
      <c r="B273" s="10" t="s">
        <v>23</v>
      </c>
      <c r="C273" s="11">
        <v>45603</v>
      </c>
      <c r="D273" s="12" t="s">
        <v>15</v>
      </c>
      <c r="E273" s="13" t="s">
        <v>19</v>
      </c>
      <c r="F273" s="14">
        <v>2229</v>
      </c>
      <c r="G273" s="14">
        <v>395</v>
      </c>
      <c r="H273" s="14">
        <v>328</v>
      </c>
      <c r="I273" s="14">
        <v>56921</v>
      </c>
      <c r="J273" s="14">
        <v>37176</v>
      </c>
      <c r="K273" s="14">
        <v>126</v>
      </c>
      <c r="L273" s="10" t="s">
        <v>38</v>
      </c>
      <c r="M273" s="10" t="s">
        <v>21</v>
      </c>
    </row>
    <row r="274" spans="1:13" ht="15.75" customHeight="1" x14ac:dyDescent="0.3">
      <c r="A274" s="10" t="s">
        <v>304</v>
      </c>
      <c r="B274" s="10" t="s">
        <v>23</v>
      </c>
      <c r="C274" s="11">
        <v>45334</v>
      </c>
      <c r="D274" s="12" t="s">
        <v>15</v>
      </c>
      <c r="E274" s="13" t="s">
        <v>19</v>
      </c>
      <c r="F274" s="14">
        <v>2691</v>
      </c>
      <c r="G274" s="14">
        <v>486</v>
      </c>
      <c r="H274" s="14">
        <v>206</v>
      </c>
      <c r="I274" s="14">
        <v>51133</v>
      </c>
      <c r="J274" s="14">
        <v>44583</v>
      </c>
      <c r="K274" s="14">
        <v>276</v>
      </c>
      <c r="L274" s="10" t="s">
        <v>35</v>
      </c>
      <c r="M274" s="10" t="s">
        <v>17</v>
      </c>
    </row>
    <row r="275" spans="1:13" ht="15.75" customHeight="1" x14ac:dyDescent="0.3">
      <c r="A275" s="10" t="s">
        <v>305</v>
      </c>
      <c r="B275" s="10" t="s">
        <v>14</v>
      </c>
      <c r="C275" s="11">
        <v>45573</v>
      </c>
      <c r="D275" s="12" t="s">
        <v>15</v>
      </c>
      <c r="E275" s="13" t="s">
        <v>19</v>
      </c>
      <c r="F275" s="14">
        <v>2110</v>
      </c>
      <c r="G275" s="14">
        <v>384</v>
      </c>
      <c r="H275" s="14">
        <v>236</v>
      </c>
      <c r="I275" s="14">
        <v>49965</v>
      </c>
      <c r="J275" s="14">
        <v>61555</v>
      </c>
      <c r="K275" s="14">
        <v>195</v>
      </c>
      <c r="L275" s="10" t="s">
        <v>20</v>
      </c>
      <c r="M275" s="10" t="s">
        <v>21</v>
      </c>
    </row>
    <row r="276" spans="1:13" ht="15.75" customHeight="1" x14ac:dyDescent="0.3">
      <c r="A276" s="10" t="s">
        <v>306</v>
      </c>
      <c r="B276" s="10" t="s">
        <v>14</v>
      </c>
      <c r="C276" s="11">
        <v>45341</v>
      </c>
      <c r="D276" s="12" t="s">
        <v>15</v>
      </c>
      <c r="E276" s="13" t="s">
        <v>352</v>
      </c>
      <c r="F276" s="14">
        <v>4752</v>
      </c>
      <c r="G276" s="14">
        <v>449</v>
      </c>
      <c r="H276" s="14">
        <v>309</v>
      </c>
      <c r="I276" s="14">
        <v>58530</v>
      </c>
      <c r="J276" s="14">
        <v>26630</v>
      </c>
      <c r="K276" s="14">
        <v>234</v>
      </c>
      <c r="L276" s="10" t="s">
        <v>20</v>
      </c>
      <c r="M276" s="10" t="s">
        <v>21</v>
      </c>
    </row>
    <row r="277" spans="1:13" ht="15.75" customHeight="1" x14ac:dyDescent="0.3">
      <c r="A277" s="10" t="s">
        <v>307</v>
      </c>
      <c r="B277" s="10" t="s">
        <v>23</v>
      </c>
      <c r="C277" s="11">
        <v>45720</v>
      </c>
      <c r="D277" s="12" t="s">
        <v>15</v>
      </c>
      <c r="E277" s="13" t="s">
        <v>16</v>
      </c>
      <c r="F277" s="14">
        <v>2177</v>
      </c>
      <c r="G277" s="14">
        <v>258</v>
      </c>
      <c r="H277" s="14">
        <v>292</v>
      </c>
      <c r="I277" s="14">
        <v>47276</v>
      </c>
      <c r="J277" s="14">
        <v>51324</v>
      </c>
      <c r="K277" s="14">
        <v>143</v>
      </c>
      <c r="L277" s="10" t="s">
        <v>35</v>
      </c>
      <c r="M277" s="10" t="s">
        <v>17</v>
      </c>
    </row>
    <row r="278" spans="1:13" ht="15.75" customHeight="1" x14ac:dyDescent="0.3">
      <c r="A278" s="10" t="s">
        <v>308</v>
      </c>
      <c r="B278" s="10" t="s">
        <v>14</v>
      </c>
      <c r="C278" s="11">
        <v>45691</v>
      </c>
      <c r="D278" s="12" t="s">
        <v>24</v>
      </c>
      <c r="E278" s="13" t="s">
        <v>25</v>
      </c>
      <c r="F278" s="14">
        <v>1205</v>
      </c>
      <c r="G278" s="14">
        <v>486</v>
      </c>
      <c r="H278" s="14">
        <v>269</v>
      </c>
      <c r="I278" s="14">
        <v>23341</v>
      </c>
      <c r="J278" s="14">
        <v>42411</v>
      </c>
      <c r="K278" s="14">
        <v>184</v>
      </c>
      <c r="L278" s="10" t="s">
        <v>35</v>
      </c>
      <c r="M278" s="10" t="s">
        <v>47</v>
      </c>
    </row>
    <row r="279" spans="1:13" ht="15.75" customHeight="1" x14ac:dyDescent="0.3">
      <c r="A279" s="10" t="s">
        <v>309</v>
      </c>
      <c r="B279" s="10" t="s">
        <v>14</v>
      </c>
      <c r="C279" s="11">
        <v>45628</v>
      </c>
      <c r="D279" s="12" t="s">
        <v>15</v>
      </c>
      <c r="E279" s="13" t="s">
        <v>34</v>
      </c>
      <c r="F279" s="14">
        <v>3194</v>
      </c>
      <c r="G279" s="14">
        <v>292</v>
      </c>
      <c r="H279" s="14">
        <v>245</v>
      </c>
      <c r="I279" s="14">
        <v>56371</v>
      </c>
      <c r="J279" s="14">
        <v>65597</v>
      </c>
      <c r="K279" s="14">
        <v>163</v>
      </c>
      <c r="L279" s="10" t="s">
        <v>355</v>
      </c>
      <c r="M279" s="10" t="s">
        <v>17</v>
      </c>
    </row>
    <row r="280" spans="1:13" ht="15.75" customHeight="1" x14ac:dyDescent="0.3">
      <c r="A280" s="10" t="s">
        <v>310</v>
      </c>
      <c r="B280" s="10" t="s">
        <v>23</v>
      </c>
      <c r="C280" s="11">
        <v>45676</v>
      </c>
      <c r="D280" s="12" t="s">
        <v>24</v>
      </c>
      <c r="E280" s="13" t="s">
        <v>25</v>
      </c>
      <c r="F280" s="14">
        <v>3507</v>
      </c>
      <c r="G280" s="14">
        <v>295</v>
      </c>
      <c r="H280" s="14">
        <v>371</v>
      </c>
      <c r="I280" s="14">
        <v>20410</v>
      </c>
      <c r="J280" s="14">
        <v>53965</v>
      </c>
      <c r="K280" s="14">
        <v>212</v>
      </c>
      <c r="L280" s="10" t="s">
        <v>355</v>
      </c>
      <c r="M280" s="10" t="s">
        <v>17</v>
      </c>
    </row>
    <row r="281" spans="1:13" ht="15.75" customHeight="1" x14ac:dyDescent="0.3">
      <c r="A281" s="10" t="s">
        <v>311</v>
      </c>
      <c r="B281" s="10" t="s">
        <v>23</v>
      </c>
      <c r="C281" s="11">
        <v>45563</v>
      </c>
      <c r="D281" s="12" t="s">
        <v>24</v>
      </c>
      <c r="E281" s="13" t="s">
        <v>352</v>
      </c>
      <c r="F281" s="14">
        <v>4471</v>
      </c>
      <c r="G281" s="14">
        <v>317</v>
      </c>
      <c r="H281" s="14">
        <v>249</v>
      </c>
      <c r="I281" s="14">
        <v>44862</v>
      </c>
      <c r="J281" s="14">
        <v>33365</v>
      </c>
      <c r="K281" s="14">
        <v>184</v>
      </c>
      <c r="L281" s="10" t="s">
        <v>359</v>
      </c>
      <c r="M281" s="10" t="s">
        <v>17</v>
      </c>
    </row>
    <row r="282" spans="1:13" ht="15.75" customHeight="1" x14ac:dyDescent="0.3">
      <c r="A282" s="10" t="s">
        <v>312</v>
      </c>
      <c r="B282" s="10" t="s">
        <v>14</v>
      </c>
      <c r="C282" s="11">
        <v>45298</v>
      </c>
      <c r="D282" s="12" t="s">
        <v>15</v>
      </c>
      <c r="E282" s="13" t="s">
        <v>34</v>
      </c>
      <c r="F282" s="14">
        <v>4931</v>
      </c>
      <c r="G282" s="14">
        <v>469</v>
      </c>
      <c r="H282" s="14">
        <v>193</v>
      </c>
      <c r="I282" s="14">
        <v>56701</v>
      </c>
      <c r="J282" s="14">
        <v>69437</v>
      </c>
      <c r="K282" s="14">
        <v>291</v>
      </c>
      <c r="L282" s="10" t="s">
        <v>355</v>
      </c>
      <c r="M282" s="10" t="s">
        <v>17</v>
      </c>
    </row>
    <row r="283" spans="1:13" ht="15.75" customHeight="1" x14ac:dyDescent="0.3">
      <c r="A283" s="10" t="s">
        <v>313</v>
      </c>
      <c r="B283" s="10" t="s">
        <v>23</v>
      </c>
      <c r="C283" s="11">
        <v>45343</v>
      </c>
      <c r="D283" s="12" t="s">
        <v>24</v>
      </c>
      <c r="E283" s="13" t="s">
        <v>31</v>
      </c>
      <c r="F283" s="14">
        <v>2604</v>
      </c>
      <c r="G283" s="14">
        <v>439</v>
      </c>
      <c r="H283" s="14">
        <v>148</v>
      </c>
      <c r="I283" s="14">
        <v>58468</v>
      </c>
      <c r="J283" s="14">
        <v>39629</v>
      </c>
      <c r="K283" s="14">
        <v>163</v>
      </c>
      <c r="L283" s="10" t="s">
        <v>356</v>
      </c>
      <c r="M283" s="10" t="s">
        <v>17</v>
      </c>
    </row>
    <row r="284" spans="1:13" ht="15.75" customHeight="1" x14ac:dyDescent="0.3">
      <c r="A284" s="10" t="s">
        <v>314</v>
      </c>
      <c r="B284" s="10" t="s">
        <v>14</v>
      </c>
      <c r="C284" s="11">
        <v>45531</v>
      </c>
      <c r="D284" s="12" t="s">
        <v>15</v>
      </c>
      <c r="E284" s="13" t="s">
        <v>357</v>
      </c>
      <c r="F284" s="14">
        <v>4197</v>
      </c>
      <c r="G284" s="14">
        <v>359</v>
      </c>
      <c r="H284" s="14">
        <v>280</v>
      </c>
      <c r="I284" s="14">
        <v>56048</v>
      </c>
      <c r="J284" s="14">
        <v>70930</v>
      </c>
      <c r="K284" s="14">
        <v>295</v>
      </c>
      <c r="L284" s="10" t="s">
        <v>20</v>
      </c>
      <c r="M284" s="10" t="s">
        <v>21</v>
      </c>
    </row>
    <row r="285" spans="1:13" ht="15.75" customHeight="1" x14ac:dyDescent="0.3">
      <c r="A285" s="10" t="s">
        <v>315</v>
      </c>
      <c r="B285" s="10" t="s">
        <v>14</v>
      </c>
      <c r="C285" s="11">
        <v>45589</v>
      </c>
      <c r="D285" s="12" t="s">
        <v>24</v>
      </c>
      <c r="E285" s="13" t="s">
        <v>34</v>
      </c>
      <c r="F285" s="14">
        <v>1914</v>
      </c>
      <c r="G285" s="14">
        <v>255</v>
      </c>
      <c r="H285" s="14">
        <v>156</v>
      </c>
      <c r="I285" s="14">
        <v>27660</v>
      </c>
      <c r="J285" s="14">
        <v>47776</v>
      </c>
      <c r="K285" s="14">
        <v>111</v>
      </c>
      <c r="L285" s="10" t="s">
        <v>35</v>
      </c>
      <c r="M285" s="10" t="s">
        <v>47</v>
      </c>
    </row>
    <row r="286" spans="1:13" ht="15.75" customHeight="1" x14ac:dyDescent="0.3">
      <c r="A286" s="10" t="s">
        <v>316</v>
      </c>
      <c r="B286" s="10" t="s">
        <v>28</v>
      </c>
      <c r="C286" s="11">
        <v>45686</v>
      </c>
      <c r="D286" s="12" t="s">
        <v>15</v>
      </c>
      <c r="E286" s="13" t="s">
        <v>25</v>
      </c>
      <c r="F286" s="14">
        <v>1334</v>
      </c>
      <c r="G286" s="14">
        <v>357</v>
      </c>
      <c r="H286" s="14">
        <v>257</v>
      </c>
      <c r="I286" s="14">
        <v>56910</v>
      </c>
      <c r="J286" s="14">
        <v>70606</v>
      </c>
      <c r="K286" s="14">
        <v>228</v>
      </c>
      <c r="L286" s="10" t="s">
        <v>358</v>
      </c>
      <c r="M286" s="10" t="s">
        <v>21</v>
      </c>
    </row>
    <row r="287" spans="1:13" ht="15.75" customHeight="1" x14ac:dyDescent="0.3">
      <c r="A287" s="10" t="s">
        <v>317</v>
      </c>
      <c r="B287" s="10" t="s">
        <v>14</v>
      </c>
      <c r="C287" s="11">
        <v>45413</v>
      </c>
      <c r="D287" s="12" t="s">
        <v>15</v>
      </c>
      <c r="E287" s="13" t="s">
        <v>31</v>
      </c>
      <c r="F287" s="14">
        <v>3359</v>
      </c>
      <c r="G287" s="14">
        <v>137</v>
      </c>
      <c r="H287" s="14">
        <v>387</v>
      </c>
      <c r="I287" s="14">
        <v>33861</v>
      </c>
      <c r="J287" s="14">
        <v>47257</v>
      </c>
      <c r="K287" s="14">
        <v>198</v>
      </c>
      <c r="L287" s="10" t="s">
        <v>20</v>
      </c>
      <c r="M287" s="10" t="s">
        <v>21</v>
      </c>
    </row>
    <row r="288" spans="1:13" ht="15.75" customHeight="1" x14ac:dyDescent="0.3">
      <c r="A288" s="10" t="s">
        <v>318</v>
      </c>
      <c r="B288" s="10" t="s">
        <v>28</v>
      </c>
      <c r="C288" s="11">
        <v>45468</v>
      </c>
      <c r="D288" s="12" t="s">
        <v>15</v>
      </c>
      <c r="E288" s="13" t="s">
        <v>43</v>
      </c>
      <c r="F288" s="14">
        <v>2172</v>
      </c>
      <c r="G288" s="14">
        <v>338</v>
      </c>
      <c r="H288" s="14">
        <v>70</v>
      </c>
      <c r="I288" s="14">
        <v>30515</v>
      </c>
      <c r="J288" s="14">
        <v>57853</v>
      </c>
      <c r="K288" s="14">
        <v>156</v>
      </c>
      <c r="L288" s="10" t="s">
        <v>358</v>
      </c>
      <c r="M288" s="10" t="s">
        <v>21</v>
      </c>
    </row>
    <row r="289" spans="1:13" ht="15.75" customHeight="1" x14ac:dyDescent="0.3">
      <c r="A289" s="10" t="s">
        <v>319</v>
      </c>
      <c r="B289" s="10" t="s">
        <v>23</v>
      </c>
      <c r="C289" s="11">
        <v>45513</v>
      </c>
      <c r="D289" s="12" t="s">
        <v>24</v>
      </c>
      <c r="E289" s="13" t="s">
        <v>354</v>
      </c>
      <c r="F289" s="14">
        <v>4877</v>
      </c>
      <c r="G289" s="14">
        <v>442</v>
      </c>
      <c r="H289" s="14">
        <v>236</v>
      </c>
      <c r="I289" s="14">
        <v>52673</v>
      </c>
      <c r="J289" s="14">
        <v>48241</v>
      </c>
      <c r="K289" s="14">
        <v>114</v>
      </c>
      <c r="L289" s="10" t="s">
        <v>359</v>
      </c>
      <c r="M289" s="10" t="s">
        <v>17</v>
      </c>
    </row>
    <row r="290" spans="1:13" ht="15.75" customHeight="1" x14ac:dyDescent="0.3">
      <c r="A290" s="10" t="s">
        <v>320</v>
      </c>
      <c r="B290" s="10" t="s">
        <v>14</v>
      </c>
      <c r="C290" s="11">
        <v>45678</v>
      </c>
      <c r="D290" s="12" t="s">
        <v>24</v>
      </c>
      <c r="E290" s="13" t="s">
        <v>25</v>
      </c>
      <c r="F290" s="14">
        <v>4918</v>
      </c>
      <c r="G290" s="14">
        <v>440</v>
      </c>
      <c r="H290" s="14">
        <v>149</v>
      </c>
      <c r="I290" s="14">
        <v>53269</v>
      </c>
      <c r="J290" s="14">
        <v>64370</v>
      </c>
      <c r="K290" s="14">
        <v>269</v>
      </c>
      <c r="L290" s="10" t="s">
        <v>35</v>
      </c>
      <c r="M290" s="10" t="s">
        <v>47</v>
      </c>
    </row>
    <row r="291" spans="1:13" ht="15.75" customHeight="1" x14ac:dyDescent="0.3">
      <c r="A291" s="10" t="s">
        <v>321</v>
      </c>
      <c r="B291" s="10" t="s">
        <v>23</v>
      </c>
      <c r="C291" s="11">
        <v>45517</v>
      </c>
      <c r="D291" s="12" t="s">
        <v>15</v>
      </c>
      <c r="E291" s="13" t="s">
        <v>19</v>
      </c>
      <c r="F291" s="14">
        <v>3418</v>
      </c>
      <c r="G291" s="14">
        <v>107</v>
      </c>
      <c r="H291" s="14">
        <v>221</v>
      </c>
      <c r="I291" s="14">
        <v>23927</v>
      </c>
      <c r="J291" s="14">
        <v>26182</v>
      </c>
      <c r="K291" s="14">
        <v>155</v>
      </c>
      <c r="L291" s="10" t="s">
        <v>38</v>
      </c>
      <c r="M291" s="10" t="s">
        <v>21</v>
      </c>
    </row>
    <row r="292" spans="1:13" ht="15.75" customHeight="1" x14ac:dyDescent="0.3">
      <c r="A292" s="10" t="s">
        <v>322</v>
      </c>
      <c r="B292" s="10" t="s">
        <v>14</v>
      </c>
      <c r="C292" s="11">
        <v>45472</v>
      </c>
      <c r="D292" s="12" t="s">
        <v>15</v>
      </c>
      <c r="E292" s="13" t="s">
        <v>43</v>
      </c>
      <c r="F292" s="14">
        <v>2088</v>
      </c>
      <c r="G292" s="14">
        <v>490</v>
      </c>
      <c r="H292" s="14">
        <v>124</v>
      </c>
      <c r="I292" s="14">
        <v>46544</v>
      </c>
      <c r="J292" s="14">
        <v>69346</v>
      </c>
      <c r="K292" s="14">
        <v>178</v>
      </c>
      <c r="L292" s="10" t="s">
        <v>355</v>
      </c>
      <c r="M292" s="10" t="s">
        <v>17</v>
      </c>
    </row>
    <row r="293" spans="1:13" ht="15.75" customHeight="1" x14ac:dyDescent="0.3">
      <c r="A293" s="10" t="s">
        <v>323</v>
      </c>
      <c r="B293" s="10" t="s">
        <v>23</v>
      </c>
      <c r="C293" s="11">
        <v>45599</v>
      </c>
      <c r="D293" s="12" t="s">
        <v>24</v>
      </c>
      <c r="E293" s="13" t="s">
        <v>19</v>
      </c>
      <c r="F293" s="14">
        <v>3061</v>
      </c>
      <c r="G293" s="14">
        <v>320</v>
      </c>
      <c r="H293" s="14">
        <v>76</v>
      </c>
      <c r="I293" s="14">
        <v>26640</v>
      </c>
      <c r="J293" s="14">
        <v>24306</v>
      </c>
      <c r="K293" s="14">
        <v>112</v>
      </c>
      <c r="L293" s="10" t="s">
        <v>356</v>
      </c>
      <c r="M293" s="10" t="s">
        <v>17</v>
      </c>
    </row>
    <row r="294" spans="1:13" ht="15.75" customHeight="1" x14ac:dyDescent="0.3">
      <c r="A294" s="10" t="s">
        <v>324</v>
      </c>
      <c r="B294" s="10" t="s">
        <v>28</v>
      </c>
      <c r="C294" s="11">
        <v>45765</v>
      </c>
      <c r="D294" s="12" t="s">
        <v>49</v>
      </c>
      <c r="E294" s="13" t="s">
        <v>43</v>
      </c>
      <c r="F294" s="14">
        <v>1265</v>
      </c>
      <c r="G294" s="14">
        <v>230</v>
      </c>
      <c r="H294" s="14">
        <v>364</v>
      </c>
      <c r="I294" s="14">
        <v>41312</v>
      </c>
      <c r="J294" s="14">
        <v>50382</v>
      </c>
      <c r="K294" s="14">
        <v>106</v>
      </c>
      <c r="L294" s="10" t="s">
        <v>360</v>
      </c>
      <c r="M294" s="10" t="s">
        <v>50</v>
      </c>
    </row>
    <row r="295" spans="1:13" ht="15.75" customHeight="1" x14ac:dyDescent="0.3">
      <c r="A295" s="10" t="s">
        <v>325</v>
      </c>
      <c r="B295" s="10" t="s">
        <v>14</v>
      </c>
      <c r="C295" s="11">
        <v>45653</v>
      </c>
      <c r="D295" s="12" t="s">
        <v>15</v>
      </c>
      <c r="E295" s="13" t="s">
        <v>354</v>
      </c>
      <c r="F295" s="14">
        <v>1436</v>
      </c>
      <c r="G295" s="14">
        <v>219</v>
      </c>
      <c r="H295" s="14">
        <v>229</v>
      </c>
      <c r="I295" s="14">
        <v>58488</v>
      </c>
      <c r="J295" s="14">
        <v>24314</v>
      </c>
      <c r="K295" s="14">
        <v>147</v>
      </c>
      <c r="L295" s="10" t="s">
        <v>20</v>
      </c>
      <c r="M295" s="10" t="s">
        <v>21</v>
      </c>
    </row>
    <row r="296" spans="1:13" ht="15.75" customHeight="1" x14ac:dyDescent="0.3">
      <c r="A296" s="10" t="s">
        <v>326</v>
      </c>
      <c r="B296" s="10" t="s">
        <v>14</v>
      </c>
      <c r="C296" s="11">
        <v>45724</v>
      </c>
      <c r="D296" s="12" t="s">
        <v>24</v>
      </c>
      <c r="E296" s="13" t="s">
        <v>34</v>
      </c>
      <c r="F296" s="14">
        <v>2244</v>
      </c>
      <c r="G296" s="14">
        <v>392</v>
      </c>
      <c r="H296" s="14">
        <v>231</v>
      </c>
      <c r="I296" s="14">
        <v>25834</v>
      </c>
      <c r="J296" s="14">
        <v>50906</v>
      </c>
      <c r="K296" s="14">
        <v>165</v>
      </c>
      <c r="L296" s="10" t="s">
        <v>35</v>
      </c>
      <c r="M296" s="10" t="s">
        <v>47</v>
      </c>
    </row>
    <row r="297" spans="1:13" ht="15.75" customHeight="1" x14ac:dyDescent="0.3">
      <c r="A297" s="10" t="s">
        <v>327</v>
      </c>
      <c r="B297" s="10" t="s">
        <v>23</v>
      </c>
      <c r="C297" s="11">
        <v>45736</v>
      </c>
      <c r="D297" s="12" t="s">
        <v>24</v>
      </c>
      <c r="E297" s="13" t="s">
        <v>43</v>
      </c>
      <c r="F297" s="14">
        <v>3393</v>
      </c>
      <c r="G297" s="14">
        <v>104</v>
      </c>
      <c r="H297" s="14">
        <v>79</v>
      </c>
      <c r="I297" s="14">
        <v>30025</v>
      </c>
      <c r="J297" s="14">
        <v>21593</v>
      </c>
      <c r="K297" s="14">
        <v>165</v>
      </c>
      <c r="L297" s="10" t="s">
        <v>356</v>
      </c>
      <c r="M297" s="10" t="s">
        <v>17</v>
      </c>
    </row>
    <row r="298" spans="1:13" ht="15.75" customHeight="1" x14ac:dyDescent="0.3">
      <c r="A298" s="10" t="s">
        <v>328</v>
      </c>
      <c r="B298" s="10" t="s">
        <v>23</v>
      </c>
      <c r="C298" s="11">
        <v>45612</v>
      </c>
      <c r="D298" s="12" t="s">
        <v>15</v>
      </c>
      <c r="E298" s="13" t="s">
        <v>19</v>
      </c>
      <c r="F298" s="14">
        <v>2901</v>
      </c>
      <c r="G298" s="14">
        <v>108</v>
      </c>
      <c r="H298" s="14">
        <v>86</v>
      </c>
      <c r="I298" s="14">
        <v>51777</v>
      </c>
      <c r="J298" s="14">
        <v>23773</v>
      </c>
      <c r="K298" s="14">
        <v>160</v>
      </c>
      <c r="L298" s="10" t="s">
        <v>38</v>
      </c>
      <c r="M298" s="10" t="s">
        <v>21</v>
      </c>
    </row>
    <row r="299" spans="1:13" ht="15.75" customHeight="1" x14ac:dyDescent="0.3">
      <c r="A299" s="10" t="s">
        <v>329</v>
      </c>
      <c r="B299" s="10" t="s">
        <v>23</v>
      </c>
      <c r="C299" s="11">
        <v>45838</v>
      </c>
      <c r="D299" s="12" t="s">
        <v>15</v>
      </c>
      <c r="E299" s="13" t="s">
        <v>353</v>
      </c>
      <c r="F299" s="14">
        <v>2275</v>
      </c>
      <c r="G299" s="14">
        <v>285</v>
      </c>
      <c r="H299" s="14">
        <v>125</v>
      </c>
      <c r="I299" s="14">
        <v>43970</v>
      </c>
      <c r="J299" s="14">
        <v>74761</v>
      </c>
      <c r="K299" s="14">
        <v>83</v>
      </c>
      <c r="L299" s="10" t="s">
        <v>35</v>
      </c>
      <c r="M299" s="10" t="s">
        <v>17</v>
      </c>
    </row>
    <row r="300" spans="1:13" ht="15.75" customHeight="1" x14ac:dyDescent="0.3">
      <c r="A300" s="10" t="s">
        <v>330</v>
      </c>
      <c r="B300" s="10" t="s">
        <v>23</v>
      </c>
      <c r="C300" s="11">
        <v>45303</v>
      </c>
      <c r="D300" s="12" t="s">
        <v>24</v>
      </c>
      <c r="E300" s="13" t="s">
        <v>352</v>
      </c>
      <c r="F300" s="14">
        <v>2227</v>
      </c>
      <c r="G300" s="14">
        <v>494</v>
      </c>
      <c r="H300" s="14">
        <v>161</v>
      </c>
      <c r="I300" s="14">
        <v>51651</v>
      </c>
      <c r="J300" s="14">
        <v>68074</v>
      </c>
      <c r="K300" s="14">
        <v>240</v>
      </c>
      <c r="L300" s="10" t="s">
        <v>359</v>
      </c>
      <c r="M300" s="10" t="s">
        <v>17</v>
      </c>
    </row>
    <row r="301" spans="1:13" ht="15.75" customHeight="1" x14ac:dyDescent="0.3">
      <c r="A301" s="10" t="s">
        <v>331</v>
      </c>
      <c r="B301" s="10" t="s">
        <v>14</v>
      </c>
      <c r="C301" s="11">
        <v>45329</v>
      </c>
      <c r="D301" s="12" t="s">
        <v>15</v>
      </c>
      <c r="E301" s="13" t="s">
        <v>357</v>
      </c>
      <c r="F301" s="14">
        <v>1883</v>
      </c>
      <c r="G301" s="14">
        <v>432</v>
      </c>
      <c r="H301" s="14">
        <v>397</v>
      </c>
      <c r="I301" s="14">
        <v>28759</v>
      </c>
      <c r="J301" s="14">
        <v>18691</v>
      </c>
      <c r="K301" s="14">
        <v>270</v>
      </c>
      <c r="L301" s="10" t="s">
        <v>355</v>
      </c>
      <c r="M301" s="10" t="s">
        <v>17</v>
      </c>
    </row>
    <row r="302" spans="1:13" ht="15.75" customHeight="1" x14ac:dyDescent="0.3"/>
    <row r="303" spans="1:13" ht="15.75" customHeight="1" x14ac:dyDescent="0.3"/>
    <row r="304" spans="1:13"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R5:X5"/>
  </mergeCells>
  <pageMargins left="0.81499999999999995" right="0.25" top="0.75" bottom="0.75" header="0.3" footer="0.3"/>
  <pageSetup paperSize="9" scale="54"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6CCFF"/>
    <pageSetUpPr fitToPage="1"/>
  </sheetPr>
  <dimension ref="A1:AD1000"/>
  <sheetViews>
    <sheetView zoomScaleNormal="100" workbookViewId="0">
      <selection activeCell="E2" sqref="E2"/>
    </sheetView>
  </sheetViews>
  <sheetFormatPr defaultColWidth="14.44140625" defaultRowHeight="15" customHeight="1" x14ac:dyDescent="0.3"/>
  <cols>
    <col min="1" max="1" width="17.6640625" style="1" bestFit="1" customWidth="1"/>
    <col min="2" max="2" width="15" customWidth="1"/>
    <col min="3" max="3" width="15.44140625" style="4" bestFit="1" customWidth="1"/>
    <col min="4" max="4" width="12.6640625" style="4" customWidth="1"/>
    <col min="5" max="5" width="17.5546875" style="4" customWidth="1"/>
    <col min="6" max="6" width="19.6640625" style="4" customWidth="1"/>
    <col min="7" max="8" width="10.77734375" style="4" customWidth="1"/>
    <col min="9" max="9" width="17.6640625" style="1" bestFit="1" customWidth="1"/>
    <col min="10" max="10" width="9.33203125" bestFit="1" customWidth="1"/>
    <col min="11" max="11" width="15.44140625" bestFit="1" customWidth="1"/>
    <col min="12" max="12" width="10.44140625" bestFit="1" customWidth="1"/>
    <col min="13" max="13" width="16" bestFit="1" customWidth="1"/>
    <col min="14" max="14" width="18" style="4" bestFit="1" customWidth="1"/>
    <col min="15" max="15" width="10.44140625" bestFit="1" customWidth="1"/>
    <col min="16" max="16" width="8.6640625" customWidth="1"/>
    <col min="17" max="17" width="17.6640625" style="1" bestFit="1" customWidth="1"/>
    <col min="18" max="18" width="9.109375" bestFit="1" customWidth="1"/>
    <col min="19" max="19" width="15.44140625" bestFit="1" customWidth="1"/>
    <col min="20" max="20" width="10.44140625" bestFit="1" customWidth="1"/>
    <col min="21" max="21" width="16" bestFit="1" customWidth="1"/>
    <col min="22" max="22" width="18" style="4" bestFit="1" customWidth="1"/>
    <col min="23" max="23" width="10.44140625" bestFit="1" customWidth="1"/>
    <col min="24" max="24" width="8.6640625" customWidth="1"/>
    <col min="25" max="25" width="17.6640625" style="1" bestFit="1" customWidth="1"/>
    <col min="26" max="26" width="9.109375" bestFit="1" customWidth="1"/>
    <col min="27" max="27" width="15.44140625" bestFit="1" customWidth="1"/>
    <col min="29" max="29" width="16" bestFit="1" customWidth="1"/>
    <col min="30" max="30" width="18" style="4" bestFit="1" customWidth="1"/>
    <col min="31" max="31" width="10.44140625" bestFit="1" customWidth="1"/>
  </cols>
  <sheetData>
    <row r="1" spans="1:8" ht="15.6" x14ac:dyDescent="0.3">
      <c r="A1" s="78" t="s">
        <v>332</v>
      </c>
      <c r="B1" s="79" t="s">
        <v>1</v>
      </c>
      <c r="C1" s="80" t="s">
        <v>333</v>
      </c>
      <c r="D1" s="80" t="s">
        <v>334</v>
      </c>
      <c r="E1" s="80" t="s">
        <v>335</v>
      </c>
      <c r="F1" s="80" t="s">
        <v>336</v>
      </c>
      <c r="G1" s="80" t="s">
        <v>337</v>
      </c>
      <c r="H1" s="28"/>
    </row>
    <row r="2" spans="1:8" ht="14.4" x14ac:dyDescent="0.3">
      <c r="A2" s="7">
        <v>45446</v>
      </c>
      <c r="B2" s="8" t="s">
        <v>14</v>
      </c>
      <c r="C2" s="9">
        <v>1402</v>
      </c>
      <c r="D2" s="9">
        <v>68</v>
      </c>
      <c r="E2" s="9">
        <v>124562</v>
      </c>
      <c r="F2" s="9">
        <v>9.92</v>
      </c>
      <c r="G2" s="9">
        <v>23125</v>
      </c>
      <c r="H2" s="27"/>
    </row>
    <row r="3" spans="1:8" ht="14.4" x14ac:dyDescent="0.3">
      <c r="A3" s="7">
        <v>45446</v>
      </c>
      <c r="B3" s="8" t="s">
        <v>23</v>
      </c>
      <c r="C3" s="9">
        <v>995</v>
      </c>
      <c r="D3" s="9">
        <v>86</v>
      </c>
      <c r="E3" s="9">
        <v>227958</v>
      </c>
      <c r="F3" s="9">
        <v>8.0500000000000007</v>
      </c>
      <c r="G3" s="9">
        <v>22788</v>
      </c>
      <c r="H3" s="27"/>
    </row>
    <row r="4" spans="1:8" ht="14.4" x14ac:dyDescent="0.3">
      <c r="A4" s="7">
        <v>45446</v>
      </c>
      <c r="B4" s="8" t="s">
        <v>28</v>
      </c>
      <c r="C4" s="9">
        <v>1472</v>
      </c>
      <c r="D4" s="9">
        <v>296</v>
      </c>
      <c r="E4" s="9">
        <v>370242</v>
      </c>
      <c r="F4" s="9">
        <v>7.72</v>
      </c>
      <c r="G4" s="9">
        <v>7810</v>
      </c>
      <c r="H4" s="27"/>
    </row>
    <row r="5" spans="1:8" ht="14.4" x14ac:dyDescent="0.3">
      <c r="A5" s="7">
        <v>45453</v>
      </c>
      <c r="B5" s="8" t="s">
        <v>14</v>
      </c>
      <c r="C5" s="9">
        <v>1018</v>
      </c>
      <c r="D5" s="9">
        <v>90</v>
      </c>
      <c r="E5" s="9">
        <v>92474</v>
      </c>
      <c r="F5" s="9">
        <v>9.4</v>
      </c>
      <c r="G5" s="9">
        <v>11966</v>
      </c>
      <c r="H5" s="27"/>
    </row>
    <row r="6" spans="1:8" ht="14.4" x14ac:dyDescent="0.3">
      <c r="A6" s="7">
        <v>45453</v>
      </c>
      <c r="B6" s="8" t="s">
        <v>23</v>
      </c>
      <c r="C6" s="9">
        <v>1461</v>
      </c>
      <c r="D6" s="9">
        <v>64</v>
      </c>
      <c r="E6" s="9">
        <v>328902</v>
      </c>
      <c r="F6" s="9">
        <v>9.02</v>
      </c>
      <c r="G6" s="9">
        <v>26298</v>
      </c>
      <c r="H6" s="27"/>
    </row>
    <row r="7" spans="1:8" ht="14.4" x14ac:dyDescent="0.3">
      <c r="A7" s="7">
        <v>45453</v>
      </c>
      <c r="B7" s="8" t="s">
        <v>28</v>
      </c>
      <c r="C7" s="9">
        <v>545</v>
      </c>
      <c r="D7" s="9">
        <v>93</v>
      </c>
      <c r="E7" s="9">
        <v>391621</v>
      </c>
      <c r="F7" s="9">
        <v>9.9600000000000009</v>
      </c>
      <c r="G7" s="9">
        <v>22029</v>
      </c>
      <c r="H7" s="27"/>
    </row>
    <row r="8" spans="1:8" ht="14.4" x14ac:dyDescent="0.3">
      <c r="A8" s="7">
        <v>45460</v>
      </c>
      <c r="B8" s="8" t="s">
        <v>14</v>
      </c>
      <c r="C8" s="9">
        <v>881</v>
      </c>
      <c r="D8" s="9">
        <v>291</v>
      </c>
      <c r="E8" s="9">
        <v>95885</v>
      </c>
      <c r="F8" s="9">
        <v>5.29</v>
      </c>
      <c r="G8" s="9">
        <v>12391</v>
      </c>
      <c r="H8" s="27"/>
    </row>
    <row r="9" spans="1:8" ht="14.4" x14ac:dyDescent="0.3">
      <c r="A9" s="7">
        <v>45460</v>
      </c>
      <c r="B9" s="8" t="s">
        <v>23</v>
      </c>
      <c r="C9" s="9">
        <v>1414</v>
      </c>
      <c r="D9" s="9">
        <v>131</v>
      </c>
      <c r="E9" s="9">
        <v>245947</v>
      </c>
      <c r="F9" s="9">
        <v>8.3000000000000007</v>
      </c>
      <c r="G9" s="9">
        <v>14477</v>
      </c>
      <c r="H9" s="27"/>
    </row>
    <row r="10" spans="1:8" ht="14.4" x14ac:dyDescent="0.3">
      <c r="A10" s="7">
        <v>45460</v>
      </c>
      <c r="B10" s="8" t="s">
        <v>28</v>
      </c>
      <c r="C10" s="9">
        <v>1472</v>
      </c>
      <c r="D10" s="9">
        <v>170</v>
      </c>
      <c r="E10" s="9">
        <v>250428</v>
      </c>
      <c r="F10" s="9">
        <v>4.66</v>
      </c>
      <c r="G10" s="9">
        <v>25040</v>
      </c>
      <c r="H10" s="27"/>
    </row>
    <row r="11" spans="1:8" ht="14.4" x14ac:dyDescent="0.3">
      <c r="A11" s="7">
        <v>45467</v>
      </c>
      <c r="B11" s="8" t="s">
        <v>14</v>
      </c>
      <c r="C11" s="9">
        <v>809</v>
      </c>
      <c r="D11" s="9">
        <v>197</v>
      </c>
      <c r="E11" s="9">
        <v>87186</v>
      </c>
      <c r="F11" s="9">
        <v>9.48</v>
      </c>
      <c r="G11" s="9">
        <v>22619</v>
      </c>
      <c r="H11" s="27"/>
    </row>
    <row r="12" spans="1:8" ht="14.4" x14ac:dyDescent="0.3">
      <c r="A12" s="7">
        <v>45467</v>
      </c>
      <c r="B12" s="8" t="s">
        <v>23</v>
      </c>
      <c r="C12" s="9">
        <v>1371</v>
      </c>
      <c r="D12" s="9">
        <v>250</v>
      </c>
      <c r="E12" s="9">
        <v>128620</v>
      </c>
      <c r="F12" s="9">
        <v>7.11</v>
      </c>
      <c r="G12" s="9">
        <v>12399</v>
      </c>
      <c r="H12" s="27"/>
    </row>
    <row r="13" spans="1:8" ht="14.4" x14ac:dyDescent="0.3">
      <c r="A13" s="7">
        <v>45467</v>
      </c>
      <c r="B13" s="8" t="s">
        <v>28</v>
      </c>
      <c r="C13" s="9">
        <v>844</v>
      </c>
      <c r="D13" s="9">
        <v>144</v>
      </c>
      <c r="E13" s="9">
        <v>126015</v>
      </c>
      <c r="F13" s="9">
        <v>9.65</v>
      </c>
      <c r="G13" s="9">
        <v>22456</v>
      </c>
      <c r="H13" s="27"/>
    </row>
    <row r="14" spans="1:8" ht="14.4" x14ac:dyDescent="0.3">
      <c r="A14" s="7">
        <v>45474</v>
      </c>
      <c r="B14" s="8" t="s">
        <v>14</v>
      </c>
      <c r="C14" s="9">
        <v>786</v>
      </c>
      <c r="D14" s="9">
        <v>72</v>
      </c>
      <c r="E14" s="9">
        <v>178615</v>
      </c>
      <c r="F14" s="9">
        <v>5.43</v>
      </c>
      <c r="G14" s="9">
        <v>19328</v>
      </c>
      <c r="H14" s="27"/>
    </row>
    <row r="15" spans="1:8" ht="14.4" x14ac:dyDescent="0.3">
      <c r="A15" s="7">
        <v>45474</v>
      </c>
      <c r="B15" s="8" t="s">
        <v>23</v>
      </c>
      <c r="C15" s="9">
        <v>845</v>
      </c>
      <c r="D15" s="9">
        <v>250</v>
      </c>
      <c r="E15" s="9">
        <v>218228</v>
      </c>
      <c r="F15" s="9">
        <v>4.5199999999999996</v>
      </c>
      <c r="G15" s="9">
        <v>21107</v>
      </c>
      <c r="H15" s="27"/>
    </row>
    <row r="16" spans="1:8" ht="14.4" x14ac:dyDescent="0.3">
      <c r="A16" s="7">
        <v>45474</v>
      </c>
      <c r="B16" s="8" t="s">
        <v>28</v>
      </c>
      <c r="C16" s="9">
        <v>1218</v>
      </c>
      <c r="D16" s="9">
        <v>101</v>
      </c>
      <c r="E16" s="9">
        <v>300397</v>
      </c>
      <c r="F16" s="9">
        <v>4.33</v>
      </c>
      <c r="G16" s="9">
        <v>12277</v>
      </c>
      <c r="H16" s="27"/>
    </row>
    <row r="17" spans="1:8" ht="14.4" x14ac:dyDescent="0.3">
      <c r="A17" s="7">
        <v>45481</v>
      </c>
      <c r="B17" s="8" t="s">
        <v>14</v>
      </c>
      <c r="C17" s="9">
        <v>797</v>
      </c>
      <c r="D17" s="9">
        <v>130</v>
      </c>
      <c r="E17" s="9">
        <v>340121</v>
      </c>
      <c r="F17" s="9">
        <v>8.52</v>
      </c>
      <c r="G17" s="9">
        <v>11684</v>
      </c>
      <c r="H17" s="27"/>
    </row>
    <row r="18" spans="1:8" ht="14.4" x14ac:dyDescent="0.3">
      <c r="A18" s="7">
        <v>45481</v>
      </c>
      <c r="B18" s="8" t="s">
        <v>23</v>
      </c>
      <c r="C18" s="9">
        <v>1471</v>
      </c>
      <c r="D18" s="9">
        <v>100</v>
      </c>
      <c r="E18" s="9">
        <v>76866</v>
      </c>
      <c r="F18" s="9">
        <v>8.5500000000000007</v>
      </c>
      <c r="G18" s="9">
        <v>14412</v>
      </c>
      <c r="H18" s="27"/>
    </row>
    <row r="19" spans="1:8" ht="14.4" x14ac:dyDescent="0.3">
      <c r="A19" s="7">
        <v>45481</v>
      </c>
      <c r="B19" s="8" t="s">
        <v>28</v>
      </c>
      <c r="C19" s="9">
        <v>1253</v>
      </c>
      <c r="D19" s="9">
        <v>136</v>
      </c>
      <c r="E19" s="9">
        <v>193131</v>
      </c>
      <c r="F19" s="9">
        <v>7.99</v>
      </c>
      <c r="G19" s="9">
        <v>15924</v>
      </c>
      <c r="H19" s="27"/>
    </row>
    <row r="20" spans="1:8" ht="14.4" x14ac:dyDescent="0.3">
      <c r="A20" s="7">
        <v>45488</v>
      </c>
      <c r="B20" s="8" t="s">
        <v>14</v>
      </c>
      <c r="C20" s="9">
        <v>616</v>
      </c>
      <c r="D20" s="9">
        <v>257</v>
      </c>
      <c r="E20" s="9">
        <v>169665</v>
      </c>
      <c r="F20" s="9">
        <v>6.31</v>
      </c>
      <c r="G20" s="9">
        <v>12390</v>
      </c>
      <c r="H20" s="27"/>
    </row>
    <row r="21" spans="1:8" ht="15.75" customHeight="1" x14ac:dyDescent="0.3">
      <c r="A21" s="7">
        <v>45488</v>
      </c>
      <c r="B21" s="8" t="s">
        <v>23</v>
      </c>
      <c r="C21" s="9">
        <v>1308</v>
      </c>
      <c r="D21" s="9">
        <v>210</v>
      </c>
      <c r="E21" s="9">
        <v>263729</v>
      </c>
      <c r="F21" s="9">
        <v>8.5299999999999994</v>
      </c>
      <c r="G21" s="9">
        <v>25742</v>
      </c>
      <c r="H21" s="27"/>
    </row>
    <row r="22" spans="1:8" ht="15.75" customHeight="1" x14ac:dyDescent="0.3">
      <c r="A22" s="7">
        <v>45488</v>
      </c>
      <c r="B22" s="8" t="s">
        <v>28</v>
      </c>
      <c r="C22" s="9">
        <v>981</v>
      </c>
      <c r="D22" s="9">
        <v>69</v>
      </c>
      <c r="E22" s="9">
        <v>206921</v>
      </c>
      <c r="F22" s="9">
        <v>8.42</v>
      </c>
      <c r="G22" s="9">
        <v>10495</v>
      </c>
      <c r="H22" s="27"/>
    </row>
    <row r="23" spans="1:8" ht="15.75" customHeight="1" x14ac:dyDescent="0.3">
      <c r="A23" s="7">
        <v>45495</v>
      </c>
      <c r="B23" s="8" t="s">
        <v>14</v>
      </c>
      <c r="C23" s="9">
        <v>866</v>
      </c>
      <c r="D23" s="9">
        <v>74</v>
      </c>
      <c r="E23" s="9">
        <v>204121</v>
      </c>
      <c r="F23" s="9">
        <v>9.34</v>
      </c>
      <c r="G23" s="9">
        <v>7797</v>
      </c>
      <c r="H23" s="27"/>
    </row>
    <row r="24" spans="1:8" ht="15.75" customHeight="1" x14ac:dyDescent="0.3">
      <c r="A24" s="7">
        <v>45495</v>
      </c>
      <c r="B24" s="8" t="s">
        <v>23</v>
      </c>
      <c r="C24" s="9">
        <v>547</v>
      </c>
      <c r="D24" s="9">
        <v>183</v>
      </c>
      <c r="E24" s="9">
        <v>266350</v>
      </c>
      <c r="F24" s="9">
        <v>5.65</v>
      </c>
      <c r="G24" s="9">
        <v>15595</v>
      </c>
      <c r="H24" s="27"/>
    </row>
    <row r="25" spans="1:8" ht="15.75" customHeight="1" x14ac:dyDescent="0.3">
      <c r="A25" s="7">
        <v>45495</v>
      </c>
      <c r="B25" s="8" t="s">
        <v>28</v>
      </c>
      <c r="C25" s="9">
        <v>1241</v>
      </c>
      <c r="D25" s="9">
        <v>116</v>
      </c>
      <c r="E25" s="9">
        <v>380606</v>
      </c>
      <c r="F25" s="9">
        <v>4.2</v>
      </c>
      <c r="G25" s="9">
        <v>24617</v>
      </c>
      <c r="H25" s="27"/>
    </row>
    <row r="26" spans="1:8" ht="15.75" customHeight="1" x14ac:dyDescent="0.3">
      <c r="A26" s="7">
        <v>45502</v>
      </c>
      <c r="B26" s="8" t="s">
        <v>14</v>
      </c>
      <c r="C26" s="9">
        <v>973</v>
      </c>
      <c r="D26" s="9">
        <v>104</v>
      </c>
      <c r="E26" s="9">
        <v>376358</v>
      </c>
      <c r="F26" s="9">
        <v>3.87</v>
      </c>
      <c r="G26" s="9">
        <v>9847</v>
      </c>
      <c r="H26" s="27"/>
    </row>
    <row r="27" spans="1:8" ht="15.75" customHeight="1" x14ac:dyDescent="0.3">
      <c r="A27" s="7">
        <v>45502</v>
      </c>
      <c r="B27" s="8" t="s">
        <v>23</v>
      </c>
      <c r="C27" s="9">
        <v>611</v>
      </c>
      <c r="D27" s="9">
        <v>197</v>
      </c>
      <c r="E27" s="9">
        <v>79423</v>
      </c>
      <c r="F27" s="9">
        <v>5.82</v>
      </c>
      <c r="G27" s="9">
        <v>13644</v>
      </c>
      <c r="H27" s="27"/>
    </row>
    <row r="28" spans="1:8" ht="15.75" customHeight="1" x14ac:dyDescent="0.3">
      <c r="A28" s="7">
        <v>45502</v>
      </c>
      <c r="B28" s="8" t="s">
        <v>28</v>
      </c>
      <c r="C28" s="9">
        <v>983</v>
      </c>
      <c r="D28" s="9">
        <v>134</v>
      </c>
      <c r="E28" s="9">
        <v>352178</v>
      </c>
      <c r="F28" s="9">
        <v>3.55</v>
      </c>
      <c r="G28" s="9">
        <v>11421</v>
      </c>
      <c r="H28" s="27"/>
    </row>
    <row r="29" spans="1:8" ht="15.75" customHeight="1" x14ac:dyDescent="0.3">
      <c r="A29" s="7">
        <v>45509</v>
      </c>
      <c r="B29" s="8" t="s">
        <v>14</v>
      </c>
      <c r="C29" s="9">
        <v>1449</v>
      </c>
      <c r="D29" s="9">
        <v>96</v>
      </c>
      <c r="E29" s="9">
        <v>200636</v>
      </c>
      <c r="F29" s="9">
        <v>9.92</v>
      </c>
      <c r="G29" s="9">
        <v>15613</v>
      </c>
      <c r="H29" s="27"/>
    </row>
    <row r="30" spans="1:8" ht="15.75" customHeight="1" x14ac:dyDescent="0.3">
      <c r="A30" s="7">
        <v>45509</v>
      </c>
      <c r="B30" s="8" t="s">
        <v>23</v>
      </c>
      <c r="C30" s="9">
        <v>752</v>
      </c>
      <c r="D30" s="9">
        <v>170</v>
      </c>
      <c r="E30" s="9">
        <v>132756</v>
      </c>
      <c r="F30" s="9">
        <v>8.17</v>
      </c>
      <c r="G30" s="9">
        <v>23900</v>
      </c>
      <c r="H30" s="27"/>
    </row>
    <row r="31" spans="1:8" ht="15.75" customHeight="1" x14ac:dyDescent="0.3">
      <c r="A31" s="7">
        <v>45509</v>
      </c>
      <c r="B31" s="8" t="s">
        <v>28</v>
      </c>
      <c r="C31" s="9">
        <v>937</v>
      </c>
      <c r="D31" s="9">
        <v>179</v>
      </c>
      <c r="E31" s="9">
        <v>318098</v>
      </c>
      <c r="F31" s="9">
        <v>5.3</v>
      </c>
      <c r="G31" s="9">
        <v>5836</v>
      </c>
      <c r="H31" s="27"/>
    </row>
    <row r="32" spans="1:8" ht="15.75" customHeight="1" x14ac:dyDescent="0.3">
      <c r="A32" s="7">
        <v>45516</v>
      </c>
      <c r="B32" s="8" t="s">
        <v>14</v>
      </c>
      <c r="C32" s="9">
        <v>1060</v>
      </c>
      <c r="D32" s="9">
        <v>83</v>
      </c>
      <c r="E32" s="9">
        <v>68724</v>
      </c>
      <c r="F32" s="9">
        <v>5.98</v>
      </c>
      <c r="G32" s="9">
        <v>5624</v>
      </c>
      <c r="H32" s="27"/>
    </row>
    <row r="33" spans="1:8" ht="15.75" customHeight="1" x14ac:dyDescent="0.3">
      <c r="A33" s="7">
        <v>45516</v>
      </c>
      <c r="B33" s="8" t="s">
        <v>23</v>
      </c>
      <c r="C33" s="9">
        <v>1456</v>
      </c>
      <c r="D33" s="9">
        <v>265</v>
      </c>
      <c r="E33" s="9">
        <v>115505</v>
      </c>
      <c r="F33" s="9">
        <v>7.49</v>
      </c>
      <c r="G33" s="9">
        <v>10311</v>
      </c>
      <c r="H33" s="27"/>
    </row>
    <row r="34" spans="1:8" ht="15.75" customHeight="1" x14ac:dyDescent="0.3">
      <c r="A34" s="7">
        <v>45516</v>
      </c>
      <c r="B34" s="8" t="s">
        <v>28</v>
      </c>
      <c r="C34" s="9">
        <v>1109</v>
      </c>
      <c r="D34" s="9">
        <v>205</v>
      </c>
      <c r="E34" s="9">
        <v>276722</v>
      </c>
      <c r="F34" s="9">
        <v>9.3800000000000008</v>
      </c>
      <c r="G34" s="9">
        <v>8274</v>
      </c>
      <c r="H34" s="27"/>
    </row>
    <row r="35" spans="1:8" ht="15.75" customHeight="1" x14ac:dyDescent="0.3">
      <c r="A35" s="7">
        <v>45523</v>
      </c>
      <c r="B35" s="8" t="s">
        <v>14</v>
      </c>
      <c r="C35" s="9">
        <v>1002</v>
      </c>
      <c r="D35" s="9">
        <v>93</v>
      </c>
      <c r="E35" s="9">
        <v>353538</v>
      </c>
      <c r="F35" s="9">
        <v>5.84</v>
      </c>
      <c r="G35" s="9">
        <v>6031</v>
      </c>
      <c r="H35" s="27"/>
    </row>
    <row r="36" spans="1:8" ht="15.75" customHeight="1" x14ac:dyDescent="0.3">
      <c r="A36" s="7">
        <v>45523</v>
      </c>
      <c r="B36" s="8" t="s">
        <v>23</v>
      </c>
      <c r="C36" s="9">
        <v>571</v>
      </c>
      <c r="D36" s="9">
        <v>189</v>
      </c>
      <c r="E36" s="9">
        <v>61445</v>
      </c>
      <c r="F36" s="9">
        <v>5.41</v>
      </c>
      <c r="G36" s="9">
        <v>27829</v>
      </c>
      <c r="H36" s="27"/>
    </row>
    <row r="37" spans="1:8" ht="15.75" customHeight="1" x14ac:dyDescent="0.3">
      <c r="A37" s="7">
        <v>45523</v>
      </c>
      <c r="B37" s="8" t="s">
        <v>28</v>
      </c>
      <c r="C37" s="9">
        <v>1240</v>
      </c>
      <c r="D37" s="9">
        <v>231</v>
      </c>
      <c r="E37" s="9">
        <v>165035</v>
      </c>
      <c r="F37" s="9">
        <v>6.05</v>
      </c>
      <c r="G37" s="9">
        <v>18267</v>
      </c>
      <c r="H37" s="27"/>
    </row>
    <row r="38" spans="1:8" ht="15.75" customHeight="1" x14ac:dyDescent="0.3">
      <c r="A38" s="7">
        <v>45530</v>
      </c>
      <c r="B38" s="8" t="s">
        <v>14</v>
      </c>
      <c r="C38" s="9">
        <v>1154</v>
      </c>
      <c r="D38" s="9">
        <v>132</v>
      </c>
      <c r="E38" s="9">
        <v>194595</v>
      </c>
      <c r="F38" s="9">
        <v>7.54</v>
      </c>
      <c r="G38" s="9">
        <v>26624</v>
      </c>
      <c r="H38" s="27"/>
    </row>
    <row r="39" spans="1:8" ht="15.75" customHeight="1" x14ac:dyDescent="0.3">
      <c r="A39" s="7">
        <v>45530</v>
      </c>
      <c r="B39" s="8" t="s">
        <v>23</v>
      </c>
      <c r="C39" s="9">
        <v>537</v>
      </c>
      <c r="D39" s="9">
        <v>275</v>
      </c>
      <c r="E39" s="9">
        <v>236238</v>
      </c>
      <c r="F39" s="9">
        <v>5.87</v>
      </c>
      <c r="G39" s="9">
        <v>26644</v>
      </c>
      <c r="H39" s="27"/>
    </row>
    <row r="40" spans="1:8" ht="15.75" customHeight="1" x14ac:dyDescent="0.3">
      <c r="A40" s="7">
        <v>45530</v>
      </c>
      <c r="B40" s="8" t="s">
        <v>28</v>
      </c>
      <c r="C40" s="9">
        <v>1456</v>
      </c>
      <c r="D40" s="9">
        <v>290</v>
      </c>
      <c r="E40" s="9">
        <v>271044</v>
      </c>
      <c r="F40" s="9">
        <v>7.17</v>
      </c>
      <c r="G40" s="9">
        <v>13051</v>
      </c>
      <c r="H40" s="27"/>
    </row>
    <row r="41" spans="1:8" ht="15.75" customHeight="1" x14ac:dyDescent="0.3">
      <c r="A41" s="7">
        <v>45537</v>
      </c>
      <c r="B41" s="8" t="s">
        <v>14</v>
      </c>
      <c r="C41" s="9">
        <v>721</v>
      </c>
      <c r="D41" s="9">
        <v>206</v>
      </c>
      <c r="E41" s="9">
        <v>334887</v>
      </c>
      <c r="F41" s="9">
        <v>6.05</v>
      </c>
      <c r="G41" s="9">
        <v>14217</v>
      </c>
      <c r="H41" s="27"/>
    </row>
    <row r="42" spans="1:8" ht="15.75" customHeight="1" x14ac:dyDescent="0.3">
      <c r="A42" s="7">
        <v>45537</v>
      </c>
      <c r="B42" s="8" t="s">
        <v>23</v>
      </c>
      <c r="C42" s="9">
        <v>1098</v>
      </c>
      <c r="D42" s="9">
        <v>142</v>
      </c>
      <c r="E42" s="9">
        <v>359150</v>
      </c>
      <c r="F42" s="9">
        <v>7.51</v>
      </c>
      <c r="G42" s="9">
        <v>16385</v>
      </c>
      <c r="H42" s="27"/>
    </row>
    <row r="43" spans="1:8" ht="15.75" customHeight="1" x14ac:dyDescent="0.3">
      <c r="A43" s="7">
        <v>45537</v>
      </c>
      <c r="B43" s="8" t="s">
        <v>28</v>
      </c>
      <c r="C43" s="9">
        <v>1096</v>
      </c>
      <c r="D43" s="9">
        <v>65</v>
      </c>
      <c r="E43" s="9">
        <v>358295</v>
      </c>
      <c r="F43" s="9">
        <v>7.66</v>
      </c>
      <c r="G43" s="9">
        <v>24548</v>
      </c>
      <c r="H43" s="27"/>
    </row>
    <row r="44" spans="1:8" ht="15.75" customHeight="1" x14ac:dyDescent="0.3">
      <c r="A44" s="7">
        <v>45544</v>
      </c>
      <c r="B44" s="8" t="s">
        <v>14</v>
      </c>
      <c r="C44" s="9">
        <v>912</v>
      </c>
      <c r="D44" s="9">
        <v>275</v>
      </c>
      <c r="E44" s="9">
        <v>368454</v>
      </c>
      <c r="F44" s="9">
        <v>6.03</v>
      </c>
      <c r="G44" s="9">
        <v>9195</v>
      </c>
      <c r="H44" s="27"/>
    </row>
    <row r="45" spans="1:8" ht="15.75" customHeight="1" x14ac:dyDescent="0.3">
      <c r="A45" s="7">
        <v>45544</v>
      </c>
      <c r="B45" s="8" t="s">
        <v>23</v>
      </c>
      <c r="C45" s="9">
        <v>1430</v>
      </c>
      <c r="D45" s="9">
        <v>162</v>
      </c>
      <c r="E45" s="9">
        <v>269082</v>
      </c>
      <c r="F45" s="9">
        <v>3.4</v>
      </c>
      <c r="G45" s="9">
        <v>18071</v>
      </c>
      <c r="H45" s="27"/>
    </row>
    <row r="46" spans="1:8" ht="15.75" customHeight="1" x14ac:dyDescent="0.3">
      <c r="A46" s="7">
        <v>45544</v>
      </c>
      <c r="B46" s="8" t="s">
        <v>28</v>
      </c>
      <c r="C46" s="9">
        <v>854</v>
      </c>
      <c r="D46" s="9">
        <v>129</v>
      </c>
      <c r="E46" s="9">
        <v>310903</v>
      </c>
      <c r="F46" s="9">
        <v>7.83</v>
      </c>
      <c r="G46" s="9">
        <v>16875</v>
      </c>
      <c r="H46" s="27"/>
    </row>
    <row r="47" spans="1:8" ht="15.75" customHeight="1" x14ac:dyDescent="0.3">
      <c r="A47" s="7">
        <v>45551</v>
      </c>
      <c r="B47" s="8" t="s">
        <v>14</v>
      </c>
      <c r="C47" s="9">
        <v>681</v>
      </c>
      <c r="D47" s="9">
        <v>210</v>
      </c>
      <c r="E47" s="9">
        <v>248581</v>
      </c>
      <c r="F47" s="9">
        <v>8.76</v>
      </c>
      <c r="G47" s="9">
        <v>9567</v>
      </c>
      <c r="H47" s="27"/>
    </row>
    <row r="48" spans="1:8" ht="15.75" customHeight="1" x14ac:dyDescent="0.3">
      <c r="A48" s="7">
        <v>45551</v>
      </c>
      <c r="B48" s="8" t="s">
        <v>23</v>
      </c>
      <c r="C48" s="9">
        <v>1373</v>
      </c>
      <c r="D48" s="9">
        <v>82</v>
      </c>
      <c r="E48" s="9">
        <v>371015</v>
      </c>
      <c r="F48" s="9">
        <v>9.52</v>
      </c>
      <c r="G48" s="9">
        <v>20306</v>
      </c>
      <c r="H48" s="27"/>
    </row>
    <row r="49" spans="1:8" ht="15.75" customHeight="1" x14ac:dyDescent="0.3">
      <c r="A49" s="7">
        <v>45551</v>
      </c>
      <c r="B49" s="8" t="s">
        <v>28</v>
      </c>
      <c r="C49" s="9">
        <v>685</v>
      </c>
      <c r="D49" s="9">
        <v>285</v>
      </c>
      <c r="E49" s="9">
        <v>177452</v>
      </c>
      <c r="F49" s="9">
        <v>3.36</v>
      </c>
      <c r="G49" s="9">
        <v>21134</v>
      </c>
      <c r="H49" s="27"/>
    </row>
    <row r="50" spans="1:8" ht="15.75" customHeight="1" x14ac:dyDescent="0.3">
      <c r="A50" s="7">
        <v>45558</v>
      </c>
      <c r="B50" s="8" t="s">
        <v>14</v>
      </c>
      <c r="C50" s="9">
        <v>1290</v>
      </c>
      <c r="D50" s="9">
        <v>177</v>
      </c>
      <c r="E50" s="9">
        <v>80745</v>
      </c>
      <c r="F50" s="9">
        <v>9.2200000000000006</v>
      </c>
      <c r="G50" s="9">
        <v>26872</v>
      </c>
      <c r="H50" s="27"/>
    </row>
    <row r="51" spans="1:8" ht="15.75" customHeight="1" x14ac:dyDescent="0.3">
      <c r="A51" s="7">
        <v>45558</v>
      </c>
      <c r="B51" s="8" t="s">
        <v>23</v>
      </c>
      <c r="C51" s="9">
        <v>1437</v>
      </c>
      <c r="D51" s="9">
        <v>239</v>
      </c>
      <c r="E51" s="9">
        <v>362441</v>
      </c>
      <c r="F51" s="9">
        <v>5.57</v>
      </c>
      <c r="G51" s="9">
        <v>10253</v>
      </c>
      <c r="H51" s="27"/>
    </row>
    <row r="52" spans="1:8" ht="15.75" customHeight="1" x14ac:dyDescent="0.3">
      <c r="A52" s="7">
        <v>45558</v>
      </c>
      <c r="B52" s="8" t="s">
        <v>28</v>
      </c>
      <c r="C52" s="9">
        <v>769</v>
      </c>
      <c r="D52" s="9">
        <v>295</v>
      </c>
      <c r="E52" s="9">
        <v>344771</v>
      </c>
      <c r="F52" s="9">
        <v>8.06</v>
      </c>
      <c r="G52" s="9">
        <v>23963</v>
      </c>
      <c r="H52" s="27"/>
    </row>
    <row r="53" spans="1:8" ht="15.75" customHeight="1" x14ac:dyDescent="0.3">
      <c r="A53" s="7">
        <v>45565</v>
      </c>
      <c r="B53" s="8" t="s">
        <v>14</v>
      </c>
      <c r="C53" s="9">
        <v>1416</v>
      </c>
      <c r="D53" s="9">
        <v>284</v>
      </c>
      <c r="E53" s="9">
        <v>374952</v>
      </c>
      <c r="F53" s="9">
        <v>3.45</v>
      </c>
      <c r="G53" s="9">
        <v>11335</v>
      </c>
      <c r="H53" s="27"/>
    </row>
    <row r="54" spans="1:8" ht="15.75" customHeight="1" x14ac:dyDescent="0.3">
      <c r="A54" s="7">
        <v>45565</v>
      </c>
      <c r="B54" s="8" t="s">
        <v>23</v>
      </c>
      <c r="C54" s="9">
        <v>998</v>
      </c>
      <c r="D54" s="9">
        <v>154</v>
      </c>
      <c r="E54" s="9">
        <v>179781</v>
      </c>
      <c r="F54" s="9">
        <v>9.58</v>
      </c>
      <c r="G54" s="9">
        <v>12115</v>
      </c>
      <c r="H54" s="27"/>
    </row>
    <row r="55" spans="1:8" ht="15.75" customHeight="1" x14ac:dyDescent="0.3">
      <c r="A55" s="7">
        <v>45565</v>
      </c>
      <c r="B55" s="8" t="s">
        <v>28</v>
      </c>
      <c r="C55" s="9">
        <v>1421</v>
      </c>
      <c r="D55" s="9">
        <v>246</v>
      </c>
      <c r="E55" s="9">
        <v>358581</v>
      </c>
      <c r="F55" s="9">
        <v>8.8800000000000008</v>
      </c>
      <c r="G55" s="9">
        <v>24358</v>
      </c>
      <c r="H55" s="27"/>
    </row>
    <row r="56" spans="1:8" ht="15.75" customHeight="1" x14ac:dyDescent="0.3">
      <c r="A56" s="7">
        <v>45572</v>
      </c>
      <c r="B56" s="8" t="s">
        <v>14</v>
      </c>
      <c r="C56" s="9">
        <v>764</v>
      </c>
      <c r="D56" s="9">
        <v>205</v>
      </c>
      <c r="E56" s="9">
        <v>319294</v>
      </c>
      <c r="F56" s="9">
        <v>6.23</v>
      </c>
      <c r="G56" s="9">
        <v>12181</v>
      </c>
      <c r="H56" s="27"/>
    </row>
    <row r="57" spans="1:8" ht="15.75" customHeight="1" x14ac:dyDescent="0.3">
      <c r="A57" s="7">
        <v>45572</v>
      </c>
      <c r="B57" s="8" t="s">
        <v>23</v>
      </c>
      <c r="C57" s="9">
        <v>678</v>
      </c>
      <c r="D57" s="9">
        <v>124</v>
      </c>
      <c r="E57" s="9">
        <v>192022</v>
      </c>
      <c r="F57" s="9">
        <v>8.4499999999999993</v>
      </c>
      <c r="G57" s="9">
        <v>17729</v>
      </c>
      <c r="H57" s="27"/>
    </row>
    <row r="58" spans="1:8" ht="15.75" customHeight="1" x14ac:dyDescent="0.3">
      <c r="A58" s="7">
        <v>45572</v>
      </c>
      <c r="B58" s="8" t="s">
        <v>28</v>
      </c>
      <c r="C58" s="9">
        <v>1328</v>
      </c>
      <c r="D58" s="9">
        <v>103</v>
      </c>
      <c r="E58" s="9">
        <v>151462</v>
      </c>
      <c r="F58" s="9">
        <v>8.4</v>
      </c>
      <c r="G58" s="9">
        <v>10881</v>
      </c>
      <c r="H58" s="27"/>
    </row>
    <row r="59" spans="1:8" ht="15.75" customHeight="1" x14ac:dyDescent="0.3">
      <c r="A59" s="7">
        <v>45579</v>
      </c>
      <c r="B59" s="8" t="s">
        <v>14</v>
      </c>
      <c r="C59" s="9">
        <v>1161</v>
      </c>
      <c r="D59" s="9">
        <v>269</v>
      </c>
      <c r="E59" s="9">
        <v>188193</v>
      </c>
      <c r="F59" s="9">
        <v>7.34</v>
      </c>
      <c r="G59" s="9">
        <v>18576</v>
      </c>
      <c r="H59" s="27"/>
    </row>
    <row r="60" spans="1:8" ht="15.75" customHeight="1" x14ac:dyDescent="0.3">
      <c r="A60" s="7">
        <v>45579</v>
      </c>
      <c r="B60" s="8" t="s">
        <v>23</v>
      </c>
      <c r="C60" s="9">
        <v>588</v>
      </c>
      <c r="D60" s="9">
        <v>52</v>
      </c>
      <c r="E60" s="9">
        <v>292040</v>
      </c>
      <c r="F60" s="9">
        <v>8.14</v>
      </c>
      <c r="G60" s="9">
        <v>9383</v>
      </c>
      <c r="H60" s="27"/>
    </row>
    <row r="61" spans="1:8" ht="15.75" customHeight="1" x14ac:dyDescent="0.3">
      <c r="A61" s="7">
        <v>45579</v>
      </c>
      <c r="B61" s="8" t="s">
        <v>28</v>
      </c>
      <c r="C61" s="9">
        <v>1457</v>
      </c>
      <c r="D61" s="9">
        <v>215</v>
      </c>
      <c r="E61" s="9">
        <v>325325</v>
      </c>
      <c r="F61" s="9">
        <v>9.58</v>
      </c>
      <c r="G61" s="9">
        <v>14178</v>
      </c>
      <c r="H61" s="27"/>
    </row>
    <row r="62" spans="1:8" ht="15.75" customHeight="1" x14ac:dyDescent="0.3">
      <c r="A62" s="7">
        <v>45586</v>
      </c>
      <c r="B62" s="8" t="s">
        <v>14</v>
      </c>
      <c r="C62" s="9">
        <v>1190</v>
      </c>
      <c r="D62" s="9">
        <v>242</v>
      </c>
      <c r="E62" s="9">
        <v>86849</v>
      </c>
      <c r="F62" s="9">
        <v>8.06</v>
      </c>
      <c r="G62" s="9">
        <v>21254</v>
      </c>
      <c r="H62" s="27"/>
    </row>
    <row r="63" spans="1:8" ht="15.75" customHeight="1" x14ac:dyDescent="0.3">
      <c r="A63" s="7">
        <v>45586</v>
      </c>
      <c r="B63" s="8" t="s">
        <v>23</v>
      </c>
      <c r="C63" s="9">
        <v>886</v>
      </c>
      <c r="D63" s="9">
        <v>124</v>
      </c>
      <c r="E63" s="9">
        <v>141161</v>
      </c>
      <c r="F63" s="9">
        <v>8.19</v>
      </c>
      <c r="G63" s="9">
        <v>14215</v>
      </c>
      <c r="H63" s="27"/>
    </row>
    <row r="64" spans="1:8" ht="15.75" customHeight="1" x14ac:dyDescent="0.3">
      <c r="A64" s="7">
        <v>45586</v>
      </c>
      <c r="B64" s="8" t="s">
        <v>28</v>
      </c>
      <c r="C64" s="9">
        <v>1237</v>
      </c>
      <c r="D64" s="9">
        <v>155</v>
      </c>
      <c r="E64" s="9">
        <v>149916</v>
      </c>
      <c r="F64" s="9">
        <v>4.4800000000000004</v>
      </c>
      <c r="G64" s="9">
        <v>16921</v>
      </c>
      <c r="H64" s="27"/>
    </row>
    <row r="65" spans="1:8" ht="15.75" customHeight="1" x14ac:dyDescent="0.3">
      <c r="A65" s="7">
        <v>45593</v>
      </c>
      <c r="B65" s="8" t="s">
        <v>14</v>
      </c>
      <c r="C65" s="9">
        <v>1435</v>
      </c>
      <c r="D65" s="9">
        <v>261</v>
      </c>
      <c r="E65" s="9">
        <v>308533</v>
      </c>
      <c r="F65" s="9">
        <v>4.5199999999999996</v>
      </c>
      <c r="G65" s="9">
        <v>25130</v>
      </c>
      <c r="H65" s="27"/>
    </row>
    <row r="66" spans="1:8" ht="15.75" customHeight="1" x14ac:dyDescent="0.3">
      <c r="A66" s="7">
        <v>45593</v>
      </c>
      <c r="B66" s="8" t="s">
        <v>23</v>
      </c>
      <c r="C66" s="9">
        <v>746</v>
      </c>
      <c r="D66" s="9">
        <v>282</v>
      </c>
      <c r="E66" s="9">
        <v>293894</v>
      </c>
      <c r="F66" s="9">
        <v>5.42</v>
      </c>
      <c r="G66" s="9">
        <v>25537</v>
      </c>
      <c r="H66" s="27"/>
    </row>
    <row r="67" spans="1:8" ht="15.75" customHeight="1" x14ac:dyDescent="0.3">
      <c r="A67" s="7">
        <v>45593</v>
      </c>
      <c r="B67" s="8" t="s">
        <v>28</v>
      </c>
      <c r="C67" s="9">
        <v>759</v>
      </c>
      <c r="D67" s="9">
        <v>216</v>
      </c>
      <c r="E67" s="9">
        <v>147656</v>
      </c>
      <c r="F67" s="9">
        <v>4.08</v>
      </c>
      <c r="G67" s="9">
        <v>24943</v>
      </c>
      <c r="H67" s="27"/>
    </row>
    <row r="68" spans="1:8" ht="15.75" customHeight="1" x14ac:dyDescent="0.3">
      <c r="A68" s="7">
        <v>45600</v>
      </c>
      <c r="B68" s="8" t="s">
        <v>14</v>
      </c>
      <c r="C68" s="9">
        <v>1437</v>
      </c>
      <c r="D68" s="9">
        <v>235</v>
      </c>
      <c r="E68" s="9">
        <v>326791</v>
      </c>
      <c r="F68" s="9">
        <v>4.0599999999999996</v>
      </c>
      <c r="G68" s="9">
        <v>14563</v>
      </c>
      <c r="H68" s="27"/>
    </row>
    <row r="69" spans="1:8" ht="15.75" customHeight="1" x14ac:dyDescent="0.3">
      <c r="A69" s="7">
        <v>45600</v>
      </c>
      <c r="B69" s="8" t="s">
        <v>23</v>
      </c>
      <c r="C69" s="9">
        <v>1463</v>
      </c>
      <c r="D69" s="9">
        <v>73</v>
      </c>
      <c r="E69" s="9">
        <v>348877</v>
      </c>
      <c r="F69" s="9">
        <v>9.91</v>
      </c>
      <c r="G69" s="9">
        <v>26273</v>
      </c>
      <c r="H69" s="27"/>
    </row>
    <row r="70" spans="1:8" ht="15.75" customHeight="1" x14ac:dyDescent="0.3">
      <c r="A70" s="7">
        <v>45600</v>
      </c>
      <c r="B70" s="8" t="s">
        <v>28</v>
      </c>
      <c r="C70" s="9">
        <v>1208</v>
      </c>
      <c r="D70" s="9">
        <v>224</v>
      </c>
      <c r="E70" s="9">
        <v>122730</v>
      </c>
      <c r="F70" s="9">
        <v>8.7200000000000006</v>
      </c>
      <c r="G70" s="9">
        <v>10858</v>
      </c>
      <c r="H70" s="27"/>
    </row>
    <row r="71" spans="1:8" ht="15.75" customHeight="1" x14ac:dyDescent="0.3">
      <c r="A71" s="7">
        <v>45607</v>
      </c>
      <c r="B71" s="8" t="s">
        <v>14</v>
      </c>
      <c r="C71" s="9">
        <v>1391</v>
      </c>
      <c r="D71" s="9">
        <v>187</v>
      </c>
      <c r="E71" s="9">
        <v>306508</v>
      </c>
      <c r="F71" s="9">
        <v>8.3800000000000008</v>
      </c>
      <c r="G71" s="9">
        <v>25038</v>
      </c>
      <c r="H71" s="27"/>
    </row>
    <row r="72" spans="1:8" ht="15.75" customHeight="1" x14ac:dyDescent="0.3">
      <c r="A72" s="7">
        <v>45607</v>
      </c>
      <c r="B72" s="8" t="s">
        <v>23</v>
      </c>
      <c r="C72" s="9">
        <v>655</v>
      </c>
      <c r="D72" s="9">
        <v>123</v>
      </c>
      <c r="E72" s="9">
        <v>202472</v>
      </c>
      <c r="F72" s="9">
        <v>7.56</v>
      </c>
      <c r="G72" s="9">
        <v>9092</v>
      </c>
      <c r="H72" s="27"/>
    </row>
    <row r="73" spans="1:8" ht="15.75" customHeight="1" x14ac:dyDescent="0.3">
      <c r="A73" s="7">
        <v>45607</v>
      </c>
      <c r="B73" s="8" t="s">
        <v>28</v>
      </c>
      <c r="C73" s="9">
        <v>1148</v>
      </c>
      <c r="D73" s="9">
        <v>90</v>
      </c>
      <c r="E73" s="9">
        <v>227249</v>
      </c>
      <c r="F73" s="9">
        <v>7.24</v>
      </c>
      <c r="G73" s="9">
        <v>17662</v>
      </c>
      <c r="H73" s="27"/>
    </row>
    <row r="74" spans="1:8" ht="15.75" customHeight="1" x14ac:dyDescent="0.3">
      <c r="A74" s="7">
        <v>45614</v>
      </c>
      <c r="B74" s="8" t="s">
        <v>14</v>
      </c>
      <c r="C74" s="9">
        <v>946</v>
      </c>
      <c r="D74" s="9">
        <v>270</v>
      </c>
      <c r="E74" s="9">
        <v>246567</v>
      </c>
      <c r="F74" s="9">
        <v>4.53</v>
      </c>
      <c r="G74" s="9">
        <v>5924</v>
      </c>
      <c r="H74" s="27"/>
    </row>
    <row r="75" spans="1:8" ht="15.75" customHeight="1" x14ac:dyDescent="0.3">
      <c r="A75" s="7">
        <v>45614</v>
      </c>
      <c r="B75" s="8" t="s">
        <v>23</v>
      </c>
      <c r="C75" s="9">
        <v>791</v>
      </c>
      <c r="D75" s="9">
        <v>214</v>
      </c>
      <c r="E75" s="9">
        <v>114738</v>
      </c>
      <c r="F75" s="9">
        <v>6.62</v>
      </c>
      <c r="G75" s="9">
        <v>25347</v>
      </c>
      <c r="H75" s="27"/>
    </row>
    <row r="76" spans="1:8" ht="15.75" customHeight="1" x14ac:dyDescent="0.3">
      <c r="A76" s="7">
        <v>45614</v>
      </c>
      <c r="B76" s="8" t="s">
        <v>28</v>
      </c>
      <c r="C76" s="9">
        <v>793</v>
      </c>
      <c r="D76" s="9">
        <v>111</v>
      </c>
      <c r="E76" s="9">
        <v>333500</v>
      </c>
      <c r="F76" s="9">
        <v>6.36</v>
      </c>
      <c r="G76" s="9">
        <v>8910</v>
      </c>
      <c r="H76" s="27"/>
    </row>
    <row r="77" spans="1:8" ht="15.75" customHeight="1" x14ac:dyDescent="0.3">
      <c r="A77" s="7">
        <v>45621</v>
      </c>
      <c r="B77" s="8" t="s">
        <v>14</v>
      </c>
      <c r="C77" s="9">
        <v>663</v>
      </c>
      <c r="D77" s="9">
        <v>213</v>
      </c>
      <c r="E77" s="9">
        <v>352677</v>
      </c>
      <c r="F77" s="9">
        <v>9</v>
      </c>
      <c r="G77" s="9">
        <v>20438</v>
      </c>
      <c r="H77" s="27"/>
    </row>
    <row r="78" spans="1:8" ht="15.75" customHeight="1" x14ac:dyDescent="0.3">
      <c r="A78" s="7">
        <v>45621</v>
      </c>
      <c r="B78" s="8" t="s">
        <v>23</v>
      </c>
      <c r="C78" s="9">
        <v>954</v>
      </c>
      <c r="D78" s="9">
        <v>271</v>
      </c>
      <c r="E78" s="9">
        <v>160936</v>
      </c>
      <c r="F78" s="9">
        <v>8.83</v>
      </c>
      <c r="G78" s="9">
        <v>8760</v>
      </c>
      <c r="H78" s="27"/>
    </row>
    <row r="79" spans="1:8" ht="15.75" customHeight="1" x14ac:dyDescent="0.3">
      <c r="A79" s="7">
        <v>45621</v>
      </c>
      <c r="B79" s="8" t="s">
        <v>28</v>
      </c>
      <c r="C79" s="9">
        <v>1313</v>
      </c>
      <c r="D79" s="9">
        <v>159</v>
      </c>
      <c r="E79" s="9">
        <v>197183</v>
      </c>
      <c r="F79" s="9">
        <v>9.7100000000000009</v>
      </c>
      <c r="G79" s="9">
        <v>6625</v>
      </c>
      <c r="H79" s="27"/>
    </row>
    <row r="80" spans="1:8" ht="15.75" customHeight="1" x14ac:dyDescent="0.3">
      <c r="A80" s="7">
        <v>45628</v>
      </c>
      <c r="B80" s="8" t="s">
        <v>14</v>
      </c>
      <c r="C80" s="9">
        <v>895</v>
      </c>
      <c r="D80" s="9">
        <v>87</v>
      </c>
      <c r="E80" s="9">
        <v>171271</v>
      </c>
      <c r="F80" s="9">
        <v>6.68</v>
      </c>
      <c r="G80" s="9">
        <v>23329</v>
      </c>
      <c r="H80" s="27"/>
    </row>
    <row r="81" spans="1:8" ht="15.75" customHeight="1" x14ac:dyDescent="0.3">
      <c r="A81" s="7">
        <v>45628</v>
      </c>
      <c r="B81" s="8" t="s">
        <v>23</v>
      </c>
      <c r="C81" s="9">
        <v>1027</v>
      </c>
      <c r="D81" s="9">
        <v>156</v>
      </c>
      <c r="E81" s="9">
        <v>111293</v>
      </c>
      <c r="F81" s="9">
        <v>5.51</v>
      </c>
      <c r="G81" s="9">
        <v>7299</v>
      </c>
      <c r="H81" s="27"/>
    </row>
    <row r="82" spans="1:8" ht="15.75" customHeight="1" x14ac:dyDescent="0.3">
      <c r="A82" s="7">
        <v>45628</v>
      </c>
      <c r="B82" s="8" t="s">
        <v>28</v>
      </c>
      <c r="C82" s="9">
        <v>990</v>
      </c>
      <c r="D82" s="9">
        <v>286</v>
      </c>
      <c r="E82" s="9">
        <v>351493</v>
      </c>
      <c r="F82" s="9">
        <v>7.97</v>
      </c>
      <c r="G82" s="9">
        <v>14496</v>
      </c>
      <c r="H82" s="27"/>
    </row>
    <row r="83" spans="1:8" ht="15.75" customHeight="1" x14ac:dyDescent="0.3">
      <c r="A83" s="7">
        <v>45635</v>
      </c>
      <c r="B83" s="8" t="s">
        <v>14</v>
      </c>
      <c r="C83" s="9">
        <v>875</v>
      </c>
      <c r="D83" s="9">
        <v>264</v>
      </c>
      <c r="E83" s="9">
        <v>345631</v>
      </c>
      <c r="F83" s="9">
        <v>9.18</v>
      </c>
      <c r="G83" s="9">
        <v>25703</v>
      </c>
      <c r="H83" s="27"/>
    </row>
    <row r="84" spans="1:8" ht="15.75" customHeight="1" x14ac:dyDescent="0.3">
      <c r="A84" s="7">
        <v>45635</v>
      </c>
      <c r="B84" s="8" t="s">
        <v>23</v>
      </c>
      <c r="C84" s="9">
        <v>599</v>
      </c>
      <c r="D84" s="9">
        <v>194</v>
      </c>
      <c r="E84" s="9">
        <v>105622</v>
      </c>
      <c r="F84" s="9">
        <v>6.44</v>
      </c>
      <c r="G84" s="9">
        <v>15108</v>
      </c>
      <c r="H84" s="27"/>
    </row>
    <row r="85" spans="1:8" ht="15.75" customHeight="1" x14ac:dyDescent="0.3">
      <c r="A85" s="7">
        <v>45635</v>
      </c>
      <c r="B85" s="8" t="s">
        <v>28</v>
      </c>
      <c r="C85" s="9">
        <v>630</v>
      </c>
      <c r="D85" s="9">
        <v>248</v>
      </c>
      <c r="E85" s="9">
        <v>119054</v>
      </c>
      <c r="F85" s="9">
        <v>5.0199999999999996</v>
      </c>
      <c r="G85" s="9">
        <v>18867</v>
      </c>
      <c r="H85" s="27"/>
    </row>
    <row r="86" spans="1:8" ht="15.75" customHeight="1" x14ac:dyDescent="0.3">
      <c r="A86" s="7">
        <v>45642</v>
      </c>
      <c r="B86" s="8" t="s">
        <v>14</v>
      </c>
      <c r="C86" s="9">
        <v>1350</v>
      </c>
      <c r="D86" s="9">
        <v>233</v>
      </c>
      <c r="E86" s="9">
        <v>171670</v>
      </c>
      <c r="F86" s="9">
        <v>4.53</v>
      </c>
      <c r="G86" s="9">
        <v>17574</v>
      </c>
      <c r="H86" s="27"/>
    </row>
    <row r="87" spans="1:8" ht="15.75" customHeight="1" x14ac:dyDescent="0.3">
      <c r="A87" s="7">
        <v>45642</v>
      </c>
      <c r="B87" s="8" t="s">
        <v>23</v>
      </c>
      <c r="C87" s="9">
        <v>632</v>
      </c>
      <c r="D87" s="9">
        <v>155</v>
      </c>
      <c r="E87" s="9">
        <v>170432</v>
      </c>
      <c r="F87" s="9">
        <v>9.17</v>
      </c>
      <c r="G87" s="9">
        <v>12840</v>
      </c>
      <c r="H87" s="27"/>
    </row>
    <row r="88" spans="1:8" ht="15.75" customHeight="1" x14ac:dyDescent="0.3">
      <c r="A88" s="7">
        <v>45642</v>
      </c>
      <c r="B88" s="8" t="s">
        <v>28</v>
      </c>
      <c r="C88" s="9">
        <v>1182</v>
      </c>
      <c r="D88" s="9">
        <v>83</v>
      </c>
      <c r="E88" s="9">
        <v>140300</v>
      </c>
      <c r="F88" s="9">
        <v>3.27</v>
      </c>
      <c r="G88" s="9">
        <v>21079</v>
      </c>
      <c r="H88" s="27"/>
    </row>
    <row r="89" spans="1:8" ht="15.75" customHeight="1" x14ac:dyDescent="0.3">
      <c r="A89" s="7">
        <v>45649</v>
      </c>
      <c r="B89" s="8" t="s">
        <v>14</v>
      </c>
      <c r="C89" s="9">
        <v>661</v>
      </c>
      <c r="D89" s="9">
        <v>94</v>
      </c>
      <c r="E89" s="9">
        <v>116538</v>
      </c>
      <c r="F89" s="9">
        <v>5.31</v>
      </c>
      <c r="G89" s="9">
        <v>23486</v>
      </c>
      <c r="H89" s="27"/>
    </row>
    <row r="90" spans="1:8" ht="15.75" customHeight="1" x14ac:dyDescent="0.3">
      <c r="A90" s="7">
        <v>45649</v>
      </c>
      <c r="B90" s="8" t="s">
        <v>23</v>
      </c>
      <c r="C90" s="9">
        <v>1360</v>
      </c>
      <c r="D90" s="9">
        <v>227</v>
      </c>
      <c r="E90" s="9">
        <v>176902</v>
      </c>
      <c r="F90" s="9">
        <v>6.03</v>
      </c>
      <c r="G90" s="9">
        <v>5960</v>
      </c>
      <c r="H90" s="27"/>
    </row>
    <row r="91" spans="1:8" ht="15.75" customHeight="1" x14ac:dyDescent="0.3">
      <c r="A91" s="7">
        <v>45649</v>
      </c>
      <c r="B91" s="8" t="s">
        <v>28</v>
      </c>
      <c r="C91" s="9">
        <v>935</v>
      </c>
      <c r="D91" s="9">
        <v>85</v>
      </c>
      <c r="E91" s="9">
        <v>326821</v>
      </c>
      <c r="F91" s="9">
        <v>8.89</v>
      </c>
      <c r="G91" s="9">
        <v>13301</v>
      </c>
      <c r="H91" s="27"/>
    </row>
    <row r="92" spans="1:8" ht="15.75" customHeight="1" x14ac:dyDescent="0.3">
      <c r="A92" s="7">
        <v>45656</v>
      </c>
      <c r="B92" s="8" t="s">
        <v>14</v>
      </c>
      <c r="C92" s="9">
        <v>664</v>
      </c>
      <c r="D92" s="9">
        <v>251</v>
      </c>
      <c r="E92" s="9">
        <v>240598</v>
      </c>
      <c r="F92" s="9">
        <v>4.79</v>
      </c>
      <c r="G92" s="9">
        <v>10563</v>
      </c>
      <c r="H92" s="27"/>
    </row>
    <row r="93" spans="1:8" ht="15.75" customHeight="1" x14ac:dyDescent="0.3">
      <c r="A93" s="7">
        <v>45656</v>
      </c>
      <c r="B93" s="8" t="s">
        <v>23</v>
      </c>
      <c r="C93" s="9">
        <v>1490</v>
      </c>
      <c r="D93" s="9">
        <v>103</v>
      </c>
      <c r="E93" s="9">
        <v>373274</v>
      </c>
      <c r="F93" s="9">
        <v>4.8</v>
      </c>
      <c r="G93" s="9">
        <v>19949</v>
      </c>
      <c r="H93" s="27"/>
    </row>
    <row r="94" spans="1:8" ht="15.75" customHeight="1" x14ac:dyDescent="0.3">
      <c r="A94" s="7">
        <v>45656</v>
      </c>
      <c r="B94" s="8" t="s">
        <v>28</v>
      </c>
      <c r="C94" s="9">
        <v>601</v>
      </c>
      <c r="D94" s="9">
        <v>64</v>
      </c>
      <c r="E94" s="9">
        <v>123272</v>
      </c>
      <c r="F94" s="9">
        <v>4.07</v>
      </c>
      <c r="G94" s="9">
        <v>14273</v>
      </c>
      <c r="H94" s="27"/>
    </row>
    <row r="95" spans="1:8" ht="15.75" customHeight="1" x14ac:dyDescent="0.3">
      <c r="A95" s="7">
        <v>45663</v>
      </c>
      <c r="B95" s="8" t="s">
        <v>14</v>
      </c>
      <c r="C95" s="9">
        <v>613</v>
      </c>
      <c r="D95" s="9">
        <v>170</v>
      </c>
      <c r="E95" s="9">
        <v>139266</v>
      </c>
      <c r="F95" s="9">
        <v>6.06</v>
      </c>
      <c r="G95" s="9">
        <v>9247</v>
      </c>
      <c r="H95" s="27"/>
    </row>
    <row r="96" spans="1:8" ht="15.75" customHeight="1" x14ac:dyDescent="0.3">
      <c r="A96" s="7">
        <v>45663</v>
      </c>
      <c r="B96" s="8" t="s">
        <v>23</v>
      </c>
      <c r="C96" s="9">
        <v>1340</v>
      </c>
      <c r="D96" s="9">
        <v>57</v>
      </c>
      <c r="E96" s="9">
        <v>155927</v>
      </c>
      <c r="F96" s="9">
        <v>7.79</v>
      </c>
      <c r="G96" s="9">
        <v>11972</v>
      </c>
      <c r="H96" s="27"/>
    </row>
    <row r="97" spans="1:8" ht="15.75" customHeight="1" x14ac:dyDescent="0.3">
      <c r="A97" s="7">
        <v>45663</v>
      </c>
      <c r="B97" s="8" t="s">
        <v>28</v>
      </c>
      <c r="C97" s="9">
        <v>953</v>
      </c>
      <c r="D97" s="9">
        <v>228</v>
      </c>
      <c r="E97" s="9">
        <v>258398</v>
      </c>
      <c r="F97" s="9">
        <v>9.0500000000000007</v>
      </c>
      <c r="G97" s="9">
        <v>13314</v>
      </c>
      <c r="H97" s="27"/>
    </row>
    <row r="98" spans="1:8" ht="15.75" customHeight="1" x14ac:dyDescent="0.3">
      <c r="A98" s="7">
        <v>45670</v>
      </c>
      <c r="B98" s="8" t="s">
        <v>14</v>
      </c>
      <c r="C98" s="9">
        <v>532</v>
      </c>
      <c r="D98" s="9">
        <v>65</v>
      </c>
      <c r="E98" s="9">
        <v>338561</v>
      </c>
      <c r="F98" s="9">
        <v>3.5</v>
      </c>
      <c r="G98" s="9">
        <v>14749</v>
      </c>
      <c r="H98" s="27"/>
    </row>
    <row r="99" spans="1:8" ht="15.75" customHeight="1" x14ac:dyDescent="0.3">
      <c r="A99" s="7">
        <v>45670</v>
      </c>
      <c r="B99" s="8" t="s">
        <v>23</v>
      </c>
      <c r="C99" s="9">
        <v>1414</v>
      </c>
      <c r="D99" s="9">
        <v>60</v>
      </c>
      <c r="E99" s="9">
        <v>341856</v>
      </c>
      <c r="F99" s="9">
        <v>8.76</v>
      </c>
      <c r="G99" s="9">
        <v>6868</v>
      </c>
      <c r="H99" s="27"/>
    </row>
    <row r="100" spans="1:8" ht="15.75" customHeight="1" x14ac:dyDescent="0.3">
      <c r="A100" s="7">
        <v>45670</v>
      </c>
      <c r="B100" s="8" t="s">
        <v>28</v>
      </c>
      <c r="C100" s="9">
        <v>685</v>
      </c>
      <c r="D100" s="9">
        <v>165</v>
      </c>
      <c r="E100" s="9">
        <v>175860</v>
      </c>
      <c r="F100" s="9">
        <v>6.26</v>
      </c>
      <c r="G100" s="9">
        <v>6027</v>
      </c>
      <c r="H100" s="27"/>
    </row>
    <row r="101" spans="1:8" ht="15.75" customHeight="1" x14ac:dyDescent="0.3">
      <c r="A101" s="7">
        <v>45677</v>
      </c>
      <c r="B101" s="8" t="s">
        <v>14</v>
      </c>
      <c r="C101" s="9">
        <v>601</v>
      </c>
      <c r="D101" s="9">
        <v>159</v>
      </c>
      <c r="E101" s="9">
        <v>327722</v>
      </c>
      <c r="F101" s="9">
        <v>3.33</v>
      </c>
      <c r="G101" s="9">
        <v>25267</v>
      </c>
      <c r="H101" s="27"/>
    </row>
    <row r="102" spans="1:8" ht="15.75" customHeight="1" x14ac:dyDescent="0.3">
      <c r="A102" s="7">
        <v>45677</v>
      </c>
      <c r="B102" s="8" t="s">
        <v>23</v>
      </c>
      <c r="C102" s="9">
        <v>841</v>
      </c>
      <c r="D102" s="9">
        <v>295</v>
      </c>
      <c r="E102" s="9">
        <v>271638</v>
      </c>
      <c r="F102" s="9">
        <v>9.15</v>
      </c>
      <c r="G102" s="9">
        <v>5900</v>
      </c>
      <c r="H102" s="27"/>
    </row>
    <row r="103" spans="1:8" ht="15.75" customHeight="1" x14ac:dyDescent="0.3">
      <c r="A103" s="7">
        <v>45677</v>
      </c>
      <c r="B103" s="8" t="s">
        <v>28</v>
      </c>
      <c r="C103" s="9">
        <v>1105</v>
      </c>
      <c r="D103" s="9">
        <v>261</v>
      </c>
      <c r="E103" s="9">
        <v>333851</v>
      </c>
      <c r="F103" s="9">
        <v>6.03</v>
      </c>
      <c r="G103" s="9">
        <v>11181</v>
      </c>
      <c r="H103" s="27"/>
    </row>
    <row r="104" spans="1:8" ht="15.75" customHeight="1" x14ac:dyDescent="0.3">
      <c r="A104" s="7">
        <v>45684</v>
      </c>
      <c r="B104" s="8" t="s">
        <v>14</v>
      </c>
      <c r="C104" s="9">
        <v>566</v>
      </c>
      <c r="D104" s="9">
        <v>225</v>
      </c>
      <c r="E104" s="9">
        <v>368984</v>
      </c>
      <c r="F104" s="9">
        <v>9.82</v>
      </c>
      <c r="G104" s="9">
        <v>9592</v>
      </c>
      <c r="H104" s="27"/>
    </row>
    <row r="105" spans="1:8" ht="15.75" customHeight="1" x14ac:dyDescent="0.3">
      <c r="A105" s="7">
        <v>45684</v>
      </c>
      <c r="B105" s="8" t="s">
        <v>23</v>
      </c>
      <c r="C105" s="9">
        <v>1149</v>
      </c>
      <c r="D105" s="9">
        <v>280</v>
      </c>
      <c r="E105" s="9">
        <v>167310</v>
      </c>
      <c r="F105" s="9">
        <v>3.7</v>
      </c>
      <c r="G105" s="9">
        <v>5291</v>
      </c>
      <c r="H105" s="27"/>
    </row>
    <row r="106" spans="1:8" ht="15.75" customHeight="1" x14ac:dyDescent="0.3">
      <c r="A106" s="7">
        <v>45684</v>
      </c>
      <c r="B106" s="8" t="s">
        <v>28</v>
      </c>
      <c r="C106" s="9">
        <v>819</v>
      </c>
      <c r="D106" s="9">
        <v>101</v>
      </c>
      <c r="E106" s="9">
        <v>194811</v>
      </c>
      <c r="F106" s="9">
        <v>3.35</v>
      </c>
      <c r="G106" s="9">
        <v>22244</v>
      </c>
      <c r="H106" s="27"/>
    </row>
    <row r="107" spans="1:8" ht="15.75" customHeight="1" x14ac:dyDescent="0.3">
      <c r="A107" s="7">
        <v>45691</v>
      </c>
      <c r="B107" s="8" t="s">
        <v>14</v>
      </c>
      <c r="C107" s="9">
        <v>795</v>
      </c>
      <c r="D107" s="9">
        <v>60</v>
      </c>
      <c r="E107" s="9">
        <v>314982</v>
      </c>
      <c r="F107" s="9">
        <v>7.31</v>
      </c>
      <c r="G107" s="9">
        <v>6824</v>
      </c>
      <c r="H107" s="27"/>
    </row>
    <row r="108" spans="1:8" ht="15.75" customHeight="1" x14ac:dyDescent="0.3">
      <c r="A108" s="7">
        <v>45691</v>
      </c>
      <c r="B108" s="8" t="s">
        <v>23</v>
      </c>
      <c r="C108" s="9">
        <v>681</v>
      </c>
      <c r="D108" s="9">
        <v>158</v>
      </c>
      <c r="E108" s="9">
        <v>75960</v>
      </c>
      <c r="F108" s="9">
        <v>3.13</v>
      </c>
      <c r="G108" s="9">
        <v>24112</v>
      </c>
      <c r="H108" s="27"/>
    </row>
    <row r="109" spans="1:8" ht="15.75" customHeight="1" x14ac:dyDescent="0.3">
      <c r="A109" s="7">
        <v>45691</v>
      </c>
      <c r="B109" s="8" t="s">
        <v>28</v>
      </c>
      <c r="C109" s="9">
        <v>534</v>
      </c>
      <c r="D109" s="9">
        <v>112</v>
      </c>
      <c r="E109" s="9">
        <v>360759</v>
      </c>
      <c r="F109" s="9">
        <v>4.8899999999999997</v>
      </c>
      <c r="G109" s="9">
        <v>25478</v>
      </c>
      <c r="H109" s="27"/>
    </row>
    <row r="110" spans="1:8" ht="15.75" customHeight="1" x14ac:dyDescent="0.3">
      <c r="A110" s="7">
        <v>45698</v>
      </c>
      <c r="B110" s="8" t="s">
        <v>14</v>
      </c>
      <c r="C110" s="9">
        <v>1066</v>
      </c>
      <c r="D110" s="9">
        <v>151</v>
      </c>
      <c r="E110" s="9">
        <v>297090</v>
      </c>
      <c r="F110" s="9">
        <v>8.6300000000000008</v>
      </c>
      <c r="G110" s="9">
        <v>11235</v>
      </c>
      <c r="H110" s="27"/>
    </row>
    <row r="111" spans="1:8" ht="15.75" customHeight="1" x14ac:dyDescent="0.3">
      <c r="A111" s="7">
        <v>45698</v>
      </c>
      <c r="B111" s="8" t="s">
        <v>23</v>
      </c>
      <c r="C111" s="9">
        <v>1270</v>
      </c>
      <c r="D111" s="9">
        <v>162</v>
      </c>
      <c r="E111" s="9">
        <v>92040</v>
      </c>
      <c r="F111" s="9">
        <v>8.0299999999999994</v>
      </c>
      <c r="G111" s="9">
        <v>6120</v>
      </c>
      <c r="H111" s="27"/>
    </row>
    <row r="112" spans="1:8" ht="15.75" customHeight="1" x14ac:dyDescent="0.3">
      <c r="A112" s="7">
        <v>45698</v>
      </c>
      <c r="B112" s="8" t="s">
        <v>28</v>
      </c>
      <c r="C112" s="9">
        <v>536</v>
      </c>
      <c r="D112" s="9">
        <v>198</v>
      </c>
      <c r="E112" s="9">
        <v>174610</v>
      </c>
      <c r="F112" s="9">
        <v>7.85</v>
      </c>
      <c r="G112" s="9">
        <v>20572</v>
      </c>
      <c r="H112" s="27"/>
    </row>
    <row r="113" spans="1:8" ht="15.75" customHeight="1" x14ac:dyDescent="0.3">
      <c r="A113" s="7">
        <v>45705</v>
      </c>
      <c r="B113" s="8" t="s">
        <v>14</v>
      </c>
      <c r="C113" s="9">
        <v>819</v>
      </c>
      <c r="D113" s="9">
        <v>95</v>
      </c>
      <c r="E113" s="9">
        <v>177376</v>
      </c>
      <c r="F113" s="9">
        <v>6.12</v>
      </c>
      <c r="G113" s="9">
        <v>14975</v>
      </c>
      <c r="H113" s="27"/>
    </row>
    <row r="114" spans="1:8" ht="15.75" customHeight="1" x14ac:dyDescent="0.3">
      <c r="A114" s="7">
        <v>45705</v>
      </c>
      <c r="B114" s="8" t="s">
        <v>23</v>
      </c>
      <c r="C114" s="9">
        <v>681</v>
      </c>
      <c r="D114" s="9">
        <v>218</v>
      </c>
      <c r="E114" s="9">
        <v>198882</v>
      </c>
      <c r="F114" s="9">
        <v>7.16</v>
      </c>
      <c r="G114" s="9">
        <v>22234</v>
      </c>
      <c r="H114" s="27"/>
    </row>
    <row r="115" spans="1:8" ht="15.75" customHeight="1" x14ac:dyDescent="0.3">
      <c r="A115" s="7">
        <v>45705</v>
      </c>
      <c r="B115" s="8" t="s">
        <v>28</v>
      </c>
      <c r="C115" s="9">
        <v>646</v>
      </c>
      <c r="D115" s="9">
        <v>290</v>
      </c>
      <c r="E115" s="9">
        <v>336383</v>
      </c>
      <c r="F115" s="9">
        <v>7.04</v>
      </c>
      <c r="G115" s="9">
        <v>6532</v>
      </c>
      <c r="H115" s="27"/>
    </row>
    <row r="116" spans="1:8" ht="15.75" customHeight="1" x14ac:dyDescent="0.3">
      <c r="A116" s="7">
        <v>45712</v>
      </c>
      <c r="B116" s="8" t="s">
        <v>14</v>
      </c>
      <c r="C116" s="9">
        <v>645</v>
      </c>
      <c r="D116" s="9">
        <v>267</v>
      </c>
      <c r="E116" s="9">
        <v>346890</v>
      </c>
      <c r="F116" s="9">
        <v>3.71</v>
      </c>
      <c r="G116" s="9">
        <v>24858</v>
      </c>
      <c r="H116" s="27"/>
    </row>
    <row r="117" spans="1:8" ht="15.75" customHeight="1" x14ac:dyDescent="0.3">
      <c r="A117" s="7">
        <v>45712</v>
      </c>
      <c r="B117" s="8" t="s">
        <v>23</v>
      </c>
      <c r="C117" s="9">
        <v>886</v>
      </c>
      <c r="D117" s="9">
        <v>250</v>
      </c>
      <c r="E117" s="9">
        <v>168170</v>
      </c>
      <c r="F117" s="9">
        <v>4.12</v>
      </c>
      <c r="G117" s="9">
        <v>13883</v>
      </c>
      <c r="H117" s="27"/>
    </row>
    <row r="118" spans="1:8" ht="15.75" customHeight="1" x14ac:dyDescent="0.3">
      <c r="A118" s="7">
        <v>45712</v>
      </c>
      <c r="B118" s="8" t="s">
        <v>28</v>
      </c>
      <c r="C118" s="9">
        <v>978</v>
      </c>
      <c r="D118" s="9">
        <v>279</v>
      </c>
      <c r="E118" s="9">
        <v>368872</v>
      </c>
      <c r="F118" s="9">
        <v>6.82</v>
      </c>
      <c r="G118" s="9">
        <v>18654</v>
      </c>
      <c r="H118" s="27"/>
    </row>
    <row r="119" spans="1:8" ht="15.75" customHeight="1" x14ac:dyDescent="0.3">
      <c r="A119" s="7">
        <v>45719</v>
      </c>
      <c r="B119" s="8" t="s">
        <v>14</v>
      </c>
      <c r="C119" s="9">
        <v>1444</v>
      </c>
      <c r="D119" s="9">
        <v>165</v>
      </c>
      <c r="E119" s="9">
        <v>116436</v>
      </c>
      <c r="F119" s="9">
        <v>8.2200000000000006</v>
      </c>
      <c r="G119" s="9">
        <v>25234</v>
      </c>
      <c r="H119" s="27"/>
    </row>
    <row r="120" spans="1:8" ht="15.75" customHeight="1" x14ac:dyDescent="0.3">
      <c r="A120" s="7">
        <v>45719</v>
      </c>
      <c r="B120" s="8" t="s">
        <v>23</v>
      </c>
      <c r="C120" s="9">
        <v>1234</v>
      </c>
      <c r="D120" s="9">
        <v>228</v>
      </c>
      <c r="E120" s="9">
        <v>127502</v>
      </c>
      <c r="F120" s="9">
        <v>7.71</v>
      </c>
      <c r="G120" s="9">
        <v>6772</v>
      </c>
      <c r="H120" s="27"/>
    </row>
    <row r="121" spans="1:8" ht="15.75" customHeight="1" x14ac:dyDescent="0.3">
      <c r="A121" s="7">
        <v>45719</v>
      </c>
      <c r="B121" s="8" t="s">
        <v>28</v>
      </c>
      <c r="C121" s="9">
        <v>665</v>
      </c>
      <c r="D121" s="9">
        <v>187</v>
      </c>
      <c r="E121" s="9">
        <v>274567</v>
      </c>
      <c r="F121" s="9">
        <v>7.39</v>
      </c>
      <c r="G121" s="9">
        <v>22428</v>
      </c>
      <c r="H121" s="27"/>
    </row>
    <row r="122" spans="1:8" ht="15.75" customHeight="1" x14ac:dyDescent="0.3">
      <c r="A122" s="7">
        <v>45726</v>
      </c>
      <c r="B122" s="8" t="s">
        <v>14</v>
      </c>
      <c r="C122" s="9">
        <v>631</v>
      </c>
      <c r="D122" s="9">
        <v>86</v>
      </c>
      <c r="E122" s="9">
        <v>295090</v>
      </c>
      <c r="F122" s="9">
        <v>7.89</v>
      </c>
      <c r="G122" s="9">
        <v>11911</v>
      </c>
      <c r="H122" s="27"/>
    </row>
    <row r="123" spans="1:8" ht="15.75" customHeight="1" x14ac:dyDescent="0.3">
      <c r="A123" s="7">
        <v>45726</v>
      </c>
      <c r="B123" s="8" t="s">
        <v>23</v>
      </c>
      <c r="C123" s="9">
        <v>1159</v>
      </c>
      <c r="D123" s="9">
        <v>154</v>
      </c>
      <c r="E123" s="9">
        <v>194994</v>
      </c>
      <c r="F123" s="9">
        <v>6.39</v>
      </c>
      <c r="G123" s="9">
        <v>21900</v>
      </c>
      <c r="H123" s="27"/>
    </row>
    <row r="124" spans="1:8" ht="15.75" customHeight="1" x14ac:dyDescent="0.3">
      <c r="A124" s="7">
        <v>45726</v>
      </c>
      <c r="B124" s="8" t="s">
        <v>28</v>
      </c>
      <c r="C124" s="9">
        <v>950</v>
      </c>
      <c r="D124" s="9">
        <v>185</v>
      </c>
      <c r="E124" s="9">
        <v>340750</v>
      </c>
      <c r="F124" s="9">
        <v>6.77</v>
      </c>
      <c r="G124" s="9">
        <v>25542</v>
      </c>
      <c r="H124" s="27"/>
    </row>
    <row r="125" spans="1:8" ht="15.75" customHeight="1" x14ac:dyDescent="0.3">
      <c r="A125" s="7">
        <v>45733</v>
      </c>
      <c r="B125" s="8" t="s">
        <v>14</v>
      </c>
      <c r="C125" s="9">
        <v>693</v>
      </c>
      <c r="D125" s="9">
        <v>129</v>
      </c>
      <c r="E125" s="9">
        <v>296031</v>
      </c>
      <c r="F125" s="9">
        <v>3.41</v>
      </c>
      <c r="G125" s="9">
        <v>7140</v>
      </c>
      <c r="H125" s="27"/>
    </row>
    <row r="126" spans="1:8" ht="15.75" customHeight="1" x14ac:dyDescent="0.3">
      <c r="A126" s="7">
        <v>45733</v>
      </c>
      <c r="B126" s="8" t="s">
        <v>23</v>
      </c>
      <c r="C126" s="9">
        <v>576</v>
      </c>
      <c r="D126" s="9">
        <v>80</v>
      </c>
      <c r="E126" s="9">
        <v>345688</v>
      </c>
      <c r="F126" s="9">
        <v>4.1100000000000003</v>
      </c>
      <c r="G126" s="9">
        <v>20474</v>
      </c>
      <c r="H126" s="27"/>
    </row>
    <row r="127" spans="1:8" ht="15.75" customHeight="1" x14ac:dyDescent="0.3">
      <c r="A127" s="7">
        <v>45733</v>
      </c>
      <c r="B127" s="8" t="s">
        <v>28</v>
      </c>
      <c r="C127" s="9">
        <v>1274</v>
      </c>
      <c r="D127" s="9">
        <v>146</v>
      </c>
      <c r="E127" s="9">
        <v>263488</v>
      </c>
      <c r="F127" s="9">
        <v>9.58</v>
      </c>
      <c r="G127" s="9">
        <v>8698</v>
      </c>
      <c r="H127" s="27"/>
    </row>
    <row r="128" spans="1:8" ht="15.75" customHeight="1" x14ac:dyDescent="0.3">
      <c r="A128" s="7">
        <v>45740</v>
      </c>
      <c r="B128" s="8" t="s">
        <v>14</v>
      </c>
      <c r="C128" s="9">
        <v>818</v>
      </c>
      <c r="D128" s="9">
        <v>253</v>
      </c>
      <c r="E128" s="9">
        <v>184911</v>
      </c>
      <c r="F128" s="9">
        <v>3.39</v>
      </c>
      <c r="G128" s="9">
        <v>10402</v>
      </c>
      <c r="H128" s="27"/>
    </row>
    <row r="129" spans="1:8" ht="15.75" customHeight="1" x14ac:dyDescent="0.3">
      <c r="A129" s="7">
        <v>45740</v>
      </c>
      <c r="B129" s="8" t="s">
        <v>23</v>
      </c>
      <c r="C129" s="9">
        <v>975</v>
      </c>
      <c r="D129" s="9">
        <v>162</v>
      </c>
      <c r="E129" s="9">
        <v>124497</v>
      </c>
      <c r="F129" s="9">
        <v>9.58</v>
      </c>
      <c r="G129" s="9">
        <v>26618</v>
      </c>
      <c r="H129" s="27"/>
    </row>
    <row r="130" spans="1:8" ht="15.75" customHeight="1" x14ac:dyDescent="0.3">
      <c r="A130" s="7">
        <v>45740</v>
      </c>
      <c r="B130" s="8" t="s">
        <v>28</v>
      </c>
      <c r="C130" s="9">
        <v>1398</v>
      </c>
      <c r="D130" s="9">
        <v>97</v>
      </c>
      <c r="E130" s="9">
        <v>397607</v>
      </c>
      <c r="F130" s="9">
        <v>5.09</v>
      </c>
      <c r="G130" s="9">
        <v>7975</v>
      </c>
      <c r="H130" s="27"/>
    </row>
    <row r="131" spans="1:8" ht="15.75" customHeight="1" x14ac:dyDescent="0.3">
      <c r="A131" s="7">
        <v>45747</v>
      </c>
      <c r="B131" s="8" t="s">
        <v>14</v>
      </c>
      <c r="C131" s="9">
        <v>591</v>
      </c>
      <c r="D131" s="9">
        <v>155</v>
      </c>
      <c r="E131" s="9">
        <v>138521</v>
      </c>
      <c r="F131" s="9">
        <v>7.85</v>
      </c>
      <c r="G131" s="9">
        <v>19054</v>
      </c>
      <c r="H131" s="27"/>
    </row>
    <row r="132" spans="1:8" ht="15.75" customHeight="1" x14ac:dyDescent="0.3">
      <c r="A132" s="7">
        <v>45747</v>
      </c>
      <c r="B132" s="8" t="s">
        <v>23</v>
      </c>
      <c r="C132" s="9">
        <v>1232</v>
      </c>
      <c r="D132" s="9">
        <v>254</v>
      </c>
      <c r="E132" s="9">
        <v>107718</v>
      </c>
      <c r="F132" s="9">
        <v>9.7100000000000009</v>
      </c>
      <c r="G132" s="9">
        <v>13740</v>
      </c>
      <c r="H132" s="27"/>
    </row>
    <row r="133" spans="1:8" ht="15.75" customHeight="1" x14ac:dyDescent="0.3">
      <c r="A133" s="7">
        <v>45747</v>
      </c>
      <c r="B133" s="8" t="s">
        <v>28</v>
      </c>
      <c r="C133" s="9">
        <v>1425</v>
      </c>
      <c r="D133" s="9">
        <v>58</v>
      </c>
      <c r="E133" s="9">
        <v>202234</v>
      </c>
      <c r="F133" s="9">
        <v>6.67</v>
      </c>
      <c r="G133" s="9">
        <v>18442</v>
      </c>
      <c r="H133" s="27"/>
    </row>
    <row r="134" spans="1:8" ht="15.75" customHeight="1" x14ac:dyDescent="0.3">
      <c r="A134" s="7">
        <v>45754</v>
      </c>
      <c r="B134" s="8" t="s">
        <v>14</v>
      </c>
      <c r="C134" s="9">
        <v>1417</v>
      </c>
      <c r="D134" s="9">
        <v>80</v>
      </c>
      <c r="E134" s="9">
        <v>340987</v>
      </c>
      <c r="F134" s="9">
        <v>6.13</v>
      </c>
      <c r="G134" s="9">
        <v>10104</v>
      </c>
      <c r="H134" s="27"/>
    </row>
    <row r="135" spans="1:8" ht="15.75" customHeight="1" x14ac:dyDescent="0.3">
      <c r="A135" s="7">
        <v>45754</v>
      </c>
      <c r="B135" s="8" t="s">
        <v>23</v>
      </c>
      <c r="C135" s="9">
        <v>1222</v>
      </c>
      <c r="D135" s="9">
        <v>208</v>
      </c>
      <c r="E135" s="9">
        <v>340098</v>
      </c>
      <c r="F135" s="9">
        <v>7.34</v>
      </c>
      <c r="G135" s="9">
        <v>21771</v>
      </c>
      <c r="H135" s="27"/>
    </row>
    <row r="136" spans="1:8" ht="15.75" customHeight="1" x14ac:dyDescent="0.3">
      <c r="A136" s="7">
        <v>45754</v>
      </c>
      <c r="B136" s="8" t="s">
        <v>28</v>
      </c>
      <c r="C136" s="9">
        <v>1071</v>
      </c>
      <c r="D136" s="9">
        <v>131</v>
      </c>
      <c r="E136" s="9">
        <v>254727</v>
      </c>
      <c r="F136" s="9">
        <v>6.87</v>
      </c>
      <c r="G136" s="9">
        <v>22191</v>
      </c>
      <c r="H136" s="27"/>
    </row>
    <row r="137" spans="1:8" ht="15.75" customHeight="1" x14ac:dyDescent="0.3">
      <c r="A137" s="7">
        <v>45761</v>
      </c>
      <c r="B137" s="8" t="s">
        <v>14</v>
      </c>
      <c r="C137" s="9">
        <v>772</v>
      </c>
      <c r="D137" s="9">
        <v>82</v>
      </c>
      <c r="E137" s="9">
        <v>345659</v>
      </c>
      <c r="F137" s="9">
        <v>3.52</v>
      </c>
      <c r="G137" s="9">
        <v>27753</v>
      </c>
      <c r="H137" s="27"/>
    </row>
    <row r="138" spans="1:8" ht="15.75" customHeight="1" x14ac:dyDescent="0.3">
      <c r="A138" s="7">
        <v>45761</v>
      </c>
      <c r="B138" s="8" t="s">
        <v>23</v>
      </c>
      <c r="C138" s="9">
        <v>1472</v>
      </c>
      <c r="D138" s="9">
        <v>137</v>
      </c>
      <c r="E138" s="9">
        <v>213950</v>
      </c>
      <c r="F138" s="9">
        <v>6.96</v>
      </c>
      <c r="G138" s="9">
        <v>23736</v>
      </c>
      <c r="H138" s="27"/>
    </row>
    <row r="139" spans="1:8" ht="15.75" customHeight="1" x14ac:dyDescent="0.3">
      <c r="A139" s="7">
        <v>45761</v>
      </c>
      <c r="B139" s="8" t="s">
        <v>28</v>
      </c>
      <c r="C139" s="9">
        <v>1472</v>
      </c>
      <c r="D139" s="9">
        <v>281</v>
      </c>
      <c r="E139" s="9">
        <v>258115</v>
      </c>
      <c r="F139" s="9">
        <v>7.23</v>
      </c>
      <c r="G139" s="9">
        <v>27393</v>
      </c>
      <c r="H139" s="27"/>
    </row>
    <row r="140" spans="1:8" ht="15.75" customHeight="1" x14ac:dyDescent="0.3">
      <c r="A140" s="7">
        <v>45768</v>
      </c>
      <c r="B140" s="8" t="s">
        <v>14</v>
      </c>
      <c r="C140" s="9">
        <v>585</v>
      </c>
      <c r="D140" s="9">
        <v>232</v>
      </c>
      <c r="E140" s="9">
        <v>321258</v>
      </c>
      <c r="F140" s="9">
        <v>7.42</v>
      </c>
      <c r="G140" s="9">
        <v>10343</v>
      </c>
      <c r="H140" s="27"/>
    </row>
    <row r="141" spans="1:8" ht="15.75" customHeight="1" x14ac:dyDescent="0.3">
      <c r="A141" s="7">
        <v>45768</v>
      </c>
      <c r="B141" s="8" t="s">
        <v>23</v>
      </c>
      <c r="C141" s="9">
        <v>747</v>
      </c>
      <c r="D141" s="9">
        <v>261</v>
      </c>
      <c r="E141" s="9">
        <v>338650</v>
      </c>
      <c r="F141" s="9">
        <v>7.73</v>
      </c>
      <c r="G141" s="9">
        <v>25259</v>
      </c>
      <c r="H141" s="27"/>
    </row>
    <row r="142" spans="1:8" ht="15.75" customHeight="1" x14ac:dyDescent="0.3">
      <c r="A142" s="7">
        <v>45768</v>
      </c>
      <c r="B142" s="8" t="s">
        <v>28</v>
      </c>
      <c r="C142" s="9">
        <v>1113</v>
      </c>
      <c r="D142" s="9">
        <v>224</v>
      </c>
      <c r="E142" s="9">
        <v>272989</v>
      </c>
      <c r="F142" s="9">
        <v>5.13</v>
      </c>
      <c r="G142" s="9">
        <v>24827</v>
      </c>
      <c r="H142" s="27"/>
    </row>
    <row r="143" spans="1:8" ht="15.75" customHeight="1" x14ac:dyDescent="0.3">
      <c r="A143" s="7">
        <v>45775</v>
      </c>
      <c r="B143" s="8" t="s">
        <v>14</v>
      </c>
      <c r="C143" s="9">
        <v>1100</v>
      </c>
      <c r="D143" s="9">
        <v>117</v>
      </c>
      <c r="E143" s="9">
        <v>260204</v>
      </c>
      <c r="F143" s="9">
        <v>4.4000000000000004</v>
      </c>
      <c r="G143" s="9">
        <v>11908</v>
      </c>
      <c r="H143" s="27"/>
    </row>
    <row r="144" spans="1:8" ht="15.75" customHeight="1" x14ac:dyDescent="0.3">
      <c r="A144" s="7">
        <v>45775</v>
      </c>
      <c r="B144" s="8" t="s">
        <v>23</v>
      </c>
      <c r="C144" s="9">
        <v>751</v>
      </c>
      <c r="D144" s="9">
        <v>170</v>
      </c>
      <c r="E144" s="9">
        <v>283278</v>
      </c>
      <c r="F144" s="9">
        <v>3.49</v>
      </c>
      <c r="G144" s="9">
        <v>11005</v>
      </c>
      <c r="H144" s="27"/>
    </row>
    <row r="145" spans="1:8" ht="15.75" customHeight="1" x14ac:dyDescent="0.3">
      <c r="A145" s="7">
        <v>45775</v>
      </c>
      <c r="B145" s="8" t="s">
        <v>28</v>
      </c>
      <c r="C145" s="9">
        <v>864</v>
      </c>
      <c r="D145" s="9">
        <v>50</v>
      </c>
      <c r="E145" s="9">
        <v>277445</v>
      </c>
      <c r="F145" s="9">
        <v>3.57</v>
      </c>
      <c r="G145" s="9">
        <v>26333</v>
      </c>
      <c r="H145" s="27"/>
    </row>
    <row r="146" spans="1:8" ht="15.75" customHeight="1" x14ac:dyDescent="0.3">
      <c r="A146" s="7">
        <v>45782</v>
      </c>
      <c r="B146" s="8" t="s">
        <v>14</v>
      </c>
      <c r="C146" s="9">
        <v>1146</v>
      </c>
      <c r="D146" s="9">
        <v>227</v>
      </c>
      <c r="E146" s="9">
        <v>353781</v>
      </c>
      <c r="F146" s="9">
        <v>6.41</v>
      </c>
      <c r="G146" s="9">
        <v>5495</v>
      </c>
      <c r="H146" s="27"/>
    </row>
    <row r="147" spans="1:8" ht="15.75" customHeight="1" x14ac:dyDescent="0.3">
      <c r="A147" s="7">
        <v>45782</v>
      </c>
      <c r="B147" s="8" t="s">
        <v>23</v>
      </c>
      <c r="C147" s="9">
        <v>883</v>
      </c>
      <c r="D147" s="9">
        <v>207</v>
      </c>
      <c r="E147" s="9">
        <v>265019</v>
      </c>
      <c r="F147" s="9">
        <v>6.04</v>
      </c>
      <c r="G147" s="9">
        <v>15655</v>
      </c>
      <c r="H147" s="27"/>
    </row>
    <row r="148" spans="1:8" ht="15.75" customHeight="1" x14ac:dyDescent="0.3">
      <c r="A148" s="7">
        <v>45782</v>
      </c>
      <c r="B148" s="8" t="s">
        <v>28</v>
      </c>
      <c r="C148" s="9">
        <v>622</v>
      </c>
      <c r="D148" s="9">
        <v>163</v>
      </c>
      <c r="E148" s="9">
        <v>231925</v>
      </c>
      <c r="F148" s="9">
        <v>9.18</v>
      </c>
      <c r="G148" s="9">
        <v>13763</v>
      </c>
      <c r="H148" s="27"/>
    </row>
    <row r="149" spans="1:8" ht="15.75" customHeight="1" x14ac:dyDescent="0.3">
      <c r="A149" s="7">
        <v>45789</v>
      </c>
      <c r="B149" s="8" t="s">
        <v>14</v>
      </c>
      <c r="C149" s="9">
        <v>837</v>
      </c>
      <c r="D149" s="9">
        <v>261</v>
      </c>
      <c r="E149" s="9">
        <v>366149</v>
      </c>
      <c r="F149" s="9">
        <v>6.54</v>
      </c>
      <c r="G149" s="9">
        <v>26073</v>
      </c>
      <c r="H149" s="27"/>
    </row>
    <row r="150" spans="1:8" ht="15.75" customHeight="1" x14ac:dyDescent="0.3">
      <c r="A150" s="7">
        <v>45789</v>
      </c>
      <c r="B150" s="8" t="s">
        <v>23</v>
      </c>
      <c r="C150" s="9">
        <v>544</v>
      </c>
      <c r="D150" s="9">
        <v>97</v>
      </c>
      <c r="E150" s="9">
        <v>168375</v>
      </c>
      <c r="F150" s="9">
        <v>8.66</v>
      </c>
      <c r="G150" s="9">
        <v>12774</v>
      </c>
      <c r="H150" s="27"/>
    </row>
    <row r="151" spans="1:8" ht="15.75" customHeight="1" x14ac:dyDescent="0.3">
      <c r="A151" s="7">
        <v>45789</v>
      </c>
      <c r="B151" s="8" t="s">
        <v>28</v>
      </c>
      <c r="C151" s="9">
        <v>624</v>
      </c>
      <c r="D151" s="9">
        <v>247</v>
      </c>
      <c r="E151" s="9">
        <v>252763</v>
      </c>
      <c r="F151" s="9">
        <v>3.89</v>
      </c>
      <c r="G151" s="9">
        <v>19000</v>
      </c>
      <c r="H151" s="27"/>
    </row>
    <row r="152" spans="1:8" ht="15.75" customHeight="1" x14ac:dyDescent="0.3">
      <c r="A152" s="7">
        <v>45796</v>
      </c>
      <c r="B152" s="8" t="s">
        <v>14</v>
      </c>
      <c r="C152" s="9">
        <v>1073</v>
      </c>
      <c r="D152" s="9">
        <v>141</v>
      </c>
      <c r="E152" s="9">
        <v>118393</v>
      </c>
      <c r="F152" s="9">
        <v>7.95</v>
      </c>
      <c r="G152" s="9">
        <v>14051</v>
      </c>
      <c r="H152" s="27"/>
    </row>
    <row r="153" spans="1:8" ht="15.75" customHeight="1" x14ac:dyDescent="0.3">
      <c r="A153" s="7">
        <v>45796</v>
      </c>
      <c r="B153" s="8" t="s">
        <v>23</v>
      </c>
      <c r="C153" s="9">
        <v>1430</v>
      </c>
      <c r="D153" s="9">
        <v>74</v>
      </c>
      <c r="E153" s="9">
        <v>327012</v>
      </c>
      <c r="F153" s="9">
        <v>6.66</v>
      </c>
      <c r="G153" s="9">
        <v>27782</v>
      </c>
      <c r="H153" s="27"/>
    </row>
    <row r="154" spans="1:8" ht="15.75" customHeight="1" x14ac:dyDescent="0.3">
      <c r="A154" s="7">
        <v>45796</v>
      </c>
      <c r="B154" s="8" t="s">
        <v>28</v>
      </c>
      <c r="C154" s="9">
        <v>1358</v>
      </c>
      <c r="D154" s="9">
        <v>77</v>
      </c>
      <c r="E154" s="9">
        <v>169688</v>
      </c>
      <c r="F154" s="9">
        <v>5.25</v>
      </c>
      <c r="G154" s="9">
        <v>7859</v>
      </c>
      <c r="H154" s="27"/>
    </row>
    <row r="155" spans="1:8" ht="15.75" customHeight="1" x14ac:dyDescent="0.3">
      <c r="A155" s="7">
        <v>45803</v>
      </c>
      <c r="B155" s="8" t="s">
        <v>14</v>
      </c>
      <c r="C155" s="9">
        <v>1242</v>
      </c>
      <c r="D155" s="9">
        <v>201</v>
      </c>
      <c r="E155" s="9">
        <v>271935</v>
      </c>
      <c r="F155" s="9">
        <v>5.07</v>
      </c>
      <c r="G155" s="9">
        <v>15773</v>
      </c>
      <c r="H155" s="27"/>
    </row>
    <row r="156" spans="1:8" ht="15.75" customHeight="1" x14ac:dyDescent="0.3">
      <c r="A156" s="7">
        <v>45803</v>
      </c>
      <c r="B156" s="8" t="s">
        <v>23</v>
      </c>
      <c r="C156" s="9">
        <v>1389</v>
      </c>
      <c r="D156" s="9">
        <v>205</v>
      </c>
      <c r="E156" s="9">
        <v>315981</v>
      </c>
      <c r="F156" s="9">
        <v>7.62</v>
      </c>
      <c r="G156" s="9">
        <v>20595</v>
      </c>
      <c r="H156" s="27"/>
    </row>
    <row r="157" spans="1:8" ht="15.75" customHeight="1" x14ac:dyDescent="0.3">
      <c r="A157" s="7">
        <v>45803</v>
      </c>
      <c r="B157" s="8" t="s">
        <v>28</v>
      </c>
      <c r="C157" s="9">
        <v>826</v>
      </c>
      <c r="D157" s="9">
        <v>142</v>
      </c>
      <c r="E157" s="9">
        <v>341016</v>
      </c>
      <c r="F157" s="9">
        <v>7.44</v>
      </c>
      <c r="G157" s="9">
        <v>12031</v>
      </c>
      <c r="H157" s="27"/>
    </row>
    <row r="158" spans="1:8" ht="15.75" customHeight="1" x14ac:dyDescent="0.3">
      <c r="A158" s="7">
        <v>45810</v>
      </c>
      <c r="B158" s="8" t="s">
        <v>14</v>
      </c>
      <c r="C158" s="9">
        <v>618</v>
      </c>
      <c r="D158" s="9">
        <v>264</v>
      </c>
      <c r="E158" s="9">
        <v>285164</v>
      </c>
      <c r="F158" s="9">
        <v>4.8600000000000003</v>
      </c>
      <c r="G158" s="9">
        <v>15128</v>
      </c>
      <c r="H158" s="27"/>
    </row>
    <row r="159" spans="1:8" ht="15.75" customHeight="1" x14ac:dyDescent="0.3">
      <c r="A159" s="7">
        <v>45810</v>
      </c>
      <c r="B159" s="8" t="s">
        <v>23</v>
      </c>
      <c r="C159" s="9">
        <v>1419</v>
      </c>
      <c r="D159" s="9">
        <v>293</v>
      </c>
      <c r="E159" s="9">
        <v>116632</v>
      </c>
      <c r="F159" s="9">
        <v>6.93</v>
      </c>
      <c r="G159" s="9">
        <v>11826</v>
      </c>
      <c r="H159" s="27"/>
    </row>
    <row r="160" spans="1:8" ht="15.75" customHeight="1" x14ac:dyDescent="0.3">
      <c r="A160" s="7">
        <v>45810</v>
      </c>
      <c r="B160" s="8" t="s">
        <v>28</v>
      </c>
      <c r="C160" s="9">
        <v>637</v>
      </c>
      <c r="D160" s="9">
        <v>68</v>
      </c>
      <c r="E160" s="9">
        <v>115694</v>
      </c>
      <c r="F160" s="9">
        <v>9.99</v>
      </c>
      <c r="G160" s="9">
        <v>12562</v>
      </c>
      <c r="H160" s="27"/>
    </row>
    <row r="161" spans="1:8" ht="15.75" customHeight="1" x14ac:dyDescent="0.3">
      <c r="A161" s="7">
        <v>45817</v>
      </c>
      <c r="B161" s="8" t="s">
        <v>14</v>
      </c>
      <c r="C161" s="9">
        <v>917</v>
      </c>
      <c r="D161" s="9">
        <v>187</v>
      </c>
      <c r="E161" s="9">
        <v>64444</v>
      </c>
      <c r="F161" s="9">
        <v>5.22</v>
      </c>
      <c r="G161" s="9">
        <v>13013</v>
      </c>
      <c r="H161" s="27"/>
    </row>
    <row r="162" spans="1:8" ht="15.75" customHeight="1" x14ac:dyDescent="0.3">
      <c r="A162" s="7">
        <v>45817</v>
      </c>
      <c r="B162" s="8" t="s">
        <v>23</v>
      </c>
      <c r="C162" s="9">
        <v>810</v>
      </c>
      <c r="D162" s="9">
        <v>232</v>
      </c>
      <c r="E162" s="9">
        <v>362559</v>
      </c>
      <c r="F162" s="9">
        <v>5.17</v>
      </c>
      <c r="G162" s="9">
        <v>12937</v>
      </c>
      <c r="H162" s="27"/>
    </row>
    <row r="163" spans="1:8" ht="15.75" customHeight="1" x14ac:dyDescent="0.3">
      <c r="A163" s="7">
        <v>45817</v>
      </c>
      <c r="B163" s="8" t="s">
        <v>28</v>
      </c>
      <c r="C163" s="9">
        <v>1183</v>
      </c>
      <c r="D163" s="9">
        <v>248</v>
      </c>
      <c r="E163" s="9">
        <v>226881</v>
      </c>
      <c r="F163" s="9">
        <v>5.17</v>
      </c>
      <c r="G163" s="9">
        <v>14534</v>
      </c>
      <c r="H163" s="27"/>
    </row>
    <row r="164" spans="1:8" ht="15.75" customHeight="1" x14ac:dyDescent="0.3">
      <c r="A164" s="7">
        <v>45824</v>
      </c>
      <c r="B164" s="8" t="s">
        <v>14</v>
      </c>
      <c r="C164" s="9">
        <v>765</v>
      </c>
      <c r="D164" s="9">
        <v>67</v>
      </c>
      <c r="E164" s="9">
        <v>283537</v>
      </c>
      <c r="F164" s="9">
        <v>6.18</v>
      </c>
      <c r="G164" s="9">
        <v>8182</v>
      </c>
      <c r="H164" s="27"/>
    </row>
    <row r="165" spans="1:8" ht="15.75" customHeight="1" x14ac:dyDescent="0.3">
      <c r="A165" s="7">
        <v>45824</v>
      </c>
      <c r="B165" s="8" t="s">
        <v>23</v>
      </c>
      <c r="C165" s="9">
        <v>540</v>
      </c>
      <c r="D165" s="9">
        <v>215</v>
      </c>
      <c r="E165" s="9">
        <v>62837</v>
      </c>
      <c r="F165" s="9">
        <v>5.3</v>
      </c>
      <c r="G165" s="9">
        <v>10615</v>
      </c>
      <c r="H165" s="27"/>
    </row>
    <row r="166" spans="1:8" ht="15.75" customHeight="1" x14ac:dyDescent="0.3">
      <c r="A166" s="7">
        <v>45824</v>
      </c>
      <c r="B166" s="8" t="s">
        <v>28</v>
      </c>
      <c r="C166" s="9">
        <v>1145</v>
      </c>
      <c r="D166" s="9">
        <v>151</v>
      </c>
      <c r="E166" s="9">
        <v>182759</v>
      </c>
      <c r="F166" s="9">
        <v>5.99</v>
      </c>
      <c r="G166" s="9">
        <v>20109</v>
      </c>
      <c r="H166" s="27"/>
    </row>
    <row r="167" spans="1:8" ht="15.75" customHeight="1" x14ac:dyDescent="0.3">
      <c r="A167" s="7">
        <v>45831</v>
      </c>
      <c r="B167" s="8" t="s">
        <v>14</v>
      </c>
      <c r="C167" s="9">
        <v>564</v>
      </c>
      <c r="D167" s="9">
        <v>244</v>
      </c>
      <c r="E167" s="9">
        <v>279405</v>
      </c>
      <c r="F167" s="9">
        <v>8.43</v>
      </c>
      <c r="G167" s="9">
        <v>26024</v>
      </c>
      <c r="H167" s="27"/>
    </row>
    <row r="168" spans="1:8" ht="15.75" customHeight="1" x14ac:dyDescent="0.3">
      <c r="A168" s="7">
        <v>45831</v>
      </c>
      <c r="B168" s="8" t="s">
        <v>23</v>
      </c>
      <c r="C168" s="9">
        <v>668</v>
      </c>
      <c r="D168" s="9">
        <v>124</v>
      </c>
      <c r="E168" s="9">
        <v>257485</v>
      </c>
      <c r="F168" s="9">
        <v>7.55</v>
      </c>
      <c r="G168" s="9">
        <v>26730</v>
      </c>
      <c r="H168" s="27"/>
    </row>
    <row r="169" spans="1:8" ht="15.75" customHeight="1" x14ac:dyDescent="0.3">
      <c r="A169" s="7">
        <v>45831</v>
      </c>
      <c r="B169" s="8" t="s">
        <v>28</v>
      </c>
      <c r="C169" s="9">
        <v>761</v>
      </c>
      <c r="D169" s="9">
        <v>241</v>
      </c>
      <c r="E169" s="9">
        <v>154977</v>
      </c>
      <c r="F169" s="9">
        <v>5.63</v>
      </c>
      <c r="G169" s="9">
        <v>10563</v>
      </c>
      <c r="H169" s="27"/>
    </row>
    <row r="170" spans="1:8" ht="15.75" customHeight="1" x14ac:dyDescent="0.3">
      <c r="A170" s="7">
        <v>45838</v>
      </c>
      <c r="B170" s="8" t="s">
        <v>14</v>
      </c>
      <c r="C170" s="9">
        <v>593</v>
      </c>
      <c r="D170" s="9">
        <v>108</v>
      </c>
      <c r="E170" s="9">
        <v>216500</v>
      </c>
      <c r="F170" s="9">
        <v>4.71</v>
      </c>
      <c r="G170" s="9">
        <v>27575</v>
      </c>
      <c r="H170" s="27"/>
    </row>
    <row r="171" spans="1:8" ht="15.75" customHeight="1" x14ac:dyDescent="0.3">
      <c r="A171" s="7">
        <v>45838</v>
      </c>
      <c r="B171" s="8" t="s">
        <v>23</v>
      </c>
      <c r="C171" s="9">
        <v>1349</v>
      </c>
      <c r="D171" s="9">
        <v>115</v>
      </c>
      <c r="E171" s="9">
        <v>102102</v>
      </c>
      <c r="F171" s="9">
        <v>5.28</v>
      </c>
      <c r="G171" s="9">
        <v>14479</v>
      </c>
      <c r="H171" s="27"/>
    </row>
    <row r="172" spans="1:8" ht="15.75" customHeight="1" x14ac:dyDescent="0.3">
      <c r="A172" s="7">
        <v>45838</v>
      </c>
      <c r="B172" s="8" t="s">
        <v>28</v>
      </c>
      <c r="C172" s="9">
        <v>693</v>
      </c>
      <c r="D172" s="9">
        <v>97</v>
      </c>
      <c r="E172" s="9">
        <v>92025</v>
      </c>
      <c r="F172" s="9">
        <v>5.95</v>
      </c>
      <c r="G172" s="9">
        <v>15915</v>
      </c>
      <c r="H172" s="27"/>
    </row>
    <row r="173" spans="1:8" ht="15.75" customHeight="1" x14ac:dyDescent="0.3">
      <c r="A173" s="7">
        <v>45845</v>
      </c>
      <c r="B173" s="8" t="s">
        <v>14</v>
      </c>
      <c r="C173" s="9">
        <v>974</v>
      </c>
      <c r="D173" s="9">
        <v>143</v>
      </c>
      <c r="E173" s="9">
        <v>247965</v>
      </c>
      <c r="F173" s="9">
        <v>9.98</v>
      </c>
      <c r="G173" s="9">
        <v>12767</v>
      </c>
      <c r="H173" s="27"/>
    </row>
    <row r="174" spans="1:8" ht="15.75" customHeight="1" x14ac:dyDescent="0.3">
      <c r="A174" s="7">
        <v>45845</v>
      </c>
      <c r="B174" s="8" t="s">
        <v>23</v>
      </c>
      <c r="C174" s="9">
        <v>1155</v>
      </c>
      <c r="D174" s="9">
        <v>122</v>
      </c>
      <c r="E174" s="9">
        <v>387352</v>
      </c>
      <c r="F174" s="9">
        <v>9.93</v>
      </c>
      <c r="G174" s="9">
        <v>12170</v>
      </c>
      <c r="H174" s="27"/>
    </row>
    <row r="175" spans="1:8" ht="15.75" customHeight="1" x14ac:dyDescent="0.3">
      <c r="A175" s="7">
        <v>45845</v>
      </c>
      <c r="B175" s="8" t="s">
        <v>28</v>
      </c>
      <c r="C175" s="9">
        <v>1051</v>
      </c>
      <c r="D175" s="9">
        <v>246</v>
      </c>
      <c r="E175" s="9">
        <v>253985</v>
      </c>
      <c r="F175" s="9">
        <v>9.08</v>
      </c>
      <c r="G175" s="9">
        <v>7245</v>
      </c>
      <c r="H175" s="27"/>
    </row>
    <row r="176" spans="1:8" ht="15.75" customHeight="1" x14ac:dyDescent="0.3">
      <c r="A176" s="7">
        <v>45852</v>
      </c>
      <c r="B176" s="8" t="s">
        <v>14</v>
      </c>
      <c r="C176" s="9">
        <v>1457</v>
      </c>
      <c r="D176" s="9">
        <v>183</v>
      </c>
      <c r="E176" s="9">
        <v>129640</v>
      </c>
      <c r="F176" s="9">
        <v>7.98</v>
      </c>
      <c r="G176" s="9">
        <v>12985</v>
      </c>
      <c r="H176" s="27"/>
    </row>
    <row r="177" spans="1:8" ht="15.75" customHeight="1" x14ac:dyDescent="0.3">
      <c r="A177" s="7">
        <v>45852</v>
      </c>
      <c r="B177" s="8" t="s">
        <v>23</v>
      </c>
      <c r="C177" s="9">
        <v>670</v>
      </c>
      <c r="D177" s="9">
        <v>242</v>
      </c>
      <c r="E177" s="9">
        <v>281913</v>
      </c>
      <c r="F177" s="9">
        <v>9.6199999999999992</v>
      </c>
      <c r="G177" s="9">
        <v>16377</v>
      </c>
      <c r="H177" s="27"/>
    </row>
    <row r="178" spans="1:8" ht="15.75" customHeight="1" x14ac:dyDescent="0.3">
      <c r="A178" s="7">
        <v>45852</v>
      </c>
      <c r="B178" s="8" t="s">
        <v>28</v>
      </c>
      <c r="C178" s="9">
        <v>1111</v>
      </c>
      <c r="D178" s="9">
        <v>159</v>
      </c>
      <c r="E178" s="9">
        <v>360770</v>
      </c>
      <c r="F178" s="9">
        <v>8.7100000000000009</v>
      </c>
      <c r="G178" s="9">
        <v>11453</v>
      </c>
      <c r="H178" s="27"/>
    </row>
    <row r="179" spans="1:8" ht="15.75" customHeight="1" x14ac:dyDescent="0.3">
      <c r="A179" s="7">
        <v>45859</v>
      </c>
      <c r="B179" s="8" t="s">
        <v>14</v>
      </c>
      <c r="C179" s="9">
        <v>1197</v>
      </c>
      <c r="D179" s="9">
        <v>246</v>
      </c>
      <c r="E179" s="9">
        <v>127273</v>
      </c>
      <c r="F179" s="9">
        <v>6.69</v>
      </c>
      <c r="G179" s="9">
        <v>12323</v>
      </c>
      <c r="H179" s="27"/>
    </row>
    <row r="180" spans="1:8" ht="15.75" customHeight="1" x14ac:dyDescent="0.3">
      <c r="A180" s="7">
        <v>45859</v>
      </c>
      <c r="B180" s="8" t="s">
        <v>23</v>
      </c>
      <c r="C180" s="9">
        <v>754</v>
      </c>
      <c r="D180" s="9">
        <v>150</v>
      </c>
      <c r="E180" s="9">
        <v>189622</v>
      </c>
      <c r="F180" s="9">
        <v>4.25</v>
      </c>
      <c r="G180" s="9">
        <v>11911</v>
      </c>
      <c r="H180" s="27"/>
    </row>
    <row r="181" spans="1:8" ht="15.75" customHeight="1" x14ac:dyDescent="0.3">
      <c r="A181" s="7">
        <v>45859</v>
      </c>
      <c r="B181" s="8" t="s">
        <v>28</v>
      </c>
      <c r="C181" s="9">
        <v>1246</v>
      </c>
      <c r="D181" s="9">
        <v>107</v>
      </c>
      <c r="E181" s="9">
        <v>350949</v>
      </c>
      <c r="F181" s="9">
        <v>4.9800000000000004</v>
      </c>
      <c r="G181" s="9">
        <v>27809</v>
      </c>
      <c r="H181" s="27"/>
    </row>
    <row r="182" spans="1:8" ht="15.75" customHeight="1" x14ac:dyDescent="0.3">
      <c r="A182" s="7">
        <v>45866</v>
      </c>
      <c r="B182" s="8" t="s">
        <v>14</v>
      </c>
      <c r="C182" s="9">
        <v>780</v>
      </c>
      <c r="D182" s="9">
        <v>213</v>
      </c>
      <c r="E182" s="9">
        <v>121431</v>
      </c>
      <c r="F182" s="9">
        <v>4.97</v>
      </c>
      <c r="G182" s="9">
        <v>21464</v>
      </c>
      <c r="H182" s="27"/>
    </row>
    <row r="183" spans="1:8" ht="15.75" customHeight="1" x14ac:dyDescent="0.3">
      <c r="A183" s="7">
        <v>45866</v>
      </c>
      <c r="B183" s="8" t="s">
        <v>23</v>
      </c>
      <c r="C183" s="9">
        <v>1425</v>
      </c>
      <c r="D183" s="9">
        <v>143</v>
      </c>
      <c r="E183" s="9">
        <v>116742</v>
      </c>
      <c r="F183" s="9">
        <v>3.71</v>
      </c>
      <c r="G183" s="9">
        <v>27126</v>
      </c>
      <c r="H183" s="27"/>
    </row>
    <row r="184" spans="1:8" ht="15.75" customHeight="1" x14ac:dyDescent="0.3">
      <c r="A184" s="7">
        <v>45866</v>
      </c>
      <c r="B184" s="8" t="s">
        <v>28</v>
      </c>
      <c r="C184" s="9">
        <v>1490</v>
      </c>
      <c r="D184" s="9">
        <v>103</v>
      </c>
      <c r="E184" s="9">
        <v>81184</v>
      </c>
      <c r="F184" s="9">
        <v>7.79</v>
      </c>
      <c r="G184" s="9">
        <v>10681</v>
      </c>
      <c r="H184" s="27"/>
    </row>
    <row r="185" spans="1:8" ht="15.75" customHeight="1" x14ac:dyDescent="0.3">
      <c r="A185" s="7">
        <v>45873</v>
      </c>
      <c r="B185" s="8" t="s">
        <v>14</v>
      </c>
      <c r="C185" s="9">
        <v>949</v>
      </c>
      <c r="D185" s="9">
        <v>282</v>
      </c>
      <c r="E185" s="9">
        <v>87126</v>
      </c>
      <c r="F185" s="9">
        <v>4.96</v>
      </c>
      <c r="G185" s="9">
        <v>5413</v>
      </c>
      <c r="H185" s="27"/>
    </row>
    <row r="186" spans="1:8" ht="15.75" customHeight="1" x14ac:dyDescent="0.3">
      <c r="A186" s="7">
        <v>45873</v>
      </c>
      <c r="B186" s="8" t="s">
        <v>23</v>
      </c>
      <c r="C186" s="9">
        <v>640</v>
      </c>
      <c r="D186" s="9">
        <v>141</v>
      </c>
      <c r="E186" s="9">
        <v>267546</v>
      </c>
      <c r="F186" s="9">
        <v>8.58</v>
      </c>
      <c r="G186" s="9">
        <v>25058</v>
      </c>
      <c r="H186" s="27"/>
    </row>
    <row r="187" spans="1:8" ht="15.75" customHeight="1" x14ac:dyDescent="0.3">
      <c r="A187" s="7">
        <v>45873</v>
      </c>
      <c r="B187" s="8" t="s">
        <v>28</v>
      </c>
      <c r="C187" s="9">
        <v>616</v>
      </c>
      <c r="D187" s="9">
        <v>93</v>
      </c>
      <c r="E187" s="9">
        <v>133082</v>
      </c>
      <c r="F187" s="9">
        <v>8.51</v>
      </c>
      <c r="G187" s="9">
        <v>18303</v>
      </c>
      <c r="H187" s="27"/>
    </row>
    <row r="188" spans="1:8" ht="15.75" customHeight="1" x14ac:dyDescent="0.3">
      <c r="A188" s="7">
        <v>45880</v>
      </c>
      <c r="B188" s="8" t="s">
        <v>14</v>
      </c>
      <c r="C188" s="9">
        <v>1080</v>
      </c>
      <c r="D188" s="9">
        <v>184</v>
      </c>
      <c r="E188" s="9">
        <v>340557</v>
      </c>
      <c r="F188" s="9">
        <v>5.41</v>
      </c>
      <c r="G188" s="9">
        <v>5526</v>
      </c>
      <c r="H188" s="27"/>
    </row>
    <row r="189" spans="1:8" ht="15.75" customHeight="1" x14ac:dyDescent="0.3">
      <c r="A189" s="7">
        <v>45880</v>
      </c>
      <c r="B189" s="8" t="s">
        <v>23</v>
      </c>
      <c r="C189" s="9">
        <v>938</v>
      </c>
      <c r="D189" s="9">
        <v>236</v>
      </c>
      <c r="E189" s="9">
        <v>116472</v>
      </c>
      <c r="F189" s="9">
        <v>8.7200000000000006</v>
      </c>
      <c r="G189" s="9">
        <v>17460</v>
      </c>
      <c r="H189" s="27"/>
    </row>
    <row r="190" spans="1:8" ht="15.75" customHeight="1" x14ac:dyDescent="0.3">
      <c r="A190" s="7">
        <v>45880</v>
      </c>
      <c r="B190" s="8" t="s">
        <v>28</v>
      </c>
      <c r="C190" s="9">
        <v>1007</v>
      </c>
      <c r="D190" s="9">
        <v>258</v>
      </c>
      <c r="E190" s="9">
        <v>113412</v>
      </c>
      <c r="F190" s="9">
        <v>7.71</v>
      </c>
      <c r="G190" s="9">
        <v>14475</v>
      </c>
      <c r="H190" s="27"/>
    </row>
    <row r="191" spans="1:8" ht="15.75" customHeight="1" x14ac:dyDescent="0.3">
      <c r="A191" s="7">
        <v>45887</v>
      </c>
      <c r="B191" s="8" t="s">
        <v>14</v>
      </c>
      <c r="C191" s="9">
        <v>541</v>
      </c>
      <c r="D191" s="9">
        <v>208</v>
      </c>
      <c r="E191" s="9">
        <v>157547</v>
      </c>
      <c r="F191" s="9">
        <v>8.35</v>
      </c>
      <c r="G191" s="9">
        <v>20162</v>
      </c>
      <c r="H191" s="27"/>
    </row>
    <row r="192" spans="1:8" ht="15.75" customHeight="1" x14ac:dyDescent="0.3">
      <c r="A192" s="7">
        <v>45887</v>
      </c>
      <c r="B192" s="8" t="s">
        <v>23</v>
      </c>
      <c r="C192" s="9">
        <v>745</v>
      </c>
      <c r="D192" s="9">
        <v>98</v>
      </c>
      <c r="E192" s="9">
        <v>354816</v>
      </c>
      <c r="F192" s="9">
        <v>4.03</v>
      </c>
      <c r="G192" s="9">
        <v>17103</v>
      </c>
      <c r="H192" s="27"/>
    </row>
    <row r="193" spans="1:8" ht="15.75" customHeight="1" x14ac:dyDescent="0.3">
      <c r="A193" s="7">
        <v>45887</v>
      </c>
      <c r="B193" s="8" t="s">
        <v>28</v>
      </c>
      <c r="C193" s="9">
        <v>936</v>
      </c>
      <c r="D193" s="9">
        <v>97</v>
      </c>
      <c r="E193" s="9">
        <v>151799</v>
      </c>
      <c r="F193" s="9">
        <v>9.3699999999999992</v>
      </c>
      <c r="G193" s="9">
        <v>15461</v>
      </c>
      <c r="H193" s="27"/>
    </row>
    <row r="194" spans="1:8" ht="15.75" customHeight="1" x14ac:dyDescent="0.3">
      <c r="A194" s="7">
        <v>45894</v>
      </c>
      <c r="B194" s="8" t="s">
        <v>14</v>
      </c>
      <c r="C194" s="9">
        <v>1183</v>
      </c>
      <c r="D194" s="9">
        <v>223</v>
      </c>
      <c r="E194" s="9">
        <v>143811</v>
      </c>
      <c r="F194" s="9">
        <v>6.07</v>
      </c>
      <c r="G194" s="9">
        <v>22103</v>
      </c>
      <c r="H194" s="27"/>
    </row>
    <row r="195" spans="1:8" ht="15.75" customHeight="1" x14ac:dyDescent="0.3">
      <c r="A195" s="7">
        <v>45894</v>
      </c>
      <c r="B195" s="8" t="s">
        <v>23</v>
      </c>
      <c r="C195" s="9">
        <v>1413</v>
      </c>
      <c r="D195" s="9">
        <v>245</v>
      </c>
      <c r="E195" s="9">
        <v>296450</v>
      </c>
      <c r="F195" s="9">
        <v>6.52</v>
      </c>
      <c r="G195" s="9">
        <v>11625</v>
      </c>
      <c r="H195" s="27"/>
    </row>
    <row r="196" spans="1:8" ht="15.75" customHeight="1" x14ac:dyDescent="0.3">
      <c r="A196" s="7">
        <v>45894</v>
      </c>
      <c r="B196" s="8" t="s">
        <v>28</v>
      </c>
      <c r="C196" s="9">
        <v>791</v>
      </c>
      <c r="D196" s="9">
        <v>273</v>
      </c>
      <c r="E196" s="9">
        <v>144049</v>
      </c>
      <c r="F196" s="9">
        <v>3.08</v>
      </c>
      <c r="G196" s="9">
        <v>5281</v>
      </c>
      <c r="H196" s="27"/>
    </row>
    <row r="197" spans="1:8" ht="15.75" customHeight="1" x14ac:dyDescent="0.3">
      <c r="A197" s="7">
        <v>45901</v>
      </c>
      <c r="B197" s="8" t="s">
        <v>14</v>
      </c>
      <c r="C197" s="9">
        <v>1052</v>
      </c>
      <c r="D197" s="9">
        <v>180</v>
      </c>
      <c r="E197" s="9">
        <v>272534</v>
      </c>
      <c r="F197" s="9">
        <v>5.34</v>
      </c>
      <c r="G197" s="9">
        <v>13424</v>
      </c>
      <c r="H197" s="27"/>
    </row>
    <row r="198" spans="1:8" ht="15.75" customHeight="1" x14ac:dyDescent="0.3">
      <c r="A198" s="7">
        <v>45901</v>
      </c>
      <c r="B198" s="8" t="s">
        <v>23</v>
      </c>
      <c r="C198" s="9">
        <v>572</v>
      </c>
      <c r="D198" s="9">
        <v>270</v>
      </c>
      <c r="E198" s="9">
        <v>82265</v>
      </c>
      <c r="F198" s="9">
        <v>3.65</v>
      </c>
      <c r="G198" s="9">
        <v>13140</v>
      </c>
      <c r="H198" s="27"/>
    </row>
    <row r="199" spans="1:8" ht="15.75" customHeight="1" x14ac:dyDescent="0.3">
      <c r="A199" s="7">
        <v>45901</v>
      </c>
      <c r="B199" s="8" t="s">
        <v>28</v>
      </c>
      <c r="C199" s="9">
        <v>503</v>
      </c>
      <c r="D199" s="9">
        <v>253</v>
      </c>
      <c r="E199" s="9">
        <v>313562</v>
      </c>
      <c r="F199" s="9">
        <v>4.18</v>
      </c>
      <c r="G199" s="9">
        <v>19538</v>
      </c>
      <c r="H199" s="27"/>
    </row>
    <row r="200" spans="1:8" ht="15.75" customHeight="1" x14ac:dyDescent="0.3">
      <c r="A200" s="7">
        <v>45908</v>
      </c>
      <c r="B200" s="8" t="s">
        <v>14</v>
      </c>
      <c r="C200" s="9">
        <v>1017</v>
      </c>
      <c r="D200" s="9">
        <v>197</v>
      </c>
      <c r="E200" s="9">
        <v>89918</v>
      </c>
      <c r="F200" s="9">
        <v>3.91</v>
      </c>
      <c r="G200" s="9">
        <v>7881</v>
      </c>
      <c r="H200" s="27"/>
    </row>
    <row r="201" spans="1:8" ht="15.75" customHeight="1" x14ac:dyDescent="0.3">
      <c r="A201" s="7">
        <v>45908</v>
      </c>
      <c r="B201" s="8" t="s">
        <v>23</v>
      </c>
      <c r="C201" s="9">
        <v>860</v>
      </c>
      <c r="D201" s="9">
        <v>244</v>
      </c>
      <c r="E201" s="9">
        <v>348686</v>
      </c>
      <c r="F201" s="9">
        <v>5.12</v>
      </c>
      <c r="G201" s="9">
        <v>11418</v>
      </c>
      <c r="H201" s="27"/>
    </row>
    <row r="202" spans="1:8" ht="15.75" customHeight="1" x14ac:dyDescent="0.3"/>
    <row r="203" spans="1:8" ht="15.75" customHeight="1" x14ac:dyDescent="0.3"/>
    <row r="204" spans="1:8" ht="15.75" customHeight="1" x14ac:dyDescent="0.3"/>
    <row r="205" spans="1:8" ht="15.75" customHeight="1" x14ac:dyDescent="0.3"/>
    <row r="206" spans="1:8" ht="15.75" customHeight="1" x14ac:dyDescent="0.3"/>
    <row r="207" spans="1:8" ht="15.75" customHeight="1" x14ac:dyDescent="0.3"/>
    <row r="208" spans="1: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81499999999999995" right="0.25" top="0.75" bottom="0.75" header="0.3" footer="0.3"/>
  <pageSetup paperSize="9" scale="31"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pageSetUpPr fitToPage="1"/>
  </sheetPr>
  <dimension ref="A1:H1000"/>
  <sheetViews>
    <sheetView zoomScaleNormal="100" workbookViewId="0">
      <selection activeCell="G2" sqref="G2:H2"/>
    </sheetView>
  </sheetViews>
  <sheetFormatPr defaultColWidth="14.44140625" defaultRowHeight="15" customHeight="1" x14ac:dyDescent="0.3"/>
  <cols>
    <col min="1" max="1" width="15.5546875" bestFit="1" customWidth="1"/>
    <col min="2" max="2" width="12.77734375" style="1" customWidth="1"/>
    <col min="3" max="3" width="12.88671875" style="1" customWidth="1"/>
    <col min="4" max="4" width="16.109375" bestFit="1" customWidth="1"/>
    <col min="5" max="5" width="15.33203125" customWidth="1"/>
    <col min="6" max="6" width="20.6640625" customWidth="1"/>
    <col min="7" max="7" width="34.44140625" customWidth="1"/>
    <col min="8" max="8" width="18.109375" bestFit="1" customWidth="1"/>
    <col min="9" max="26" width="8.6640625" customWidth="1"/>
  </cols>
  <sheetData>
    <row r="1" spans="1:8" ht="14.4" x14ac:dyDescent="0.3">
      <c r="A1" s="81" t="s">
        <v>12</v>
      </c>
      <c r="B1" s="82" t="s">
        <v>338</v>
      </c>
      <c r="C1" s="82" t="s">
        <v>339</v>
      </c>
      <c r="D1" s="81" t="s">
        <v>340</v>
      </c>
      <c r="E1" s="81" t="s">
        <v>341</v>
      </c>
      <c r="F1" s="81" t="s">
        <v>342</v>
      </c>
      <c r="G1" s="126" t="s">
        <v>343</v>
      </c>
      <c r="H1" s="126"/>
    </row>
    <row r="2" spans="1:8" ht="14.4" x14ac:dyDescent="0.3">
      <c r="A2" s="5" t="s">
        <v>50</v>
      </c>
      <c r="B2" s="6">
        <v>45458</v>
      </c>
      <c r="C2" s="6">
        <v>45488</v>
      </c>
      <c r="D2" s="5" t="s">
        <v>344</v>
      </c>
      <c r="E2" s="5">
        <v>175000</v>
      </c>
      <c r="F2" s="5" t="s">
        <v>345</v>
      </c>
      <c r="G2" s="5" t="s">
        <v>488</v>
      </c>
      <c r="H2" s="25" t="s">
        <v>361</v>
      </c>
    </row>
    <row r="3" spans="1:8" ht="14.4" x14ac:dyDescent="0.3">
      <c r="A3" s="5" t="s">
        <v>47</v>
      </c>
      <c r="B3" s="6">
        <v>45627</v>
      </c>
      <c r="C3" s="6">
        <v>45657</v>
      </c>
      <c r="D3" s="5" t="s">
        <v>346</v>
      </c>
      <c r="E3" s="5">
        <v>225000</v>
      </c>
      <c r="F3" s="5" t="s">
        <v>347</v>
      </c>
      <c r="G3" s="5" t="s">
        <v>488</v>
      </c>
      <c r="H3" s="25" t="s">
        <v>35</v>
      </c>
    </row>
    <row r="4" spans="1:8" ht="14.4" x14ac:dyDescent="0.3">
      <c r="A4" s="5" t="s">
        <v>17</v>
      </c>
      <c r="B4" s="6">
        <v>45667</v>
      </c>
      <c r="C4" s="6">
        <v>45698</v>
      </c>
      <c r="D4" s="5" t="s">
        <v>348</v>
      </c>
      <c r="E4" s="5">
        <v>200000</v>
      </c>
      <c r="F4" s="5" t="s">
        <v>349</v>
      </c>
      <c r="G4" s="5" t="s">
        <v>489</v>
      </c>
      <c r="H4" s="25" t="s">
        <v>38</v>
      </c>
    </row>
    <row r="5" spans="1:8" ht="14.4" x14ac:dyDescent="0.3">
      <c r="A5" s="5" t="s">
        <v>21</v>
      </c>
      <c r="B5" s="6">
        <v>45717</v>
      </c>
      <c r="C5" s="6">
        <v>45747</v>
      </c>
      <c r="D5" s="5" t="s">
        <v>350</v>
      </c>
      <c r="E5" s="5">
        <v>160000</v>
      </c>
      <c r="F5" s="5" t="s">
        <v>351</v>
      </c>
      <c r="G5" s="5" t="s">
        <v>20</v>
      </c>
      <c r="H5" s="25" t="s">
        <v>490</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G1:H1"/>
  </mergeCells>
  <pageMargins left="0.81499999999999995" right="0.25" top="0.75" bottom="0.75" header="0.3" footer="0.3"/>
  <pageSetup paperSize="9" scale="92"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580B6-C119-41F4-A57C-1EFC48C7356F}">
  <sheetPr>
    <tabColor theme="9" tint="-0.499984740745262"/>
  </sheetPr>
  <dimension ref="A1:W68"/>
  <sheetViews>
    <sheetView workbookViewId="0">
      <selection activeCell="H5" sqref="H5"/>
    </sheetView>
  </sheetViews>
  <sheetFormatPr defaultRowHeight="14.4" x14ac:dyDescent="0.3"/>
  <cols>
    <col min="1" max="1" width="17.6640625" bestFit="1" customWidth="1"/>
    <col min="3" max="3" width="15.44140625" bestFit="1" customWidth="1"/>
    <col min="4" max="4" width="10.44140625" bestFit="1" customWidth="1"/>
    <col min="5" max="5" width="16" bestFit="1" customWidth="1"/>
    <col min="6" max="6" width="18" bestFit="1" customWidth="1"/>
    <col min="7" max="7" width="10.44140625" bestFit="1" customWidth="1"/>
    <col min="9" max="9" width="17.6640625" bestFit="1" customWidth="1"/>
    <col min="10" max="10" width="9.109375" bestFit="1" customWidth="1"/>
    <col min="11" max="11" width="15.44140625" bestFit="1" customWidth="1"/>
    <col min="12" max="12" width="10.44140625" bestFit="1" customWidth="1"/>
    <col min="13" max="13" width="16" bestFit="1" customWidth="1"/>
    <col min="14" max="14" width="18" bestFit="1" customWidth="1"/>
    <col min="15" max="15" width="10.44140625" bestFit="1" customWidth="1"/>
    <col min="17" max="17" width="17.6640625" bestFit="1" customWidth="1"/>
    <col min="19" max="19" width="15.44140625" bestFit="1" customWidth="1"/>
    <col min="20" max="20" width="10.44140625" bestFit="1" customWidth="1"/>
    <col min="21" max="21" width="16" bestFit="1" customWidth="1"/>
    <col min="22" max="22" width="18" bestFit="1" customWidth="1"/>
    <col min="23" max="23" width="10.44140625" bestFit="1" customWidth="1"/>
  </cols>
  <sheetData>
    <row r="1" spans="1:23" ht="15.6" x14ac:dyDescent="0.3">
      <c r="A1" s="111" t="s">
        <v>332</v>
      </c>
      <c r="B1" s="112" t="s">
        <v>1</v>
      </c>
      <c r="C1" s="113" t="s">
        <v>333</v>
      </c>
      <c r="D1" s="113" t="s">
        <v>334</v>
      </c>
      <c r="E1" s="113" t="s">
        <v>335</v>
      </c>
      <c r="F1" s="113" t="s">
        <v>336</v>
      </c>
      <c r="G1" s="113" t="s">
        <v>337</v>
      </c>
      <c r="I1" s="111" t="s">
        <v>332</v>
      </c>
      <c r="J1" s="112" t="s">
        <v>1</v>
      </c>
      <c r="K1" s="113" t="s">
        <v>333</v>
      </c>
      <c r="L1" s="113" t="s">
        <v>334</v>
      </c>
      <c r="M1" s="113" t="s">
        <v>335</v>
      </c>
      <c r="N1" s="113" t="s">
        <v>336</v>
      </c>
      <c r="O1" s="113" t="s">
        <v>337</v>
      </c>
      <c r="Q1" s="111" t="s">
        <v>332</v>
      </c>
      <c r="R1" s="112" t="s">
        <v>1</v>
      </c>
      <c r="S1" s="113" t="s">
        <v>333</v>
      </c>
      <c r="T1" s="113" t="s">
        <v>334</v>
      </c>
      <c r="U1" s="113" t="s">
        <v>335</v>
      </c>
      <c r="V1" s="113" t="s">
        <v>336</v>
      </c>
      <c r="W1" s="113" t="s">
        <v>337</v>
      </c>
    </row>
    <row r="2" spans="1:23" x14ac:dyDescent="0.3">
      <c r="A2" s="99" cm="1">
        <f t="array" ref="A2:G68">_xlfn._xlws.FILTER('Engagement Summary'!A:G,'Engagement Summary'!B:B="Instagram")</f>
        <v>45446</v>
      </c>
      <c r="B2" s="25" t="str">
        <v>Instagram</v>
      </c>
      <c r="C2" s="25">
        <v>1402</v>
      </c>
      <c r="D2" s="25">
        <v>68</v>
      </c>
      <c r="E2" s="25">
        <v>124562</v>
      </c>
      <c r="F2" s="23">
        <v>9.92</v>
      </c>
      <c r="G2" s="25">
        <v>23125</v>
      </c>
      <c r="I2" s="99" cm="1">
        <f t="array" ref="I2:O67">_xlfn._xlws.FILTER('Engagement Summary'!A:G, 'Engagement Summary'!B:B="YouTube")</f>
        <v>45446</v>
      </c>
      <c r="J2" s="25" t="str">
        <v>YouTube</v>
      </c>
      <c r="K2" s="25">
        <v>1472</v>
      </c>
      <c r="L2" s="25">
        <v>296</v>
      </c>
      <c r="M2" s="25">
        <v>370242</v>
      </c>
      <c r="N2" s="23">
        <v>7.72</v>
      </c>
      <c r="O2" s="25">
        <v>7810</v>
      </c>
      <c r="Q2" s="99" cm="1">
        <f t="array" ref="Q2:W68">_xlfn._xlws.FILTER('Engagement Summary'!A:G, 'Engagement Summary'!B:B="Twitter")</f>
        <v>45446</v>
      </c>
      <c r="R2" s="25" t="str">
        <v>Twitter</v>
      </c>
      <c r="S2" s="25">
        <v>995</v>
      </c>
      <c r="T2" s="25">
        <v>86</v>
      </c>
      <c r="U2" s="25">
        <v>227958</v>
      </c>
      <c r="V2" s="23">
        <v>8.0500000000000007</v>
      </c>
      <c r="W2" s="25">
        <v>22788</v>
      </c>
    </row>
    <row r="3" spans="1:23" x14ac:dyDescent="0.3">
      <c r="A3" s="99">
        <v>45453</v>
      </c>
      <c r="B3" s="25" t="str">
        <v>Instagram</v>
      </c>
      <c r="C3" s="25">
        <v>1018</v>
      </c>
      <c r="D3" s="25">
        <v>90</v>
      </c>
      <c r="E3" s="25">
        <v>92474</v>
      </c>
      <c r="F3" s="23">
        <v>9.4</v>
      </c>
      <c r="G3" s="25">
        <v>11966</v>
      </c>
      <c r="I3" s="99">
        <v>45453</v>
      </c>
      <c r="J3" s="25" t="str">
        <v>YouTube</v>
      </c>
      <c r="K3" s="25">
        <v>545</v>
      </c>
      <c r="L3" s="25">
        <v>93</v>
      </c>
      <c r="M3" s="25">
        <v>391621</v>
      </c>
      <c r="N3" s="23">
        <v>9.9600000000000009</v>
      </c>
      <c r="O3" s="25">
        <v>22029</v>
      </c>
      <c r="Q3" s="99">
        <v>45453</v>
      </c>
      <c r="R3" s="25" t="str">
        <v>Twitter</v>
      </c>
      <c r="S3" s="25">
        <v>1461</v>
      </c>
      <c r="T3" s="25">
        <v>64</v>
      </c>
      <c r="U3" s="25">
        <v>328902</v>
      </c>
      <c r="V3" s="23">
        <v>9.02</v>
      </c>
      <c r="W3" s="25">
        <v>26298</v>
      </c>
    </row>
    <row r="4" spans="1:23" x14ac:dyDescent="0.3">
      <c r="A4" s="99">
        <v>45460</v>
      </c>
      <c r="B4" s="25" t="str">
        <v>Instagram</v>
      </c>
      <c r="C4" s="25">
        <v>881</v>
      </c>
      <c r="D4" s="25">
        <v>291</v>
      </c>
      <c r="E4" s="25">
        <v>95885</v>
      </c>
      <c r="F4" s="23">
        <v>5.29</v>
      </c>
      <c r="G4" s="25">
        <v>12391</v>
      </c>
      <c r="I4" s="99">
        <v>45460</v>
      </c>
      <c r="J4" s="25" t="str">
        <v>YouTube</v>
      </c>
      <c r="K4" s="25">
        <v>1472</v>
      </c>
      <c r="L4" s="25">
        <v>170</v>
      </c>
      <c r="M4" s="25">
        <v>250428</v>
      </c>
      <c r="N4" s="23">
        <v>4.66</v>
      </c>
      <c r="O4" s="25">
        <v>25040</v>
      </c>
      <c r="Q4" s="99">
        <v>45460</v>
      </c>
      <c r="R4" s="25" t="str">
        <v>Twitter</v>
      </c>
      <c r="S4" s="25">
        <v>1414</v>
      </c>
      <c r="T4" s="25">
        <v>131</v>
      </c>
      <c r="U4" s="25">
        <v>245947</v>
      </c>
      <c r="V4" s="23">
        <v>8.3000000000000007</v>
      </c>
      <c r="W4" s="25">
        <v>14477</v>
      </c>
    </row>
    <row r="5" spans="1:23" x14ac:dyDescent="0.3">
      <c r="A5" s="99">
        <v>45467</v>
      </c>
      <c r="B5" s="25" t="str">
        <v>Instagram</v>
      </c>
      <c r="C5" s="25">
        <v>809</v>
      </c>
      <c r="D5" s="25">
        <v>197</v>
      </c>
      <c r="E5" s="25">
        <v>87186</v>
      </c>
      <c r="F5" s="23">
        <v>9.48</v>
      </c>
      <c r="G5" s="25">
        <v>22619</v>
      </c>
      <c r="I5" s="99">
        <v>45467</v>
      </c>
      <c r="J5" s="25" t="str">
        <v>YouTube</v>
      </c>
      <c r="K5" s="25">
        <v>844</v>
      </c>
      <c r="L5" s="25">
        <v>144</v>
      </c>
      <c r="M5" s="25">
        <v>126015</v>
      </c>
      <c r="N5" s="23">
        <v>9.65</v>
      </c>
      <c r="O5" s="25">
        <v>22456</v>
      </c>
      <c r="Q5" s="99">
        <v>45467</v>
      </c>
      <c r="R5" s="25" t="str">
        <v>Twitter</v>
      </c>
      <c r="S5" s="25">
        <v>1371</v>
      </c>
      <c r="T5" s="25">
        <v>250</v>
      </c>
      <c r="U5" s="25">
        <v>128620</v>
      </c>
      <c r="V5" s="23">
        <v>7.11</v>
      </c>
      <c r="W5" s="25">
        <v>12399</v>
      </c>
    </row>
    <row r="6" spans="1:23" x14ac:dyDescent="0.3">
      <c r="A6" s="99">
        <v>45474</v>
      </c>
      <c r="B6" s="25" t="str">
        <v>Instagram</v>
      </c>
      <c r="C6" s="25">
        <v>786</v>
      </c>
      <c r="D6" s="25">
        <v>72</v>
      </c>
      <c r="E6" s="25">
        <v>178615</v>
      </c>
      <c r="F6" s="23">
        <v>5.43</v>
      </c>
      <c r="G6" s="25">
        <v>19328</v>
      </c>
      <c r="I6" s="99">
        <v>45474</v>
      </c>
      <c r="J6" s="25" t="str">
        <v>YouTube</v>
      </c>
      <c r="K6" s="25">
        <v>1218</v>
      </c>
      <c r="L6" s="25">
        <v>101</v>
      </c>
      <c r="M6" s="25">
        <v>300397</v>
      </c>
      <c r="N6" s="23">
        <v>4.33</v>
      </c>
      <c r="O6" s="25">
        <v>12277</v>
      </c>
      <c r="Q6" s="99">
        <v>45474</v>
      </c>
      <c r="R6" s="25" t="str">
        <v>Twitter</v>
      </c>
      <c r="S6" s="25">
        <v>845</v>
      </c>
      <c r="T6" s="25">
        <v>250</v>
      </c>
      <c r="U6" s="25">
        <v>218228</v>
      </c>
      <c r="V6" s="23">
        <v>4.5199999999999996</v>
      </c>
      <c r="W6" s="25">
        <v>21107</v>
      </c>
    </row>
    <row r="7" spans="1:23" x14ac:dyDescent="0.3">
      <c r="A7" s="99">
        <v>45481</v>
      </c>
      <c r="B7" s="25" t="str">
        <v>Instagram</v>
      </c>
      <c r="C7" s="25">
        <v>797</v>
      </c>
      <c r="D7" s="25">
        <v>130</v>
      </c>
      <c r="E7" s="25">
        <v>340121</v>
      </c>
      <c r="F7" s="23">
        <v>8.52</v>
      </c>
      <c r="G7" s="25">
        <v>11684</v>
      </c>
      <c r="I7" s="99">
        <v>45481</v>
      </c>
      <c r="J7" s="25" t="str">
        <v>YouTube</v>
      </c>
      <c r="K7" s="25">
        <v>1253</v>
      </c>
      <c r="L7" s="25">
        <v>136</v>
      </c>
      <c r="M7" s="25">
        <v>193131</v>
      </c>
      <c r="N7" s="23">
        <v>7.99</v>
      </c>
      <c r="O7" s="25">
        <v>15924</v>
      </c>
      <c r="Q7" s="99">
        <v>45481</v>
      </c>
      <c r="R7" s="25" t="str">
        <v>Twitter</v>
      </c>
      <c r="S7" s="25">
        <v>1471</v>
      </c>
      <c r="T7" s="25">
        <v>100</v>
      </c>
      <c r="U7" s="25">
        <v>76866</v>
      </c>
      <c r="V7" s="23">
        <v>8.5500000000000007</v>
      </c>
      <c r="W7" s="25">
        <v>14412</v>
      </c>
    </row>
    <row r="8" spans="1:23" x14ac:dyDescent="0.3">
      <c r="A8" s="99">
        <v>45488</v>
      </c>
      <c r="B8" s="25" t="str">
        <v>Instagram</v>
      </c>
      <c r="C8" s="25">
        <v>616</v>
      </c>
      <c r="D8" s="25">
        <v>257</v>
      </c>
      <c r="E8" s="25">
        <v>169665</v>
      </c>
      <c r="F8" s="23">
        <v>6.31</v>
      </c>
      <c r="G8" s="25">
        <v>12390</v>
      </c>
      <c r="I8" s="99">
        <v>45488</v>
      </c>
      <c r="J8" s="25" t="str">
        <v>YouTube</v>
      </c>
      <c r="K8" s="25">
        <v>981</v>
      </c>
      <c r="L8" s="25">
        <v>69</v>
      </c>
      <c r="M8" s="25">
        <v>206921</v>
      </c>
      <c r="N8" s="23">
        <v>8.42</v>
      </c>
      <c r="O8" s="25">
        <v>10495</v>
      </c>
      <c r="Q8" s="99">
        <v>45488</v>
      </c>
      <c r="R8" s="25" t="str">
        <v>Twitter</v>
      </c>
      <c r="S8" s="25">
        <v>1308</v>
      </c>
      <c r="T8" s="25">
        <v>210</v>
      </c>
      <c r="U8" s="25">
        <v>263729</v>
      </c>
      <c r="V8" s="23">
        <v>8.5299999999999994</v>
      </c>
      <c r="W8" s="25">
        <v>25742</v>
      </c>
    </row>
    <row r="9" spans="1:23" x14ac:dyDescent="0.3">
      <c r="A9" s="99">
        <v>45495</v>
      </c>
      <c r="B9" s="25" t="str">
        <v>Instagram</v>
      </c>
      <c r="C9" s="25">
        <v>866</v>
      </c>
      <c r="D9" s="25">
        <v>74</v>
      </c>
      <c r="E9" s="25">
        <v>204121</v>
      </c>
      <c r="F9" s="23">
        <v>9.34</v>
      </c>
      <c r="G9" s="25">
        <v>7797</v>
      </c>
      <c r="I9" s="99">
        <v>45495</v>
      </c>
      <c r="J9" s="25" t="str">
        <v>YouTube</v>
      </c>
      <c r="K9" s="25">
        <v>1241</v>
      </c>
      <c r="L9" s="25">
        <v>116</v>
      </c>
      <c r="M9" s="25">
        <v>380606</v>
      </c>
      <c r="N9" s="23">
        <v>4.2</v>
      </c>
      <c r="O9" s="25">
        <v>24617</v>
      </c>
      <c r="Q9" s="99">
        <v>45495</v>
      </c>
      <c r="R9" s="25" t="str">
        <v>Twitter</v>
      </c>
      <c r="S9" s="25">
        <v>547</v>
      </c>
      <c r="T9" s="25">
        <v>183</v>
      </c>
      <c r="U9" s="25">
        <v>266350</v>
      </c>
      <c r="V9" s="23">
        <v>5.65</v>
      </c>
      <c r="W9" s="25">
        <v>15595</v>
      </c>
    </row>
    <row r="10" spans="1:23" x14ac:dyDescent="0.3">
      <c r="A10" s="99">
        <v>45502</v>
      </c>
      <c r="B10" s="25" t="str">
        <v>Instagram</v>
      </c>
      <c r="C10" s="25">
        <v>973</v>
      </c>
      <c r="D10" s="25">
        <v>104</v>
      </c>
      <c r="E10" s="25">
        <v>376358</v>
      </c>
      <c r="F10" s="23">
        <v>3.87</v>
      </c>
      <c r="G10" s="25">
        <v>9847</v>
      </c>
      <c r="I10" s="99">
        <v>45502</v>
      </c>
      <c r="J10" s="25" t="str">
        <v>YouTube</v>
      </c>
      <c r="K10" s="25">
        <v>983</v>
      </c>
      <c r="L10" s="25">
        <v>134</v>
      </c>
      <c r="M10" s="25">
        <v>352178</v>
      </c>
      <c r="N10" s="23">
        <v>3.55</v>
      </c>
      <c r="O10" s="25">
        <v>11421</v>
      </c>
      <c r="Q10" s="99">
        <v>45502</v>
      </c>
      <c r="R10" s="25" t="str">
        <v>Twitter</v>
      </c>
      <c r="S10" s="25">
        <v>611</v>
      </c>
      <c r="T10" s="25">
        <v>197</v>
      </c>
      <c r="U10" s="25">
        <v>79423</v>
      </c>
      <c r="V10" s="23">
        <v>5.82</v>
      </c>
      <c r="W10" s="25">
        <v>13644</v>
      </c>
    </row>
    <row r="11" spans="1:23" x14ac:dyDescent="0.3">
      <c r="A11" s="99">
        <v>45509</v>
      </c>
      <c r="B11" s="25" t="str">
        <v>Instagram</v>
      </c>
      <c r="C11" s="25">
        <v>1449</v>
      </c>
      <c r="D11" s="25">
        <v>96</v>
      </c>
      <c r="E11" s="25">
        <v>200636</v>
      </c>
      <c r="F11" s="23">
        <v>9.92</v>
      </c>
      <c r="G11" s="25">
        <v>15613</v>
      </c>
      <c r="I11" s="99">
        <v>45509</v>
      </c>
      <c r="J11" s="25" t="str">
        <v>YouTube</v>
      </c>
      <c r="K11" s="25">
        <v>937</v>
      </c>
      <c r="L11" s="25">
        <v>179</v>
      </c>
      <c r="M11" s="25">
        <v>318098</v>
      </c>
      <c r="N11" s="23">
        <v>5.3</v>
      </c>
      <c r="O11" s="25">
        <v>5836</v>
      </c>
      <c r="Q11" s="99">
        <v>45509</v>
      </c>
      <c r="R11" s="25" t="str">
        <v>Twitter</v>
      </c>
      <c r="S11" s="25">
        <v>752</v>
      </c>
      <c r="T11" s="25">
        <v>170</v>
      </c>
      <c r="U11" s="25">
        <v>132756</v>
      </c>
      <c r="V11" s="23">
        <v>8.17</v>
      </c>
      <c r="W11" s="25">
        <v>23900</v>
      </c>
    </row>
    <row r="12" spans="1:23" x14ac:dyDescent="0.3">
      <c r="A12" s="99">
        <v>45516</v>
      </c>
      <c r="B12" s="25" t="str">
        <v>Instagram</v>
      </c>
      <c r="C12" s="25">
        <v>1060</v>
      </c>
      <c r="D12" s="25">
        <v>83</v>
      </c>
      <c r="E12" s="25">
        <v>68724</v>
      </c>
      <c r="F12" s="23">
        <v>5.98</v>
      </c>
      <c r="G12" s="25">
        <v>5624</v>
      </c>
      <c r="I12" s="99">
        <v>45516</v>
      </c>
      <c r="J12" s="25" t="str">
        <v>YouTube</v>
      </c>
      <c r="K12" s="25">
        <v>1109</v>
      </c>
      <c r="L12" s="25">
        <v>205</v>
      </c>
      <c r="M12" s="25">
        <v>276722</v>
      </c>
      <c r="N12" s="23">
        <v>9.3800000000000008</v>
      </c>
      <c r="O12" s="25">
        <v>8274</v>
      </c>
      <c r="Q12" s="99">
        <v>45516</v>
      </c>
      <c r="R12" s="25" t="str">
        <v>Twitter</v>
      </c>
      <c r="S12" s="25">
        <v>1456</v>
      </c>
      <c r="T12" s="25">
        <v>265</v>
      </c>
      <c r="U12" s="25">
        <v>115505</v>
      </c>
      <c r="V12" s="23">
        <v>7.49</v>
      </c>
      <c r="W12" s="25">
        <v>10311</v>
      </c>
    </row>
    <row r="13" spans="1:23" x14ac:dyDescent="0.3">
      <c r="A13" s="99">
        <v>45523</v>
      </c>
      <c r="B13" s="25" t="str">
        <v>Instagram</v>
      </c>
      <c r="C13" s="25">
        <v>1002</v>
      </c>
      <c r="D13" s="25">
        <v>93</v>
      </c>
      <c r="E13" s="25">
        <v>353538</v>
      </c>
      <c r="F13" s="23">
        <v>5.84</v>
      </c>
      <c r="G13" s="25">
        <v>6031</v>
      </c>
      <c r="I13" s="99">
        <v>45523</v>
      </c>
      <c r="J13" s="25" t="str">
        <v>YouTube</v>
      </c>
      <c r="K13" s="25">
        <v>1240</v>
      </c>
      <c r="L13" s="25">
        <v>231</v>
      </c>
      <c r="M13" s="25">
        <v>165035</v>
      </c>
      <c r="N13" s="23">
        <v>6.05</v>
      </c>
      <c r="O13" s="25">
        <v>18267</v>
      </c>
      <c r="Q13" s="99">
        <v>45523</v>
      </c>
      <c r="R13" s="25" t="str">
        <v>Twitter</v>
      </c>
      <c r="S13" s="25">
        <v>571</v>
      </c>
      <c r="T13" s="25">
        <v>189</v>
      </c>
      <c r="U13" s="25">
        <v>61445</v>
      </c>
      <c r="V13" s="23">
        <v>5.41</v>
      </c>
      <c r="W13" s="25">
        <v>27829</v>
      </c>
    </row>
    <row r="14" spans="1:23" x14ac:dyDescent="0.3">
      <c r="A14" s="99">
        <v>45530</v>
      </c>
      <c r="B14" s="25" t="str">
        <v>Instagram</v>
      </c>
      <c r="C14" s="25">
        <v>1154</v>
      </c>
      <c r="D14" s="25">
        <v>132</v>
      </c>
      <c r="E14" s="25">
        <v>194595</v>
      </c>
      <c r="F14" s="23">
        <v>7.54</v>
      </c>
      <c r="G14" s="25">
        <v>26624</v>
      </c>
      <c r="I14" s="99">
        <v>45530</v>
      </c>
      <c r="J14" s="25" t="str">
        <v>YouTube</v>
      </c>
      <c r="K14" s="25">
        <v>1456</v>
      </c>
      <c r="L14" s="25">
        <v>290</v>
      </c>
      <c r="M14" s="25">
        <v>271044</v>
      </c>
      <c r="N14" s="23">
        <v>7.17</v>
      </c>
      <c r="O14" s="25">
        <v>13051</v>
      </c>
      <c r="Q14" s="99">
        <v>45530</v>
      </c>
      <c r="R14" s="25" t="str">
        <v>Twitter</v>
      </c>
      <c r="S14" s="25">
        <v>537</v>
      </c>
      <c r="T14" s="25">
        <v>275</v>
      </c>
      <c r="U14" s="25">
        <v>236238</v>
      </c>
      <c r="V14" s="23">
        <v>5.87</v>
      </c>
      <c r="W14" s="25">
        <v>26644</v>
      </c>
    </row>
    <row r="15" spans="1:23" x14ac:dyDescent="0.3">
      <c r="A15" s="99">
        <v>45537</v>
      </c>
      <c r="B15" s="25" t="str">
        <v>Instagram</v>
      </c>
      <c r="C15" s="25">
        <v>721</v>
      </c>
      <c r="D15" s="25">
        <v>206</v>
      </c>
      <c r="E15" s="25">
        <v>334887</v>
      </c>
      <c r="F15" s="23">
        <v>6.05</v>
      </c>
      <c r="G15" s="25">
        <v>14217</v>
      </c>
      <c r="I15" s="99">
        <v>45537</v>
      </c>
      <c r="J15" s="25" t="str">
        <v>YouTube</v>
      </c>
      <c r="K15" s="25">
        <v>1096</v>
      </c>
      <c r="L15" s="25">
        <v>65</v>
      </c>
      <c r="M15" s="25">
        <v>358295</v>
      </c>
      <c r="N15" s="23">
        <v>7.66</v>
      </c>
      <c r="O15" s="25">
        <v>24548</v>
      </c>
      <c r="Q15" s="99">
        <v>45537</v>
      </c>
      <c r="R15" s="25" t="str">
        <v>Twitter</v>
      </c>
      <c r="S15" s="25">
        <v>1098</v>
      </c>
      <c r="T15" s="25">
        <v>142</v>
      </c>
      <c r="U15" s="25">
        <v>359150</v>
      </c>
      <c r="V15" s="23">
        <v>7.51</v>
      </c>
      <c r="W15" s="25">
        <v>16385</v>
      </c>
    </row>
    <row r="16" spans="1:23" x14ac:dyDescent="0.3">
      <c r="A16" s="99">
        <v>45544</v>
      </c>
      <c r="B16" s="25" t="str">
        <v>Instagram</v>
      </c>
      <c r="C16" s="25">
        <v>912</v>
      </c>
      <c r="D16" s="25">
        <v>275</v>
      </c>
      <c r="E16" s="25">
        <v>368454</v>
      </c>
      <c r="F16" s="23">
        <v>6.03</v>
      </c>
      <c r="G16" s="25">
        <v>9195</v>
      </c>
      <c r="I16" s="99">
        <v>45544</v>
      </c>
      <c r="J16" s="25" t="str">
        <v>YouTube</v>
      </c>
      <c r="K16" s="25">
        <v>854</v>
      </c>
      <c r="L16" s="25">
        <v>129</v>
      </c>
      <c r="M16" s="25">
        <v>310903</v>
      </c>
      <c r="N16" s="23">
        <v>7.83</v>
      </c>
      <c r="O16" s="25">
        <v>16875</v>
      </c>
      <c r="Q16" s="99">
        <v>45544</v>
      </c>
      <c r="R16" s="25" t="str">
        <v>Twitter</v>
      </c>
      <c r="S16" s="25">
        <v>1430</v>
      </c>
      <c r="T16" s="25">
        <v>162</v>
      </c>
      <c r="U16" s="25">
        <v>269082</v>
      </c>
      <c r="V16" s="23">
        <v>3.4</v>
      </c>
      <c r="W16" s="25">
        <v>18071</v>
      </c>
    </row>
    <row r="17" spans="1:23" x14ac:dyDescent="0.3">
      <c r="A17" s="99">
        <v>45551</v>
      </c>
      <c r="B17" s="25" t="str">
        <v>Instagram</v>
      </c>
      <c r="C17" s="25">
        <v>681</v>
      </c>
      <c r="D17" s="25">
        <v>210</v>
      </c>
      <c r="E17" s="25">
        <v>248581</v>
      </c>
      <c r="F17" s="23">
        <v>8.76</v>
      </c>
      <c r="G17" s="25">
        <v>9567</v>
      </c>
      <c r="I17" s="99">
        <v>45551</v>
      </c>
      <c r="J17" s="25" t="str">
        <v>YouTube</v>
      </c>
      <c r="K17" s="25">
        <v>685</v>
      </c>
      <c r="L17" s="25">
        <v>285</v>
      </c>
      <c r="M17" s="25">
        <v>177452</v>
      </c>
      <c r="N17" s="23">
        <v>3.36</v>
      </c>
      <c r="O17" s="25">
        <v>21134</v>
      </c>
      <c r="Q17" s="99">
        <v>45551</v>
      </c>
      <c r="R17" s="25" t="str">
        <v>Twitter</v>
      </c>
      <c r="S17" s="25">
        <v>1373</v>
      </c>
      <c r="T17" s="25">
        <v>82</v>
      </c>
      <c r="U17" s="25">
        <v>371015</v>
      </c>
      <c r="V17" s="23">
        <v>9.52</v>
      </c>
      <c r="W17" s="25">
        <v>20306</v>
      </c>
    </row>
    <row r="18" spans="1:23" x14ac:dyDescent="0.3">
      <c r="A18" s="99">
        <v>45558</v>
      </c>
      <c r="B18" s="25" t="str">
        <v>Instagram</v>
      </c>
      <c r="C18" s="25">
        <v>1290</v>
      </c>
      <c r="D18" s="25">
        <v>177</v>
      </c>
      <c r="E18" s="25">
        <v>80745</v>
      </c>
      <c r="F18" s="23">
        <v>9.2200000000000006</v>
      </c>
      <c r="G18" s="25">
        <v>26872</v>
      </c>
      <c r="I18" s="99">
        <v>45558</v>
      </c>
      <c r="J18" s="25" t="str">
        <v>YouTube</v>
      </c>
      <c r="K18" s="25">
        <v>769</v>
      </c>
      <c r="L18" s="25">
        <v>295</v>
      </c>
      <c r="M18" s="25">
        <v>344771</v>
      </c>
      <c r="N18" s="23">
        <v>8.06</v>
      </c>
      <c r="O18" s="25">
        <v>23963</v>
      </c>
      <c r="Q18" s="99">
        <v>45558</v>
      </c>
      <c r="R18" s="25" t="str">
        <v>Twitter</v>
      </c>
      <c r="S18" s="25">
        <v>1437</v>
      </c>
      <c r="T18" s="25">
        <v>239</v>
      </c>
      <c r="U18" s="25">
        <v>362441</v>
      </c>
      <c r="V18" s="23">
        <v>5.57</v>
      </c>
      <c r="W18" s="25">
        <v>10253</v>
      </c>
    </row>
    <row r="19" spans="1:23" x14ac:dyDescent="0.3">
      <c r="A19" s="99">
        <v>45565</v>
      </c>
      <c r="B19" s="25" t="str">
        <v>Instagram</v>
      </c>
      <c r="C19" s="25">
        <v>1416</v>
      </c>
      <c r="D19" s="25">
        <v>284</v>
      </c>
      <c r="E19" s="25">
        <v>374952</v>
      </c>
      <c r="F19" s="23">
        <v>3.45</v>
      </c>
      <c r="G19" s="25">
        <v>11335</v>
      </c>
      <c r="I19" s="99">
        <v>45565</v>
      </c>
      <c r="J19" s="25" t="str">
        <v>YouTube</v>
      </c>
      <c r="K19" s="25">
        <v>1421</v>
      </c>
      <c r="L19" s="25">
        <v>246</v>
      </c>
      <c r="M19" s="25">
        <v>358581</v>
      </c>
      <c r="N19" s="23">
        <v>8.8800000000000008</v>
      </c>
      <c r="O19" s="25">
        <v>24358</v>
      </c>
      <c r="Q19" s="99">
        <v>45565</v>
      </c>
      <c r="R19" s="25" t="str">
        <v>Twitter</v>
      </c>
      <c r="S19" s="25">
        <v>998</v>
      </c>
      <c r="T19" s="25">
        <v>154</v>
      </c>
      <c r="U19" s="25">
        <v>179781</v>
      </c>
      <c r="V19" s="23">
        <v>9.58</v>
      </c>
      <c r="W19" s="25">
        <v>12115</v>
      </c>
    </row>
    <row r="20" spans="1:23" x14ac:dyDescent="0.3">
      <c r="A20" s="99">
        <v>45572</v>
      </c>
      <c r="B20" s="25" t="str">
        <v>Instagram</v>
      </c>
      <c r="C20" s="25">
        <v>764</v>
      </c>
      <c r="D20" s="25">
        <v>205</v>
      </c>
      <c r="E20" s="25">
        <v>319294</v>
      </c>
      <c r="F20" s="23">
        <v>6.23</v>
      </c>
      <c r="G20" s="25">
        <v>12181</v>
      </c>
      <c r="I20" s="99">
        <v>45572</v>
      </c>
      <c r="J20" s="25" t="str">
        <v>YouTube</v>
      </c>
      <c r="K20" s="25">
        <v>1328</v>
      </c>
      <c r="L20" s="25">
        <v>103</v>
      </c>
      <c r="M20" s="25">
        <v>151462</v>
      </c>
      <c r="N20" s="23">
        <v>8.4</v>
      </c>
      <c r="O20" s="25">
        <v>10881</v>
      </c>
      <c r="Q20" s="99">
        <v>45572</v>
      </c>
      <c r="R20" s="25" t="str">
        <v>Twitter</v>
      </c>
      <c r="S20" s="25">
        <v>678</v>
      </c>
      <c r="T20" s="25">
        <v>124</v>
      </c>
      <c r="U20" s="25">
        <v>192022</v>
      </c>
      <c r="V20" s="23">
        <v>8.4499999999999993</v>
      </c>
      <c r="W20" s="25">
        <v>17729</v>
      </c>
    </row>
    <row r="21" spans="1:23" x14ac:dyDescent="0.3">
      <c r="A21" s="99">
        <v>45579</v>
      </c>
      <c r="B21" s="25" t="str">
        <v>Instagram</v>
      </c>
      <c r="C21" s="25">
        <v>1161</v>
      </c>
      <c r="D21" s="25">
        <v>269</v>
      </c>
      <c r="E21" s="25">
        <v>188193</v>
      </c>
      <c r="F21" s="23">
        <v>7.34</v>
      </c>
      <c r="G21" s="25">
        <v>18576</v>
      </c>
      <c r="I21" s="99">
        <v>45579</v>
      </c>
      <c r="J21" s="25" t="str">
        <v>YouTube</v>
      </c>
      <c r="K21" s="25">
        <v>1457</v>
      </c>
      <c r="L21" s="25">
        <v>215</v>
      </c>
      <c r="M21" s="25">
        <v>325325</v>
      </c>
      <c r="N21" s="23">
        <v>9.58</v>
      </c>
      <c r="O21" s="25">
        <v>14178</v>
      </c>
      <c r="Q21" s="99">
        <v>45579</v>
      </c>
      <c r="R21" s="25" t="str">
        <v>Twitter</v>
      </c>
      <c r="S21" s="25">
        <v>588</v>
      </c>
      <c r="T21" s="25">
        <v>52</v>
      </c>
      <c r="U21" s="25">
        <v>292040</v>
      </c>
      <c r="V21" s="23">
        <v>8.14</v>
      </c>
      <c r="W21" s="25">
        <v>9383</v>
      </c>
    </row>
    <row r="22" spans="1:23" x14ac:dyDescent="0.3">
      <c r="A22" s="99">
        <v>45586</v>
      </c>
      <c r="B22" s="25" t="str">
        <v>Instagram</v>
      </c>
      <c r="C22" s="25">
        <v>1190</v>
      </c>
      <c r="D22" s="25">
        <v>242</v>
      </c>
      <c r="E22" s="25">
        <v>86849</v>
      </c>
      <c r="F22" s="23">
        <v>8.06</v>
      </c>
      <c r="G22" s="25">
        <v>21254</v>
      </c>
      <c r="I22" s="99">
        <v>45586</v>
      </c>
      <c r="J22" s="25" t="str">
        <v>YouTube</v>
      </c>
      <c r="K22" s="25">
        <v>1237</v>
      </c>
      <c r="L22" s="25">
        <v>155</v>
      </c>
      <c r="M22" s="25">
        <v>149916</v>
      </c>
      <c r="N22" s="23">
        <v>4.4800000000000004</v>
      </c>
      <c r="O22" s="25">
        <v>16921</v>
      </c>
      <c r="Q22" s="99">
        <v>45586</v>
      </c>
      <c r="R22" s="25" t="str">
        <v>Twitter</v>
      </c>
      <c r="S22" s="25">
        <v>886</v>
      </c>
      <c r="T22" s="25">
        <v>124</v>
      </c>
      <c r="U22" s="25">
        <v>141161</v>
      </c>
      <c r="V22" s="23">
        <v>8.19</v>
      </c>
      <c r="W22" s="25">
        <v>14215</v>
      </c>
    </row>
    <row r="23" spans="1:23" x14ac:dyDescent="0.3">
      <c r="A23" s="99">
        <v>45593</v>
      </c>
      <c r="B23" s="25" t="str">
        <v>Instagram</v>
      </c>
      <c r="C23" s="25">
        <v>1435</v>
      </c>
      <c r="D23" s="25">
        <v>261</v>
      </c>
      <c r="E23" s="25">
        <v>308533</v>
      </c>
      <c r="F23" s="23">
        <v>4.5199999999999996</v>
      </c>
      <c r="G23" s="25">
        <v>25130</v>
      </c>
      <c r="I23" s="99">
        <v>45593</v>
      </c>
      <c r="J23" s="25" t="str">
        <v>YouTube</v>
      </c>
      <c r="K23" s="25">
        <v>759</v>
      </c>
      <c r="L23" s="25">
        <v>216</v>
      </c>
      <c r="M23" s="25">
        <v>147656</v>
      </c>
      <c r="N23" s="23">
        <v>4.08</v>
      </c>
      <c r="O23" s="25">
        <v>24943</v>
      </c>
      <c r="Q23" s="99">
        <v>45593</v>
      </c>
      <c r="R23" s="25" t="str">
        <v>Twitter</v>
      </c>
      <c r="S23" s="25">
        <v>746</v>
      </c>
      <c r="T23" s="25">
        <v>282</v>
      </c>
      <c r="U23" s="25">
        <v>293894</v>
      </c>
      <c r="V23" s="23">
        <v>5.42</v>
      </c>
      <c r="W23" s="25">
        <v>25537</v>
      </c>
    </row>
    <row r="24" spans="1:23" x14ac:dyDescent="0.3">
      <c r="A24" s="99">
        <v>45600</v>
      </c>
      <c r="B24" s="25" t="str">
        <v>Instagram</v>
      </c>
      <c r="C24" s="25">
        <v>1437</v>
      </c>
      <c r="D24" s="25">
        <v>235</v>
      </c>
      <c r="E24" s="25">
        <v>326791</v>
      </c>
      <c r="F24" s="23">
        <v>4.0599999999999996</v>
      </c>
      <c r="G24" s="25">
        <v>14563</v>
      </c>
      <c r="I24" s="99">
        <v>45600</v>
      </c>
      <c r="J24" s="25" t="str">
        <v>YouTube</v>
      </c>
      <c r="K24" s="25">
        <v>1208</v>
      </c>
      <c r="L24" s="25">
        <v>224</v>
      </c>
      <c r="M24" s="25">
        <v>122730</v>
      </c>
      <c r="N24" s="23">
        <v>8.7200000000000006</v>
      </c>
      <c r="O24" s="25">
        <v>10858</v>
      </c>
      <c r="Q24" s="99">
        <v>45600</v>
      </c>
      <c r="R24" s="25" t="str">
        <v>Twitter</v>
      </c>
      <c r="S24" s="25">
        <v>1463</v>
      </c>
      <c r="T24" s="25">
        <v>73</v>
      </c>
      <c r="U24" s="25">
        <v>348877</v>
      </c>
      <c r="V24" s="23">
        <v>9.91</v>
      </c>
      <c r="W24" s="25">
        <v>26273</v>
      </c>
    </row>
    <row r="25" spans="1:23" x14ac:dyDescent="0.3">
      <c r="A25" s="99">
        <v>45607</v>
      </c>
      <c r="B25" s="25" t="str">
        <v>Instagram</v>
      </c>
      <c r="C25" s="25">
        <v>1391</v>
      </c>
      <c r="D25" s="25">
        <v>187</v>
      </c>
      <c r="E25" s="25">
        <v>306508</v>
      </c>
      <c r="F25" s="23">
        <v>8.3800000000000008</v>
      </c>
      <c r="G25" s="25">
        <v>25038</v>
      </c>
      <c r="I25" s="99">
        <v>45607</v>
      </c>
      <c r="J25" s="25" t="str">
        <v>YouTube</v>
      </c>
      <c r="K25" s="25">
        <v>1148</v>
      </c>
      <c r="L25" s="25">
        <v>90</v>
      </c>
      <c r="M25" s="25">
        <v>227249</v>
      </c>
      <c r="N25" s="23">
        <v>7.24</v>
      </c>
      <c r="O25" s="25">
        <v>17662</v>
      </c>
      <c r="Q25" s="99">
        <v>45607</v>
      </c>
      <c r="R25" s="25" t="str">
        <v>Twitter</v>
      </c>
      <c r="S25" s="25">
        <v>655</v>
      </c>
      <c r="T25" s="25">
        <v>123</v>
      </c>
      <c r="U25" s="25">
        <v>202472</v>
      </c>
      <c r="V25" s="23">
        <v>7.56</v>
      </c>
      <c r="W25" s="25">
        <v>9092</v>
      </c>
    </row>
    <row r="26" spans="1:23" x14ac:dyDescent="0.3">
      <c r="A26" s="99">
        <v>45614</v>
      </c>
      <c r="B26" s="25" t="str">
        <v>Instagram</v>
      </c>
      <c r="C26" s="25">
        <v>946</v>
      </c>
      <c r="D26" s="25">
        <v>270</v>
      </c>
      <c r="E26" s="25">
        <v>246567</v>
      </c>
      <c r="F26" s="23">
        <v>4.53</v>
      </c>
      <c r="G26" s="25">
        <v>5924</v>
      </c>
      <c r="I26" s="99">
        <v>45614</v>
      </c>
      <c r="J26" s="25" t="str">
        <v>YouTube</v>
      </c>
      <c r="K26" s="25">
        <v>793</v>
      </c>
      <c r="L26" s="25">
        <v>111</v>
      </c>
      <c r="M26" s="25">
        <v>333500</v>
      </c>
      <c r="N26" s="23">
        <v>6.36</v>
      </c>
      <c r="O26" s="25">
        <v>8910</v>
      </c>
      <c r="Q26" s="99">
        <v>45614</v>
      </c>
      <c r="R26" s="25" t="str">
        <v>Twitter</v>
      </c>
      <c r="S26" s="25">
        <v>791</v>
      </c>
      <c r="T26" s="25">
        <v>214</v>
      </c>
      <c r="U26" s="25">
        <v>114738</v>
      </c>
      <c r="V26" s="23">
        <v>6.62</v>
      </c>
      <c r="W26" s="25">
        <v>25347</v>
      </c>
    </row>
    <row r="27" spans="1:23" x14ac:dyDescent="0.3">
      <c r="A27" s="99">
        <v>45621</v>
      </c>
      <c r="B27" s="25" t="str">
        <v>Instagram</v>
      </c>
      <c r="C27" s="25">
        <v>663</v>
      </c>
      <c r="D27" s="25">
        <v>213</v>
      </c>
      <c r="E27" s="25">
        <v>352677</v>
      </c>
      <c r="F27" s="23">
        <v>9</v>
      </c>
      <c r="G27" s="25">
        <v>20438</v>
      </c>
      <c r="I27" s="99">
        <v>45621</v>
      </c>
      <c r="J27" s="25" t="str">
        <v>YouTube</v>
      </c>
      <c r="K27" s="25">
        <v>1313</v>
      </c>
      <c r="L27" s="25">
        <v>159</v>
      </c>
      <c r="M27" s="25">
        <v>197183</v>
      </c>
      <c r="N27" s="23">
        <v>9.7100000000000009</v>
      </c>
      <c r="O27" s="25">
        <v>6625</v>
      </c>
      <c r="Q27" s="99">
        <v>45621</v>
      </c>
      <c r="R27" s="25" t="str">
        <v>Twitter</v>
      </c>
      <c r="S27" s="25">
        <v>954</v>
      </c>
      <c r="T27" s="25">
        <v>271</v>
      </c>
      <c r="U27" s="25">
        <v>160936</v>
      </c>
      <c r="V27" s="23">
        <v>8.83</v>
      </c>
      <c r="W27" s="25">
        <v>8760</v>
      </c>
    </row>
    <row r="28" spans="1:23" x14ac:dyDescent="0.3">
      <c r="A28" s="99">
        <v>45628</v>
      </c>
      <c r="B28" s="25" t="str">
        <v>Instagram</v>
      </c>
      <c r="C28" s="25">
        <v>895</v>
      </c>
      <c r="D28" s="25">
        <v>87</v>
      </c>
      <c r="E28" s="25">
        <v>171271</v>
      </c>
      <c r="F28" s="23">
        <v>6.68</v>
      </c>
      <c r="G28" s="25">
        <v>23329</v>
      </c>
      <c r="I28" s="99">
        <v>45628</v>
      </c>
      <c r="J28" s="25" t="str">
        <v>YouTube</v>
      </c>
      <c r="K28" s="25">
        <v>990</v>
      </c>
      <c r="L28" s="25">
        <v>286</v>
      </c>
      <c r="M28" s="25">
        <v>351493</v>
      </c>
      <c r="N28" s="23">
        <v>7.97</v>
      </c>
      <c r="O28" s="25">
        <v>14496</v>
      </c>
      <c r="Q28" s="99">
        <v>45628</v>
      </c>
      <c r="R28" s="25" t="str">
        <v>Twitter</v>
      </c>
      <c r="S28" s="25">
        <v>1027</v>
      </c>
      <c r="T28" s="25">
        <v>156</v>
      </c>
      <c r="U28" s="25">
        <v>111293</v>
      </c>
      <c r="V28" s="23">
        <v>5.51</v>
      </c>
      <c r="W28" s="25">
        <v>7299</v>
      </c>
    </row>
    <row r="29" spans="1:23" x14ac:dyDescent="0.3">
      <c r="A29" s="99">
        <v>45635</v>
      </c>
      <c r="B29" s="25" t="str">
        <v>Instagram</v>
      </c>
      <c r="C29" s="25">
        <v>875</v>
      </c>
      <c r="D29" s="25">
        <v>264</v>
      </c>
      <c r="E29" s="25">
        <v>345631</v>
      </c>
      <c r="F29" s="23">
        <v>9.18</v>
      </c>
      <c r="G29" s="25">
        <v>25703</v>
      </c>
      <c r="I29" s="99">
        <v>45635</v>
      </c>
      <c r="J29" s="25" t="str">
        <v>YouTube</v>
      </c>
      <c r="K29" s="25">
        <v>630</v>
      </c>
      <c r="L29" s="25">
        <v>248</v>
      </c>
      <c r="M29" s="25">
        <v>119054</v>
      </c>
      <c r="N29" s="23">
        <v>5.0199999999999996</v>
      </c>
      <c r="O29" s="25">
        <v>18867</v>
      </c>
      <c r="Q29" s="99">
        <v>45635</v>
      </c>
      <c r="R29" s="25" t="str">
        <v>Twitter</v>
      </c>
      <c r="S29" s="25">
        <v>599</v>
      </c>
      <c r="T29" s="25">
        <v>194</v>
      </c>
      <c r="U29" s="25">
        <v>105622</v>
      </c>
      <c r="V29" s="23">
        <v>6.44</v>
      </c>
      <c r="W29" s="25">
        <v>15108</v>
      </c>
    </row>
    <row r="30" spans="1:23" x14ac:dyDescent="0.3">
      <c r="A30" s="99">
        <v>45642</v>
      </c>
      <c r="B30" s="25" t="str">
        <v>Instagram</v>
      </c>
      <c r="C30" s="25">
        <v>1350</v>
      </c>
      <c r="D30" s="25">
        <v>233</v>
      </c>
      <c r="E30" s="25">
        <v>171670</v>
      </c>
      <c r="F30" s="23">
        <v>4.53</v>
      </c>
      <c r="G30" s="25">
        <v>17574</v>
      </c>
      <c r="I30" s="99">
        <v>45642</v>
      </c>
      <c r="J30" s="25" t="str">
        <v>YouTube</v>
      </c>
      <c r="K30" s="25">
        <v>1182</v>
      </c>
      <c r="L30" s="25">
        <v>83</v>
      </c>
      <c r="M30" s="25">
        <v>140300</v>
      </c>
      <c r="N30" s="23">
        <v>3.27</v>
      </c>
      <c r="O30" s="25">
        <v>21079</v>
      </c>
      <c r="Q30" s="99">
        <v>45642</v>
      </c>
      <c r="R30" s="25" t="str">
        <v>Twitter</v>
      </c>
      <c r="S30" s="25">
        <v>632</v>
      </c>
      <c r="T30" s="25">
        <v>155</v>
      </c>
      <c r="U30" s="25">
        <v>170432</v>
      </c>
      <c r="V30" s="23">
        <v>9.17</v>
      </c>
      <c r="W30" s="25">
        <v>12840</v>
      </c>
    </row>
    <row r="31" spans="1:23" x14ac:dyDescent="0.3">
      <c r="A31" s="99">
        <v>45649</v>
      </c>
      <c r="B31" s="25" t="str">
        <v>Instagram</v>
      </c>
      <c r="C31" s="25">
        <v>661</v>
      </c>
      <c r="D31" s="25">
        <v>94</v>
      </c>
      <c r="E31" s="25">
        <v>116538</v>
      </c>
      <c r="F31" s="23">
        <v>5.31</v>
      </c>
      <c r="G31" s="25">
        <v>23486</v>
      </c>
      <c r="I31" s="99">
        <v>45649</v>
      </c>
      <c r="J31" s="25" t="str">
        <v>YouTube</v>
      </c>
      <c r="K31" s="25">
        <v>935</v>
      </c>
      <c r="L31" s="25">
        <v>85</v>
      </c>
      <c r="M31" s="25">
        <v>326821</v>
      </c>
      <c r="N31" s="23">
        <v>8.89</v>
      </c>
      <c r="O31" s="25">
        <v>13301</v>
      </c>
      <c r="Q31" s="99">
        <v>45649</v>
      </c>
      <c r="R31" s="25" t="str">
        <v>Twitter</v>
      </c>
      <c r="S31" s="25">
        <v>1360</v>
      </c>
      <c r="T31" s="25">
        <v>227</v>
      </c>
      <c r="U31" s="25">
        <v>176902</v>
      </c>
      <c r="V31" s="23">
        <v>6.03</v>
      </c>
      <c r="W31" s="25">
        <v>5960</v>
      </c>
    </row>
    <row r="32" spans="1:23" x14ac:dyDescent="0.3">
      <c r="A32" s="99">
        <v>45656</v>
      </c>
      <c r="B32" s="25" t="str">
        <v>Instagram</v>
      </c>
      <c r="C32" s="25">
        <v>664</v>
      </c>
      <c r="D32" s="25">
        <v>251</v>
      </c>
      <c r="E32" s="25">
        <v>240598</v>
      </c>
      <c r="F32" s="23">
        <v>4.79</v>
      </c>
      <c r="G32" s="25">
        <v>10563</v>
      </c>
      <c r="I32" s="99">
        <v>45656</v>
      </c>
      <c r="J32" s="25" t="str">
        <v>YouTube</v>
      </c>
      <c r="K32" s="25">
        <v>601</v>
      </c>
      <c r="L32" s="25">
        <v>64</v>
      </c>
      <c r="M32" s="25">
        <v>123272</v>
      </c>
      <c r="N32" s="23">
        <v>4.07</v>
      </c>
      <c r="O32" s="25">
        <v>14273</v>
      </c>
      <c r="Q32" s="99">
        <v>45656</v>
      </c>
      <c r="R32" s="25" t="str">
        <v>Twitter</v>
      </c>
      <c r="S32" s="25">
        <v>1490</v>
      </c>
      <c r="T32" s="25">
        <v>103</v>
      </c>
      <c r="U32" s="25">
        <v>373274</v>
      </c>
      <c r="V32" s="23">
        <v>4.8</v>
      </c>
      <c r="W32" s="25">
        <v>19949</v>
      </c>
    </row>
    <row r="33" spans="1:23" x14ac:dyDescent="0.3">
      <c r="A33" s="99">
        <v>45663</v>
      </c>
      <c r="B33" s="25" t="str">
        <v>Instagram</v>
      </c>
      <c r="C33" s="25">
        <v>613</v>
      </c>
      <c r="D33" s="25">
        <v>170</v>
      </c>
      <c r="E33" s="25">
        <v>139266</v>
      </c>
      <c r="F33" s="23">
        <v>6.06</v>
      </c>
      <c r="G33" s="25">
        <v>9247</v>
      </c>
      <c r="I33" s="99">
        <v>45663</v>
      </c>
      <c r="J33" s="25" t="str">
        <v>YouTube</v>
      </c>
      <c r="K33" s="25">
        <v>953</v>
      </c>
      <c r="L33" s="25">
        <v>228</v>
      </c>
      <c r="M33" s="25">
        <v>258398</v>
      </c>
      <c r="N33" s="23">
        <v>9.0500000000000007</v>
      </c>
      <c r="O33" s="25">
        <v>13314</v>
      </c>
      <c r="Q33" s="99">
        <v>45663</v>
      </c>
      <c r="R33" s="25" t="str">
        <v>Twitter</v>
      </c>
      <c r="S33" s="25">
        <v>1340</v>
      </c>
      <c r="T33" s="25">
        <v>57</v>
      </c>
      <c r="U33" s="25">
        <v>155927</v>
      </c>
      <c r="V33" s="23">
        <v>7.79</v>
      </c>
      <c r="W33" s="25">
        <v>11972</v>
      </c>
    </row>
    <row r="34" spans="1:23" x14ac:dyDescent="0.3">
      <c r="A34" s="99">
        <v>45670</v>
      </c>
      <c r="B34" s="25" t="str">
        <v>Instagram</v>
      </c>
      <c r="C34" s="25">
        <v>532</v>
      </c>
      <c r="D34" s="25">
        <v>65</v>
      </c>
      <c r="E34" s="25">
        <v>338561</v>
      </c>
      <c r="F34" s="23">
        <v>3.5</v>
      </c>
      <c r="G34" s="25">
        <v>14749</v>
      </c>
      <c r="I34" s="99">
        <v>45670</v>
      </c>
      <c r="J34" s="25" t="str">
        <v>YouTube</v>
      </c>
      <c r="K34" s="25">
        <v>685</v>
      </c>
      <c r="L34" s="25">
        <v>165</v>
      </c>
      <c r="M34" s="25">
        <v>175860</v>
      </c>
      <c r="N34" s="23">
        <v>6.26</v>
      </c>
      <c r="O34" s="25">
        <v>6027</v>
      </c>
      <c r="Q34" s="99">
        <v>45670</v>
      </c>
      <c r="R34" s="25" t="str">
        <v>Twitter</v>
      </c>
      <c r="S34" s="25">
        <v>1414</v>
      </c>
      <c r="T34" s="25">
        <v>60</v>
      </c>
      <c r="U34" s="25">
        <v>341856</v>
      </c>
      <c r="V34" s="23">
        <v>8.76</v>
      </c>
      <c r="W34" s="25">
        <v>6868</v>
      </c>
    </row>
    <row r="35" spans="1:23" x14ac:dyDescent="0.3">
      <c r="A35" s="99">
        <v>45677</v>
      </c>
      <c r="B35" s="25" t="str">
        <v>Instagram</v>
      </c>
      <c r="C35" s="25">
        <v>601</v>
      </c>
      <c r="D35" s="25">
        <v>159</v>
      </c>
      <c r="E35" s="25">
        <v>327722</v>
      </c>
      <c r="F35" s="23">
        <v>3.33</v>
      </c>
      <c r="G35" s="25">
        <v>25267</v>
      </c>
      <c r="I35" s="99">
        <v>45677</v>
      </c>
      <c r="J35" s="25" t="str">
        <v>YouTube</v>
      </c>
      <c r="K35" s="25">
        <v>1105</v>
      </c>
      <c r="L35" s="25">
        <v>261</v>
      </c>
      <c r="M35" s="25">
        <v>333851</v>
      </c>
      <c r="N35" s="23">
        <v>6.03</v>
      </c>
      <c r="O35" s="25">
        <v>11181</v>
      </c>
      <c r="Q35" s="99">
        <v>45677</v>
      </c>
      <c r="R35" s="25" t="str">
        <v>Twitter</v>
      </c>
      <c r="S35" s="25">
        <v>841</v>
      </c>
      <c r="T35" s="25">
        <v>295</v>
      </c>
      <c r="U35" s="25">
        <v>271638</v>
      </c>
      <c r="V35" s="23">
        <v>9.15</v>
      </c>
      <c r="W35" s="25">
        <v>5900</v>
      </c>
    </row>
    <row r="36" spans="1:23" x14ac:dyDescent="0.3">
      <c r="A36" s="99">
        <v>45684</v>
      </c>
      <c r="B36" s="25" t="str">
        <v>Instagram</v>
      </c>
      <c r="C36" s="25">
        <v>566</v>
      </c>
      <c r="D36" s="25">
        <v>225</v>
      </c>
      <c r="E36" s="25">
        <v>368984</v>
      </c>
      <c r="F36" s="23">
        <v>9.82</v>
      </c>
      <c r="G36" s="25">
        <v>9592</v>
      </c>
      <c r="I36" s="99">
        <v>45684</v>
      </c>
      <c r="J36" s="25" t="str">
        <v>YouTube</v>
      </c>
      <c r="K36" s="25">
        <v>819</v>
      </c>
      <c r="L36" s="25">
        <v>101</v>
      </c>
      <c r="M36" s="25">
        <v>194811</v>
      </c>
      <c r="N36" s="23">
        <v>3.35</v>
      </c>
      <c r="O36" s="25">
        <v>22244</v>
      </c>
      <c r="Q36" s="99">
        <v>45684</v>
      </c>
      <c r="R36" s="25" t="str">
        <v>Twitter</v>
      </c>
      <c r="S36" s="25">
        <v>1149</v>
      </c>
      <c r="T36" s="25">
        <v>280</v>
      </c>
      <c r="U36" s="25">
        <v>167310</v>
      </c>
      <c r="V36" s="23">
        <v>3.7</v>
      </c>
      <c r="W36" s="25">
        <v>5291</v>
      </c>
    </row>
    <row r="37" spans="1:23" x14ac:dyDescent="0.3">
      <c r="A37" s="99">
        <v>45691</v>
      </c>
      <c r="B37" s="25" t="str">
        <v>Instagram</v>
      </c>
      <c r="C37" s="25">
        <v>795</v>
      </c>
      <c r="D37" s="25">
        <v>60</v>
      </c>
      <c r="E37" s="25">
        <v>314982</v>
      </c>
      <c r="F37" s="23">
        <v>7.31</v>
      </c>
      <c r="G37" s="25">
        <v>6824</v>
      </c>
      <c r="I37" s="99">
        <v>45691</v>
      </c>
      <c r="J37" s="25" t="str">
        <v>YouTube</v>
      </c>
      <c r="K37" s="25">
        <v>534</v>
      </c>
      <c r="L37" s="25">
        <v>112</v>
      </c>
      <c r="M37" s="25">
        <v>360759</v>
      </c>
      <c r="N37" s="23">
        <v>4.8899999999999997</v>
      </c>
      <c r="O37" s="25">
        <v>25478</v>
      </c>
      <c r="Q37" s="99">
        <v>45691</v>
      </c>
      <c r="R37" s="25" t="str">
        <v>Twitter</v>
      </c>
      <c r="S37" s="25">
        <v>681</v>
      </c>
      <c r="T37" s="25">
        <v>158</v>
      </c>
      <c r="U37" s="25">
        <v>75960</v>
      </c>
      <c r="V37" s="23">
        <v>3.13</v>
      </c>
      <c r="W37" s="25">
        <v>24112</v>
      </c>
    </row>
    <row r="38" spans="1:23" x14ac:dyDescent="0.3">
      <c r="A38" s="99">
        <v>45698</v>
      </c>
      <c r="B38" s="25" t="str">
        <v>Instagram</v>
      </c>
      <c r="C38" s="25">
        <v>1066</v>
      </c>
      <c r="D38" s="25">
        <v>151</v>
      </c>
      <c r="E38" s="25">
        <v>297090</v>
      </c>
      <c r="F38" s="23">
        <v>8.6300000000000008</v>
      </c>
      <c r="G38" s="25">
        <v>11235</v>
      </c>
      <c r="I38" s="99">
        <v>45698</v>
      </c>
      <c r="J38" s="25" t="str">
        <v>YouTube</v>
      </c>
      <c r="K38" s="25">
        <v>536</v>
      </c>
      <c r="L38" s="25">
        <v>198</v>
      </c>
      <c r="M38" s="25">
        <v>174610</v>
      </c>
      <c r="N38" s="23">
        <v>7.85</v>
      </c>
      <c r="O38" s="25">
        <v>20572</v>
      </c>
      <c r="Q38" s="99">
        <v>45698</v>
      </c>
      <c r="R38" s="25" t="str">
        <v>Twitter</v>
      </c>
      <c r="S38" s="25">
        <v>1270</v>
      </c>
      <c r="T38" s="25">
        <v>162</v>
      </c>
      <c r="U38" s="25">
        <v>92040</v>
      </c>
      <c r="V38" s="23">
        <v>8.0299999999999994</v>
      </c>
      <c r="W38" s="25">
        <v>6120</v>
      </c>
    </row>
    <row r="39" spans="1:23" x14ac:dyDescent="0.3">
      <c r="A39" s="99">
        <v>45705</v>
      </c>
      <c r="B39" s="25" t="str">
        <v>Instagram</v>
      </c>
      <c r="C39" s="25">
        <v>819</v>
      </c>
      <c r="D39" s="25">
        <v>95</v>
      </c>
      <c r="E39" s="25">
        <v>177376</v>
      </c>
      <c r="F39" s="23">
        <v>6.12</v>
      </c>
      <c r="G39" s="25">
        <v>14975</v>
      </c>
      <c r="I39" s="99">
        <v>45705</v>
      </c>
      <c r="J39" s="25" t="str">
        <v>YouTube</v>
      </c>
      <c r="K39" s="25">
        <v>646</v>
      </c>
      <c r="L39" s="25">
        <v>290</v>
      </c>
      <c r="M39" s="25">
        <v>336383</v>
      </c>
      <c r="N39" s="23">
        <v>7.04</v>
      </c>
      <c r="O39" s="25">
        <v>6532</v>
      </c>
      <c r="Q39" s="99">
        <v>45705</v>
      </c>
      <c r="R39" s="25" t="str">
        <v>Twitter</v>
      </c>
      <c r="S39" s="25">
        <v>681</v>
      </c>
      <c r="T39" s="25">
        <v>218</v>
      </c>
      <c r="U39" s="25">
        <v>198882</v>
      </c>
      <c r="V39" s="23">
        <v>7.16</v>
      </c>
      <c r="W39" s="25">
        <v>22234</v>
      </c>
    </row>
    <row r="40" spans="1:23" x14ac:dyDescent="0.3">
      <c r="A40" s="99">
        <v>45712</v>
      </c>
      <c r="B40" s="25" t="str">
        <v>Instagram</v>
      </c>
      <c r="C40" s="25">
        <v>645</v>
      </c>
      <c r="D40" s="25">
        <v>267</v>
      </c>
      <c r="E40" s="25">
        <v>346890</v>
      </c>
      <c r="F40" s="23">
        <v>3.71</v>
      </c>
      <c r="G40" s="25">
        <v>24858</v>
      </c>
      <c r="I40" s="99">
        <v>45712</v>
      </c>
      <c r="J40" s="25" t="str">
        <v>YouTube</v>
      </c>
      <c r="K40" s="25">
        <v>978</v>
      </c>
      <c r="L40" s="25">
        <v>279</v>
      </c>
      <c r="M40" s="25">
        <v>368872</v>
      </c>
      <c r="N40" s="23">
        <v>6.82</v>
      </c>
      <c r="O40" s="25">
        <v>18654</v>
      </c>
      <c r="Q40" s="99">
        <v>45712</v>
      </c>
      <c r="R40" s="25" t="str">
        <v>Twitter</v>
      </c>
      <c r="S40" s="25">
        <v>886</v>
      </c>
      <c r="T40" s="25">
        <v>250</v>
      </c>
      <c r="U40" s="25">
        <v>168170</v>
      </c>
      <c r="V40" s="23">
        <v>4.12</v>
      </c>
      <c r="W40" s="25">
        <v>13883</v>
      </c>
    </row>
    <row r="41" spans="1:23" x14ac:dyDescent="0.3">
      <c r="A41" s="99">
        <v>45719</v>
      </c>
      <c r="B41" s="25" t="str">
        <v>Instagram</v>
      </c>
      <c r="C41" s="25">
        <v>1444</v>
      </c>
      <c r="D41" s="25">
        <v>165</v>
      </c>
      <c r="E41" s="25">
        <v>116436</v>
      </c>
      <c r="F41" s="23">
        <v>8.2200000000000006</v>
      </c>
      <c r="G41" s="25">
        <v>25234</v>
      </c>
      <c r="I41" s="99">
        <v>45719</v>
      </c>
      <c r="J41" s="25" t="str">
        <v>YouTube</v>
      </c>
      <c r="K41" s="25">
        <v>665</v>
      </c>
      <c r="L41" s="25">
        <v>187</v>
      </c>
      <c r="M41" s="25">
        <v>274567</v>
      </c>
      <c r="N41" s="23">
        <v>7.39</v>
      </c>
      <c r="O41" s="25">
        <v>22428</v>
      </c>
      <c r="Q41" s="99">
        <v>45719</v>
      </c>
      <c r="R41" s="25" t="str">
        <v>Twitter</v>
      </c>
      <c r="S41" s="25">
        <v>1234</v>
      </c>
      <c r="T41" s="25">
        <v>228</v>
      </c>
      <c r="U41" s="25">
        <v>127502</v>
      </c>
      <c r="V41" s="23">
        <v>7.71</v>
      </c>
      <c r="W41" s="25">
        <v>6772</v>
      </c>
    </row>
    <row r="42" spans="1:23" x14ac:dyDescent="0.3">
      <c r="A42" s="99">
        <v>45726</v>
      </c>
      <c r="B42" s="25" t="str">
        <v>Instagram</v>
      </c>
      <c r="C42" s="25">
        <v>631</v>
      </c>
      <c r="D42" s="25">
        <v>86</v>
      </c>
      <c r="E42" s="25">
        <v>295090</v>
      </c>
      <c r="F42" s="23">
        <v>7.89</v>
      </c>
      <c r="G42" s="25">
        <v>11911</v>
      </c>
      <c r="I42" s="99">
        <v>45726</v>
      </c>
      <c r="J42" s="25" t="str">
        <v>YouTube</v>
      </c>
      <c r="K42" s="25">
        <v>950</v>
      </c>
      <c r="L42" s="25">
        <v>185</v>
      </c>
      <c r="M42" s="25">
        <v>340750</v>
      </c>
      <c r="N42" s="23">
        <v>6.77</v>
      </c>
      <c r="O42" s="25">
        <v>25542</v>
      </c>
      <c r="Q42" s="99">
        <v>45726</v>
      </c>
      <c r="R42" s="25" t="str">
        <v>Twitter</v>
      </c>
      <c r="S42" s="25">
        <v>1159</v>
      </c>
      <c r="T42" s="25">
        <v>154</v>
      </c>
      <c r="U42" s="25">
        <v>194994</v>
      </c>
      <c r="V42" s="23">
        <v>6.39</v>
      </c>
      <c r="W42" s="25">
        <v>21900</v>
      </c>
    </row>
    <row r="43" spans="1:23" x14ac:dyDescent="0.3">
      <c r="A43" s="99">
        <v>45733</v>
      </c>
      <c r="B43" s="25" t="str">
        <v>Instagram</v>
      </c>
      <c r="C43" s="25">
        <v>693</v>
      </c>
      <c r="D43" s="25">
        <v>129</v>
      </c>
      <c r="E43" s="25">
        <v>296031</v>
      </c>
      <c r="F43" s="23">
        <v>3.41</v>
      </c>
      <c r="G43" s="25">
        <v>7140</v>
      </c>
      <c r="I43" s="99">
        <v>45733</v>
      </c>
      <c r="J43" s="25" t="str">
        <v>YouTube</v>
      </c>
      <c r="K43" s="25">
        <v>1274</v>
      </c>
      <c r="L43" s="25">
        <v>146</v>
      </c>
      <c r="M43" s="25">
        <v>263488</v>
      </c>
      <c r="N43" s="23">
        <v>9.58</v>
      </c>
      <c r="O43" s="25">
        <v>8698</v>
      </c>
      <c r="Q43" s="99">
        <v>45733</v>
      </c>
      <c r="R43" s="25" t="str">
        <v>Twitter</v>
      </c>
      <c r="S43" s="25">
        <v>576</v>
      </c>
      <c r="T43" s="25">
        <v>80</v>
      </c>
      <c r="U43" s="25">
        <v>345688</v>
      </c>
      <c r="V43" s="23">
        <v>4.1100000000000003</v>
      </c>
      <c r="W43" s="25">
        <v>20474</v>
      </c>
    </row>
    <row r="44" spans="1:23" x14ac:dyDescent="0.3">
      <c r="A44" s="99">
        <v>45740</v>
      </c>
      <c r="B44" s="25" t="str">
        <v>Instagram</v>
      </c>
      <c r="C44" s="25">
        <v>818</v>
      </c>
      <c r="D44" s="25">
        <v>253</v>
      </c>
      <c r="E44" s="25">
        <v>184911</v>
      </c>
      <c r="F44" s="23">
        <v>3.39</v>
      </c>
      <c r="G44" s="25">
        <v>10402</v>
      </c>
      <c r="I44" s="99">
        <v>45740</v>
      </c>
      <c r="J44" s="25" t="str">
        <v>YouTube</v>
      </c>
      <c r="K44" s="25">
        <v>1398</v>
      </c>
      <c r="L44" s="25">
        <v>97</v>
      </c>
      <c r="M44" s="25">
        <v>397607</v>
      </c>
      <c r="N44" s="23">
        <v>5.09</v>
      </c>
      <c r="O44" s="25">
        <v>7975</v>
      </c>
      <c r="Q44" s="99">
        <v>45740</v>
      </c>
      <c r="R44" s="25" t="str">
        <v>Twitter</v>
      </c>
      <c r="S44" s="25">
        <v>975</v>
      </c>
      <c r="T44" s="25">
        <v>162</v>
      </c>
      <c r="U44" s="25">
        <v>124497</v>
      </c>
      <c r="V44" s="23">
        <v>9.58</v>
      </c>
      <c r="W44" s="25">
        <v>26618</v>
      </c>
    </row>
    <row r="45" spans="1:23" x14ac:dyDescent="0.3">
      <c r="A45" s="99">
        <v>45747</v>
      </c>
      <c r="B45" s="25" t="str">
        <v>Instagram</v>
      </c>
      <c r="C45" s="25">
        <v>591</v>
      </c>
      <c r="D45" s="25">
        <v>155</v>
      </c>
      <c r="E45" s="25">
        <v>138521</v>
      </c>
      <c r="F45" s="23">
        <v>7.85</v>
      </c>
      <c r="G45" s="25">
        <v>19054</v>
      </c>
      <c r="I45" s="99">
        <v>45747</v>
      </c>
      <c r="J45" s="25" t="str">
        <v>YouTube</v>
      </c>
      <c r="K45" s="25">
        <v>1425</v>
      </c>
      <c r="L45" s="25">
        <v>58</v>
      </c>
      <c r="M45" s="25">
        <v>202234</v>
      </c>
      <c r="N45" s="23">
        <v>6.67</v>
      </c>
      <c r="O45" s="25">
        <v>18442</v>
      </c>
      <c r="Q45" s="99">
        <v>45747</v>
      </c>
      <c r="R45" s="25" t="str">
        <v>Twitter</v>
      </c>
      <c r="S45" s="25">
        <v>1232</v>
      </c>
      <c r="T45" s="25">
        <v>254</v>
      </c>
      <c r="U45" s="25">
        <v>107718</v>
      </c>
      <c r="V45" s="23">
        <v>9.7100000000000009</v>
      </c>
      <c r="W45" s="25">
        <v>13740</v>
      </c>
    </row>
    <row r="46" spans="1:23" x14ac:dyDescent="0.3">
      <c r="A46" s="99">
        <v>45754</v>
      </c>
      <c r="B46" s="25" t="str">
        <v>Instagram</v>
      </c>
      <c r="C46" s="25">
        <v>1417</v>
      </c>
      <c r="D46" s="25">
        <v>80</v>
      </c>
      <c r="E46" s="25">
        <v>340987</v>
      </c>
      <c r="F46" s="23">
        <v>6.13</v>
      </c>
      <c r="G46" s="25">
        <v>10104</v>
      </c>
      <c r="I46" s="99">
        <v>45754</v>
      </c>
      <c r="J46" s="25" t="str">
        <v>YouTube</v>
      </c>
      <c r="K46" s="25">
        <v>1071</v>
      </c>
      <c r="L46" s="25">
        <v>131</v>
      </c>
      <c r="M46" s="25">
        <v>254727</v>
      </c>
      <c r="N46" s="23">
        <v>6.87</v>
      </c>
      <c r="O46" s="25">
        <v>22191</v>
      </c>
      <c r="Q46" s="99">
        <v>45754</v>
      </c>
      <c r="R46" s="25" t="str">
        <v>Twitter</v>
      </c>
      <c r="S46" s="25">
        <v>1222</v>
      </c>
      <c r="T46" s="25">
        <v>208</v>
      </c>
      <c r="U46" s="25">
        <v>340098</v>
      </c>
      <c r="V46" s="23">
        <v>7.34</v>
      </c>
      <c r="W46" s="25">
        <v>21771</v>
      </c>
    </row>
    <row r="47" spans="1:23" x14ac:dyDescent="0.3">
      <c r="A47" s="99">
        <v>45761</v>
      </c>
      <c r="B47" s="25" t="str">
        <v>Instagram</v>
      </c>
      <c r="C47" s="25">
        <v>772</v>
      </c>
      <c r="D47" s="25">
        <v>82</v>
      </c>
      <c r="E47" s="25">
        <v>345659</v>
      </c>
      <c r="F47" s="23">
        <v>3.52</v>
      </c>
      <c r="G47" s="25">
        <v>27753</v>
      </c>
      <c r="I47" s="99">
        <v>45761</v>
      </c>
      <c r="J47" s="25" t="str">
        <v>YouTube</v>
      </c>
      <c r="K47" s="25">
        <v>1472</v>
      </c>
      <c r="L47" s="25">
        <v>281</v>
      </c>
      <c r="M47" s="25">
        <v>258115</v>
      </c>
      <c r="N47" s="23">
        <v>7.23</v>
      </c>
      <c r="O47" s="25">
        <v>27393</v>
      </c>
      <c r="Q47" s="99">
        <v>45761</v>
      </c>
      <c r="R47" s="25" t="str">
        <v>Twitter</v>
      </c>
      <c r="S47" s="25">
        <v>1472</v>
      </c>
      <c r="T47" s="25">
        <v>137</v>
      </c>
      <c r="U47" s="25">
        <v>213950</v>
      </c>
      <c r="V47" s="23">
        <v>6.96</v>
      </c>
      <c r="W47" s="25">
        <v>23736</v>
      </c>
    </row>
    <row r="48" spans="1:23" x14ac:dyDescent="0.3">
      <c r="A48" s="99">
        <v>45768</v>
      </c>
      <c r="B48" s="25" t="str">
        <v>Instagram</v>
      </c>
      <c r="C48" s="25">
        <v>585</v>
      </c>
      <c r="D48" s="25">
        <v>232</v>
      </c>
      <c r="E48" s="25">
        <v>321258</v>
      </c>
      <c r="F48" s="23">
        <v>7.42</v>
      </c>
      <c r="G48" s="25">
        <v>10343</v>
      </c>
      <c r="I48" s="99">
        <v>45768</v>
      </c>
      <c r="J48" s="25" t="str">
        <v>YouTube</v>
      </c>
      <c r="K48" s="25">
        <v>1113</v>
      </c>
      <c r="L48" s="25">
        <v>224</v>
      </c>
      <c r="M48" s="25">
        <v>272989</v>
      </c>
      <c r="N48" s="23">
        <v>5.13</v>
      </c>
      <c r="O48" s="25">
        <v>24827</v>
      </c>
      <c r="Q48" s="99">
        <v>45768</v>
      </c>
      <c r="R48" s="25" t="str">
        <v>Twitter</v>
      </c>
      <c r="S48" s="25">
        <v>747</v>
      </c>
      <c r="T48" s="25">
        <v>261</v>
      </c>
      <c r="U48" s="25">
        <v>338650</v>
      </c>
      <c r="V48" s="23">
        <v>7.73</v>
      </c>
      <c r="W48" s="25">
        <v>25259</v>
      </c>
    </row>
    <row r="49" spans="1:23" x14ac:dyDescent="0.3">
      <c r="A49" s="99">
        <v>45775</v>
      </c>
      <c r="B49" s="25" t="str">
        <v>Instagram</v>
      </c>
      <c r="C49" s="25">
        <v>1100</v>
      </c>
      <c r="D49" s="25">
        <v>117</v>
      </c>
      <c r="E49" s="25">
        <v>260204</v>
      </c>
      <c r="F49" s="23">
        <v>4.4000000000000004</v>
      </c>
      <c r="G49" s="25">
        <v>11908</v>
      </c>
      <c r="I49" s="99">
        <v>45775</v>
      </c>
      <c r="J49" s="25" t="str">
        <v>YouTube</v>
      </c>
      <c r="K49" s="25">
        <v>864</v>
      </c>
      <c r="L49" s="25">
        <v>50</v>
      </c>
      <c r="M49" s="25">
        <v>277445</v>
      </c>
      <c r="N49" s="23">
        <v>3.57</v>
      </c>
      <c r="O49" s="25">
        <v>26333</v>
      </c>
      <c r="Q49" s="99">
        <v>45775</v>
      </c>
      <c r="R49" s="25" t="str">
        <v>Twitter</v>
      </c>
      <c r="S49" s="25">
        <v>751</v>
      </c>
      <c r="T49" s="25">
        <v>170</v>
      </c>
      <c r="U49" s="25">
        <v>283278</v>
      </c>
      <c r="V49" s="23">
        <v>3.49</v>
      </c>
      <c r="W49" s="25">
        <v>11005</v>
      </c>
    </row>
    <row r="50" spans="1:23" x14ac:dyDescent="0.3">
      <c r="A50" s="99">
        <v>45782</v>
      </c>
      <c r="B50" s="25" t="str">
        <v>Instagram</v>
      </c>
      <c r="C50" s="25">
        <v>1146</v>
      </c>
      <c r="D50" s="25">
        <v>227</v>
      </c>
      <c r="E50" s="25">
        <v>353781</v>
      </c>
      <c r="F50" s="23">
        <v>6.41</v>
      </c>
      <c r="G50" s="25">
        <v>5495</v>
      </c>
      <c r="I50" s="99">
        <v>45782</v>
      </c>
      <c r="J50" s="25" t="str">
        <v>YouTube</v>
      </c>
      <c r="K50" s="25">
        <v>622</v>
      </c>
      <c r="L50" s="25">
        <v>163</v>
      </c>
      <c r="M50" s="25">
        <v>231925</v>
      </c>
      <c r="N50" s="23">
        <v>9.18</v>
      </c>
      <c r="O50" s="25">
        <v>13763</v>
      </c>
      <c r="Q50" s="99">
        <v>45782</v>
      </c>
      <c r="R50" s="25" t="str">
        <v>Twitter</v>
      </c>
      <c r="S50" s="25">
        <v>883</v>
      </c>
      <c r="T50" s="25">
        <v>207</v>
      </c>
      <c r="U50" s="25">
        <v>265019</v>
      </c>
      <c r="V50" s="23">
        <v>6.04</v>
      </c>
      <c r="W50" s="25">
        <v>15655</v>
      </c>
    </row>
    <row r="51" spans="1:23" x14ac:dyDescent="0.3">
      <c r="A51" s="99">
        <v>45789</v>
      </c>
      <c r="B51" s="25" t="str">
        <v>Instagram</v>
      </c>
      <c r="C51" s="25">
        <v>837</v>
      </c>
      <c r="D51" s="25">
        <v>261</v>
      </c>
      <c r="E51" s="25">
        <v>366149</v>
      </c>
      <c r="F51" s="23">
        <v>6.54</v>
      </c>
      <c r="G51" s="25">
        <v>26073</v>
      </c>
      <c r="I51" s="99">
        <v>45789</v>
      </c>
      <c r="J51" s="25" t="str">
        <v>YouTube</v>
      </c>
      <c r="K51" s="25">
        <v>624</v>
      </c>
      <c r="L51" s="25">
        <v>247</v>
      </c>
      <c r="M51" s="25">
        <v>252763</v>
      </c>
      <c r="N51" s="23">
        <v>3.89</v>
      </c>
      <c r="O51" s="25">
        <v>19000</v>
      </c>
      <c r="Q51" s="99">
        <v>45789</v>
      </c>
      <c r="R51" s="25" t="str">
        <v>Twitter</v>
      </c>
      <c r="S51" s="25">
        <v>544</v>
      </c>
      <c r="T51" s="25">
        <v>97</v>
      </c>
      <c r="U51" s="25">
        <v>168375</v>
      </c>
      <c r="V51" s="23">
        <v>8.66</v>
      </c>
      <c r="W51" s="25">
        <v>12774</v>
      </c>
    </row>
    <row r="52" spans="1:23" x14ac:dyDescent="0.3">
      <c r="A52" s="99">
        <v>45796</v>
      </c>
      <c r="B52" s="25" t="str">
        <v>Instagram</v>
      </c>
      <c r="C52" s="25">
        <v>1073</v>
      </c>
      <c r="D52" s="25">
        <v>141</v>
      </c>
      <c r="E52" s="25">
        <v>118393</v>
      </c>
      <c r="F52" s="23">
        <v>7.95</v>
      </c>
      <c r="G52" s="25">
        <v>14051</v>
      </c>
      <c r="I52" s="99">
        <v>45796</v>
      </c>
      <c r="J52" s="25" t="str">
        <v>YouTube</v>
      </c>
      <c r="K52" s="25">
        <v>1358</v>
      </c>
      <c r="L52" s="25">
        <v>77</v>
      </c>
      <c r="M52" s="25">
        <v>169688</v>
      </c>
      <c r="N52" s="23">
        <v>5.25</v>
      </c>
      <c r="O52" s="25">
        <v>7859</v>
      </c>
      <c r="Q52" s="99">
        <v>45796</v>
      </c>
      <c r="R52" s="25" t="str">
        <v>Twitter</v>
      </c>
      <c r="S52" s="25">
        <v>1430</v>
      </c>
      <c r="T52" s="25">
        <v>74</v>
      </c>
      <c r="U52" s="25">
        <v>327012</v>
      </c>
      <c r="V52" s="23">
        <v>6.66</v>
      </c>
      <c r="W52" s="25">
        <v>27782</v>
      </c>
    </row>
    <row r="53" spans="1:23" x14ac:dyDescent="0.3">
      <c r="A53" s="99">
        <v>45803</v>
      </c>
      <c r="B53" s="25" t="str">
        <v>Instagram</v>
      </c>
      <c r="C53" s="25">
        <v>1242</v>
      </c>
      <c r="D53" s="25">
        <v>201</v>
      </c>
      <c r="E53" s="25">
        <v>271935</v>
      </c>
      <c r="F53" s="23">
        <v>5.07</v>
      </c>
      <c r="G53" s="25">
        <v>15773</v>
      </c>
      <c r="I53" s="99">
        <v>45803</v>
      </c>
      <c r="J53" s="25" t="str">
        <v>YouTube</v>
      </c>
      <c r="K53" s="25">
        <v>826</v>
      </c>
      <c r="L53" s="25">
        <v>142</v>
      </c>
      <c r="M53" s="25">
        <v>341016</v>
      </c>
      <c r="N53" s="23">
        <v>7.44</v>
      </c>
      <c r="O53" s="25">
        <v>12031</v>
      </c>
      <c r="Q53" s="99">
        <v>45803</v>
      </c>
      <c r="R53" s="25" t="str">
        <v>Twitter</v>
      </c>
      <c r="S53" s="25">
        <v>1389</v>
      </c>
      <c r="T53" s="25">
        <v>205</v>
      </c>
      <c r="U53" s="25">
        <v>315981</v>
      </c>
      <c r="V53" s="23">
        <v>7.62</v>
      </c>
      <c r="W53" s="25">
        <v>20595</v>
      </c>
    </row>
    <row r="54" spans="1:23" x14ac:dyDescent="0.3">
      <c r="A54" s="99">
        <v>45810</v>
      </c>
      <c r="B54" s="25" t="str">
        <v>Instagram</v>
      </c>
      <c r="C54" s="25">
        <v>618</v>
      </c>
      <c r="D54" s="25">
        <v>264</v>
      </c>
      <c r="E54" s="25">
        <v>285164</v>
      </c>
      <c r="F54" s="23">
        <v>4.8600000000000003</v>
      </c>
      <c r="G54" s="25">
        <v>15128</v>
      </c>
      <c r="I54" s="99">
        <v>45810</v>
      </c>
      <c r="J54" s="25" t="str">
        <v>YouTube</v>
      </c>
      <c r="K54" s="25">
        <v>637</v>
      </c>
      <c r="L54" s="25">
        <v>68</v>
      </c>
      <c r="M54" s="25">
        <v>115694</v>
      </c>
      <c r="N54" s="23">
        <v>9.99</v>
      </c>
      <c r="O54" s="25">
        <v>12562</v>
      </c>
      <c r="Q54" s="99">
        <v>45810</v>
      </c>
      <c r="R54" s="25" t="str">
        <v>Twitter</v>
      </c>
      <c r="S54" s="25">
        <v>1419</v>
      </c>
      <c r="T54" s="25">
        <v>293</v>
      </c>
      <c r="U54" s="25">
        <v>116632</v>
      </c>
      <c r="V54" s="23">
        <v>6.93</v>
      </c>
      <c r="W54" s="25">
        <v>11826</v>
      </c>
    </row>
    <row r="55" spans="1:23" x14ac:dyDescent="0.3">
      <c r="A55" s="99">
        <v>45817</v>
      </c>
      <c r="B55" s="25" t="str">
        <v>Instagram</v>
      </c>
      <c r="C55" s="25">
        <v>917</v>
      </c>
      <c r="D55" s="25">
        <v>187</v>
      </c>
      <c r="E55" s="25">
        <v>64444</v>
      </c>
      <c r="F55" s="23">
        <v>5.22</v>
      </c>
      <c r="G55" s="25">
        <v>13013</v>
      </c>
      <c r="I55" s="99">
        <v>45817</v>
      </c>
      <c r="J55" s="25" t="str">
        <v>YouTube</v>
      </c>
      <c r="K55" s="25">
        <v>1183</v>
      </c>
      <c r="L55" s="25">
        <v>248</v>
      </c>
      <c r="M55" s="25">
        <v>226881</v>
      </c>
      <c r="N55" s="23">
        <v>5.17</v>
      </c>
      <c r="O55" s="25">
        <v>14534</v>
      </c>
      <c r="Q55" s="99">
        <v>45817</v>
      </c>
      <c r="R55" s="25" t="str">
        <v>Twitter</v>
      </c>
      <c r="S55" s="25">
        <v>810</v>
      </c>
      <c r="T55" s="25">
        <v>232</v>
      </c>
      <c r="U55" s="25">
        <v>362559</v>
      </c>
      <c r="V55" s="23">
        <v>5.17</v>
      </c>
      <c r="W55" s="25">
        <v>12937</v>
      </c>
    </row>
    <row r="56" spans="1:23" x14ac:dyDescent="0.3">
      <c r="A56" s="99">
        <v>45824</v>
      </c>
      <c r="B56" s="25" t="str">
        <v>Instagram</v>
      </c>
      <c r="C56" s="25">
        <v>765</v>
      </c>
      <c r="D56" s="25">
        <v>67</v>
      </c>
      <c r="E56" s="25">
        <v>283537</v>
      </c>
      <c r="F56" s="23">
        <v>6.18</v>
      </c>
      <c r="G56" s="25">
        <v>8182</v>
      </c>
      <c r="I56" s="99">
        <v>45824</v>
      </c>
      <c r="J56" s="25" t="str">
        <v>YouTube</v>
      </c>
      <c r="K56" s="25">
        <v>1145</v>
      </c>
      <c r="L56" s="25">
        <v>151</v>
      </c>
      <c r="M56" s="25">
        <v>182759</v>
      </c>
      <c r="N56" s="23">
        <v>5.99</v>
      </c>
      <c r="O56" s="25">
        <v>20109</v>
      </c>
      <c r="Q56" s="99">
        <v>45824</v>
      </c>
      <c r="R56" s="25" t="str">
        <v>Twitter</v>
      </c>
      <c r="S56" s="25">
        <v>540</v>
      </c>
      <c r="T56" s="25">
        <v>215</v>
      </c>
      <c r="U56" s="25">
        <v>62837</v>
      </c>
      <c r="V56" s="23">
        <v>5.3</v>
      </c>
      <c r="W56" s="25">
        <v>10615</v>
      </c>
    </row>
    <row r="57" spans="1:23" x14ac:dyDescent="0.3">
      <c r="A57" s="99">
        <v>45831</v>
      </c>
      <c r="B57" s="25" t="str">
        <v>Instagram</v>
      </c>
      <c r="C57" s="25">
        <v>564</v>
      </c>
      <c r="D57" s="25">
        <v>244</v>
      </c>
      <c r="E57" s="25">
        <v>279405</v>
      </c>
      <c r="F57" s="23">
        <v>8.43</v>
      </c>
      <c r="G57" s="25">
        <v>26024</v>
      </c>
      <c r="I57" s="99">
        <v>45831</v>
      </c>
      <c r="J57" s="25" t="str">
        <v>YouTube</v>
      </c>
      <c r="K57" s="25">
        <v>761</v>
      </c>
      <c r="L57" s="25">
        <v>241</v>
      </c>
      <c r="M57" s="25">
        <v>154977</v>
      </c>
      <c r="N57" s="23">
        <v>5.63</v>
      </c>
      <c r="O57" s="25">
        <v>10563</v>
      </c>
      <c r="Q57" s="99">
        <v>45831</v>
      </c>
      <c r="R57" s="25" t="str">
        <v>Twitter</v>
      </c>
      <c r="S57" s="25">
        <v>668</v>
      </c>
      <c r="T57" s="25">
        <v>124</v>
      </c>
      <c r="U57" s="25">
        <v>257485</v>
      </c>
      <c r="V57" s="23">
        <v>7.55</v>
      </c>
      <c r="W57" s="25">
        <v>26730</v>
      </c>
    </row>
    <row r="58" spans="1:23" x14ac:dyDescent="0.3">
      <c r="A58" s="99">
        <v>45838</v>
      </c>
      <c r="B58" s="25" t="str">
        <v>Instagram</v>
      </c>
      <c r="C58" s="25">
        <v>593</v>
      </c>
      <c r="D58" s="25">
        <v>108</v>
      </c>
      <c r="E58" s="25">
        <v>216500</v>
      </c>
      <c r="F58" s="23">
        <v>4.71</v>
      </c>
      <c r="G58" s="25">
        <v>27575</v>
      </c>
      <c r="I58" s="99">
        <v>45838</v>
      </c>
      <c r="J58" s="25" t="str">
        <v>YouTube</v>
      </c>
      <c r="K58" s="25">
        <v>693</v>
      </c>
      <c r="L58" s="25">
        <v>97</v>
      </c>
      <c r="M58" s="25">
        <v>92025</v>
      </c>
      <c r="N58" s="23">
        <v>5.95</v>
      </c>
      <c r="O58" s="25">
        <v>15915</v>
      </c>
      <c r="Q58" s="99">
        <v>45838</v>
      </c>
      <c r="R58" s="25" t="str">
        <v>Twitter</v>
      </c>
      <c r="S58" s="25">
        <v>1349</v>
      </c>
      <c r="T58" s="25">
        <v>115</v>
      </c>
      <c r="U58" s="25">
        <v>102102</v>
      </c>
      <c r="V58" s="23">
        <v>5.28</v>
      </c>
      <c r="W58" s="25">
        <v>14479</v>
      </c>
    </row>
    <row r="59" spans="1:23" x14ac:dyDescent="0.3">
      <c r="A59" s="99">
        <v>45845</v>
      </c>
      <c r="B59" s="25" t="str">
        <v>Instagram</v>
      </c>
      <c r="C59" s="25">
        <v>974</v>
      </c>
      <c r="D59" s="25">
        <v>143</v>
      </c>
      <c r="E59" s="25">
        <v>247965</v>
      </c>
      <c r="F59" s="23">
        <v>9.98</v>
      </c>
      <c r="G59" s="25">
        <v>12767</v>
      </c>
      <c r="I59" s="99">
        <v>45845</v>
      </c>
      <c r="J59" s="25" t="str">
        <v>YouTube</v>
      </c>
      <c r="K59" s="25">
        <v>1051</v>
      </c>
      <c r="L59" s="25">
        <v>246</v>
      </c>
      <c r="M59" s="25">
        <v>253985</v>
      </c>
      <c r="N59" s="23">
        <v>9.08</v>
      </c>
      <c r="O59" s="25">
        <v>7245</v>
      </c>
      <c r="Q59" s="99">
        <v>45845</v>
      </c>
      <c r="R59" s="25" t="str">
        <v>Twitter</v>
      </c>
      <c r="S59" s="25">
        <v>1155</v>
      </c>
      <c r="T59" s="25">
        <v>122</v>
      </c>
      <c r="U59" s="25">
        <v>387352</v>
      </c>
      <c r="V59" s="23">
        <v>9.93</v>
      </c>
      <c r="W59" s="25">
        <v>12170</v>
      </c>
    </row>
    <row r="60" spans="1:23" x14ac:dyDescent="0.3">
      <c r="A60" s="99">
        <v>45852</v>
      </c>
      <c r="B60" s="25" t="str">
        <v>Instagram</v>
      </c>
      <c r="C60" s="25">
        <v>1457</v>
      </c>
      <c r="D60" s="25">
        <v>183</v>
      </c>
      <c r="E60" s="25">
        <v>129640</v>
      </c>
      <c r="F60" s="23">
        <v>7.98</v>
      </c>
      <c r="G60" s="25">
        <v>12985</v>
      </c>
      <c r="I60" s="99">
        <v>45852</v>
      </c>
      <c r="J60" s="25" t="str">
        <v>YouTube</v>
      </c>
      <c r="K60" s="25">
        <v>1111</v>
      </c>
      <c r="L60" s="25">
        <v>159</v>
      </c>
      <c r="M60" s="25">
        <v>360770</v>
      </c>
      <c r="N60" s="23">
        <v>8.7100000000000009</v>
      </c>
      <c r="O60" s="25">
        <v>11453</v>
      </c>
      <c r="Q60" s="99">
        <v>45852</v>
      </c>
      <c r="R60" s="25" t="str">
        <v>Twitter</v>
      </c>
      <c r="S60" s="25">
        <v>670</v>
      </c>
      <c r="T60" s="25">
        <v>242</v>
      </c>
      <c r="U60" s="25">
        <v>281913</v>
      </c>
      <c r="V60" s="23">
        <v>9.6199999999999992</v>
      </c>
      <c r="W60" s="25">
        <v>16377</v>
      </c>
    </row>
    <row r="61" spans="1:23" x14ac:dyDescent="0.3">
      <c r="A61" s="99">
        <v>45859</v>
      </c>
      <c r="B61" s="25" t="str">
        <v>Instagram</v>
      </c>
      <c r="C61" s="25">
        <v>1197</v>
      </c>
      <c r="D61" s="25">
        <v>246</v>
      </c>
      <c r="E61" s="25">
        <v>127273</v>
      </c>
      <c r="F61" s="23">
        <v>6.69</v>
      </c>
      <c r="G61" s="25">
        <v>12323</v>
      </c>
      <c r="I61" s="99">
        <v>45859</v>
      </c>
      <c r="J61" s="25" t="str">
        <v>YouTube</v>
      </c>
      <c r="K61" s="25">
        <v>1246</v>
      </c>
      <c r="L61" s="25">
        <v>107</v>
      </c>
      <c r="M61" s="25">
        <v>350949</v>
      </c>
      <c r="N61" s="23">
        <v>4.9800000000000004</v>
      </c>
      <c r="O61" s="25">
        <v>27809</v>
      </c>
      <c r="Q61" s="99">
        <v>45859</v>
      </c>
      <c r="R61" s="25" t="str">
        <v>Twitter</v>
      </c>
      <c r="S61" s="25">
        <v>754</v>
      </c>
      <c r="T61" s="25">
        <v>150</v>
      </c>
      <c r="U61" s="25">
        <v>189622</v>
      </c>
      <c r="V61" s="23">
        <v>4.25</v>
      </c>
      <c r="W61" s="25">
        <v>11911</v>
      </c>
    </row>
    <row r="62" spans="1:23" x14ac:dyDescent="0.3">
      <c r="A62" s="99">
        <v>45866</v>
      </c>
      <c r="B62" s="25" t="str">
        <v>Instagram</v>
      </c>
      <c r="C62" s="25">
        <v>780</v>
      </c>
      <c r="D62" s="25">
        <v>213</v>
      </c>
      <c r="E62" s="25">
        <v>121431</v>
      </c>
      <c r="F62" s="23">
        <v>4.97</v>
      </c>
      <c r="G62" s="25">
        <v>21464</v>
      </c>
      <c r="I62" s="99">
        <v>45866</v>
      </c>
      <c r="J62" s="25" t="str">
        <v>YouTube</v>
      </c>
      <c r="K62" s="25">
        <v>1490</v>
      </c>
      <c r="L62" s="25">
        <v>103</v>
      </c>
      <c r="M62" s="25">
        <v>81184</v>
      </c>
      <c r="N62" s="23">
        <v>7.79</v>
      </c>
      <c r="O62" s="25">
        <v>10681</v>
      </c>
      <c r="Q62" s="99">
        <v>45866</v>
      </c>
      <c r="R62" s="25" t="str">
        <v>Twitter</v>
      </c>
      <c r="S62" s="25">
        <v>1425</v>
      </c>
      <c r="T62" s="25">
        <v>143</v>
      </c>
      <c r="U62" s="25">
        <v>116742</v>
      </c>
      <c r="V62" s="23">
        <v>3.71</v>
      </c>
      <c r="W62" s="25">
        <v>27126</v>
      </c>
    </row>
    <row r="63" spans="1:23" x14ac:dyDescent="0.3">
      <c r="A63" s="99">
        <v>45873</v>
      </c>
      <c r="B63" s="25" t="str">
        <v>Instagram</v>
      </c>
      <c r="C63" s="25">
        <v>949</v>
      </c>
      <c r="D63" s="25">
        <v>282</v>
      </c>
      <c r="E63" s="25">
        <v>87126</v>
      </c>
      <c r="F63" s="23">
        <v>4.96</v>
      </c>
      <c r="G63" s="25">
        <v>5413</v>
      </c>
      <c r="I63" s="99">
        <v>45873</v>
      </c>
      <c r="J63" s="25" t="str">
        <v>YouTube</v>
      </c>
      <c r="K63" s="25">
        <v>616</v>
      </c>
      <c r="L63" s="25">
        <v>93</v>
      </c>
      <c r="M63" s="25">
        <v>133082</v>
      </c>
      <c r="N63" s="23">
        <v>8.51</v>
      </c>
      <c r="O63" s="25">
        <v>18303</v>
      </c>
      <c r="Q63" s="99">
        <v>45873</v>
      </c>
      <c r="R63" s="25" t="str">
        <v>Twitter</v>
      </c>
      <c r="S63" s="25">
        <v>640</v>
      </c>
      <c r="T63" s="25">
        <v>141</v>
      </c>
      <c r="U63" s="25">
        <v>267546</v>
      </c>
      <c r="V63" s="23">
        <v>8.58</v>
      </c>
      <c r="W63" s="25">
        <v>25058</v>
      </c>
    </row>
    <row r="64" spans="1:23" x14ac:dyDescent="0.3">
      <c r="A64" s="99">
        <v>45880</v>
      </c>
      <c r="B64" s="25" t="str">
        <v>Instagram</v>
      </c>
      <c r="C64" s="25">
        <v>1080</v>
      </c>
      <c r="D64" s="25">
        <v>184</v>
      </c>
      <c r="E64" s="25">
        <v>340557</v>
      </c>
      <c r="F64" s="23">
        <v>5.41</v>
      </c>
      <c r="G64" s="25">
        <v>5526</v>
      </c>
      <c r="I64" s="99">
        <v>45880</v>
      </c>
      <c r="J64" s="25" t="str">
        <v>YouTube</v>
      </c>
      <c r="K64" s="25">
        <v>1007</v>
      </c>
      <c r="L64" s="25">
        <v>258</v>
      </c>
      <c r="M64" s="25">
        <v>113412</v>
      </c>
      <c r="N64" s="23">
        <v>7.71</v>
      </c>
      <c r="O64" s="25">
        <v>14475</v>
      </c>
      <c r="Q64" s="99">
        <v>45880</v>
      </c>
      <c r="R64" s="25" t="str">
        <v>Twitter</v>
      </c>
      <c r="S64" s="25">
        <v>938</v>
      </c>
      <c r="T64" s="25">
        <v>236</v>
      </c>
      <c r="U64" s="25">
        <v>116472</v>
      </c>
      <c r="V64" s="23">
        <v>8.7200000000000006</v>
      </c>
      <c r="W64" s="25">
        <v>17460</v>
      </c>
    </row>
    <row r="65" spans="1:23" x14ac:dyDescent="0.3">
      <c r="A65" s="99">
        <v>45887</v>
      </c>
      <c r="B65" s="25" t="str">
        <v>Instagram</v>
      </c>
      <c r="C65" s="25">
        <v>541</v>
      </c>
      <c r="D65" s="25">
        <v>208</v>
      </c>
      <c r="E65" s="25">
        <v>157547</v>
      </c>
      <c r="F65" s="23">
        <v>8.35</v>
      </c>
      <c r="G65" s="25">
        <v>20162</v>
      </c>
      <c r="I65" s="99">
        <v>45887</v>
      </c>
      <c r="J65" s="25" t="str">
        <v>YouTube</v>
      </c>
      <c r="K65" s="25">
        <v>936</v>
      </c>
      <c r="L65" s="25">
        <v>97</v>
      </c>
      <c r="M65" s="25">
        <v>151799</v>
      </c>
      <c r="N65" s="23">
        <v>9.3699999999999992</v>
      </c>
      <c r="O65" s="25">
        <v>15461</v>
      </c>
      <c r="Q65" s="99">
        <v>45887</v>
      </c>
      <c r="R65" s="25" t="str">
        <v>Twitter</v>
      </c>
      <c r="S65" s="25">
        <v>745</v>
      </c>
      <c r="T65" s="25">
        <v>98</v>
      </c>
      <c r="U65" s="25">
        <v>354816</v>
      </c>
      <c r="V65" s="23">
        <v>4.03</v>
      </c>
      <c r="W65" s="25">
        <v>17103</v>
      </c>
    </row>
    <row r="66" spans="1:23" x14ac:dyDescent="0.3">
      <c r="A66" s="99">
        <v>45894</v>
      </c>
      <c r="B66" s="25" t="str">
        <v>Instagram</v>
      </c>
      <c r="C66" s="25">
        <v>1183</v>
      </c>
      <c r="D66" s="25">
        <v>223</v>
      </c>
      <c r="E66" s="25">
        <v>143811</v>
      </c>
      <c r="F66" s="23">
        <v>6.07</v>
      </c>
      <c r="G66" s="25">
        <v>22103</v>
      </c>
      <c r="I66" s="99">
        <v>45894</v>
      </c>
      <c r="J66" s="25" t="str">
        <v>YouTube</v>
      </c>
      <c r="K66" s="25">
        <v>791</v>
      </c>
      <c r="L66" s="25">
        <v>273</v>
      </c>
      <c r="M66" s="25">
        <v>144049</v>
      </c>
      <c r="N66" s="23">
        <v>3.08</v>
      </c>
      <c r="O66" s="25">
        <v>5281</v>
      </c>
      <c r="Q66" s="99">
        <v>45894</v>
      </c>
      <c r="R66" s="25" t="str">
        <v>Twitter</v>
      </c>
      <c r="S66" s="25">
        <v>1413</v>
      </c>
      <c r="T66" s="25">
        <v>245</v>
      </c>
      <c r="U66" s="25">
        <v>296450</v>
      </c>
      <c r="V66" s="23">
        <v>6.52</v>
      </c>
      <c r="W66" s="25">
        <v>11625</v>
      </c>
    </row>
    <row r="67" spans="1:23" x14ac:dyDescent="0.3">
      <c r="A67" s="99">
        <v>45901</v>
      </c>
      <c r="B67" s="25" t="str">
        <v>Instagram</v>
      </c>
      <c r="C67" s="25">
        <v>1052</v>
      </c>
      <c r="D67" s="25">
        <v>180</v>
      </c>
      <c r="E67" s="25">
        <v>272534</v>
      </c>
      <c r="F67" s="23">
        <v>5.34</v>
      </c>
      <c r="G67" s="25">
        <v>13424</v>
      </c>
      <c r="I67" s="99">
        <v>45901</v>
      </c>
      <c r="J67" s="25" t="str">
        <v>YouTube</v>
      </c>
      <c r="K67" s="25">
        <v>503</v>
      </c>
      <c r="L67" s="25">
        <v>253</v>
      </c>
      <c r="M67" s="25">
        <v>313562</v>
      </c>
      <c r="N67" s="23">
        <v>4.18</v>
      </c>
      <c r="O67" s="25">
        <v>19538</v>
      </c>
      <c r="Q67" s="99">
        <v>45901</v>
      </c>
      <c r="R67" s="25" t="str">
        <v>Twitter</v>
      </c>
      <c r="S67" s="25">
        <v>572</v>
      </c>
      <c r="T67" s="25">
        <v>270</v>
      </c>
      <c r="U67" s="25">
        <v>82265</v>
      </c>
      <c r="V67" s="23">
        <v>3.65</v>
      </c>
      <c r="W67" s="25">
        <v>13140</v>
      </c>
    </row>
    <row r="68" spans="1:23" x14ac:dyDescent="0.3">
      <c r="A68" s="99">
        <v>45908</v>
      </c>
      <c r="B68" s="25" t="str">
        <v>Instagram</v>
      </c>
      <c r="C68" s="25">
        <v>1017</v>
      </c>
      <c r="D68" s="25">
        <v>197</v>
      </c>
      <c r="E68" s="25">
        <v>89918</v>
      </c>
      <c r="F68" s="23">
        <v>3.91</v>
      </c>
      <c r="G68" s="25">
        <v>7881</v>
      </c>
      <c r="Q68" s="99">
        <v>45908</v>
      </c>
      <c r="R68" s="25" t="str">
        <v>Twitter</v>
      </c>
      <c r="S68" s="25">
        <v>860</v>
      </c>
      <c r="T68" s="25">
        <v>244</v>
      </c>
      <c r="U68" s="25">
        <v>348686</v>
      </c>
      <c r="V68" s="23">
        <v>5.12</v>
      </c>
      <c r="W68" s="25">
        <v>11418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CA3502-98F7-4428-909E-1286EBACCA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Task 1 &amp; 2</vt:lpstr>
      <vt:lpstr>Task 3</vt:lpstr>
      <vt:lpstr>Task 4</vt:lpstr>
      <vt:lpstr>Task 5</vt:lpstr>
      <vt:lpstr>Task 6</vt:lpstr>
      <vt:lpstr>Posts</vt:lpstr>
      <vt:lpstr>Engagement Summary</vt:lpstr>
      <vt:lpstr>Campaign Metadata</vt:lpstr>
      <vt:lpstr>Engagement Summary Filtered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Aggarwal</dc:creator>
  <cp:lastModifiedBy>Nikhil Aggarwal</cp:lastModifiedBy>
  <cp:lastPrinted>2025-09-13T07:21:20Z</cp:lastPrinted>
  <dcterms:created xsi:type="dcterms:W3CDTF">2025-09-04T18:56:30Z</dcterms:created>
  <dcterms:modified xsi:type="dcterms:W3CDTF">2025-09-16T11:16:04Z</dcterms:modified>
</cp:coreProperties>
</file>