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OneDrive\Desktop\"/>
    </mc:Choice>
  </mc:AlternateContent>
  <xr:revisionPtr revIDLastSave="0" documentId="13_ncr:1_{CA335FC8-6B08-4156-91EB-35FE098AC90A}" xr6:coauthVersionLast="47" xr6:coauthVersionMax="47" xr10:uidLastSave="{00000000-0000-0000-0000-000000000000}"/>
  <bookViews>
    <workbookView xWindow="-108" yWindow="-108" windowWidth="23256" windowHeight="12456" xr2:uid="{3BD8A9FA-F05C-439C-8720-CD6615963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R11" i="1"/>
  <c r="R12" i="1" s="1"/>
  <c r="Q11" i="1"/>
  <c r="Q12" i="1" s="1"/>
  <c r="P11" i="1"/>
  <c r="O11" i="1"/>
  <c r="O12" i="1" s="1"/>
  <c r="F6" i="1"/>
  <c r="F7" i="1" s="1"/>
  <c r="G6" i="1"/>
  <c r="P7" i="1" s="1"/>
  <c r="P8" i="1" s="1"/>
  <c r="H6" i="1"/>
  <c r="I6" i="1"/>
  <c r="R7" i="1" s="1"/>
  <c r="R8" i="1" s="1"/>
  <c r="H7" i="1"/>
  <c r="Q7" i="1"/>
  <c r="Q8" i="1" s="1"/>
  <c r="F11" i="1"/>
  <c r="J66" i="1"/>
  <c r="I66" i="1"/>
  <c r="H66" i="1"/>
  <c r="G66" i="1"/>
  <c r="F66" i="1"/>
  <c r="I54" i="1"/>
  <c r="H54" i="1"/>
  <c r="J33" i="1"/>
  <c r="I33" i="1"/>
  <c r="H33" i="1"/>
  <c r="G33" i="1"/>
  <c r="F26" i="1"/>
  <c r="J26" i="1"/>
  <c r="I26" i="1"/>
  <c r="H26" i="1"/>
  <c r="G26" i="1"/>
  <c r="H23" i="1"/>
  <c r="G23" i="1"/>
  <c r="J23" i="1"/>
  <c r="I23" i="1"/>
  <c r="I11" i="1"/>
  <c r="H11" i="1"/>
  <c r="G11" i="1"/>
  <c r="O7" i="1" l="1"/>
  <c r="O8" i="1" s="1"/>
  <c r="T8" i="1" s="1"/>
  <c r="T12" i="1"/>
  <c r="L33" i="1"/>
  <c r="G7" i="1"/>
  <c r="I7" i="1"/>
  <c r="L11" i="1"/>
  <c r="L26" i="1"/>
  <c r="L36" i="1" s="1"/>
  <c r="R15" i="1" l="1"/>
  <c r="R16" i="1" s="1"/>
  <c r="T15" i="1"/>
  <c r="K7" i="1"/>
  <c r="K13" i="1" s="1"/>
  <c r="M33" i="1"/>
</calcChain>
</file>

<file path=xl/sharedStrings.xml><?xml version="1.0" encoding="utf-8"?>
<sst xmlns="http://schemas.openxmlformats.org/spreadsheetml/2006/main" count="61" uniqueCount="48">
  <si>
    <t>benefit</t>
  </si>
  <si>
    <t>cost</t>
  </si>
  <si>
    <t xml:space="preserve"> rate 9%</t>
  </si>
  <si>
    <t>df</t>
  </si>
  <si>
    <t>example2</t>
  </si>
  <si>
    <t xml:space="preserve">cost </t>
  </si>
  <si>
    <t>discount cost</t>
  </si>
  <si>
    <t>discount facotr</t>
  </si>
  <si>
    <t>discount benefit</t>
  </si>
  <si>
    <t>roi</t>
  </si>
  <si>
    <t>npv</t>
  </si>
  <si>
    <t>example 3</t>
  </si>
  <si>
    <t>exam 1</t>
  </si>
  <si>
    <t>exam 2</t>
  </si>
  <si>
    <t>exam 3</t>
  </si>
  <si>
    <t>homework</t>
  </si>
  <si>
    <t>project</t>
  </si>
  <si>
    <t>student1</t>
  </si>
  <si>
    <t>student2</t>
  </si>
  <si>
    <t>criteria</t>
  </si>
  <si>
    <t>weightage</t>
  </si>
  <si>
    <t>student3</t>
  </si>
  <si>
    <t>criteia</t>
  </si>
  <si>
    <t>loc1</t>
  </si>
  <si>
    <t>loc2</t>
  </si>
  <si>
    <t>loc3</t>
  </si>
  <si>
    <t>loc4</t>
  </si>
  <si>
    <t>loc5</t>
  </si>
  <si>
    <t>mon</t>
  </si>
  <si>
    <t>cond</t>
  </si>
  <si>
    <t>visi</t>
  </si>
  <si>
    <t>graphic</t>
  </si>
  <si>
    <t>computio</t>
  </si>
  <si>
    <t>neigh</t>
  </si>
  <si>
    <t>WeightPersantage</t>
  </si>
  <si>
    <t>Assin 1</t>
  </si>
  <si>
    <t>Discoount Factor</t>
  </si>
  <si>
    <t xml:space="preserve"> Discount Cost (Discount factor * cost)</t>
  </si>
  <si>
    <t>Benefit</t>
  </si>
  <si>
    <t xml:space="preserve"> Discount Cost (Discount factor * Benefits)</t>
  </si>
  <si>
    <t xml:space="preserve">Discount Benefits - Discount Costs = </t>
  </si>
  <si>
    <t>NPV/Discount Cost</t>
  </si>
  <si>
    <t>Discount Rate</t>
  </si>
  <si>
    <t>Rate = 9%</t>
  </si>
  <si>
    <t>Total</t>
  </si>
  <si>
    <t>year</t>
  </si>
  <si>
    <t>df=(1+r)^t</t>
  </si>
  <si>
    <t>discount factor(1/df)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</si>
</sst>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/>
    <xf numFmtId="169" fontId="0" fillId="0" borderId="0" xfId="0" applyNumberFormat="1"/>
    <xf numFmtId="169" fontId="0" fillId="0" borderId="1" xfId="0" applyNumberFormat="1" applyBorder="1"/>
    <xf numFmtId="169" fontId="0" fillId="0" borderId="0" xfId="0" applyNumberFormat="1" applyAlignment="1">
      <alignment horizontal="left" indent="2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Payback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4438305247051"/>
          <c:y val="0.1902314814814815"/>
          <c:w val="0.85935561694752949"/>
          <c:h val="0.63196186052636316"/>
        </c:manualLayout>
      </c:layout>
      <c:lineChart>
        <c:grouping val="standard"/>
        <c:varyColors val="0"/>
        <c:ser>
          <c:idx val="0"/>
          <c:order val="0"/>
          <c:tx>
            <c:strRef>
              <c:f>Sheet1!$N$18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Sheet1!$O$18:$R$18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EAB-84E7-4EBE29F4C95A}"/>
            </c:ext>
          </c:extLst>
        </c:ser>
        <c:ser>
          <c:idx val="1"/>
          <c:order val="1"/>
          <c:tx>
            <c:strRef>
              <c:f>Sheet1!$N$19</c:f>
              <c:strCache>
                <c:ptCount val="1"/>
                <c:pt idx="0">
                  <c:v> Discount Cost (Discount factor * cost)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Sheet1!$O$19:$R$19</c:f>
              <c:numCache>
                <c:formatCode>"₹"\ #,##0.00</c:formatCode>
                <c:ptCount val="4"/>
                <c:pt idx="0">
                  <c:v>1100917.4311926605</c:v>
                </c:pt>
                <c:pt idx="1">
                  <c:v>168335.99865331198</c:v>
                </c:pt>
                <c:pt idx="2">
                  <c:v>115827.52200915963</c:v>
                </c:pt>
                <c:pt idx="3">
                  <c:v>106263.78165977946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2-4EAB-84E7-4EBE29F4C95A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 Discount Cost (Discount factor * Benefits)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Sheet1!$O$20:$R$20</c:f>
              <c:numCache>
                <c:formatCode>"₹"\ #,##0.00</c:formatCode>
                <c:ptCount val="4"/>
                <c:pt idx="0">
                  <c:v>1651376.1467889908</c:v>
                </c:pt>
                <c:pt idx="1">
                  <c:v>1178351.9905731841</c:v>
                </c:pt>
                <c:pt idx="2">
                  <c:v>463310.08803663857</c:v>
                </c:pt>
                <c:pt idx="3">
                  <c:v>283370.00613496068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2-4EAB-84E7-4EBE29F4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67743"/>
        <c:axId val="894451903"/>
      </c:lineChart>
      <c:catAx>
        <c:axId val="89446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51903"/>
        <c:crosses val="autoZero"/>
        <c:auto val="1"/>
        <c:lblAlgn val="ctr"/>
        <c:lblOffset val="100"/>
        <c:noMultiLvlLbl val="0"/>
      </c:catAx>
      <c:valAx>
        <c:axId val="8944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241095</xdr:colOff>
      <xdr:row>1</xdr:row>
      <xdr:rowOff>177855</xdr:rowOff>
    </xdr:from>
    <xdr:to>
      <xdr:col>27</xdr:col>
      <xdr:colOff>529679</xdr:colOff>
      <xdr:row>16</xdr:row>
      <xdr:rowOff>140785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928E9-0EA1-17E5-607E-203A434C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28C1-1F09-4441-9BD3-1B9F9EEE6603}">
  <dimension ref="D2:V79"/>
  <sheetViews>
    <sheetView tabSelected="1" topLeftCell="K1" zoomScale="88" zoomScaleNormal="111" workbookViewId="0">
      <selection activeCell="U26" sqref="U26"/>
    </sheetView>
  </sheetViews>
  <sheetFormatPr defaultRowHeight="14.4" x14ac:dyDescent="0.3"/>
  <cols>
    <col min="4" max="5" width="16.21875" customWidth="1"/>
    <col min="6" max="6" width="15" customWidth="1"/>
    <col min="7" max="7" width="11.5546875" bestFit="1" customWidth="1"/>
    <col min="8" max="8" width="11.109375" bestFit="1" customWidth="1"/>
    <col min="9" max="9" width="10.5546875" bestFit="1" customWidth="1"/>
    <col min="14" max="14" width="36.77734375" customWidth="1"/>
    <col min="15" max="16" width="16.21875" bestFit="1" customWidth="1"/>
    <col min="17" max="17" width="15.21875" bestFit="1" customWidth="1"/>
    <col min="18" max="18" width="16.21875" bestFit="1" customWidth="1"/>
    <col min="21" max="21" width="9.109375" bestFit="1" customWidth="1"/>
    <col min="22" max="22" width="18.109375" bestFit="1" customWidth="1"/>
  </cols>
  <sheetData>
    <row r="2" spans="4:20" x14ac:dyDescent="0.3">
      <c r="N2" t="s">
        <v>35</v>
      </c>
    </row>
    <row r="3" spans="4:20" x14ac:dyDescent="0.3">
      <c r="F3">
        <v>1</v>
      </c>
      <c r="G3">
        <v>2</v>
      </c>
      <c r="H3">
        <v>3</v>
      </c>
      <c r="I3">
        <v>4</v>
      </c>
      <c r="N3" s="6" t="s">
        <v>43</v>
      </c>
      <c r="O3" s="7"/>
      <c r="P3" s="7"/>
      <c r="Q3" s="7"/>
      <c r="R3" s="7"/>
      <c r="S3" s="6"/>
      <c r="T3" s="6" t="s">
        <v>44</v>
      </c>
    </row>
    <row r="4" spans="4:20" x14ac:dyDescent="0.3">
      <c r="D4" t="s">
        <v>1</v>
      </c>
      <c r="F4">
        <v>1200000</v>
      </c>
      <c r="G4">
        <v>200000</v>
      </c>
      <c r="H4">
        <v>150000</v>
      </c>
      <c r="I4">
        <v>150000</v>
      </c>
      <c r="N4" s="6" t="s">
        <v>42</v>
      </c>
      <c r="O4" s="6">
        <v>1</v>
      </c>
      <c r="P4" s="6">
        <v>2</v>
      </c>
      <c r="Q4" s="6">
        <v>3</v>
      </c>
      <c r="R4" s="6">
        <v>4</v>
      </c>
      <c r="S4" s="6"/>
      <c r="T4" s="6"/>
    </row>
    <row r="5" spans="4:20" x14ac:dyDescent="0.3">
      <c r="N5" s="6" t="s">
        <v>1</v>
      </c>
      <c r="O5" s="11">
        <v>1200000</v>
      </c>
      <c r="P5" s="11">
        <v>200000</v>
      </c>
      <c r="Q5" s="11">
        <v>150000</v>
      </c>
      <c r="R5" s="11">
        <v>150000</v>
      </c>
      <c r="S5" s="6"/>
      <c r="T5" s="6"/>
    </row>
    <row r="6" spans="4:20" x14ac:dyDescent="0.3">
      <c r="D6" t="s">
        <v>3</v>
      </c>
      <c r="F6" s="5">
        <f>POWER(1.09,F3)</f>
        <v>1.0900000000000001</v>
      </c>
      <c r="G6" s="5">
        <f t="shared" ref="G6:I6" si="0">POWER(1.09,G3)</f>
        <v>1.1881000000000002</v>
      </c>
      <c r="H6" s="5">
        <f t="shared" si="0"/>
        <v>1.2950290000000002</v>
      </c>
      <c r="I6" s="5">
        <f t="shared" si="0"/>
        <v>1.4115816100000003</v>
      </c>
      <c r="N6" s="6"/>
      <c r="O6" s="6"/>
      <c r="P6" s="6"/>
      <c r="Q6" s="6"/>
      <c r="R6" s="6"/>
      <c r="S6" s="6"/>
      <c r="T6" s="6"/>
    </row>
    <row r="7" spans="4:20" x14ac:dyDescent="0.3">
      <c r="D7" s="1" t="s">
        <v>2</v>
      </c>
      <c r="E7" s="1"/>
      <c r="F7" s="1">
        <f>F6*F4</f>
        <v>1308000</v>
      </c>
      <c r="G7" s="1">
        <f>G4*G6</f>
        <v>237620.00000000003</v>
      </c>
      <c r="H7" s="1">
        <f>H4*H6</f>
        <v>194254.35000000003</v>
      </c>
      <c r="I7" s="1">
        <f>I4*I6</f>
        <v>211737.24150000003</v>
      </c>
      <c r="K7">
        <f>SUM(F7,G7,H7,I7)</f>
        <v>1951611.5915000001</v>
      </c>
      <c r="N7" s="6" t="s">
        <v>36</v>
      </c>
      <c r="O7" s="8">
        <f>1/F6</f>
        <v>0.9174311926605504</v>
      </c>
      <c r="P7" s="8">
        <f>1/G6</f>
        <v>0.84167999326655996</v>
      </c>
      <c r="Q7" s="8">
        <f>1/H6</f>
        <v>0.77218348006106419</v>
      </c>
      <c r="R7" s="8">
        <f>1/I6</f>
        <v>0.7084252110651964</v>
      </c>
      <c r="S7" s="6"/>
      <c r="T7" s="6"/>
    </row>
    <row r="8" spans="4:20" x14ac:dyDescent="0.3">
      <c r="N8" s="9" t="s">
        <v>37</v>
      </c>
      <c r="O8" s="11">
        <f>O5*O7</f>
        <v>1100917.4311926605</v>
      </c>
      <c r="P8" s="11">
        <f t="shared" ref="P8:R8" si="1">P5*P7</f>
        <v>168335.99865331198</v>
      </c>
      <c r="Q8" s="11">
        <f t="shared" si="1"/>
        <v>115827.52200915963</v>
      </c>
      <c r="R8" s="11">
        <f t="shared" si="1"/>
        <v>106263.78165977946</v>
      </c>
      <c r="S8" s="6"/>
      <c r="T8" s="6">
        <f>SUM(O8:R8)</f>
        <v>1491344.7335149115</v>
      </c>
    </row>
    <row r="9" spans="4:20" x14ac:dyDescent="0.3">
      <c r="D9" t="s">
        <v>0</v>
      </c>
      <c r="F9">
        <v>1800000</v>
      </c>
      <c r="G9">
        <v>1400000</v>
      </c>
      <c r="H9">
        <v>600000</v>
      </c>
      <c r="I9">
        <v>400000</v>
      </c>
      <c r="N9" s="6"/>
      <c r="O9" s="6"/>
      <c r="P9" s="6"/>
      <c r="Q9" s="6"/>
      <c r="R9" s="6"/>
      <c r="S9" s="6"/>
      <c r="T9" s="6"/>
    </row>
    <row r="10" spans="4:20" x14ac:dyDescent="0.3">
      <c r="D10" t="s">
        <v>3</v>
      </c>
      <c r="F10" s="5">
        <v>1.0900000000000001</v>
      </c>
      <c r="G10" s="5">
        <v>1.1880999999999999</v>
      </c>
      <c r="H10" s="5">
        <v>1.295029</v>
      </c>
      <c r="I10" s="5">
        <v>1.4115819999999999</v>
      </c>
      <c r="N10" s="6" t="s">
        <v>38</v>
      </c>
      <c r="O10" s="11">
        <v>1800000</v>
      </c>
      <c r="P10" s="11">
        <v>1400000</v>
      </c>
      <c r="Q10" s="11">
        <v>600000</v>
      </c>
      <c r="R10" s="11">
        <v>400000</v>
      </c>
      <c r="S10" s="6"/>
      <c r="T10" s="6"/>
    </row>
    <row r="11" spans="4:20" x14ac:dyDescent="0.3">
      <c r="F11" s="5">
        <f>F9*F10</f>
        <v>1962000.0000000002</v>
      </c>
      <c r="G11" s="5">
        <f>G9*G10</f>
        <v>1663340</v>
      </c>
      <c r="H11" s="5">
        <f>H9*H10</f>
        <v>777017.4</v>
      </c>
      <c r="I11" s="5">
        <f>I9*I10</f>
        <v>564632.79999999993</v>
      </c>
      <c r="L11">
        <f>SUM(F11:I11)</f>
        <v>4966990.2</v>
      </c>
      <c r="N11" s="6" t="s">
        <v>36</v>
      </c>
      <c r="O11" s="8">
        <f>1/F10</f>
        <v>0.9174311926605504</v>
      </c>
      <c r="P11" s="8">
        <f>1/G10</f>
        <v>0.84167999326656007</v>
      </c>
      <c r="Q11" s="8">
        <f>1/H10</f>
        <v>0.7721834800610643</v>
      </c>
      <c r="R11" s="8">
        <f>1/I10</f>
        <v>0.70842501533740165</v>
      </c>
      <c r="S11" s="6"/>
      <c r="T11" s="6"/>
    </row>
    <row r="12" spans="4:20" x14ac:dyDescent="0.3">
      <c r="N12" s="9" t="s">
        <v>39</v>
      </c>
      <c r="O12" s="11">
        <f>O10*O11</f>
        <v>1651376.1467889908</v>
      </c>
      <c r="P12" s="11">
        <f t="shared" ref="P12:R12" si="2">P10*P11</f>
        <v>1178351.9905731841</v>
      </c>
      <c r="Q12" s="11">
        <f t="shared" si="2"/>
        <v>463310.08803663857</v>
      </c>
      <c r="R12" s="11">
        <f t="shared" si="2"/>
        <v>283370.00613496068</v>
      </c>
      <c r="S12" s="6"/>
      <c r="T12" s="6">
        <f>SUM(O12:R12)</f>
        <v>3576408.2315337742</v>
      </c>
    </row>
    <row r="13" spans="4:20" x14ac:dyDescent="0.3">
      <c r="K13">
        <f>(L11-K7)/K7</f>
        <v>1.5450710692809491</v>
      </c>
      <c r="N13" s="6"/>
      <c r="O13" s="6"/>
      <c r="P13" s="6"/>
      <c r="Q13" s="6"/>
      <c r="R13" s="6"/>
      <c r="S13" s="6"/>
      <c r="T13" s="6"/>
    </row>
    <row r="14" spans="4:20" x14ac:dyDescent="0.3">
      <c r="N14" s="6"/>
      <c r="O14" s="6"/>
      <c r="P14" s="6"/>
      <c r="Q14" s="6"/>
      <c r="R14" s="6"/>
      <c r="S14" s="6"/>
      <c r="T14" s="6"/>
    </row>
    <row r="15" spans="4:20" x14ac:dyDescent="0.3">
      <c r="N15" s="6" t="s">
        <v>40</v>
      </c>
      <c r="O15" s="6"/>
      <c r="P15" s="6"/>
      <c r="Q15" s="6"/>
      <c r="R15" s="11">
        <f>T12-T8</f>
        <v>2085063.4980188627</v>
      </c>
      <c r="S15" s="6"/>
      <c r="T15" s="6">
        <f>(T12-T8)/T8</f>
        <v>1.3981096732105869</v>
      </c>
    </row>
    <row r="16" spans="4:20" x14ac:dyDescent="0.3">
      <c r="D16" t="s">
        <v>4</v>
      </c>
      <c r="N16" s="6" t="s">
        <v>41</v>
      </c>
      <c r="O16" s="6"/>
      <c r="P16" s="6"/>
      <c r="Q16" s="6"/>
      <c r="R16" s="13">
        <f>R15/T8</f>
        <v>1.3981096732105869</v>
      </c>
      <c r="S16" s="6"/>
      <c r="T16" s="6"/>
    </row>
    <row r="18" spans="4:22" x14ac:dyDescent="0.3">
      <c r="F18">
        <v>1</v>
      </c>
      <c r="G18">
        <v>2</v>
      </c>
      <c r="H18">
        <v>3</v>
      </c>
      <c r="I18">
        <v>4</v>
      </c>
      <c r="J18">
        <v>5</v>
      </c>
      <c r="N18" t="s">
        <v>45</v>
      </c>
      <c r="O18">
        <v>1</v>
      </c>
      <c r="P18">
        <v>2</v>
      </c>
      <c r="Q18">
        <v>3</v>
      </c>
      <c r="R18">
        <v>4</v>
      </c>
      <c r="U18" s="10"/>
    </row>
    <row r="19" spans="4:22" x14ac:dyDescent="0.3">
      <c r="N19" t="s">
        <v>37</v>
      </c>
      <c r="O19" s="12">
        <v>1100917.4311926605</v>
      </c>
      <c r="P19" s="12">
        <v>168335.99865331198</v>
      </c>
      <c r="Q19" s="12">
        <v>115827.52200915963</v>
      </c>
      <c r="R19" s="12">
        <v>106263.78165977946</v>
      </c>
    </row>
    <row r="20" spans="4:22" x14ac:dyDescent="0.3">
      <c r="D20" t="s">
        <v>5</v>
      </c>
      <c r="F20">
        <v>150000</v>
      </c>
      <c r="G20">
        <v>25000</v>
      </c>
      <c r="H20">
        <v>25000</v>
      </c>
      <c r="I20">
        <v>30000</v>
      </c>
      <c r="J20">
        <v>20000</v>
      </c>
      <c r="N20" t="s">
        <v>39</v>
      </c>
      <c r="O20" s="12">
        <v>1651376.1467889908</v>
      </c>
      <c r="P20" s="12">
        <v>1178351.9905731841</v>
      </c>
      <c r="Q20" s="12">
        <v>463310.08803663857</v>
      </c>
      <c r="R20" s="12">
        <v>283370.00613496068</v>
      </c>
    </row>
    <row r="21" spans="4:22" x14ac:dyDescent="0.3">
      <c r="T21" s="6" t="s">
        <v>45</v>
      </c>
      <c r="U21" s="6" t="s">
        <v>46</v>
      </c>
      <c r="V21" s="6" t="s">
        <v>47</v>
      </c>
    </row>
    <row r="22" spans="4:22" x14ac:dyDescent="0.3">
      <c r="T22" s="6">
        <v>1</v>
      </c>
      <c r="U22" s="6">
        <v>1.0900000000000001</v>
      </c>
      <c r="V22" s="6">
        <v>0.92</v>
      </c>
    </row>
    <row r="23" spans="4:22" x14ac:dyDescent="0.3">
      <c r="D23" t="s">
        <v>3</v>
      </c>
      <c r="F23">
        <v>1.1200000000000001</v>
      </c>
      <c r="G23">
        <f>ROUNDUP(POWER(1+0.12,2),2)</f>
        <v>1.26</v>
      </c>
      <c r="H23" s="2">
        <f>ROUNDUP(POWER(1+0.12,3),2)</f>
        <v>1.41</v>
      </c>
      <c r="I23">
        <f>ROUNDUP(POWER(1+0.12,4),2)</f>
        <v>1.58</v>
      </c>
      <c r="J23">
        <f>ROUNDUP(POWER(1+0.12,5),2)</f>
        <v>1.77</v>
      </c>
      <c r="T23" s="6">
        <v>2</v>
      </c>
      <c r="U23" s="6">
        <v>1.19</v>
      </c>
      <c r="V23" s="6">
        <v>0.84</v>
      </c>
    </row>
    <row r="24" spans="4:22" x14ac:dyDescent="0.3">
      <c r="F24">
        <v>0.89</v>
      </c>
      <c r="G24">
        <v>0.79</v>
      </c>
      <c r="H24" s="2">
        <v>0.71</v>
      </c>
      <c r="I24">
        <v>0.64</v>
      </c>
      <c r="J24">
        <v>0.56000000000000005</v>
      </c>
      <c r="T24" s="6">
        <v>3</v>
      </c>
      <c r="U24" s="6">
        <v>1.3</v>
      </c>
      <c r="V24" s="6">
        <v>0.77</v>
      </c>
    </row>
    <row r="25" spans="4:22" x14ac:dyDescent="0.3">
      <c r="H25" s="2"/>
      <c r="T25" s="6">
        <v>4</v>
      </c>
      <c r="U25" s="6">
        <v>1.41</v>
      </c>
      <c r="V25" s="6">
        <v>0.71</v>
      </c>
    </row>
    <row r="26" spans="4:22" x14ac:dyDescent="0.3">
      <c r="D26" t="s">
        <v>6</v>
      </c>
      <c r="F26">
        <f>150000*0.89</f>
        <v>133500</v>
      </c>
      <c r="G26">
        <f>25000*0.79</f>
        <v>19750</v>
      </c>
      <c r="H26">
        <f>25000*0.71</f>
        <v>17750</v>
      </c>
      <c r="I26">
        <f>30000*0.64</f>
        <v>19200</v>
      </c>
      <c r="J26">
        <f>20000*0.56</f>
        <v>11200.000000000002</v>
      </c>
      <c r="L26">
        <f>F26+G26+H26+I26+J26</f>
        <v>201400</v>
      </c>
    </row>
    <row r="29" spans="4:22" x14ac:dyDescent="0.3">
      <c r="D29" t="s">
        <v>0</v>
      </c>
      <c r="F29">
        <v>0</v>
      </c>
      <c r="G29">
        <v>60000</v>
      </c>
      <c r="H29">
        <v>80000</v>
      </c>
      <c r="I29">
        <v>100000</v>
      </c>
      <c r="J29">
        <v>90000</v>
      </c>
    </row>
    <row r="31" spans="4:22" x14ac:dyDescent="0.3">
      <c r="D31" t="s">
        <v>7</v>
      </c>
      <c r="F31">
        <v>0.89</v>
      </c>
      <c r="G31">
        <v>0.79</v>
      </c>
      <c r="H31">
        <v>0.71</v>
      </c>
      <c r="I31">
        <v>0.64</v>
      </c>
      <c r="J31">
        <v>0.56000000000000005</v>
      </c>
    </row>
    <row r="32" spans="4:22" x14ac:dyDescent="0.3">
      <c r="M32" t="s">
        <v>10</v>
      </c>
    </row>
    <row r="33" spans="4:13" x14ac:dyDescent="0.3">
      <c r="D33" t="s">
        <v>8</v>
      </c>
      <c r="F33">
        <v>0</v>
      </c>
      <c r="G33">
        <f>60000*0.79</f>
        <v>47400</v>
      </c>
      <c r="H33">
        <f>80000*0.71</f>
        <v>56800</v>
      </c>
      <c r="I33">
        <f>100000*0.64</f>
        <v>64000</v>
      </c>
      <c r="J33">
        <f>90000*0.56</f>
        <v>50400.000000000007</v>
      </c>
      <c r="L33">
        <f>G33+H33+I33+J33</f>
        <v>218600</v>
      </c>
      <c r="M33">
        <f>L33-L26</f>
        <v>17200</v>
      </c>
    </row>
    <row r="36" spans="4:13" x14ac:dyDescent="0.3">
      <c r="K36" t="s">
        <v>9</v>
      </c>
      <c r="L36">
        <f>(L33-L26)/L26</f>
        <v>8.5402184707050646E-2</v>
      </c>
    </row>
    <row r="43" spans="4:13" x14ac:dyDescent="0.3">
      <c r="D43" t="s">
        <v>11</v>
      </c>
    </row>
    <row r="44" spans="4:13" x14ac:dyDescent="0.3">
      <c r="D44" t="s">
        <v>19</v>
      </c>
      <c r="F44" t="s">
        <v>20</v>
      </c>
      <c r="G44" t="s">
        <v>17</v>
      </c>
      <c r="H44" t="s">
        <v>18</v>
      </c>
      <c r="I44" t="s">
        <v>21</v>
      </c>
    </row>
    <row r="46" spans="4:13" x14ac:dyDescent="0.3">
      <c r="D46" t="s">
        <v>12</v>
      </c>
      <c r="F46">
        <v>20</v>
      </c>
      <c r="G46">
        <v>100</v>
      </c>
      <c r="H46">
        <v>70</v>
      </c>
      <c r="I46">
        <v>90</v>
      </c>
    </row>
    <row r="47" spans="4:13" x14ac:dyDescent="0.3">
      <c r="D47" t="s">
        <v>13</v>
      </c>
      <c r="F47">
        <v>15</v>
      </c>
      <c r="G47">
        <v>100</v>
      </c>
      <c r="H47">
        <v>70</v>
      </c>
      <c r="I47">
        <v>80</v>
      </c>
    </row>
    <row r="48" spans="4:13" x14ac:dyDescent="0.3">
      <c r="D48" t="s">
        <v>14</v>
      </c>
      <c r="F48">
        <v>25</v>
      </c>
      <c r="G48">
        <v>100</v>
      </c>
      <c r="H48">
        <v>70</v>
      </c>
      <c r="I48">
        <v>75</v>
      </c>
    </row>
    <row r="49" spans="4:10" x14ac:dyDescent="0.3">
      <c r="D49" t="s">
        <v>15</v>
      </c>
      <c r="F49">
        <v>15</v>
      </c>
      <c r="G49">
        <v>100</v>
      </c>
      <c r="H49">
        <v>80</v>
      </c>
      <c r="I49">
        <v>80</v>
      </c>
    </row>
    <row r="50" spans="4:10" x14ac:dyDescent="0.3">
      <c r="D50" t="s">
        <v>16</v>
      </c>
      <c r="F50">
        <v>25</v>
      </c>
      <c r="G50">
        <v>100</v>
      </c>
      <c r="H50">
        <v>95</v>
      </c>
      <c r="I50">
        <v>70</v>
      </c>
    </row>
    <row r="54" spans="4:10" x14ac:dyDescent="0.3">
      <c r="F54" s="3">
        <v>1</v>
      </c>
      <c r="G54">
        <v>100</v>
      </c>
      <c r="H54">
        <f>(F46*H46+F47*H47+F48*H48+F49*H49+F50*H50)/100</f>
        <v>77.75</v>
      </c>
      <c r="I54">
        <f>SUMPRODUCT(I46:I50,F46:F50)/100</f>
        <v>78.25</v>
      </c>
    </row>
    <row r="57" spans="4:10" x14ac:dyDescent="0.3">
      <c r="D57" s="4" t="s">
        <v>22</v>
      </c>
      <c r="E57" s="4" t="s">
        <v>34</v>
      </c>
      <c r="F57" s="4" t="s">
        <v>23</v>
      </c>
      <c r="G57" s="4" t="s">
        <v>24</v>
      </c>
      <c r="H57" s="4" t="s">
        <v>25</v>
      </c>
      <c r="I57" s="4" t="s">
        <v>26</v>
      </c>
      <c r="J57" s="4" t="s">
        <v>27</v>
      </c>
    </row>
    <row r="58" spans="4:10" x14ac:dyDescent="0.3">
      <c r="D58" s="4"/>
    </row>
    <row r="59" spans="4:10" x14ac:dyDescent="0.3">
      <c r="D59" s="4" t="s">
        <v>28</v>
      </c>
      <c r="E59">
        <v>25</v>
      </c>
      <c r="F59">
        <v>3</v>
      </c>
      <c r="G59">
        <v>3</v>
      </c>
      <c r="H59">
        <v>5</v>
      </c>
      <c r="I59">
        <v>2</v>
      </c>
      <c r="J59">
        <v>8</v>
      </c>
    </row>
    <row r="60" spans="4:10" x14ac:dyDescent="0.3">
      <c r="D60" s="4" t="s">
        <v>29</v>
      </c>
      <c r="E60">
        <v>20</v>
      </c>
      <c r="F60">
        <v>2</v>
      </c>
      <c r="G60">
        <v>9</v>
      </c>
      <c r="H60">
        <v>2</v>
      </c>
      <c r="I60">
        <v>5</v>
      </c>
      <c r="J60">
        <v>8</v>
      </c>
    </row>
    <row r="61" spans="4:10" x14ac:dyDescent="0.3">
      <c r="D61" s="4" t="s">
        <v>30</v>
      </c>
      <c r="E61">
        <v>20</v>
      </c>
      <c r="F61">
        <v>2</v>
      </c>
      <c r="G61">
        <v>1</v>
      </c>
      <c r="H61">
        <v>6</v>
      </c>
      <c r="I61">
        <v>8</v>
      </c>
      <c r="J61">
        <v>4</v>
      </c>
    </row>
    <row r="62" spans="4:10" x14ac:dyDescent="0.3">
      <c r="D62" s="4" t="s">
        <v>31</v>
      </c>
      <c r="E62">
        <v>15</v>
      </c>
      <c r="F62">
        <v>3</v>
      </c>
      <c r="G62">
        <v>2</v>
      </c>
      <c r="H62">
        <v>3</v>
      </c>
      <c r="I62">
        <v>8</v>
      </c>
      <c r="J62">
        <v>3</v>
      </c>
    </row>
    <row r="63" spans="4:10" x14ac:dyDescent="0.3">
      <c r="D63" s="4" t="s">
        <v>32</v>
      </c>
      <c r="E63">
        <v>10</v>
      </c>
      <c r="F63">
        <v>4</v>
      </c>
      <c r="G63">
        <v>3</v>
      </c>
      <c r="H63">
        <v>4</v>
      </c>
      <c r="I63">
        <v>5</v>
      </c>
      <c r="J63">
        <v>6</v>
      </c>
    </row>
    <row r="64" spans="4:10" x14ac:dyDescent="0.3">
      <c r="D64" s="4" t="s">
        <v>33</v>
      </c>
      <c r="E64">
        <v>10</v>
      </c>
      <c r="F64">
        <v>7</v>
      </c>
      <c r="G64">
        <v>4</v>
      </c>
      <c r="H64">
        <v>3</v>
      </c>
      <c r="I64">
        <v>4</v>
      </c>
      <c r="J64">
        <v>9</v>
      </c>
    </row>
    <row r="66" spans="4:10" x14ac:dyDescent="0.3">
      <c r="E66" s="3">
        <v>1</v>
      </c>
      <c r="F66">
        <f>SUMPRODUCT(F59:F64,E59:E64)/100</f>
        <v>3.1</v>
      </c>
      <c r="G66">
        <f>SUMPRODUCT(G59:G64,E59:E64)/100</f>
        <v>3.75</v>
      </c>
      <c r="H66">
        <f>SUMPRODUCT(H59:H64,E59:E64)/100</f>
        <v>4</v>
      </c>
      <c r="I66">
        <f>SUMPRODUCT(I59:I64,E59:E64)/100</f>
        <v>5.2</v>
      </c>
      <c r="J66">
        <f>SUMPRODUCT(J59:J64,E59:E64)/100</f>
        <v>6.35</v>
      </c>
    </row>
    <row r="72" spans="4:10" x14ac:dyDescent="0.3">
      <c r="E72">
        <v>1</v>
      </c>
      <c r="F72">
        <v>2</v>
      </c>
      <c r="G72">
        <v>3</v>
      </c>
      <c r="H72">
        <v>4</v>
      </c>
    </row>
    <row r="73" spans="4:10" x14ac:dyDescent="0.3">
      <c r="D73" t="s">
        <v>1</v>
      </c>
    </row>
    <row r="75" spans="4:10" x14ac:dyDescent="0.3">
      <c r="D75" t="s">
        <v>3</v>
      </c>
    </row>
    <row r="76" spans="4:10" x14ac:dyDescent="0.3">
      <c r="D76" s="1" t="s">
        <v>2</v>
      </c>
    </row>
    <row r="78" spans="4:10" x14ac:dyDescent="0.3">
      <c r="D78" t="s">
        <v>0</v>
      </c>
    </row>
    <row r="79" spans="4:10" x14ac:dyDescent="0.3">
      <c r="D79" t="s">
        <v>3</v>
      </c>
    </row>
  </sheetData>
  <mergeCells count="1">
    <mergeCell ref="O3:R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Rathod</dc:creator>
  <cp:lastModifiedBy>Nikhil Rathod</cp:lastModifiedBy>
  <dcterms:created xsi:type="dcterms:W3CDTF">2025-06-26T03:13:51Z</dcterms:created>
  <dcterms:modified xsi:type="dcterms:W3CDTF">2025-07-10T03:58:05Z</dcterms:modified>
</cp:coreProperties>
</file>