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Semester II\Statistics\Labwork\"/>
    </mc:Choice>
  </mc:AlternateContent>
  <xr:revisionPtr revIDLastSave="0" documentId="13_ncr:1_{8355F1F3-B97F-4E98-8BA8-6B70179896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79" i="1" l="1"/>
  <c r="C184" i="1" s="1"/>
  <c r="C178" i="1"/>
  <c r="C183" i="1" s="1"/>
  <c r="C177" i="1"/>
  <c r="C182" i="1" s="1"/>
  <c r="C162" i="1"/>
  <c r="C161" i="1"/>
  <c r="C160" i="1"/>
  <c r="C144" i="1"/>
  <c r="C143" i="1"/>
  <c r="C142" i="1"/>
  <c r="C117" i="1"/>
  <c r="C119" i="1" s="1"/>
  <c r="D116" i="1"/>
  <c r="E116" i="1" s="1"/>
  <c r="D115" i="1"/>
  <c r="E115" i="1" s="1"/>
  <c r="D114" i="1"/>
  <c r="E114" i="1" s="1"/>
  <c r="D113" i="1"/>
  <c r="E113" i="1" s="1"/>
  <c r="D112" i="1"/>
  <c r="E112" i="1" s="1"/>
  <c r="C100" i="1"/>
  <c r="C99" i="1"/>
  <c r="C98" i="1"/>
  <c r="C97" i="1"/>
  <c r="C76" i="1"/>
  <c r="C81" i="1" s="1"/>
  <c r="C54" i="1"/>
  <c r="C61" i="1" s="1"/>
  <c r="C36" i="1"/>
  <c r="C38" i="1" s="1"/>
  <c r="C39" i="1" s="1"/>
  <c r="C41" i="1" s="1"/>
  <c r="D35" i="1"/>
  <c r="E35" i="1" s="1"/>
  <c r="D34" i="1"/>
  <c r="E34" i="1" s="1"/>
  <c r="D33" i="1"/>
  <c r="E33" i="1" s="1"/>
  <c r="D32" i="1"/>
  <c r="E32" i="1" s="1"/>
  <c r="D31" i="1"/>
  <c r="E31" i="1" s="1"/>
  <c r="C22" i="1"/>
  <c r="C21" i="1"/>
  <c r="C20" i="1"/>
  <c r="C19" i="1"/>
  <c r="C18" i="1"/>
  <c r="C17" i="1"/>
  <c r="C16" i="1"/>
  <c r="C82" i="1" l="1"/>
  <c r="C60" i="1"/>
  <c r="C62" i="1"/>
  <c r="C59" i="1"/>
  <c r="C79" i="1"/>
  <c r="C57" i="1"/>
  <c r="C80" i="1"/>
  <c r="C58" i="1"/>
</calcChain>
</file>

<file path=xl/sharedStrings.xml><?xml version="1.0" encoding="utf-8"?>
<sst xmlns="http://schemas.openxmlformats.org/spreadsheetml/2006/main" count="235" uniqueCount="154">
  <si>
    <t>Solution:</t>
  </si>
  <si>
    <t>Given,</t>
  </si>
  <si>
    <t>p</t>
  </si>
  <si>
    <t>n</t>
  </si>
  <si>
    <t>Probability</t>
  </si>
  <si>
    <t>Value</t>
  </si>
  <si>
    <t>Formula</t>
  </si>
  <si>
    <t>a</t>
  </si>
  <si>
    <t>P(X=0)</t>
  </si>
  <si>
    <t xml:space="preserve"> =BINOMDIST(0,D13,D12,0)</t>
  </si>
  <si>
    <t>b</t>
  </si>
  <si>
    <t>P(X=1)</t>
  </si>
  <si>
    <t xml:space="preserve"> =BINOMDIST(1,D13,D12,0)</t>
  </si>
  <si>
    <t>c</t>
  </si>
  <si>
    <t>P(X≤1)</t>
  </si>
  <si>
    <t xml:space="preserve"> =BINOMDIST(1,D13,D12,1)</t>
  </si>
  <si>
    <t>d</t>
  </si>
  <si>
    <t>P(X≥2)</t>
  </si>
  <si>
    <t xml:space="preserve"> =1-BINOMDIST(1,D13,D12,1)</t>
  </si>
  <si>
    <t>e</t>
  </si>
  <si>
    <t>P(X&lt;2)</t>
  </si>
  <si>
    <t>f</t>
  </si>
  <si>
    <t>P(X&gt;2)</t>
  </si>
  <si>
    <t xml:space="preserve"> =1-BINOMDIST(2,D13,D12,1)</t>
  </si>
  <si>
    <t>g</t>
  </si>
  <si>
    <t>P(1&lt;X&lt;4)</t>
  </si>
  <si>
    <t xml:space="preserve"> =BINOMDIST(3,D13,D12,1)-BINOMDIST(1,D13,D12,1)</t>
  </si>
  <si>
    <t>X</t>
  </si>
  <si>
    <t>x</t>
  </si>
  <si>
    <t>P(x)</t>
  </si>
  <si>
    <t>Expected ,f(x)=N*P(x)</t>
  </si>
  <si>
    <t xml:space="preserve"> =ROUND(150*D31,0)</t>
  </si>
  <si>
    <t xml:space="preserve"> =ROUND(150*D32,0)</t>
  </si>
  <si>
    <t xml:space="preserve"> =ROUND(150*D33,0)</t>
  </si>
  <si>
    <t xml:space="preserve"> =ROUND(150*D34,0)</t>
  </si>
  <si>
    <t xml:space="preserve"> =ROUND(150*D35,0)</t>
  </si>
  <si>
    <t>mean</t>
  </si>
  <si>
    <t xml:space="preserve"> =SUMPRODUCT(C26:G26,C27:G27)/C36</t>
  </si>
  <si>
    <t>np</t>
  </si>
  <si>
    <t xml:space="preserve"> =C38</t>
  </si>
  <si>
    <t xml:space="preserve"> </t>
  </si>
  <si>
    <t xml:space="preserve"> =C39/C40</t>
  </si>
  <si>
    <t>P(X=2)</t>
  </si>
  <si>
    <t xml:space="preserve"> =BINOMDIST(2,C53,C54,0)</t>
  </si>
  <si>
    <t xml:space="preserve"> =1-BINOMDIST(1,C53,C54,1)</t>
  </si>
  <si>
    <t xml:space="preserve"> =BINOMDIST(3,C53,C54,1)</t>
  </si>
  <si>
    <t xml:space="preserve"> =BINOMDIST(4,C53,C54,1)</t>
  </si>
  <si>
    <t xml:space="preserve"> =BINOMDIST(0,C53,C54,0)</t>
  </si>
  <si>
    <t>we use Poisson distribution</t>
  </si>
  <si>
    <t>mean(λ)</t>
  </si>
  <si>
    <t xml:space="preserve"> =C75*C76</t>
  </si>
  <si>
    <t>Fomula</t>
  </si>
  <si>
    <t xml:space="preserve"> =POISSON(2,C77,0)</t>
  </si>
  <si>
    <t xml:space="preserve"> =1-POISSON(1,C77,1)</t>
  </si>
  <si>
    <t xml:space="preserve"> =POISSON(3,C77,1)</t>
  </si>
  <si>
    <t xml:space="preserve"> =1-POISSON(2,C77,1)</t>
  </si>
  <si>
    <t xml:space="preserve">Value </t>
  </si>
  <si>
    <t xml:space="preserve"> =POISSON(2,C95,1)</t>
  </si>
  <si>
    <t xml:space="preserve"> =1-POISSON(1,C95,1)</t>
  </si>
  <si>
    <t xml:space="preserve"> =POISSON(1,C95,0)</t>
  </si>
  <si>
    <t xml:space="preserve"> =POISSON(4,C95,1)</t>
  </si>
  <si>
    <t>Number of emails(X)</t>
  </si>
  <si>
    <t>Number of days(f)</t>
  </si>
  <si>
    <t>Expected,f(x)=N*P(x)</t>
  </si>
  <si>
    <t xml:space="preserve"> =ROUND(150*D113,0)</t>
  </si>
  <si>
    <t xml:space="preserve"> =ROUND(150*D114,0)</t>
  </si>
  <si>
    <t xml:space="preserve"> =ROUND(150*D115,0)</t>
  </si>
  <si>
    <t xml:space="preserve"> =ROUND(150*D116,0)</t>
  </si>
  <si>
    <t xml:space="preserve"> =ROUND(150*D117,0)</t>
  </si>
  <si>
    <t>Mean</t>
  </si>
  <si>
    <t>D113</t>
  </si>
  <si>
    <t xml:space="preserve"> =POISSON(B113,1.04,0)</t>
  </si>
  <si>
    <t>Mean(μ)</t>
  </si>
  <si>
    <t>σ</t>
  </si>
  <si>
    <t>P(X&lt;5012)</t>
  </si>
  <si>
    <t xml:space="preserve"> =NORMDIST(5012,D138,D139,1)</t>
  </si>
  <si>
    <t>P(4000&lt;X&lt;6000)</t>
  </si>
  <si>
    <t xml:space="preserve"> =NORMDIST(6000,D138,D139,1)-NORMDIST(4000,D138,D139,1)</t>
  </si>
  <si>
    <t>P(X&gt;5012)</t>
  </si>
  <si>
    <t xml:space="preserve"> =1-NORMDIST(5012,D138,D139,1)</t>
  </si>
  <si>
    <t xml:space="preserve"> was found to be  Normal random variate with the mean number of computers</t>
  </si>
  <si>
    <t xml:space="preserve"> parts 100000  and a standard deviation of 20000. Compute the probabilities</t>
  </si>
  <si>
    <t xml:space="preserve"> that the  monthly production of computer parts is</t>
  </si>
  <si>
    <t>P(X&lt;125000)</t>
  </si>
  <si>
    <t xml:space="preserve"> =NORMDIST(125000,D156,D157,1)</t>
  </si>
  <si>
    <t>P(105000&lt;X&lt;130000)</t>
  </si>
  <si>
    <t xml:space="preserve"> =NORMDIST(130000,D156,D157,1)-NORMDIST(105000,D156,D157,1)</t>
  </si>
  <si>
    <t>P(X&gt;120000)</t>
  </si>
  <si>
    <t xml:space="preserve"> =1-NORMDIST(120000,D156,D157,1)</t>
  </si>
  <si>
    <t>N</t>
  </si>
  <si>
    <t>P(X&gt;60)</t>
  </si>
  <si>
    <t xml:space="preserve"> =1-NORMDIST(60,C172,C173,1)</t>
  </si>
  <si>
    <t>P(20&lt;X&lt;44)</t>
  </si>
  <si>
    <t xml:space="preserve"> =NORMDIST(44,C172,C173,1)-NORMDIST(20,C172,C173,1)</t>
  </si>
  <si>
    <t>P(X&lt;30)</t>
  </si>
  <si>
    <t xml:space="preserve"> =NORMDIST(30,C172,C173,1)</t>
  </si>
  <si>
    <t>Number</t>
  </si>
  <si>
    <t>n(X&gt;60)</t>
  </si>
  <si>
    <t xml:space="preserve"> =ROUND(1000*C177,0)</t>
  </si>
  <si>
    <t>n(20&lt;X&lt;44)</t>
  </si>
  <si>
    <t xml:space="preserve"> =ROUND(1000*C178,0)</t>
  </si>
  <si>
    <t>n(X&lt;30)</t>
  </si>
  <si>
    <t xml:space="preserve"> =ROUND(1000*C179,0)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</si>
  <si>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One will graduate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</si>
  <si>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At most one will graduate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</si>
  <si>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 xml:space="preserve">At least two graduate 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</si>
  <si>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Less than 2 will graduate</t>
    </r>
  </si>
  <si>
    <r>
      <t>f.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More than 2 will graduate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</si>
  <si>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Exactly 2 will be Dell laptop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</si>
  <si>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At most 3 will be Dell laptop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</si>
  <si>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Up to 4  will be Dell laptop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</si>
  <si>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More than 2 will be Dell laptop</t>
    </r>
  </si>
  <si>
    <t>P(X≤3)</t>
  </si>
  <si>
    <t>P(X≤4)</t>
  </si>
  <si>
    <r>
      <t>a.</t>
    </r>
    <r>
      <rPr>
        <sz val="7"/>
        <color theme="1"/>
        <rFont val="Times New Roman"/>
        <family val="1"/>
      </rPr>
      <t xml:space="preserve">                   </t>
    </r>
    <r>
      <rPr>
        <sz val="12"/>
        <color theme="1"/>
        <rFont val="Times New Roman"/>
        <family val="1"/>
      </rPr>
      <t>Exactly  2 will be defective</t>
    </r>
  </si>
  <si>
    <r>
      <t>b.</t>
    </r>
    <r>
      <rPr>
        <sz val="7"/>
        <color theme="1"/>
        <rFont val="Times New Roman"/>
        <family val="1"/>
      </rPr>
      <t xml:space="preserve">                  </t>
    </r>
    <r>
      <rPr>
        <sz val="12"/>
        <color theme="1"/>
        <rFont val="Times New Roman"/>
        <family val="1"/>
      </rPr>
      <t>At least  2 will be defective</t>
    </r>
  </si>
  <si>
    <r>
      <t>c.</t>
    </r>
    <r>
      <rPr>
        <sz val="7"/>
        <color theme="1"/>
        <rFont val="Times New Roman"/>
        <family val="1"/>
      </rPr>
      <t xml:space="preserve">                   </t>
    </r>
    <r>
      <rPr>
        <sz val="12"/>
        <color theme="1"/>
        <rFont val="Times New Roman"/>
        <family val="1"/>
      </rPr>
      <t>At most  3 will be defective</t>
    </r>
  </si>
  <si>
    <r>
      <t>a.</t>
    </r>
    <r>
      <rPr>
        <sz val="7"/>
        <color theme="1"/>
        <rFont val="Times New Roman"/>
        <family val="1"/>
      </rPr>
      <t xml:space="preserve">                   </t>
    </r>
    <r>
      <rPr>
        <sz val="12"/>
        <color theme="1"/>
        <rFont val="Times New Roman"/>
        <family val="1"/>
      </rPr>
      <t>At most 2 phone calls</t>
    </r>
  </si>
  <si>
    <r>
      <t>b.</t>
    </r>
    <r>
      <rPr>
        <sz val="7"/>
        <color theme="1"/>
        <rFont val="Times New Roman"/>
        <family val="1"/>
      </rPr>
      <t xml:space="preserve">                  </t>
    </r>
    <r>
      <rPr>
        <sz val="12"/>
        <color theme="1"/>
        <rFont val="Times New Roman"/>
        <family val="1"/>
      </rPr>
      <t>At least 2 telephones calls</t>
    </r>
  </si>
  <si>
    <r>
      <t>c.</t>
    </r>
    <r>
      <rPr>
        <sz val="7"/>
        <color theme="1"/>
        <rFont val="Times New Roman"/>
        <family val="1"/>
      </rPr>
      <t xml:space="preserve">                   </t>
    </r>
    <r>
      <rPr>
        <sz val="12"/>
        <color theme="1"/>
        <rFont val="Times New Roman"/>
        <family val="1"/>
      </rPr>
      <t>Exactly one phone call</t>
    </r>
  </si>
  <si>
    <r>
      <t>d.</t>
    </r>
    <r>
      <rPr>
        <sz val="7"/>
        <color theme="1"/>
        <rFont val="Times New Roman"/>
        <family val="1"/>
      </rPr>
      <t xml:space="preserve">                  </t>
    </r>
    <r>
      <rPr>
        <sz val="12"/>
        <color theme="1"/>
        <rFont val="Times New Roman"/>
        <family val="1"/>
      </rPr>
      <t xml:space="preserve">Up to 4  phone calls </t>
    </r>
  </si>
  <si>
    <t>P(X≤2)</t>
  </si>
  <si>
    <r>
      <t>a.</t>
    </r>
    <r>
      <rPr>
        <sz val="7"/>
        <color rgb="FF222222"/>
        <rFont val="Times New Roman"/>
        <family val="1"/>
      </rPr>
      <t xml:space="preserve">       </t>
    </r>
    <r>
      <rPr>
        <sz val="12"/>
        <color rgb="FF222222"/>
        <rFont val="Times New Roman"/>
        <family val="1"/>
      </rPr>
      <t>Find the mean numbers of email per day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</si>
  <si>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Lifetime of components is less than 5012 hours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</si>
  <si>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Lifetime of components is between 4000 to 6000 hours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</si>
  <si>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Lifetime of components is more than 5012 hours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</si>
  <si>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less than 125000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</si>
  <si>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between 105000 and 130000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</si>
  <si>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 xml:space="preserve">more than 120000.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</si>
  <si>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Exceeding score 60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</si>
  <si>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Between score 20 and 44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</si>
  <si>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Score less than 30</t>
    </r>
  </si>
  <si>
    <t xml:space="preserve"> formula(=6/20)</t>
  </si>
  <si>
    <t>2) Fit the binomial of the following data:</t>
  </si>
  <si>
    <r>
      <t>1)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The probability that evening college student will graduate is 0.4. Determine the probability that out of 5 students.</t>
    </r>
  </si>
  <si>
    <t>3) Out of 20 laptops in a shop 6 are Dell laptops. A customer selects 5 computers to purchase then find the probability that</t>
  </si>
  <si>
    <r>
      <t>4)</t>
    </r>
    <r>
      <rPr>
        <b/>
        <sz val="7"/>
        <color theme="1"/>
        <rFont val="Times New Roman"/>
        <family val="1"/>
      </rPr>
      <t xml:space="preserve">   </t>
    </r>
    <r>
      <rPr>
        <b/>
        <sz val="12"/>
        <color theme="1"/>
        <rFont val="Times New Roman"/>
        <family val="1"/>
      </rPr>
      <t xml:space="preserve">4% of the tools produced in a certain factory turn out to be defective. </t>
    </r>
  </si>
  <si>
    <t xml:space="preserve">    Find the probability that in a sample of 10 tools chosen at random</t>
  </si>
  <si>
    <r>
      <t>5)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Between the hours 2PM and 4PM the average number of </t>
    </r>
  </si>
  <si>
    <t xml:space="preserve">    phone calls per minute coming into the switch board of a company is 2.35. </t>
  </si>
  <si>
    <t xml:space="preserve">    Find the probability that during one particular minute there will be</t>
  </si>
  <si>
    <t>d.           More than 2 will be defective.</t>
  </si>
  <si>
    <r>
      <t>6)     </t>
    </r>
    <r>
      <rPr>
        <b/>
        <sz val="7"/>
        <color rgb="FF222222"/>
        <rFont val="Times New Roman"/>
        <family val="1"/>
      </rPr>
      <t xml:space="preserve">  </t>
    </r>
    <r>
      <rPr>
        <b/>
        <sz val="12"/>
        <color rgb="FF222222"/>
        <rFont val="Times New Roman"/>
        <family val="1"/>
      </rPr>
      <t>Mr. X recorded number of emails be received over a period of 150 days with the following results</t>
    </r>
  </si>
  <si>
    <t>b.    Calculate the frequencies of the Poisson distribution having the some mean</t>
  </si>
  <si>
    <r>
      <t>7)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 xml:space="preserve">The lifetime of a certain electronic component is a Normal random </t>
    </r>
  </si>
  <si>
    <t xml:space="preserve">       variate with the expectation of 5000 hours and a standard deviation</t>
  </si>
  <si>
    <t xml:space="preserve">        of 1000 hours. Compute the probabilities under the following conditions</t>
  </si>
  <si>
    <r>
      <t>8)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The monthly production of certain types of computer parts of a company</t>
    </r>
  </si>
  <si>
    <r>
      <t>9)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In an intelligence test administered to 1000 students, the average score is</t>
    </r>
  </si>
  <si>
    <t xml:space="preserve">       42 and standard deviation 24. Find the number of students </t>
  </si>
  <si>
    <t>f.     None of will be Dell laptop</t>
  </si>
  <si>
    <r>
      <t>b.</t>
    </r>
    <r>
      <rPr>
        <sz val="7"/>
        <color theme="1"/>
        <rFont val="Times New Roman"/>
        <family val="1"/>
      </rPr>
      <t xml:space="preserve">       </t>
    </r>
    <r>
      <rPr>
        <sz val="12"/>
        <color theme="1"/>
        <rFont val="Times New Roman"/>
        <family val="1"/>
      </rPr>
      <t>At least  2 will be Dell laptop</t>
    </r>
  </si>
  <si>
    <t>g.   Between 1 and 4 will graduate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</si>
  <si>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None will graduate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</si>
</sst>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Arial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theme="1"/>
      <name val="Times New Roman"/>
      <family val="1"/>
    </font>
    <font>
      <sz val="7"/>
      <color theme="1"/>
      <name val="Times New Roman"/>
      <family val="1"/>
    </font>
    <font>
      <sz val="7"/>
      <color rgb="FF22222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202124"/>
      <name val="Times New Roman"/>
      <family val="1"/>
    </font>
    <font>
      <sz val="12"/>
      <color rgb="FF202124"/>
      <name val="Times New Roman"/>
      <family val="1"/>
    </font>
    <font>
      <sz val="14"/>
      <color theme="1"/>
      <name val="Times New Roman"/>
      <family val="1"/>
    </font>
    <font>
      <b/>
      <sz val="7"/>
      <color theme="1"/>
      <name val="Times New Roman"/>
      <family val="1"/>
    </font>
    <font>
      <b/>
      <sz val="12"/>
      <color rgb="FF222222"/>
      <name val="Times New Roman"/>
      <family val="1"/>
    </font>
    <font>
      <b/>
      <sz val="7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6" fillId="0" borderId="0" xfId="0" applyFont="1"/>
    <xf numFmtId="0" fontId="6" fillId="0" borderId="1" xfId="0" applyFont="1" applyBorder="1"/>
    <xf numFmtId="0" fontId="7" fillId="0" borderId="1" xfId="0" applyFont="1" applyBorder="1"/>
    <xf numFmtId="0" fontId="6" fillId="0" borderId="7" xfId="0" applyFont="1" applyBorder="1"/>
    <xf numFmtId="0" fontId="6" fillId="0" borderId="6" xfId="0" applyFont="1" applyBorder="1" applyAlignment="1"/>
    <xf numFmtId="0" fontId="7" fillId="0" borderId="7" xfId="0" applyFont="1" applyBorder="1"/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7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0" xfId="0" applyFont="1" applyBorder="1"/>
    <xf numFmtId="0" fontId="6" fillId="0" borderId="0" xfId="0" applyFont="1" applyBorder="1" applyAlignment="1"/>
    <xf numFmtId="0" fontId="6" fillId="0" borderId="17" xfId="0" applyFont="1" applyBorder="1"/>
    <xf numFmtId="0" fontId="6" fillId="0" borderId="18" xfId="0" applyFont="1" applyBorder="1"/>
    <xf numFmtId="0" fontId="6" fillId="0" borderId="8" xfId="0" applyFont="1" applyBorder="1"/>
    <xf numFmtId="0" fontId="6" fillId="0" borderId="19" xfId="0" applyFont="1" applyBorder="1"/>
    <xf numFmtId="0" fontId="6" fillId="0" borderId="15" xfId="0" applyFont="1" applyBorder="1" applyAlignment="1"/>
    <xf numFmtId="0" fontId="6" fillId="0" borderId="18" xfId="0" applyFont="1" applyBorder="1" applyAlignment="1"/>
    <xf numFmtId="0" fontId="6" fillId="0" borderId="14" xfId="0" applyFont="1" applyBorder="1" applyAlignment="1"/>
    <xf numFmtId="0" fontId="6" fillId="0" borderId="6" xfId="0" applyFont="1" applyBorder="1"/>
    <xf numFmtId="0" fontId="1" fillId="0" borderId="22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vertical="top" wrapText="1"/>
    </xf>
    <xf numFmtId="0" fontId="1" fillId="0" borderId="21" xfId="0" applyFont="1" applyBorder="1" applyAlignment="1">
      <alignment vertical="top" wrapText="1"/>
    </xf>
    <xf numFmtId="0" fontId="10" fillId="0" borderId="21" xfId="0" applyFont="1" applyBorder="1" applyAlignment="1">
      <alignment vertical="top"/>
    </xf>
    <xf numFmtId="0" fontId="6" fillId="0" borderId="13" xfId="0" applyFont="1" applyBorder="1" applyAlignment="1"/>
    <xf numFmtId="0" fontId="6" fillId="0" borderId="20" xfId="0" applyFont="1" applyBorder="1" applyAlignment="1"/>
    <xf numFmtId="0" fontId="1" fillId="0" borderId="13" xfId="0" applyFont="1" applyBorder="1" applyAlignment="1">
      <alignment horizontal="left"/>
    </xf>
    <xf numFmtId="0" fontId="9" fillId="0" borderId="20" xfId="0" applyFont="1" applyBorder="1"/>
    <xf numFmtId="0" fontId="1" fillId="0" borderId="0" xfId="0" applyFont="1" applyAlignment="1">
      <alignment horizontal="left"/>
    </xf>
    <xf numFmtId="0" fontId="7" fillId="0" borderId="0" xfId="0" applyFont="1" applyAlignment="1"/>
    <xf numFmtId="0" fontId="3" fillId="0" borderId="0" xfId="0" applyFont="1" applyAlignment="1">
      <alignment horizontal="left"/>
    </xf>
    <xf numFmtId="0" fontId="7" fillId="0" borderId="6" xfId="0" applyFont="1" applyBorder="1"/>
    <xf numFmtId="164" fontId="7" fillId="0" borderId="6" xfId="0" applyNumberFormat="1" applyFont="1" applyBorder="1"/>
    <xf numFmtId="0" fontId="7" fillId="0" borderId="14" xfId="0" applyFont="1" applyBorder="1"/>
    <xf numFmtId="0" fontId="7" fillId="0" borderId="20" xfId="0" applyFont="1" applyBorder="1"/>
    <xf numFmtId="0" fontId="7" fillId="0" borderId="17" xfId="0" applyFont="1" applyBorder="1"/>
    <xf numFmtId="0" fontId="7" fillId="0" borderId="0" xfId="0" applyFont="1" applyAlignment="1">
      <alignment horizontal="left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 applyAlignment="1"/>
    <xf numFmtId="0" fontId="6" fillId="0" borderId="32" xfId="0" applyFont="1" applyBorder="1"/>
    <xf numFmtId="0" fontId="6" fillId="0" borderId="32" xfId="0" applyFont="1" applyBorder="1" applyAlignment="1"/>
    <xf numFmtId="0" fontId="6" fillId="0" borderId="33" xfId="0" applyFont="1" applyBorder="1" applyAlignment="1"/>
    <xf numFmtId="0" fontId="7" fillId="0" borderId="35" xfId="0" applyFont="1" applyBorder="1"/>
    <xf numFmtId="0" fontId="6" fillId="0" borderId="35" xfId="0" applyFont="1" applyBorder="1"/>
    <xf numFmtId="0" fontId="6" fillId="0" borderId="36" xfId="0" applyFont="1" applyBorder="1"/>
    <xf numFmtId="0" fontId="6" fillId="0" borderId="37" xfId="0" applyFont="1" applyBorder="1"/>
    <xf numFmtId="0" fontId="6" fillId="0" borderId="38" xfId="0" applyFont="1" applyBorder="1"/>
    <xf numFmtId="0" fontId="7" fillId="0" borderId="40" xfId="0" applyFont="1" applyBorder="1"/>
    <xf numFmtId="0" fontId="6" fillId="0" borderId="40" xfId="0" applyFont="1" applyBorder="1"/>
    <xf numFmtId="0" fontId="6" fillId="0" borderId="41" xfId="0" applyFont="1" applyBorder="1"/>
    <xf numFmtId="0" fontId="1" fillId="0" borderId="0" xfId="0" applyFont="1"/>
    <xf numFmtId="0" fontId="12" fillId="0" borderId="0" xfId="0" applyFont="1" applyAlignment="1">
      <alignment horizontal="left"/>
    </xf>
    <xf numFmtId="0" fontId="7" fillId="0" borderId="34" xfId="0" applyFont="1" applyBorder="1"/>
    <xf numFmtId="0" fontId="6" fillId="0" borderId="42" xfId="0" applyFont="1" applyBorder="1" applyAlignment="1"/>
    <xf numFmtId="0" fontId="6" fillId="0" borderId="43" xfId="0" applyFont="1" applyBorder="1"/>
    <xf numFmtId="0" fontId="6" fillId="0" borderId="43" xfId="0" applyFont="1" applyBorder="1" applyAlignment="1"/>
    <xf numFmtId="0" fontId="6" fillId="0" borderId="25" xfId="0" applyFont="1" applyBorder="1" applyAlignment="1"/>
    <xf numFmtId="0" fontId="1" fillId="0" borderId="44" xfId="0" applyFont="1" applyBorder="1" applyAlignment="1">
      <alignment horizontal="left"/>
    </xf>
    <xf numFmtId="0" fontId="6" fillId="0" borderId="45" xfId="0" applyFont="1" applyBorder="1" applyAlignment="1"/>
    <xf numFmtId="0" fontId="6" fillId="0" borderId="46" xfId="0" applyFont="1" applyBorder="1"/>
    <xf numFmtId="0" fontId="8" fillId="0" borderId="43" xfId="0" applyFont="1" applyBorder="1"/>
    <xf numFmtId="0" fontId="6" fillId="0" borderId="25" xfId="0" applyFont="1" applyBorder="1"/>
    <xf numFmtId="0" fontId="7" fillId="0" borderId="47" xfId="0" applyFont="1" applyBorder="1"/>
    <xf numFmtId="0" fontId="7" fillId="0" borderId="48" xfId="0" applyFont="1" applyBorder="1"/>
    <xf numFmtId="0" fontId="6" fillId="0" borderId="45" xfId="0" applyFont="1" applyBorder="1"/>
    <xf numFmtId="0" fontId="6" fillId="0" borderId="49" xfId="0" applyFont="1" applyBorder="1"/>
    <xf numFmtId="0" fontId="6" fillId="0" borderId="46" xfId="0" applyFont="1" applyBorder="1" applyAlignment="1"/>
    <xf numFmtId="0" fontId="6" fillId="0" borderId="50" xfId="0" applyFont="1" applyBorder="1" applyAlignment="1"/>
    <xf numFmtId="0" fontId="6" fillId="0" borderId="30" xfId="0" applyFont="1" applyBorder="1" applyAlignment="1"/>
    <xf numFmtId="0" fontId="6" fillId="0" borderId="52" xfId="0" applyFont="1" applyBorder="1"/>
    <xf numFmtId="0" fontId="7" fillId="0" borderId="16" xfId="0" applyFont="1" applyBorder="1"/>
    <xf numFmtId="0" fontId="7" fillId="0" borderId="51" xfId="0" applyFont="1" applyBorder="1"/>
    <xf numFmtId="0" fontId="1" fillId="0" borderId="44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9" fillId="0" borderId="50" xfId="0" applyFont="1" applyBorder="1"/>
    <xf numFmtId="0" fontId="6" fillId="0" borderId="42" xfId="0" applyFont="1" applyBorder="1" applyAlignment="1">
      <alignment horizontal="center"/>
    </xf>
    <xf numFmtId="0" fontId="9" fillId="0" borderId="25" xfId="0" applyFont="1" applyBorder="1"/>
    <xf numFmtId="0" fontId="7" fillId="0" borderId="37" xfId="0" applyFont="1" applyBorder="1"/>
    <xf numFmtId="0" fontId="7" fillId="0" borderId="39" xfId="0" applyFont="1" applyBorder="1"/>
    <xf numFmtId="0" fontId="6" fillId="0" borderId="54" xfId="0" applyFont="1" applyBorder="1"/>
    <xf numFmtId="0" fontId="6" fillId="0" borderId="55" xfId="0" applyFont="1" applyBorder="1"/>
    <xf numFmtId="0" fontId="6" fillId="0" borderId="56" xfId="0" applyFont="1" applyBorder="1"/>
    <xf numFmtId="0" fontId="7" fillId="0" borderId="5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9"/>
  <sheetViews>
    <sheetView tabSelected="1" view="pageLayout" topLeftCell="A86" zoomScaleNormal="100" workbookViewId="0">
      <selection activeCell="D170" sqref="D170"/>
    </sheetView>
  </sheetViews>
  <sheetFormatPr defaultColWidth="12.59765625" defaultRowHeight="15" customHeight="1" x14ac:dyDescent="0.25"/>
  <cols>
    <col min="1" max="1" width="7.59765625" style="10" customWidth="1"/>
    <col min="2" max="3" width="16" style="10" customWidth="1"/>
    <col min="4" max="4" width="7.59765625" style="10" customWidth="1"/>
    <col min="5" max="5" width="16.5" style="10" customWidth="1"/>
    <col min="6" max="6" width="19.3984375" style="10" customWidth="1"/>
    <col min="7" max="26" width="7.59765625" style="10" customWidth="1"/>
    <col min="27" max="16384" width="12.59765625" style="10"/>
  </cols>
  <sheetData>
    <row r="1" spans="1:8" ht="15.6" x14ac:dyDescent="0.3">
      <c r="A1" s="9" t="s">
        <v>134</v>
      </c>
      <c r="B1" s="45"/>
      <c r="C1" s="45"/>
      <c r="D1" s="45"/>
      <c r="E1" s="45"/>
      <c r="F1" s="45"/>
      <c r="G1" s="45"/>
      <c r="H1" s="45"/>
    </row>
    <row r="2" spans="1:8" ht="15.6" x14ac:dyDescent="0.3">
      <c r="A2" s="44" t="s">
        <v>153</v>
      </c>
      <c r="B2" s="44"/>
      <c r="C2" s="44"/>
    </row>
    <row r="3" spans="1:8" ht="15.6" x14ac:dyDescent="0.3">
      <c r="A3" s="44" t="s">
        <v>103</v>
      </c>
      <c r="B3" s="44"/>
      <c r="C3" s="44"/>
    </row>
    <row r="4" spans="1:8" ht="15.6" x14ac:dyDescent="0.3">
      <c r="A4" s="44" t="s">
        <v>104</v>
      </c>
      <c r="B4" s="44"/>
      <c r="C4" s="44"/>
    </row>
    <row r="5" spans="1:8" ht="15.6" x14ac:dyDescent="0.3">
      <c r="A5" s="44" t="s">
        <v>105</v>
      </c>
      <c r="B5" s="44"/>
      <c r="C5" s="44"/>
    </row>
    <row r="6" spans="1:8" ht="15.6" x14ac:dyDescent="0.3">
      <c r="A6" s="44" t="s">
        <v>106</v>
      </c>
      <c r="B6" s="44"/>
      <c r="C6" s="44"/>
    </row>
    <row r="7" spans="1:8" ht="15.6" x14ac:dyDescent="0.3">
      <c r="A7" s="44" t="s">
        <v>107</v>
      </c>
      <c r="B7" s="44"/>
      <c r="C7" s="44"/>
    </row>
    <row r="8" spans="1:8" ht="15.6" x14ac:dyDescent="0.3">
      <c r="A8" s="70" t="s">
        <v>152</v>
      </c>
      <c r="B8" s="70"/>
      <c r="C8" s="70"/>
    </row>
    <row r="10" spans="1:8" ht="13.8" x14ac:dyDescent="0.25">
      <c r="B10" s="11" t="s">
        <v>0</v>
      </c>
    </row>
    <row r="11" spans="1:8" ht="15.6" x14ac:dyDescent="0.3">
      <c r="B11" s="1" t="s">
        <v>1</v>
      </c>
    </row>
    <row r="12" spans="1:8" ht="13.8" x14ac:dyDescent="0.25">
      <c r="B12" s="40"/>
      <c r="C12" s="22" t="s">
        <v>2</v>
      </c>
      <c r="D12" s="23">
        <v>0.4</v>
      </c>
    </row>
    <row r="13" spans="1:8" ht="13.8" x14ac:dyDescent="0.25">
      <c r="B13" s="41"/>
      <c r="C13" s="26" t="s">
        <v>3</v>
      </c>
      <c r="D13" s="27">
        <v>5</v>
      </c>
    </row>
    <row r="14" spans="1:8" ht="15" customHeight="1" thickBot="1" x14ac:dyDescent="0.3"/>
    <row r="15" spans="1:8" ht="13.8" x14ac:dyDescent="0.25">
      <c r="A15" s="99"/>
      <c r="B15" s="72" t="s">
        <v>4</v>
      </c>
      <c r="C15" s="62" t="s">
        <v>5</v>
      </c>
      <c r="D15" s="62" t="s">
        <v>6</v>
      </c>
      <c r="E15" s="63"/>
      <c r="F15" s="64"/>
    </row>
    <row r="16" spans="1:8" ht="13.8" x14ac:dyDescent="0.25">
      <c r="A16" s="100" t="s">
        <v>7</v>
      </c>
      <c r="B16" s="97" t="s">
        <v>8</v>
      </c>
      <c r="C16" s="14">
        <f>BINOMDIST(0,D13,D12,0)</f>
        <v>7.7759999999999996E-2</v>
      </c>
      <c r="D16" s="13" t="s">
        <v>9</v>
      </c>
      <c r="E16" s="13"/>
      <c r="F16" s="66"/>
    </row>
    <row r="17" spans="1:7" ht="13.8" x14ac:dyDescent="0.25">
      <c r="A17" s="100" t="s">
        <v>10</v>
      </c>
      <c r="B17" s="97" t="s">
        <v>11</v>
      </c>
      <c r="C17" s="14">
        <f>BINOMDIST(1,D13,D12,0)</f>
        <v>0.25919999999999999</v>
      </c>
      <c r="D17" s="13" t="s">
        <v>12</v>
      </c>
      <c r="E17" s="13"/>
      <c r="F17" s="66"/>
    </row>
    <row r="18" spans="1:7" ht="13.8" x14ac:dyDescent="0.25">
      <c r="A18" s="100" t="s">
        <v>13</v>
      </c>
      <c r="B18" s="97" t="s">
        <v>14</v>
      </c>
      <c r="C18" s="14">
        <f>BINOMDIST(1,D13,D12,1)</f>
        <v>0.33695999999999993</v>
      </c>
      <c r="D18" s="13" t="s">
        <v>15</v>
      </c>
      <c r="E18" s="13"/>
      <c r="F18" s="66"/>
    </row>
    <row r="19" spans="1:7" ht="13.8" x14ac:dyDescent="0.25">
      <c r="A19" s="100" t="s">
        <v>16</v>
      </c>
      <c r="B19" s="97" t="s">
        <v>17</v>
      </c>
      <c r="C19" s="14">
        <f>1-BINOMDIST(1,D13,D12,1)</f>
        <v>0.66304000000000007</v>
      </c>
      <c r="D19" s="13" t="s">
        <v>18</v>
      </c>
      <c r="E19" s="13"/>
      <c r="F19" s="66"/>
    </row>
    <row r="20" spans="1:7" ht="15.75" customHeight="1" x14ac:dyDescent="0.25">
      <c r="A20" s="100" t="s">
        <v>19</v>
      </c>
      <c r="B20" s="97" t="s">
        <v>20</v>
      </c>
      <c r="C20" s="14">
        <f>BINOMDIST(1,D13,D12,1)</f>
        <v>0.33695999999999993</v>
      </c>
      <c r="D20" s="13" t="s">
        <v>15</v>
      </c>
      <c r="E20" s="13"/>
      <c r="F20" s="66"/>
    </row>
    <row r="21" spans="1:7" ht="15.75" customHeight="1" x14ac:dyDescent="0.25">
      <c r="A21" s="100" t="s">
        <v>21</v>
      </c>
      <c r="B21" s="97" t="s">
        <v>22</v>
      </c>
      <c r="C21" s="14">
        <f>1-BINOMDIST(2,D13,D12,1)</f>
        <v>0.31744000000000006</v>
      </c>
      <c r="D21" s="13" t="s">
        <v>23</v>
      </c>
      <c r="E21" s="13"/>
      <c r="F21" s="66"/>
    </row>
    <row r="22" spans="1:7" ht="15.75" customHeight="1" thickBot="1" x14ac:dyDescent="0.3">
      <c r="A22" s="101" t="s">
        <v>24</v>
      </c>
      <c r="B22" s="98" t="s">
        <v>25</v>
      </c>
      <c r="C22" s="67">
        <f>BINOMDIST(3,D13,D12,1)-BINOMDIST(1,D13,D12,1)</f>
        <v>0.57600000000000007</v>
      </c>
      <c r="D22" s="68" t="s">
        <v>26</v>
      </c>
      <c r="E22" s="68"/>
      <c r="F22" s="69"/>
      <c r="G22" s="25"/>
    </row>
    <row r="23" spans="1:7" ht="15.75" customHeight="1" x14ac:dyDescent="0.25"/>
    <row r="24" spans="1:7" ht="15.75" customHeight="1" x14ac:dyDescent="0.25"/>
    <row r="25" spans="1:7" ht="15.75" customHeight="1" thickBot="1" x14ac:dyDescent="0.35">
      <c r="A25" s="46" t="s">
        <v>133</v>
      </c>
      <c r="B25" s="44"/>
      <c r="C25" s="44"/>
      <c r="D25" s="44"/>
    </row>
    <row r="26" spans="1:7" ht="15.75" customHeight="1" thickBot="1" x14ac:dyDescent="0.3">
      <c r="B26" s="38" t="s">
        <v>27</v>
      </c>
      <c r="C26" s="34">
        <v>0</v>
      </c>
      <c r="D26" s="34">
        <v>1</v>
      </c>
      <c r="E26" s="34">
        <v>2</v>
      </c>
      <c r="F26" s="35">
        <v>3</v>
      </c>
      <c r="G26" s="4">
        <v>4</v>
      </c>
    </row>
    <row r="27" spans="1:7" ht="15.75" customHeight="1" thickBot="1" x14ac:dyDescent="0.3">
      <c r="B27" s="39" t="s">
        <v>21</v>
      </c>
      <c r="C27" s="36">
        <v>28</v>
      </c>
      <c r="D27" s="36">
        <v>62</v>
      </c>
      <c r="E27" s="36">
        <v>46</v>
      </c>
      <c r="F27" s="37">
        <v>10</v>
      </c>
      <c r="G27" s="6">
        <v>4</v>
      </c>
    </row>
    <row r="28" spans="1:7" ht="15.75" customHeight="1" x14ac:dyDescent="0.25"/>
    <row r="29" spans="1:7" ht="15.75" customHeight="1" thickBot="1" x14ac:dyDescent="0.3">
      <c r="B29" s="11" t="s">
        <v>0</v>
      </c>
    </row>
    <row r="30" spans="1:7" ht="15.75" customHeight="1" x14ac:dyDescent="0.25">
      <c r="B30" s="53" t="s">
        <v>28</v>
      </c>
      <c r="C30" s="54" t="s">
        <v>21</v>
      </c>
      <c r="D30" s="54" t="s">
        <v>29</v>
      </c>
      <c r="E30" s="54" t="s">
        <v>30</v>
      </c>
      <c r="F30" s="55"/>
    </row>
    <row r="31" spans="1:7" ht="15.75" customHeight="1" x14ac:dyDescent="0.25">
      <c r="B31" s="56">
        <v>0</v>
      </c>
      <c r="C31" s="33">
        <v>28</v>
      </c>
      <c r="D31" s="47">
        <f>BINOMDIST(B31,4,0.333,0)</f>
        <v>0.19792622232099999</v>
      </c>
      <c r="E31" s="47">
        <f t="shared" ref="E31:E35" si="0">ROUND(150*D31,0)</f>
        <v>30</v>
      </c>
      <c r="F31" s="57" t="s">
        <v>31</v>
      </c>
    </row>
    <row r="32" spans="1:7" ht="15.75" customHeight="1" x14ac:dyDescent="0.25">
      <c r="B32" s="56">
        <v>1</v>
      </c>
      <c r="C32" s="33">
        <v>62</v>
      </c>
      <c r="D32" s="47">
        <f>BINOMDIST(B32,4,0.333,0)</f>
        <v>0.39525896271599992</v>
      </c>
      <c r="E32" s="47">
        <f t="shared" si="0"/>
        <v>59</v>
      </c>
      <c r="F32" s="57" t="s">
        <v>32</v>
      </c>
    </row>
    <row r="33" spans="1:6" ht="15.75" customHeight="1" x14ac:dyDescent="0.25">
      <c r="B33" s="56">
        <v>2</v>
      </c>
      <c r="C33" s="33">
        <v>46</v>
      </c>
      <c r="D33" s="47">
        <f>BINOMDIST(B33,4,0.333,0)</f>
        <v>0.29599977792600007</v>
      </c>
      <c r="E33" s="47">
        <f t="shared" si="0"/>
        <v>44</v>
      </c>
      <c r="F33" s="57" t="s">
        <v>33</v>
      </c>
    </row>
    <row r="34" spans="1:6" ht="15.75" customHeight="1" x14ac:dyDescent="0.25">
      <c r="B34" s="56">
        <v>3</v>
      </c>
      <c r="C34" s="33">
        <v>10</v>
      </c>
      <c r="D34" s="47">
        <f>BINOMDIST(B34,4,0.333,0)</f>
        <v>9.8518666715999931E-2</v>
      </c>
      <c r="E34" s="47">
        <f t="shared" si="0"/>
        <v>15</v>
      </c>
      <c r="F34" s="57" t="s">
        <v>34</v>
      </c>
    </row>
    <row r="35" spans="1:6" ht="15.75" customHeight="1" x14ac:dyDescent="0.25">
      <c r="B35" s="56">
        <v>4</v>
      </c>
      <c r="C35" s="33">
        <v>4</v>
      </c>
      <c r="D35" s="47">
        <f>BINOMDIST(B35,4,0.333,0)</f>
        <v>1.2296370321000005E-2</v>
      </c>
      <c r="E35" s="47">
        <f t="shared" si="0"/>
        <v>2</v>
      </c>
      <c r="F35" s="57" t="s">
        <v>35</v>
      </c>
    </row>
    <row r="36" spans="1:6" ht="15.75" customHeight="1" thickBot="1" x14ac:dyDescent="0.3">
      <c r="B36" s="58"/>
      <c r="C36" s="59">
        <f>SUM(C31:C35)</f>
        <v>150</v>
      </c>
      <c r="D36" s="60"/>
      <c r="E36" s="60"/>
      <c r="F36" s="61"/>
    </row>
    <row r="37" spans="1:6" ht="15.75" customHeight="1" x14ac:dyDescent="0.25"/>
    <row r="38" spans="1:6" ht="15.75" customHeight="1" x14ac:dyDescent="0.25">
      <c r="B38" s="47" t="s">
        <v>36</v>
      </c>
      <c r="C38" s="48">
        <f>SUMPRODUCT(C26:G26,C27:G27)/C36</f>
        <v>1.3333333333333333</v>
      </c>
      <c r="D38" s="33" t="s">
        <v>37</v>
      </c>
      <c r="E38" s="16"/>
      <c r="F38" s="16"/>
    </row>
    <row r="39" spans="1:6" ht="15.75" customHeight="1" x14ac:dyDescent="0.25">
      <c r="B39" s="47" t="s">
        <v>38</v>
      </c>
      <c r="C39" s="48">
        <f>C38</f>
        <v>1.3333333333333333</v>
      </c>
      <c r="D39" s="33" t="s">
        <v>39</v>
      </c>
      <c r="E39" s="16"/>
      <c r="F39" s="16"/>
    </row>
    <row r="40" spans="1:6" ht="15.75" customHeight="1" x14ac:dyDescent="0.25">
      <c r="B40" s="47" t="s">
        <v>3</v>
      </c>
      <c r="C40" s="47">
        <v>4</v>
      </c>
      <c r="D40" s="33" t="s">
        <v>40</v>
      </c>
      <c r="E40" s="16"/>
      <c r="F40" s="16"/>
    </row>
    <row r="41" spans="1:6" ht="15.75" customHeight="1" x14ac:dyDescent="0.25">
      <c r="B41" s="47" t="s">
        <v>2</v>
      </c>
      <c r="C41" s="48">
        <f>C39/C40</f>
        <v>0.33333333333333331</v>
      </c>
      <c r="D41" s="33" t="s">
        <v>41</v>
      </c>
      <c r="E41" s="16"/>
      <c r="F41" s="16"/>
    </row>
    <row r="42" spans="1:6" ht="15.75" customHeight="1" x14ac:dyDescent="0.25"/>
    <row r="43" spans="1:6" ht="15.75" customHeight="1" x14ac:dyDescent="0.25"/>
    <row r="44" spans="1:6" ht="15.75" customHeight="1" x14ac:dyDescent="0.25">
      <c r="A44" s="52" t="s">
        <v>135</v>
      </c>
    </row>
    <row r="45" spans="1:6" ht="15.75" customHeight="1" x14ac:dyDescent="0.3">
      <c r="A45" s="44" t="s">
        <v>108</v>
      </c>
      <c r="B45" s="44"/>
      <c r="C45" s="44"/>
    </row>
    <row r="46" spans="1:6" ht="15.75" customHeight="1" x14ac:dyDescent="0.3">
      <c r="A46" s="44" t="s">
        <v>151</v>
      </c>
      <c r="B46" s="44"/>
      <c r="C46" s="44"/>
    </row>
    <row r="47" spans="1:6" ht="15.75" customHeight="1" x14ac:dyDescent="0.3">
      <c r="A47" s="44" t="s">
        <v>109</v>
      </c>
      <c r="B47" s="44"/>
      <c r="C47" s="44"/>
    </row>
    <row r="48" spans="1:6" ht="15.75" customHeight="1" x14ac:dyDescent="0.3">
      <c r="A48" s="44" t="s">
        <v>110</v>
      </c>
      <c r="B48" s="44"/>
      <c r="C48" s="44"/>
    </row>
    <row r="49" spans="1:5" ht="15.75" customHeight="1" x14ac:dyDescent="0.3">
      <c r="A49" s="44" t="s">
        <v>111</v>
      </c>
      <c r="B49" s="44"/>
      <c r="C49" s="44"/>
    </row>
    <row r="50" spans="1:5" ht="15.75" customHeight="1" x14ac:dyDescent="0.3">
      <c r="A50" s="70" t="s">
        <v>150</v>
      </c>
      <c r="B50" s="70"/>
      <c r="C50" s="70"/>
    </row>
    <row r="51" spans="1:5" ht="15.75" customHeight="1" x14ac:dyDescent="0.25"/>
    <row r="52" spans="1:5" ht="15.75" customHeight="1" x14ac:dyDescent="0.25">
      <c r="B52" s="11" t="s">
        <v>0</v>
      </c>
    </row>
    <row r="53" spans="1:5" ht="15.75" customHeight="1" x14ac:dyDescent="0.25">
      <c r="B53" s="21" t="s">
        <v>3</v>
      </c>
      <c r="C53" s="49">
        <v>5</v>
      </c>
      <c r="D53" s="32"/>
      <c r="E53" s="30"/>
    </row>
    <row r="54" spans="1:5" ht="15.75" customHeight="1" x14ac:dyDescent="0.25">
      <c r="B54" s="50" t="s">
        <v>2</v>
      </c>
      <c r="C54" s="51">
        <f>6/20</f>
        <v>0.3</v>
      </c>
      <c r="D54" s="27" t="s">
        <v>132</v>
      </c>
      <c r="E54" s="31"/>
    </row>
    <row r="55" spans="1:5" ht="15.75" customHeight="1" thickBot="1" x14ac:dyDescent="0.3"/>
    <row r="56" spans="1:5" ht="15.75" customHeight="1" x14ac:dyDescent="0.25">
      <c r="A56" s="15"/>
      <c r="B56" s="72" t="s">
        <v>4</v>
      </c>
      <c r="C56" s="62" t="s">
        <v>5</v>
      </c>
      <c r="D56" s="62" t="s">
        <v>6</v>
      </c>
      <c r="E56" s="64"/>
    </row>
    <row r="57" spans="1:5" ht="15.75" customHeight="1" x14ac:dyDescent="0.25">
      <c r="A57" s="15" t="s">
        <v>7</v>
      </c>
      <c r="B57" s="97" t="s">
        <v>42</v>
      </c>
      <c r="C57" s="14">
        <f>BINOMDIST(2,C53,C54,0)</f>
        <v>0.30869999999999997</v>
      </c>
      <c r="D57" s="13" t="s">
        <v>43</v>
      </c>
      <c r="E57" s="66"/>
    </row>
    <row r="58" spans="1:5" ht="15.75" customHeight="1" x14ac:dyDescent="0.25">
      <c r="A58" s="15" t="s">
        <v>10</v>
      </c>
      <c r="B58" s="97" t="s">
        <v>17</v>
      </c>
      <c r="C58" s="14">
        <f>1-BINOMDIST(1,C53,C54,1)</f>
        <v>0.47177999999999987</v>
      </c>
      <c r="D58" s="13" t="s">
        <v>44</v>
      </c>
      <c r="E58" s="66"/>
    </row>
    <row r="59" spans="1:5" ht="15.75" customHeight="1" x14ac:dyDescent="0.25">
      <c r="A59" s="15" t="s">
        <v>13</v>
      </c>
      <c r="B59" s="97" t="s">
        <v>112</v>
      </c>
      <c r="C59" s="14">
        <f>BINOMDIST(3,C53,C54,1)</f>
        <v>0.96921999999999997</v>
      </c>
      <c r="D59" s="13" t="s">
        <v>45</v>
      </c>
      <c r="E59" s="66"/>
    </row>
    <row r="60" spans="1:5" ht="15.75" customHeight="1" x14ac:dyDescent="0.25">
      <c r="A60" s="15" t="s">
        <v>16</v>
      </c>
      <c r="B60" s="97" t="s">
        <v>113</v>
      </c>
      <c r="C60" s="14">
        <f>BINOMDIST(4,C53,C54,1)</f>
        <v>0.99757000000000007</v>
      </c>
      <c r="D60" s="13" t="s">
        <v>46</v>
      </c>
      <c r="E60" s="66"/>
    </row>
    <row r="61" spans="1:5" ht="15.75" customHeight="1" x14ac:dyDescent="0.25">
      <c r="A61" s="15" t="s">
        <v>19</v>
      </c>
      <c r="B61" s="97" t="s">
        <v>22</v>
      </c>
      <c r="C61" s="14">
        <f>1-BINOMDIST(1,C53,C54,1)</f>
        <v>0.47177999999999987</v>
      </c>
      <c r="D61" s="13" t="s">
        <v>44</v>
      </c>
      <c r="E61" s="66"/>
    </row>
    <row r="62" spans="1:5" ht="15.75" customHeight="1" thickBot="1" x14ac:dyDescent="0.3">
      <c r="A62" s="15" t="s">
        <v>21</v>
      </c>
      <c r="B62" s="98" t="s">
        <v>8</v>
      </c>
      <c r="C62" s="67">
        <f>BINOMDIST(0,C53,C54,0)</f>
        <v>0.16806999999999997</v>
      </c>
      <c r="D62" s="68" t="s">
        <v>47</v>
      </c>
      <c r="E62" s="69"/>
    </row>
    <row r="63" spans="1:5" ht="15.75" customHeight="1" x14ac:dyDescent="0.25"/>
    <row r="64" spans="1:5" ht="15.75" customHeight="1" x14ac:dyDescent="0.25"/>
    <row r="65" spans="1:8" ht="15.75" customHeight="1" x14ac:dyDescent="0.25"/>
    <row r="66" spans="1:8" ht="15.75" customHeight="1" x14ac:dyDescent="0.3">
      <c r="A66" s="46" t="s">
        <v>136</v>
      </c>
      <c r="B66" s="46"/>
      <c r="C66" s="46"/>
      <c r="D66" s="46"/>
      <c r="E66" s="46"/>
      <c r="F66" s="46"/>
      <c r="G66" s="46"/>
      <c r="H66" s="46"/>
    </row>
    <row r="67" spans="1:8" ht="15.75" customHeight="1" x14ac:dyDescent="0.3">
      <c r="A67" s="46" t="s">
        <v>137</v>
      </c>
      <c r="B67" s="46"/>
      <c r="C67" s="46"/>
      <c r="D67" s="46"/>
      <c r="E67" s="46"/>
    </row>
    <row r="68" spans="1:8" ht="15.75" customHeight="1" x14ac:dyDescent="0.3">
      <c r="A68" s="1" t="s">
        <v>114</v>
      </c>
    </row>
    <row r="69" spans="1:8" ht="15.75" customHeight="1" x14ac:dyDescent="0.3">
      <c r="A69" s="1" t="s">
        <v>115</v>
      </c>
    </row>
    <row r="70" spans="1:8" ht="15.75" customHeight="1" x14ac:dyDescent="0.3">
      <c r="A70" s="1" t="s">
        <v>116</v>
      </c>
    </row>
    <row r="71" spans="1:8" ht="15.75" customHeight="1" x14ac:dyDescent="0.3">
      <c r="A71" s="2" t="s">
        <v>141</v>
      </c>
    </row>
    <row r="72" spans="1:8" ht="15.75" customHeight="1" x14ac:dyDescent="0.25"/>
    <row r="73" spans="1:8" ht="15.75" customHeight="1" x14ac:dyDescent="0.25">
      <c r="B73" s="11" t="s">
        <v>0</v>
      </c>
    </row>
    <row r="74" spans="1:8" ht="15.75" customHeight="1" x14ac:dyDescent="0.25">
      <c r="B74" s="11" t="s">
        <v>3</v>
      </c>
      <c r="C74" s="12">
        <v>10</v>
      </c>
    </row>
    <row r="75" spans="1:8" ht="15.75" customHeight="1" x14ac:dyDescent="0.25">
      <c r="B75" s="12" t="s">
        <v>2</v>
      </c>
      <c r="C75" s="12">
        <v>0.04</v>
      </c>
      <c r="D75" s="12" t="s">
        <v>48</v>
      </c>
    </row>
    <row r="76" spans="1:8" ht="15.75" customHeight="1" x14ac:dyDescent="0.25">
      <c r="B76" s="12" t="s">
        <v>49</v>
      </c>
      <c r="C76" s="12">
        <f>C74*C75</f>
        <v>0.4</v>
      </c>
      <c r="D76" s="12" t="s">
        <v>50</v>
      </c>
    </row>
    <row r="77" spans="1:8" ht="15.75" customHeight="1" thickBot="1" x14ac:dyDescent="0.3"/>
    <row r="78" spans="1:8" ht="15.75" customHeight="1" x14ac:dyDescent="0.25">
      <c r="A78" s="15"/>
      <c r="B78" s="72" t="s">
        <v>4</v>
      </c>
      <c r="C78" s="62" t="s">
        <v>5</v>
      </c>
      <c r="D78" s="62" t="s">
        <v>51</v>
      </c>
      <c r="E78" s="64"/>
    </row>
    <row r="79" spans="1:8" ht="15.75" customHeight="1" x14ac:dyDescent="0.25">
      <c r="A79" s="15" t="s">
        <v>7</v>
      </c>
      <c r="B79" s="97" t="s">
        <v>42</v>
      </c>
      <c r="C79" s="14">
        <f>POISSON(2,C76,0)</f>
        <v>5.3625603682851138E-2</v>
      </c>
      <c r="D79" s="13" t="s">
        <v>52</v>
      </c>
      <c r="E79" s="66"/>
    </row>
    <row r="80" spans="1:8" ht="15.75" customHeight="1" x14ac:dyDescent="0.25">
      <c r="A80" s="15" t="s">
        <v>10</v>
      </c>
      <c r="B80" s="97" t="s">
        <v>17</v>
      </c>
      <c r="C80" s="14">
        <f>1-POISSON(1,C76,1)</f>
        <v>6.1551935550104964E-2</v>
      </c>
      <c r="D80" s="13" t="s">
        <v>53</v>
      </c>
      <c r="E80" s="66"/>
    </row>
    <row r="81" spans="1:5" ht="15.75" customHeight="1" x14ac:dyDescent="0.25">
      <c r="A81" s="15" t="s">
        <v>13</v>
      </c>
      <c r="B81" s="97" t="s">
        <v>112</v>
      </c>
      <c r="C81" s="14">
        <f>POISSON(3,C76,1)</f>
        <v>0.99922374862379293</v>
      </c>
      <c r="D81" s="13" t="s">
        <v>54</v>
      </c>
      <c r="E81" s="66"/>
    </row>
    <row r="82" spans="1:5" ht="15.75" customHeight="1" thickBot="1" x14ac:dyDescent="0.3">
      <c r="A82" s="15" t="s">
        <v>16</v>
      </c>
      <c r="B82" s="98" t="s">
        <v>22</v>
      </c>
      <c r="C82" s="67">
        <f>1-POISSON(2,C76,1)</f>
        <v>7.9263318672537775E-3</v>
      </c>
      <c r="D82" s="68" t="s">
        <v>55</v>
      </c>
      <c r="E82" s="69"/>
    </row>
    <row r="83" spans="1:5" ht="15.75" customHeight="1" x14ac:dyDescent="0.25"/>
    <row r="84" spans="1:5" ht="15.75" customHeight="1" x14ac:dyDescent="0.25"/>
    <row r="85" spans="1:5" ht="15.75" customHeight="1" x14ac:dyDescent="0.3">
      <c r="A85" s="46" t="s">
        <v>138</v>
      </c>
      <c r="B85" s="46"/>
      <c r="C85" s="46"/>
      <c r="D85" s="46"/>
      <c r="E85" s="46"/>
    </row>
    <row r="86" spans="1:5" ht="15.75" customHeight="1" x14ac:dyDescent="0.3">
      <c r="A86" s="46" t="s">
        <v>139</v>
      </c>
      <c r="B86" s="46"/>
      <c r="C86" s="46"/>
      <c r="D86" s="46"/>
      <c r="E86" s="46"/>
    </row>
    <row r="87" spans="1:5" ht="15.75" customHeight="1" x14ac:dyDescent="0.3">
      <c r="A87" s="46" t="s">
        <v>140</v>
      </c>
      <c r="B87" s="46"/>
      <c r="C87" s="46"/>
      <c r="D87" s="46"/>
      <c r="E87" s="46"/>
    </row>
    <row r="88" spans="1:5" ht="15.75" customHeight="1" x14ac:dyDescent="0.3">
      <c r="A88" s="1" t="s">
        <v>117</v>
      </c>
    </row>
    <row r="89" spans="1:5" ht="15.75" customHeight="1" x14ac:dyDescent="0.3">
      <c r="A89" s="1" t="s">
        <v>118</v>
      </c>
    </row>
    <row r="90" spans="1:5" ht="15.75" customHeight="1" x14ac:dyDescent="0.3">
      <c r="A90" s="1" t="s">
        <v>119</v>
      </c>
    </row>
    <row r="91" spans="1:5" ht="15.75" customHeight="1" x14ac:dyDescent="0.3">
      <c r="A91" s="1" t="s">
        <v>120</v>
      </c>
    </row>
    <row r="92" spans="1:5" ht="15.75" customHeight="1" x14ac:dyDescent="0.3">
      <c r="A92" s="1"/>
    </row>
    <row r="93" spans="1:5" ht="15.75" customHeight="1" x14ac:dyDescent="0.25">
      <c r="B93" s="11" t="s">
        <v>0</v>
      </c>
    </row>
    <row r="94" spans="1:5" ht="15.75" customHeight="1" x14ac:dyDescent="0.25">
      <c r="B94" s="12" t="s">
        <v>49</v>
      </c>
      <c r="C94" s="12">
        <v>2.35</v>
      </c>
    </row>
    <row r="95" spans="1:5" ht="15.75" customHeight="1" thickBot="1" x14ac:dyDescent="0.3"/>
    <row r="96" spans="1:5" ht="15.75" customHeight="1" x14ac:dyDescent="0.25">
      <c r="A96" s="15"/>
      <c r="B96" s="72" t="s">
        <v>4</v>
      </c>
      <c r="C96" s="62" t="s">
        <v>56</v>
      </c>
      <c r="D96" s="62" t="s">
        <v>6</v>
      </c>
      <c r="E96" s="64"/>
    </row>
    <row r="97" spans="1:7" ht="15.75" customHeight="1" x14ac:dyDescent="0.25">
      <c r="A97" s="15" t="s">
        <v>7</v>
      </c>
      <c r="B97" s="97" t="s">
        <v>121</v>
      </c>
      <c r="C97" s="14">
        <f>POISSON(2,C94,1)</f>
        <v>0.58282479258977771</v>
      </c>
      <c r="D97" s="13" t="s">
        <v>57</v>
      </c>
      <c r="E97" s="66"/>
    </row>
    <row r="98" spans="1:7" ht="15.75" customHeight="1" x14ac:dyDescent="0.25">
      <c r="A98" s="15" t="s">
        <v>10</v>
      </c>
      <c r="B98" s="97" t="s">
        <v>17</v>
      </c>
      <c r="C98" s="14">
        <f>1-POISSON(1,C94,1)</f>
        <v>0.68051330657790876</v>
      </c>
      <c r="D98" s="13" t="s">
        <v>58</v>
      </c>
      <c r="E98" s="66"/>
    </row>
    <row r="99" spans="1:7" ht="15.75" customHeight="1" x14ac:dyDescent="0.25">
      <c r="A99" s="15" t="s">
        <v>13</v>
      </c>
      <c r="B99" s="97" t="s">
        <v>11</v>
      </c>
      <c r="C99" s="14">
        <f>POISSON(1,C94,0)</f>
        <v>0.22411753120654157</v>
      </c>
      <c r="D99" s="13" t="s">
        <v>59</v>
      </c>
      <c r="E99" s="66"/>
    </row>
    <row r="100" spans="1:7" ht="15.75" customHeight="1" thickBot="1" x14ac:dyDescent="0.3">
      <c r="A100" s="15" t="s">
        <v>16</v>
      </c>
      <c r="B100" s="98" t="s">
        <v>113</v>
      </c>
      <c r="C100" s="67">
        <f>POISSON(4,C94,1)</f>
        <v>0.91029669132559432</v>
      </c>
      <c r="D100" s="68" t="s">
        <v>60</v>
      </c>
      <c r="E100" s="69"/>
    </row>
    <row r="101" spans="1:7" ht="15.75" customHeight="1" x14ac:dyDescent="0.25"/>
    <row r="102" spans="1:7" ht="15.75" customHeight="1" x14ac:dyDescent="0.25"/>
    <row r="103" spans="1:7" ht="15.75" customHeight="1" thickBot="1" x14ac:dyDescent="0.35">
      <c r="A103" s="71" t="s">
        <v>142</v>
      </c>
      <c r="B103" s="71"/>
      <c r="C103" s="71"/>
      <c r="D103" s="71"/>
      <c r="E103" s="71"/>
      <c r="F103" s="71"/>
      <c r="G103" s="71"/>
    </row>
    <row r="104" spans="1:7" ht="15.75" customHeight="1" thickBot="1" x14ac:dyDescent="0.3">
      <c r="B104" s="3" t="s">
        <v>61</v>
      </c>
      <c r="C104" s="4">
        <v>0</v>
      </c>
      <c r="D104" s="4">
        <v>1</v>
      </c>
      <c r="E104" s="4">
        <v>2</v>
      </c>
      <c r="F104" s="4">
        <v>3</v>
      </c>
      <c r="G104" s="4">
        <v>4</v>
      </c>
    </row>
    <row r="105" spans="1:7" ht="15.75" customHeight="1" thickBot="1" x14ac:dyDescent="0.3">
      <c r="B105" s="5" t="s">
        <v>62</v>
      </c>
      <c r="C105" s="6">
        <v>51</v>
      </c>
      <c r="D105" s="6">
        <v>54</v>
      </c>
      <c r="E105" s="6">
        <v>36</v>
      </c>
      <c r="F105" s="6">
        <v>6</v>
      </c>
      <c r="G105" s="6">
        <v>3</v>
      </c>
    </row>
    <row r="106" spans="1:7" ht="15.75" customHeight="1" x14ac:dyDescent="0.3">
      <c r="A106" s="7" t="s">
        <v>122</v>
      </c>
    </row>
    <row r="107" spans="1:7" ht="15.75" customHeight="1" x14ac:dyDescent="0.3">
      <c r="A107" s="8" t="s">
        <v>143</v>
      </c>
    </row>
    <row r="108" spans="1:7" ht="15.75" customHeight="1" x14ac:dyDescent="0.25"/>
    <row r="109" spans="1:7" ht="15.75" customHeight="1" x14ac:dyDescent="0.25">
      <c r="B109" s="11" t="s">
        <v>0</v>
      </c>
    </row>
    <row r="110" spans="1:7" ht="15.75" customHeight="1" thickBot="1" x14ac:dyDescent="0.3"/>
    <row r="111" spans="1:7" ht="15.75" customHeight="1" x14ac:dyDescent="0.25">
      <c r="B111" s="72" t="s">
        <v>28</v>
      </c>
      <c r="C111" s="62" t="s">
        <v>21</v>
      </c>
      <c r="D111" s="62" t="s">
        <v>29</v>
      </c>
      <c r="E111" s="62" t="s">
        <v>63</v>
      </c>
      <c r="F111" s="64"/>
    </row>
    <row r="112" spans="1:7" ht="15.75" customHeight="1" x14ac:dyDescent="0.25">
      <c r="B112" s="65">
        <v>0</v>
      </c>
      <c r="C112" s="13">
        <v>51</v>
      </c>
      <c r="D112" s="14">
        <f>POISSON(B112,1.04,0)</f>
        <v>0.35345468195878016</v>
      </c>
      <c r="E112" s="14">
        <f t="shared" ref="E112:E116" si="1">ROUND(150*D112,0)</f>
        <v>53</v>
      </c>
      <c r="F112" s="66" t="s">
        <v>64</v>
      </c>
    </row>
    <row r="113" spans="2:6" ht="15.75" customHeight="1" x14ac:dyDescent="0.25">
      <c r="B113" s="65">
        <v>1</v>
      </c>
      <c r="C113" s="13">
        <v>54</v>
      </c>
      <c r="D113" s="14">
        <f>POISSON(B113,1.04,0)</f>
        <v>0.36759286923713136</v>
      </c>
      <c r="E113" s="14">
        <f t="shared" si="1"/>
        <v>55</v>
      </c>
      <c r="F113" s="66" t="s">
        <v>65</v>
      </c>
    </row>
    <row r="114" spans="2:6" ht="15.75" customHeight="1" x14ac:dyDescent="0.25">
      <c r="B114" s="65">
        <v>2</v>
      </c>
      <c r="C114" s="13">
        <v>36</v>
      </c>
      <c r="D114" s="14">
        <f>POISSON(B114,1.04,0)</f>
        <v>0.1911482920033083</v>
      </c>
      <c r="E114" s="14">
        <f t="shared" si="1"/>
        <v>29</v>
      </c>
      <c r="F114" s="66" t="s">
        <v>66</v>
      </c>
    </row>
    <row r="115" spans="2:6" ht="15.75" customHeight="1" x14ac:dyDescent="0.25">
      <c r="B115" s="65">
        <v>3</v>
      </c>
      <c r="C115" s="13">
        <v>6</v>
      </c>
      <c r="D115" s="14">
        <f>POISSON(B115,1.04,0)</f>
        <v>6.6264741227813562E-2</v>
      </c>
      <c r="E115" s="14">
        <f t="shared" si="1"/>
        <v>10</v>
      </c>
      <c r="F115" s="66" t="s">
        <v>67</v>
      </c>
    </row>
    <row r="116" spans="2:6" ht="15.75" customHeight="1" x14ac:dyDescent="0.25">
      <c r="B116" s="65">
        <v>4</v>
      </c>
      <c r="C116" s="13">
        <v>3</v>
      </c>
      <c r="D116" s="14">
        <f>POISSON(B116,1.04,0)</f>
        <v>1.7228832719231521E-2</v>
      </c>
      <c r="E116" s="14">
        <f t="shared" si="1"/>
        <v>3</v>
      </c>
      <c r="F116" s="66" t="s">
        <v>68</v>
      </c>
    </row>
    <row r="117" spans="2:6" ht="15.75" customHeight="1" thickBot="1" x14ac:dyDescent="0.3">
      <c r="B117" s="73"/>
      <c r="C117" s="74">
        <f>SUM(C112:C116)</f>
        <v>150</v>
      </c>
      <c r="D117" s="74" t="s">
        <v>40</v>
      </c>
      <c r="E117" s="75"/>
      <c r="F117" s="76"/>
    </row>
    <row r="118" spans="2:6" ht="15.75" customHeight="1" x14ac:dyDescent="0.25"/>
    <row r="119" spans="2:6" ht="15.75" customHeight="1" x14ac:dyDescent="0.25">
      <c r="B119" s="33" t="s">
        <v>69</v>
      </c>
      <c r="C119" s="33">
        <f>SUMPRODUCT(C104:G104,C105:G105)/C117</f>
        <v>1.04</v>
      </c>
      <c r="D119" s="16"/>
    </row>
    <row r="120" spans="2:6" ht="15.75" customHeight="1" x14ac:dyDescent="0.25">
      <c r="B120" s="33" t="s">
        <v>70</v>
      </c>
      <c r="C120" s="33" t="s">
        <v>71</v>
      </c>
      <c r="D120" s="16"/>
    </row>
    <row r="121" spans="2:6" ht="15.75" customHeight="1" x14ac:dyDescent="0.25"/>
    <row r="122" spans="2:6" ht="15.75" customHeight="1" x14ac:dyDescent="0.25"/>
    <row r="123" spans="2:6" ht="15.75" customHeight="1" x14ac:dyDescent="0.25"/>
    <row r="124" spans="2:6" ht="15.75" customHeight="1" x14ac:dyDescent="0.25"/>
    <row r="125" spans="2:6" ht="15.75" customHeight="1" x14ac:dyDescent="0.25"/>
    <row r="126" spans="2:6" ht="15.75" customHeight="1" x14ac:dyDescent="0.25"/>
    <row r="127" spans="2:6" ht="15.75" customHeight="1" x14ac:dyDescent="0.25"/>
    <row r="128" spans="2:6" ht="15.75" customHeight="1" x14ac:dyDescent="0.25"/>
    <row r="129" spans="1:7" ht="15.75" customHeight="1" x14ac:dyDescent="0.3">
      <c r="A129" s="46" t="s">
        <v>144</v>
      </c>
      <c r="B129" s="46"/>
      <c r="C129" s="46"/>
      <c r="D129" s="46"/>
      <c r="E129" s="46"/>
    </row>
    <row r="130" spans="1:7" ht="15.75" customHeight="1" x14ac:dyDescent="0.3">
      <c r="A130" s="46" t="s">
        <v>145</v>
      </c>
      <c r="B130" s="46"/>
      <c r="C130" s="46"/>
      <c r="D130" s="46"/>
      <c r="E130" s="46"/>
    </row>
    <row r="131" spans="1:7" ht="15.75" customHeight="1" x14ac:dyDescent="0.3">
      <c r="A131" s="46" t="s">
        <v>146</v>
      </c>
      <c r="B131" s="46"/>
      <c r="C131" s="46"/>
      <c r="D131" s="46"/>
      <c r="E131" s="46"/>
    </row>
    <row r="132" spans="1:7" ht="15.75" customHeight="1" x14ac:dyDescent="0.3">
      <c r="B132" s="1" t="s">
        <v>123</v>
      </c>
    </row>
    <row r="133" spans="1:7" ht="15.75" customHeight="1" x14ac:dyDescent="0.3">
      <c r="B133" s="1" t="s">
        <v>124</v>
      </c>
    </row>
    <row r="134" spans="1:7" ht="15.75" customHeight="1" x14ac:dyDescent="0.3">
      <c r="B134" s="1" t="s">
        <v>125</v>
      </c>
    </row>
    <row r="135" spans="1:7" ht="15.75" customHeight="1" x14ac:dyDescent="0.3">
      <c r="B135" s="1"/>
    </row>
    <row r="136" spans="1:7" ht="15.75" customHeight="1" x14ac:dyDescent="0.3">
      <c r="B136" s="1"/>
    </row>
    <row r="137" spans="1:7" ht="15.75" customHeight="1" x14ac:dyDescent="0.3">
      <c r="B137" s="9" t="s">
        <v>0</v>
      </c>
      <c r="C137" s="11"/>
    </row>
    <row r="138" spans="1:7" ht="15.75" customHeight="1" x14ac:dyDescent="0.3">
      <c r="B138" s="1"/>
      <c r="C138" s="42" t="s">
        <v>72</v>
      </c>
      <c r="D138" s="23">
        <v>5000</v>
      </c>
    </row>
    <row r="139" spans="1:7" ht="15.75" customHeight="1" x14ac:dyDescent="0.3">
      <c r="C139" s="43" t="s">
        <v>73</v>
      </c>
      <c r="D139" s="27">
        <v>1000</v>
      </c>
    </row>
    <row r="140" spans="1:7" ht="15.75" customHeight="1" thickBot="1" x14ac:dyDescent="0.3"/>
    <row r="141" spans="1:7" ht="15.75" customHeight="1" x14ac:dyDescent="0.25">
      <c r="A141" s="15"/>
      <c r="B141" s="72" t="s">
        <v>4</v>
      </c>
      <c r="C141" s="62" t="s">
        <v>5</v>
      </c>
      <c r="D141" s="62" t="s">
        <v>6</v>
      </c>
      <c r="E141" s="63"/>
      <c r="F141" s="63"/>
      <c r="G141" s="64"/>
    </row>
    <row r="142" spans="1:7" ht="15.75" customHeight="1" x14ac:dyDescent="0.25">
      <c r="A142" s="15" t="s">
        <v>7</v>
      </c>
      <c r="B142" s="97" t="s">
        <v>74</v>
      </c>
      <c r="C142" s="14">
        <f>NORMDIST(5012,D138,D139,1)</f>
        <v>0.50478719247192205</v>
      </c>
      <c r="D142" s="13" t="s">
        <v>75</v>
      </c>
      <c r="E142" s="13"/>
      <c r="F142" s="13"/>
      <c r="G142" s="66"/>
    </row>
    <row r="143" spans="1:7" ht="15.75" customHeight="1" x14ac:dyDescent="0.25">
      <c r="A143" s="15" t="s">
        <v>10</v>
      </c>
      <c r="B143" s="97" t="s">
        <v>76</v>
      </c>
      <c r="C143" s="14">
        <f>NORMDIST(6000,D138,D139,1)-NORMDIST(4000,D138,D139,1)</f>
        <v>0.68268949213708607</v>
      </c>
      <c r="D143" s="13" t="s">
        <v>77</v>
      </c>
      <c r="E143" s="13"/>
      <c r="F143" s="13"/>
      <c r="G143" s="66"/>
    </row>
    <row r="144" spans="1:7" ht="15.75" customHeight="1" thickBot="1" x14ac:dyDescent="0.3">
      <c r="A144" s="15" t="s">
        <v>13</v>
      </c>
      <c r="B144" s="98" t="s">
        <v>78</v>
      </c>
      <c r="C144" s="67">
        <f>1-NORMDIST(5012,D138,D139,1)</f>
        <v>0.49521280752807795</v>
      </c>
      <c r="D144" s="68" t="s">
        <v>79</v>
      </c>
      <c r="E144" s="68"/>
      <c r="F144" s="68"/>
      <c r="G144" s="69"/>
    </row>
    <row r="145" spans="1:8" ht="15.75" customHeight="1" x14ac:dyDescent="0.25"/>
    <row r="146" spans="1:8" ht="15.75" customHeight="1" x14ac:dyDescent="0.25"/>
    <row r="147" spans="1:8" ht="15.75" customHeight="1" x14ac:dyDescent="0.3">
      <c r="A147" s="46" t="s">
        <v>147</v>
      </c>
      <c r="B147" s="46"/>
      <c r="C147" s="46"/>
      <c r="D147" s="46"/>
      <c r="E147" s="46"/>
      <c r="F147" s="46"/>
    </row>
    <row r="148" spans="1:8" ht="15.75" customHeight="1" x14ac:dyDescent="0.3">
      <c r="A148" s="46" t="s">
        <v>80</v>
      </c>
      <c r="B148" s="46"/>
      <c r="C148" s="46"/>
      <c r="D148" s="46"/>
      <c r="E148" s="46"/>
      <c r="F148" s="46"/>
    </row>
    <row r="149" spans="1:8" ht="15.75" customHeight="1" x14ac:dyDescent="0.3">
      <c r="A149" s="46" t="s">
        <v>81</v>
      </c>
      <c r="B149" s="46"/>
      <c r="C149" s="46"/>
      <c r="D149" s="46"/>
      <c r="E149" s="46"/>
      <c r="F149" s="46"/>
    </row>
    <row r="150" spans="1:8" ht="15.75" customHeight="1" x14ac:dyDescent="0.3">
      <c r="A150" s="46" t="s">
        <v>82</v>
      </c>
      <c r="B150" s="46"/>
      <c r="C150" s="46"/>
      <c r="D150" s="46"/>
      <c r="E150" s="46"/>
      <c r="F150" s="46"/>
    </row>
    <row r="151" spans="1:8" ht="15.75" customHeight="1" x14ac:dyDescent="0.3">
      <c r="A151" s="1" t="s">
        <v>126</v>
      </c>
    </row>
    <row r="152" spans="1:8" ht="15.75" customHeight="1" x14ac:dyDescent="0.3">
      <c r="A152" s="1" t="s">
        <v>127</v>
      </c>
    </row>
    <row r="153" spans="1:8" ht="15.75" customHeight="1" x14ac:dyDescent="0.3">
      <c r="A153" s="1" t="s">
        <v>128</v>
      </c>
    </row>
    <row r="154" spans="1:8" ht="15.75" customHeight="1" x14ac:dyDescent="0.3">
      <c r="B154" s="1"/>
    </row>
    <row r="155" spans="1:8" ht="15.75" customHeight="1" thickBot="1" x14ac:dyDescent="0.35">
      <c r="B155" s="9" t="s">
        <v>0</v>
      </c>
      <c r="C155" s="11"/>
    </row>
    <row r="156" spans="1:8" ht="15.75" customHeight="1" x14ac:dyDescent="0.3">
      <c r="B156" s="77" t="s">
        <v>72</v>
      </c>
      <c r="C156" s="78"/>
      <c r="D156" s="79">
        <v>100000</v>
      </c>
    </row>
    <row r="157" spans="1:8" ht="15.75" customHeight="1" thickBot="1" x14ac:dyDescent="0.35">
      <c r="B157" s="73"/>
      <c r="C157" s="80" t="s">
        <v>73</v>
      </c>
      <c r="D157" s="81">
        <v>20000</v>
      </c>
    </row>
    <row r="158" spans="1:8" ht="15.75" customHeight="1" thickBot="1" x14ac:dyDescent="0.3"/>
    <row r="159" spans="1:8" ht="15.75" customHeight="1" x14ac:dyDescent="0.25">
      <c r="A159" s="99"/>
      <c r="B159" s="72" t="s">
        <v>4</v>
      </c>
      <c r="C159" s="82" t="s">
        <v>5</v>
      </c>
      <c r="D159" s="83" t="s">
        <v>6</v>
      </c>
      <c r="E159" s="84"/>
      <c r="F159" s="84"/>
      <c r="G159" s="85"/>
      <c r="H159" s="86"/>
    </row>
    <row r="160" spans="1:8" ht="15.75" customHeight="1" x14ac:dyDescent="0.25">
      <c r="A160" s="100" t="s">
        <v>7</v>
      </c>
      <c r="B160" s="97" t="s">
        <v>83</v>
      </c>
      <c r="C160" s="17">
        <f>NORMDIST(125000,D156,D157,1)</f>
        <v>0.89435022633314476</v>
      </c>
      <c r="D160" s="24" t="s">
        <v>84</v>
      </c>
      <c r="E160" s="19"/>
      <c r="F160" s="19"/>
      <c r="G160" s="20"/>
      <c r="H160" s="87"/>
    </row>
    <row r="161" spans="1:8" ht="15.75" customHeight="1" x14ac:dyDescent="0.25">
      <c r="A161" s="100" t="s">
        <v>10</v>
      </c>
      <c r="B161" s="97" t="s">
        <v>85</v>
      </c>
      <c r="C161" s="90">
        <f>NORMDIST(130000,D156,D157,1)-NORMDIST(105000,D156,D157,1)</f>
        <v>0.33448647304821821</v>
      </c>
      <c r="D161" s="28" t="s">
        <v>86</v>
      </c>
      <c r="E161" s="18"/>
      <c r="F161" s="18"/>
      <c r="G161" s="29"/>
      <c r="H161" s="88"/>
    </row>
    <row r="162" spans="1:8" ht="15.75" customHeight="1" thickBot="1" x14ac:dyDescent="0.3">
      <c r="A162" s="101" t="s">
        <v>13</v>
      </c>
      <c r="B162" s="102" t="s">
        <v>87</v>
      </c>
      <c r="C162" s="91">
        <f>1-NORMDIST(120000,D156,D157,1)</f>
        <v>0.15865525393145696</v>
      </c>
      <c r="D162" s="74" t="s">
        <v>88</v>
      </c>
      <c r="E162" s="74"/>
      <c r="F162" s="74"/>
      <c r="G162" s="89"/>
      <c r="H162" s="76"/>
    </row>
    <row r="163" spans="1:8" ht="15.75" customHeight="1" x14ac:dyDescent="0.25"/>
    <row r="164" spans="1:8" ht="15.75" customHeight="1" x14ac:dyDescent="0.25"/>
    <row r="165" spans="1:8" ht="15.75" customHeight="1" x14ac:dyDescent="0.3">
      <c r="A165" s="46" t="s">
        <v>148</v>
      </c>
      <c r="B165" s="46"/>
      <c r="C165" s="46"/>
      <c r="D165" s="46"/>
      <c r="E165" s="46"/>
      <c r="F165" s="46"/>
    </row>
    <row r="166" spans="1:8" ht="15.75" customHeight="1" x14ac:dyDescent="0.3">
      <c r="A166" s="46" t="s">
        <v>149</v>
      </c>
      <c r="B166" s="46"/>
      <c r="C166" s="46"/>
      <c r="D166" s="46"/>
      <c r="E166" s="46"/>
      <c r="F166" s="46"/>
    </row>
    <row r="167" spans="1:8" ht="15.75" customHeight="1" x14ac:dyDescent="0.3">
      <c r="A167" s="44" t="s">
        <v>129</v>
      </c>
      <c r="B167" s="44"/>
      <c r="C167" s="44"/>
      <c r="D167" s="44"/>
      <c r="E167" s="44"/>
      <c r="F167" s="44"/>
    </row>
    <row r="168" spans="1:8" ht="15.75" customHeight="1" x14ac:dyDescent="0.3">
      <c r="A168" s="44" t="s">
        <v>130</v>
      </c>
      <c r="B168" s="44"/>
      <c r="C168" s="44"/>
      <c r="D168" s="44"/>
      <c r="E168" s="44"/>
      <c r="F168" s="44"/>
    </row>
    <row r="169" spans="1:8" ht="15.75" customHeight="1" x14ac:dyDescent="0.3">
      <c r="A169" s="44" t="s">
        <v>131</v>
      </c>
      <c r="B169" s="44"/>
      <c r="C169" s="44"/>
      <c r="D169" s="44"/>
      <c r="E169" s="44"/>
      <c r="F169" s="44"/>
    </row>
    <row r="170" spans="1:8" ht="15.75" customHeight="1" x14ac:dyDescent="0.25"/>
    <row r="171" spans="1:8" ht="15.75" customHeight="1" thickBot="1" x14ac:dyDescent="0.35">
      <c r="B171" s="9" t="s">
        <v>0</v>
      </c>
      <c r="C171" s="11"/>
    </row>
    <row r="172" spans="1:8" ht="15.75" customHeight="1" x14ac:dyDescent="0.3">
      <c r="B172" s="92" t="s">
        <v>72</v>
      </c>
      <c r="C172" s="79">
        <v>42</v>
      </c>
    </row>
    <row r="173" spans="1:8" ht="15.75" customHeight="1" x14ac:dyDescent="0.3">
      <c r="B173" s="93" t="s">
        <v>73</v>
      </c>
      <c r="C173" s="94">
        <v>24</v>
      </c>
    </row>
    <row r="174" spans="1:8" ht="15.75" customHeight="1" thickBot="1" x14ac:dyDescent="0.35">
      <c r="B174" s="95" t="s">
        <v>89</v>
      </c>
      <c r="C174" s="96">
        <v>1000</v>
      </c>
    </row>
    <row r="175" spans="1:8" ht="15.75" customHeight="1" thickBot="1" x14ac:dyDescent="0.3"/>
    <row r="176" spans="1:8" ht="15.75" customHeight="1" x14ac:dyDescent="0.25">
      <c r="A176" s="15"/>
      <c r="B176" s="72" t="s">
        <v>4</v>
      </c>
      <c r="C176" s="62" t="s">
        <v>5</v>
      </c>
      <c r="D176" s="62" t="s">
        <v>6</v>
      </c>
      <c r="E176" s="63"/>
      <c r="F176" s="63"/>
      <c r="G176" s="64"/>
    </row>
    <row r="177" spans="1:7" ht="15.75" customHeight="1" x14ac:dyDescent="0.25">
      <c r="A177" s="15" t="s">
        <v>7</v>
      </c>
      <c r="B177" s="97" t="s">
        <v>90</v>
      </c>
      <c r="C177" s="14">
        <f>1-NORMDIST(60,C172,C173,1)</f>
        <v>0.22662735237686826</v>
      </c>
      <c r="D177" s="13" t="s">
        <v>91</v>
      </c>
      <c r="E177" s="13"/>
      <c r="F177" s="13"/>
      <c r="G177" s="66"/>
    </row>
    <row r="178" spans="1:7" ht="15.75" customHeight="1" x14ac:dyDescent="0.25">
      <c r="A178" s="15" t="s">
        <v>10</v>
      </c>
      <c r="B178" s="97" t="s">
        <v>92</v>
      </c>
      <c r="C178" s="14">
        <f>NORMDIST(44,C172,C173,1)-NORMDIST(20,C172,C173,1)</f>
        <v>0.35354808268783683</v>
      </c>
      <c r="D178" s="13" t="s">
        <v>93</v>
      </c>
      <c r="E178" s="13"/>
      <c r="F178" s="13"/>
      <c r="G178" s="66"/>
    </row>
    <row r="179" spans="1:7" ht="15.75" customHeight="1" thickBot="1" x14ac:dyDescent="0.3">
      <c r="A179" s="15" t="s">
        <v>13</v>
      </c>
      <c r="B179" s="98" t="s">
        <v>94</v>
      </c>
      <c r="C179" s="67">
        <f>NORMDIST(30,C172,C173,1)</f>
        <v>0.30853753872598688</v>
      </c>
      <c r="D179" s="68" t="s">
        <v>95</v>
      </c>
      <c r="E179" s="68"/>
      <c r="F179" s="68"/>
      <c r="G179" s="69"/>
    </row>
    <row r="180" spans="1:7" ht="15.75" customHeight="1" thickBot="1" x14ac:dyDescent="0.3"/>
    <row r="181" spans="1:7" ht="15.75" customHeight="1" x14ac:dyDescent="0.25">
      <c r="A181" s="15"/>
      <c r="B181" s="72" t="s">
        <v>96</v>
      </c>
      <c r="C181" s="62" t="s">
        <v>5</v>
      </c>
      <c r="D181" s="62" t="s">
        <v>6</v>
      </c>
      <c r="E181" s="64"/>
    </row>
    <row r="182" spans="1:7" ht="15.75" customHeight="1" x14ac:dyDescent="0.25">
      <c r="A182" s="15" t="s">
        <v>7</v>
      </c>
      <c r="B182" s="97" t="s">
        <v>97</v>
      </c>
      <c r="C182" s="14">
        <f t="shared" ref="C182:C184" si="2">ROUND(1000*C177,0)</f>
        <v>227</v>
      </c>
      <c r="D182" s="13" t="s">
        <v>98</v>
      </c>
      <c r="E182" s="66"/>
    </row>
    <row r="183" spans="1:7" ht="15.75" customHeight="1" x14ac:dyDescent="0.25">
      <c r="A183" s="15" t="s">
        <v>10</v>
      </c>
      <c r="B183" s="97" t="s">
        <v>99</v>
      </c>
      <c r="C183" s="14">
        <f t="shared" si="2"/>
        <v>354</v>
      </c>
      <c r="D183" s="13" t="s">
        <v>100</v>
      </c>
      <c r="E183" s="66"/>
    </row>
    <row r="184" spans="1:7" ht="15.75" customHeight="1" x14ac:dyDescent="0.25">
      <c r="A184" s="15" t="s">
        <v>13</v>
      </c>
      <c r="B184" s="97" t="s">
        <v>101</v>
      </c>
      <c r="C184" s="14">
        <f t="shared" si="2"/>
        <v>309</v>
      </c>
      <c r="D184" s="13" t="s">
        <v>102</v>
      </c>
      <c r="E184" s="66"/>
    </row>
    <row r="185" spans="1:7" ht="15.75" customHeight="1" thickBot="1" x14ac:dyDescent="0.3">
      <c r="B185" s="73"/>
      <c r="C185" s="75"/>
      <c r="D185" s="75"/>
      <c r="E185" s="76"/>
    </row>
    <row r="186" spans="1:7" ht="15.75" customHeight="1" x14ac:dyDescent="0.25"/>
    <row r="187" spans="1:7" ht="15.75" customHeight="1" x14ac:dyDescent="0.25"/>
    <row r="188" spans="1:7" ht="15.75" customHeight="1" x14ac:dyDescent="0.25"/>
    <row r="189" spans="1:7" ht="15.75" customHeight="1" x14ac:dyDescent="0.25"/>
    <row r="190" spans="1:7" ht="15.75" customHeight="1" x14ac:dyDescent="0.25"/>
    <row r="191" spans="1:7" ht="15.75" customHeight="1" x14ac:dyDescent="0.25"/>
    <row r="192" spans="1:7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32">
    <mergeCell ref="A50:C50"/>
    <mergeCell ref="A169:F169"/>
    <mergeCell ref="A2:C2"/>
    <mergeCell ref="A3:C3"/>
    <mergeCell ref="A4:C4"/>
    <mergeCell ref="A5:C5"/>
    <mergeCell ref="A6:C6"/>
    <mergeCell ref="A7:C7"/>
    <mergeCell ref="A8:C8"/>
    <mergeCell ref="A45:C45"/>
    <mergeCell ref="A46:C46"/>
    <mergeCell ref="A149:F149"/>
    <mergeCell ref="A150:F150"/>
    <mergeCell ref="A165:F165"/>
    <mergeCell ref="A166:F166"/>
    <mergeCell ref="A167:F167"/>
    <mergeCell ref="A168:F168"/>
    <mergeCell ref="A103:G103"/>
    <mergeCell ref="A129:E129"/>
    <mergeCell ref="A130:E130"/>
    <mergeCell ref="A131:E131"/>
    <mergeCell ref="A147:F147"/>
    <mergeCell ref="A148:F148"/>
    <mergeCell ref="A25:D25"/>
    <mergeCell ref="A66:H66"/>
    <mergeCell ref="A67:E67"/>
    <mergeCell ref="A85:E85"/>
    <mergeCell ref="A86:E86"/>
    <mergeCell ref="A87:E87"/>
    <mergeCell ref="A47:C47"/>
    <mergeCell ref="A48:C48"/>
    <mergeCell ref="A49:C49"/>
  </mergeCells>
  <printOptions headings="1" gridLines="1"/>
  <pageMargins left="0.7" right="0.7" top="0.75" bottom="0.75" header="0" footer="0"/>
  <pageSetup paperSize="9" scale="75" orientation="portrait" r:id="rId1"/>
  <headerFooter>
    <oddHeader>&amp;L&amp;"Times New Roman,Bold"Lab Work 4
&amp;"Times New Roman,Regular"
&amp;C&amp;"Times New Roman,Bold"Nikhil Rana
191810 'B'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shrestha</dc:creator>
  <cp:lastModifiedBy>acer</cp:lastModifiedBy>
  <cp:lastPrinted>2021-09-14T14:46:56Z</cp:lastPrinted>
  <dcterms:created xsi:type="dcterms:W3CDTF">2021-04-29T11:42:19Z</dcterms:created>
  <dcterms:modified xsi:type="dcterms:W3CDTF">2021-09-14T15:15:05Z</dcterms:modified>
</cp:coreProperties>
</file>